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sppmcs.sharepoint.com/sites/pmcs/Sdilene dokumenty/ISS Hodonin/2024 - Frezarska dilna - IROP/Stavba a nabytek/ZD/21_CD_05_DVR_09_2022_Final/"/>
    </mc:Choice>
  </mc:AlternateContent>
  <xr:revisionPtr revIDLastSave="0" documentId="8_{95118201-34AF-4A2A-8540-6156A4DAFD6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kapitulace stavby" sheetId="1" r:id="rId1"/>
    <sheet name="SO 01 - Stavební část" sheetId="2" r:id="rId2"/>
    <sheet name="SO 02 - Ústřední vytápění" sheetId="3" r:id="rId3"/>
    <sheet name="SO 03 - Elektroinstalace" sheetId="4" r:id="rId4"/>
    <sheet name="SO 04 - Zdravotechnika" sheetId="5" r:id="rId5"/>
    <sheet name="SO 05 - Vzduchotechnika" sheetId="6" r:id="rId6"/>
  </sheets>
  <definedNames>
    <definedName name="_xlnm._FilterDatabase" localSheetId="1" hidden="1">'SO 01 - Stavební část'!$C$138:$K$626</definedName>
    <definedName name="_xlnm._FilterDatabase" localSheetId="2" hidden="1">'SO 02 - Ústřední vytápění'!$C$119:$K$170</definedName>
    <definedName name="_xlnm._FilterDatabase" localSheetId="3" hidden="1">'SO 03 - Elektroinstalace'!$C$132:$K$370</definedName>
    <definedName name="_xlnm._FilterDatabase" localSheetId="4" hidden="1">'SO 04 - Zdravotechnika'!$C$126:$K$265</definedName>
    <definedName name="_xlnm._FilterDatabase" localSheetId="5" hidden="1">'SO 05 - Vzduchotechnika'!$C$117:$K$149</definedName>
    <definedName name="_xlnm.Print_Titles" localSheetId="0">'Rekapitulace stavby'!$92:$92</definedName>
    <definedName name="_xlnm.Print_Titles" localSheetId="1">'SO 01 - Stavební část'!$138:$138</definedName>
    <definedName name="_xlnm.Print_Titles" localSheetId="2">'SO 02 - Ústřední vytápění'!$119:$119</definedName>
    <definedName name="_xlnm.Print_Titles" localSheetId="3">'SO 03 - Elektroinstalace'!$132:$132</definedName>
    <definedName name="_xlnm.Print_Titles" localSheetId="4">'SO 04 - Zdravotechnika'!$126:$126</definedName>
    <definedName name="_xlnm.Print_Titles" localSheetId="5">'SO 05 - Vzduchotechnika'!$117:$117</definedName>
    <definedName name="_xlnm.Print_Area" localSheetId="0">'Rekapitulace stavby'!$D$4:$AO$76,'Rekapitulace stavby'!$C$82:$AQ$100</definedName>
    <definedName name="_xlnm.Print_Area" localSheetId="1">'SO 01 - Stavební část'!$C$126:$K$626</definedName>
    <definedName name="_xlnm.Print_Area" localSheetId="2">'SO 02 - Ústřední vytápění'!$C$107:$K$170</definedName>
    <definedName name="_xlnm.Print_Area" localSheetId="3">'SO 03 - Elektroinstalace'!$C$120:$K$370</definedName>
    <definedName name="_xlnm.Print_Area" localSheetId="4">'SO 04 - Zdravotechnika'!$C$114:$K$265</definedName>
    <definedName name="_xlnm.Print_Area" localSheetId="5">'SO 05 - Vzduchotechnika'!$C$105:$K$149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J115" i="6"/>
  <c r="J114" i="6"/>
  <c r="F114" i="6"/>
  <c r="F112" i="6"/>
  <c r="E110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85" i="6" s="1"/>
  <c r="J37" i="5"/>
  <c r="J36" i="5"/>
  <c r="AY98" i="1" s="1"/>
  <c r="J35" i="5"/>
  <c r="AX98" i="1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J124" i="5"/>
  <c r="J123" i="5"/>
  <c r="F123" i="5"/>
  <c r="F121" i="5"/>
  <c r="E119" i="5"/>
  <c r="J92" i="5"/>
  <c r="J91" i="5"/>
  <c r="F91" i="5"/>
  <c r="F89" i="5"/>
  <c r="E87" i="5"/>
  <c r="J18" i="5"/>
  <c r="E18" i="5"/>
  <c r="F92" i="5"/>
  <c r="J17" i="5"/>
  <c r="J12" i="5"/>
  <c r="J121" i="5" s="1"/>
  <c r="E7" i="5"/>
  <c r="E117" i="5" s="1"/>
  <c r="J134" i="4"/>
  <c r="J37" i="4"/>
  <c r="J36" i="4"/>
  <c r="AY97" i="1" s="1"/>
  <c r="J35" i="4"/>
  <c r="AX97" i="1"/>
  <c r="BI370" i="4"/>
  <c r="BH370" i="4"/>
  <c r="BG370" i="4"/>
  <c r="BF370" i="4"/>
  <c r="T370" i="4"/>
  <c r="R370" i="4"/>
  <c r="P370" i="4"/>
  <c r="BI369" i="4"/>
  <c r="BH369" i="4"/>
  <c r="BG369" i="4"/>
  <c r="BF369" i="4"/>
  <c r="T369" i="4"/>
  <c r="R369" i="4"/>
  <c r="P369" i="4"/>
  <c r="BI368" i="4"/>
  <c r="BH368" i="4"/>
  <c r="BG368" i="4"/>
  <c r="BF368" i="4"/>
  <c r="T368" i="4"/>
  <c r="R368" i="4"/>
  <c r="P368" i="4"/>
  <c r="BI367" i="4"/>
  <c r="BH367" i="4"/>
  <c r="BG367" i="4"/>
  <c r="BF367" i="4"/>
  <c r="T367" i="4"/>
  <c r="R367" i="4"/>
  <c r="P367" i="4"/>
  <c r="BI366" i="4"/>
  <c r="BH366" i="4"/>
  <c r="BG366" i="4"/>
  <c r="BF366" i="4"/>
  <c r="T366" i="4"/>
  <c r="R366" i="4"/>
  <c r="P366" i="4"/>
  <c r="BI365" i="4"/>
  <c r="BH365" i="4"/>
  <c r="BG365" i="4"/>
  <c r="BF365" i="4"/>
  <c r="T365" i="4"/>
  <c r="R365" i="4"/>
  <c r="P365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60" i="4"/>
  <c r="BH360" i="4"/>
  <c r="BG360" i="4"/>
  <c r="BF360" i="4"/>
  <c r="T360" i="4"/>
  <c r="R360" i="4"/>
  <c r="P360" i="4"/>
  <c r="BI359" i="4"/>
  <c r="BH359" i="4"/>
  <c r="BG359" i="4"/>
  <c r="BF359" i="4"/>
  <c r="T359" i="4"/>
  <c r="R359" i="4"/>
  <c r="P359" i="4"/>
  <c r="BI358" i="4"/>
  <c r="BH358" i="4"/>
  <c r="BG358" i="4"/>
  <c r="BF358" i="4"/>
  <c r="T358" i="4"/>
  <c r="R358" i="4"/>
  <c r="P358" i="4"/>
  <c r="BI357" i="4"/>
  <c r="BH357" i="4"/>
  <c r="BG357" i="4"/>
  <c r="BF357" i="4"/>
  <c r="T357" i="4"/>
  <c r="R357" i="4"/>
  <c r="P357" i="4"/>
  <c r="BI356" i="4"/>
  <c r="BH356" i="4"/>
  <c r="BG356" i="4"/>
  <c r="BF356" i="4"/>
  <c r="T356" i="4"/>
  <c r="R356" i="4"/>
  <c r="P356" i="4"/>
  <c r="BI355" i="4"/>
  <c r="BH355" i="4"/>
  <c r="BG355" i="4"/>
  <c r="BF355" i="4"/>
  <c r="T355" i="4"/>
  <c r="R355" i="4"/>
  <c r="P355" i="4"/>
  <c r="BI354" i="4"/>
  <c r="BH354" i="4"/>
  <c r="BG354" i="4"/>
  <c r="BF354" i="4"/>
  <c r="T354" i="4"/>
  <c r="R354" i="4"/>
  <c r="P354" i="4"/>
  <c r="BI353" i="4"/>
  <c r="BH353" i="4"/>
  <c r="BG353" i="4"/>
  <c r="BF353" i="4"/>
  <c r="T353" i="4"/>
  <c r="R353" i="4"/>
  <c r="P353" i="4"/>
  <c r="BI352" i="4"/>
  <c r="BH352" i="4"/>
  <c r="BG352" i="4"/>
  <c r="BF352" i="4"/>
  <c r="T352" i="4"/>
  <c r="R352" i="4"/>
  <c r="P352" i="4"/>
  <c r="BI351" i="4"/>
  <c r="BH351" i="4"/>
  <c r="BG351" i="4"/>
  <c r="BF351" i="4"/>
  <c r="T351" i="4"/>
  <c r="R351" i="4"/>
  <c r="P351" i="4"/>
  <c r="BI350" i="4"/>
  <c r="BH350" i="4"/>
  <c r="BG350" i="4"/>
  <c r="BF350" i="4"/>
  <c r="T350" i="4"/>
  <c r="R350" i="4"/>
  <c r="P350" i="4"/>
  <c r="BI349" i="4"/>
  <c r="BH349" i="4"/>
  <c r="BG349" i="4"/>
  <c r="BF349" i="4"/>
  <c r="T349" i="4"/>
  <c r="R349" i="4"/>
  <c r="P349" i="4"/>
  <c r="BI347" i="4"/>
  <c r="BH347" i="4"/>
  <c r="BG347" i="4"/>
  <c r="BF347" i="4"/>
  <c r="T347" i="4"/>
  <c r="R347" i="4"/>
  <c r="P347" i="4"/>
  <c r="BI346" i="4"/>
  <c r="BH346" i="4"/>
  <c r="BG346" i="4"/>
  <c r="BF346" i="4"/>
  <c r="T346" i="4"/>
  <c r="R346" i="4"/>
  <c r="P346" i="4"/>
  <c r="BI345" i="4"/>
  <c r="BH345" i="4"/>
  <c r="BG345" i="4"/>
  <c r="BF345" i="4"/>
  <c r="T345" i="4"/>
  <c r="R345" i="4"/>
  <c r="P345" i="4"/>
  <c r="BI344" i="4"/>
  <c r="BH344" i="4"/>
  <c r="BG344" i="4"/>
  <c r="BF344" i="4"/>
  <c r="T344" i="4"/>
  <c r="R344" i="4"/>
  <c r="P344" i="4"/>
  <c r="BI343" i="4"/>
  <c r="BH343" i="4"/>
  <c r="BG343" i="4"/>
  <c r="BF343" i="4"/>
  <c r="T343" i="4"/>
  <c r="R343" i="4"/>
  <c r="P343" i="4"/>
  <c r="BI342" i="4"/>
  <c r="BH342" i="4"/>
  <c r="BG342" i="4"/>
  <c r="BF342" i="4"/>
  <c r="T342" i="4"/>
  <c r="R342" i="4"/>
  <c r="P342" i="4"/>
  <c r="BI341" i="4"/>
  <c r="BH341" i="4"/>
  <c r="BG341" i="4"/>
  <c r="BF341" i="4"/>
  <c r="T341" i="4"/>
  <c r="R341" i="4"/>
  <c r="P341" i="4"/>
  <c r="BI340" i="4"/>
  <c r="BH340" i="4"/>
  <c r="BG340" i="4"/>
  <c r="BF340" i="4"/>
  <c r="T340" i="4"/>
  <c r="R340" i="4"/>
  <c r="P340" i="4"/>
  <c r="BI339" i="4"/>
  <c r="BH339" i="4"/>
  <c r="BG339" i="4"/>
  <c r="BF339" i="4"/>
  <c r="T339" i="4"/>
  <c r="R339" i="4"/>
  <c r="P339" i="4"/>
  <c r="BI338" i="4"/>
  <c r="BH338" i="4"/>
  <c r="BG338" i="4"/>
  <c r="BF338" i="4"/>
  <c r="T338" i="4"/>
  <c r="R338" i="4"/>
  <c r="P338" i="4"/>
  <c r="BI337" i="4"/>
  <c r="BH337" i="4"/>
  <c r="BG337" i="4"/>
  <c r="BF337" i="4"/>
  <c r="T337" i="4"/>
  <c r="R337" i="4"/>
  <c r="P337" i="4"/>
  <c r="BI336" i="4"/>
  <c r="BH336" i="4"/>
  <c r="BG336" i="4"/>
  <c r="BF336" i="4"/>
  <c r="T336" i="4"/>
  <c r="R336" i="4"/>
  <c r="P336" i="4"/>
  <c r="BI335" i="4"/>
  <c r="BH335" i="4"/>
  <c r="BG335" i="4"/>
  <c r="BF335" i="4"/>
  <c r="T335" i="4"/>
  <c r="R335" i="4"/>
  <c r="P335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30" i="4"/>
  <c r="BH330" i="4"/>
  <c r="BG330" i="4"/>
  <c r="BF330" i="4"/>
  <c r="T330" i="4"/>
  <c r="R330" i="4"/>
  <c r="P330" i="4"/>
  <c r="BI329" i="4"/>
  <c r="BH329" i="4"/>
  <c r="BG329" i="4"/>
  <c r="BF329" i="4"/>
  <c r="T329" i="4"/>
  <c r="R329" i="4"/>
  <c r="P329" i="4"/>
  <c r="BI328" i="4"/>
  <c r="BH328" i="4"/>
  <c r="BG328" i="4"/>
  <c r="BF328" i="4"/>
  <c r="T328" i="4"/>
  <c r="R328" i="4"/>
  <c r="P328" i="4"/>
  <c r="BI327" i="4"/>
  <c r="BH327" i="4"/>
  <c r="BG327" i="4"/>
  <c r="BF327" i="4"/>
  <c r="T327" i="4"/>
  <c r="R327" i="4"/>
  <c r="P327" i="4"/>
  <c r="BI326" i="4"/>
  <c r="BH326" i="4"/>
  <c r="BG326" i="4"/>
  <c r="BF326" i="4"/>
  <c r="T326" i="4"/>
  <c r="R326" i="4"/>
  <c r="P326" i="4"/>
  <c r="BI325" i="4"/>
  <c r="BH325" i="4"/>
  <c r="BG325" i="4"/>
  <c r="BF325" i="4"/>
  <c r="T325" i="4"/>
  <c r="R325" i="4"/>
  <c r="P325" i="4"/>
  <c r="BI324" i="4"/>
  <c r="BH324" i="4"/>
  <c r="BG324" i="4"/>
  <c r="BF324" i="4"/>
  <c r="T324" i="4"/>
  <c r="R324" i="4"/>
  <c r="P324" i="4"/>
  <c r="BI323" i="4"/>
  <c r="BH323" i="4"/>
  <c r="BG323" i="4"/>
  <c r="BF323" i="4"/>
  <c r="T323" i="4"/>
  <c r="R323" i="4"/>
  <c r="P323" i="4"/>
  <c r="BI322" i="4"/>
  <c r="BH322" i="4"/>
  <c r="BG322" i="4"/>
  <c r="BF322" i="4"/>
  <c r="T322" i="4"/>
  <c r="R322" i="4"/>
  <c r="P322" i="4"/>
  <c r="BI321" i="4"/>
  <c r="BH321" i="4"/>
  <c r="BG321" i="4"/>
  <c r="BF321" i="4"/>
  <c r="T321" i="4"/>
  <c r="R321" i="4"/>
  <c r="P321" i="4"/>
  <c r="BI320" i="4"/>
  <c r="BH320" i="4"/>
  <c r="BG320" i="4"/>
  <c r="BF320" i="4"/>
  <c r="T320" i="4"/>
  <c r="R320" i="4"/>
  <c r="P320" i="4"/>
  <c r="BI319" i="4"/>
  <c r="BH319" i="4"/>
  <c r="BG319" i="4"/>
  <c r="BF319" i="4"/>
  <c r="T319" i="4"/>
  <c r="R319" i="4"/>
  <c r="P319" i="4"/>
  <c r="BI318" i="4"/>
  <c r="BH318" i="4"/>
  <c r="BG318" i="4"/>
  <c r="BF318" i="4"/>
  <c r="T318" i="4"/>
  <c r="R318" i="4"/>
  <c r="P318" i="4"/>
  <c r="BI317" i="4"/>
  <c r="BH317" i="4"/>
  <c r="BG317" i="4"/>
  <c r="BF317" i="4"/>
  <c r="T317" i="4"/>
  <c r="R317" i="4"/>
  <c r="P317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14" i="4"/>
  <c r="BH314" i="4"/>
  <c r="BG314" i="4"/>
  <c r="BF314" i="4"/>
  <c r="T314" i="4"/>
  <c r="R314" i="4"/>
  <c r="P314" i="4"/>
  <c r="BI313" i="4"/>
  <c r="BH313" i="4"/>
  <c r="BG313" i="4"/>
  <c r="BF313" i="4"/>
  <c r="T313" i="4"/>
  <c r="R313" i="4"/>
  <c r="P313" i="4"/>
  <c r="BI312" i="4"/>
  <c r="BH312" i="4"/>
  <c r="BG312" i="4"/>
  <c r="BF312" i="4"/>
  <c r="T312" i="4"/>
  <c r="R312" i="4"/>
  <c r="P312" i="4"/>
  <c r="BI311" i="4"/>
  <c r="BH311" i="4"/>
  <c r="BG311" i="4"/>
  <c r="BF311" i="4"/>
  <c r="T311" i="4"/>
  <c r="R311" i="4"/>
  <c r="P311" i="4"/>
  <c r="BI310" i="4"/>
  <c r="BH310" i="4"/>
  <c r="BG310" i="4"/>
  <c r="BF310" i="4"/>
  <c r="T310" i="4"/>
  <c r="R310" i="4"/>
  <c r="P310" i="4"/>
  <c r="BI309" i="4"/>
  <c r="BH309" i="4"/>
  <c r="BG309" i="4"/>
  <c r="BF309" i="4"/>
  <c r="T309" i="4"/>
  <c r="R309" i="4"/>
  <c r="P309" i="4"/>
  <c r="BI308" i="4"/>
  <c r="BH308" i="4"/>
  <c r="BG308" i="4"/>
  <c r="BF308" i="4"/>
  <c r="T308" i="4"/>
  <c r="R308" i="4"/>
  <c r="P308" i="4"/>
  <c r="BI307" i="4"/>
  <c r="BH307" i="4"/>
  <c r="BG307" i="4"/>
  <c r="BF307" i="4"/>
  <c r="T307" i="4"/>
  <c r="R307" i="4"/>
  <c r="P307" i="4"/>
  <c r="BI306" i="4"/>
  <c r="BH306" i="4"/>
  <c r="BG306" i="4"/>
  <c r="BF306" i="4"/>
  <c r="T306" i="4"/>
  <c r="R306" i="4"/>
  <c r="P306" i="4"/>
  <c r="BI305" i="4"/>
  <c r="BH305" i="4"/>
  <c r="BG305" i="4"/>
  <c r="BF305" i="4"/>
  <c r="T305" i="4"/>
  <c r="R305" i="4"/>
  <c r="P305" i="4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302" i="4"/>
  <c r="BH302" i="4"/>
  <c r="BG302" i="4"/>
  <c r="BF302" i="4"/>
  <c r="T302" i="4"/>
  <c r="R302" i="4"/>
  <c r="P302" i="4"/>
  <c r="BI301" i="4"/>
  <c r="BH301" i="4"/>
  <c r="BG301" i="4"/>
  <c r="BF301" i="4"/>
  <c r="T301" i="4"/>
  <c r="R301" i="4"/>
  <c r="P301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8" i="4"/>
  <c r="BH298" i="4"/>
  <c r="BG298" i="4"/>
  <c r="BF298" i="4"/>
  <c r="T298" i="4"/>
  <c r="R298" i="4"/>
  <c r="P298" i="4"/>
  <c r="BI297" i="4"/>
  <c r="BH297" i="4"/>
  <c r="BG297" i="4"/>
  <c r="BF297" i="4"/>
  <c r="T297" i="4"/>
  <c r="R297" i="4"/>
  <c r="P297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92" i="4"/>
  <c r="BH292" i="4"/>
  <c r="BG292" i="4"/>
  <c r="BF292" i="4"/>
  <c r="T292" i="4"/>
  <c r="R292" i="4"/>
  <c r="P292" i="4"/>
  <c r="BI291" i="4"/>
  <c r="BH291" i="4"/>
  <c r="BG291" i="4"/>
  <c r="BF291" i="4"/>
  <c r="T291" i="4"/>
  <c r="R291" i="4"/>
  <c r="P291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8" i="4"/>
  <c r="BH288" i="4"/>
  <c r="BG288" i="4"/>
  <c r="BF288" i="4"/>
  <c r="T288" i="4"/>
  <c r="R288" i="4"/>
  <c r="P288" i="4"/>
  <c r="BI287" i="4"/>
  <c r="BH287" i="4"/>
  <c r="BG287" i="4"/>
  <c r="BF287" i="4"/>
  <c r="T287" i="4"/>
  <c r="R287" i="4"/>
  <c r="P287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T256" i="4"/>
  <c r="R257" i="4"/>
  <c r="R256" i="4" s="1"/>
  <c r="P257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T243" i="4"/>
  <c r="R244" i="4"/>
  <c r="R243" i="4" s="1"/>
  <c r="P244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J97" i="4"/>
  <c r="J130" i="4"/>
  <c r="J129" i="4"/>
  <c r="F129" i="4"/>
  <c r="F127" i="4"/>
  <c r="E125" i="4"/>
  <c r="J92" i="4"/>
  <c r="J91" i="4"/>
  <c r="F91" i="4"/>
  <c r="F89" i="4"/>
  <c r="E87" i="4"/>
  <c r="J18" i="4"/>
  <c r="E18" i="4"/>
  <c r="F130" i="4"/>
  <c r="J17" i="4"/>
  <c r="J12" i="4"/>
  <c r="J127" i="4" s="1"/>
  <c r="E7" i="4"/>
  <c r="E123" i="4"/>
  <c r="J37" i="3"/>
  <c r="J36" i="3"/>
  <c r="AY96" i="1"/>
  <c r="J35" i="3"/>
  <c r="AX96" i="1" s="1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/>
  <c r="J17" i="3"/>
  <c r="J12" i="3"/>
  <c r="J89" i="3" s="1"/>
  <c r="E7" i="3"/>
  <c r="E110" i="3" s="1"/>
  <c r="J37" i="2"/>
  <c r="J36" i="2"/>
  <c r="AY95" i="1"/>
  <c r="J35" i="2"/>
  <c r="AX95" i="1" s="1"/>
  <c r="BI622" i="2"/>
  <c r="BH622" i="2"/>
  <c r="BG622" i="2"/>
  <c r="BF622" i="2"/>
  <c r="T622" i="2"/>
  <c r="R622" i="2"/>
  <c r="P622" i="2"/>
  <c r="BI617" i="2"/>
  <c r="BH617" i="2"/>
  <c r="BG617" i="2"/>
  <c r="BF617" i="2"/>
  <c r="T617" i="2"/>
  <c r="R617" i="2"/>
  <c r="P617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T558" i="2"/>
  <c r="R559" i="2"/>
  <c r="R558" i="2" s="1"/>
  <c r="P559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T370" i="2" s="1"/>
  <c r="R371" i="2"/>
  <c r="R370" i="2" s="1"/>
  <c r="P371" i="2"/>
  <c r="P370" i="2" s="1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5" i="2"/>
  <c r="BH355" i="2"/>
  <c r="BG355" i="2"/>
  <c r="BF355" i="2"/>
  <c r="T355" i="2"/>
  <c r="R355" i="2"/>
  <c r="P355" i="2"/>
  <c r="BI347" i="2"/>
  <c r="BH347" i="2"/>
  <c r="BG347" i="2"/>
  <c r="BF347" i="2"/>
  <c r="T347" i="2"/>
  <c r="R347" i="2"/>
  <c r="P347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J136" i="2"/>
  <c r="J135" i="2"/>
  <c r="F135" i="2"/>
  <c r="F133" i="2"/>
  <c r="E131" i="2"/>
  <c r="J92" i="2"/>
  <c r="J91" i="2"/>
  <c r="F91" i="2"/>
  <c r="F89" i="2"/>
  <c r="E87" i="2"/>
  <c r="J18" i="2"/>
  <c r="E18" i="2"/>
  <c r="F92" i="2" s="1"/>
  <c r="J17" i="2"/>
  <c r="J12" i="2"/>
  <c r="J133" i="2"/>
  <c r="E7" i="2"/>
  <c r="E129" i="2" s="1"/>
  <c r="L90" i="1"/>
  <c r="AM90" i="1"/>
  <c r="AM89" i="1"/>
  <c r="L89" i="1"/>
  <c r="AM87" i="1"/>
  <c r="L87" i="1"/>
  <c r="L85" i="1"/>
  <c r="L84" i="1"/>
  <c r="J392" i="2"/>
  <c r="BK220" i="2"/>
  <c r="J557" i="2"/>
  <c r="J533" i="2"/>
  <c r="BK466" i="2"/>
  <c r="J407" i="2"/>
  <c r="J340" i="2"/>
  <c r="J285" i="2"/>
  <c r="J219" i="2"/>
  <c r="J553" i="2"/>
  <c r="J530" i="2"/>
  <c r="BK464" i="2"/>
  <c r="J309" i="2"/>
  <c r="J225" i="2"/>
  <c r="BK529" i="2"/>
  <c r="J480" i="2"/>
  <c r="J425" i="2"/>
  <c r="J347" i="2"/>
  <c r="J295" i="2"/>
  <c r="J263" i="2"/>
  <c r="BK215" i="2"/>
  <c r="J178" i="2"/>
  <c r="BK520" i="2"/>
  <c r="J430" i="2"/>
  <c r="BK386" i="2"/>
  <c r="BK278" i="2"/>
  <c r="BK193" i="2"/>
  <c r="J479" i="2"/>
  <c r="BK438" i="2"/>
  <c r="J371" i="2"/>
  <c r="J310" i="2"/>
  <c r="BK285" i="2"/>
  <c r="J161" i="2"/>
  <c r="BK160" i="3"/>
  <c r="J125" i="3"/>
  <c r="J126" i="3"/>
  <c r="BK151" i="3"/>
  <c r="BK137" i="3"/>
  <c r="J151" i="3"/>
  <c r="J128" i="3"/>
  <c r="J154" i="3"/>
  <c r="BK140" i="3"/>
  <c r="J160" i="3"/>
  <c r="BK154" i="3"/>
  <c r="BK132" i="3"/>
  <c r="BK130" i="3"/>
  <c r="J145" i="3"/>
  <c r="J130" i="3"/>
  <c r="BK364" i="4"/>
  <c r="BK322" i="4"/>
  <c r="J305" i="4"/>
  <c r="BK288" i="4"/>
  <c r="BK259" i="4"/>
  <c r="J231" i="4"/>
  <c r="BK214" i="4"/>
  <c r="J195" i="4"/>
  <c r="J147" i="4"/>
  <c r="J358" i="4"/>
  <c r="J332" i="4"/>
  <c r="J302" i="4"/>
  <c r="J284" i="4"/>
  <c r="BK253" i="4"/>
  <c r="BK215" i="4"/>
  <c r="J202" i="4"/>
  <c r="BK162" i="4"/>
  <c r="BK365" i="4"/>
  <c r="BK336" i="4"/>
  <c r="J312" i="4"/>
  <c r="J285" i="4"/>
  <c r="J268" i="4"/>
  <c r="J242" i="4"/>
  <c r="BK227" i="4"/>
  <c r="J203" i="4"/>
  <c r="J157" i="4"/>
  <c r="BK346" i="4"/>
  <c r="J321" i="4"/>
  <c r="BK298" i="4"/>
  <c r="J259" i="4"/>
  <c r="J246" i="4"/>
  <c r="BK185" i="4"/>
  <c r="BK154" i="4"/>
  <c r="BK369" i="4"/>
  <c r="J336" i="4"/>
  <c r="BK316" i="4"/>
  <c r="BK270" i="4"/>
  <c r="J236" i="4"/>
  <c r="BK191" i="4"/>
  <c r="J153" i="4"/>
  <c r="BK358" i="4"/>
  <c r="BK339" i="4"/>
  <c r="J271" i="4"/>
  <c r="BK230" i="4"/>
  <c r="BK200" i="4"/>
  <c r="J170" i="4"/>
  <c r="J359" i="4"/>
  <c r="BK342" i="4"/>
  <c r="BK320" i="4"/>
  <c r="BK273" i="4"/>
  <c r="BK238" i="4"/>
  <c r="J204" i="4"/>
  <c r="J178" i="4"/>
  <c r="BK156" i="4"/>
  <c r="J337" i="4"/>
  <c r="BK301" i="4"/>
  <c r="J279" i="4"/>
  <c r="J253" i="4"/>
  <c r="J229" i="4"/>
  <c r="J194" i="4"/>
  <c r="J173" i="4"/>
  <c r="BK250" i="5"/>
  <c r="BK224" i="5"/>
  <c r="BK179" i="5"/>
  <c r="BK130" i="5"/>
  <c r="J231" i="5"/>
  <c r="J197" i="5"/>
  <c r="J154" i="5"/>
  <c r="BK238" i="5"/>
  <c r="BK214" i="5"/>
  <c r="BK182" i="5"/>
  <c r="BK140" i="5"/>
  <c r="BK259" i="5"/>
  <c r="J239" i="5"/>
  <c r="J214" i="5"/>
  <c r="J193" i="5"/>
  <c r="BK169" i="5"/>
  <c r="J132" i="5"/>
  <c r="BK239" i="5"/>
  <c r="J209" i="5"/>
  <c r="J149" i="5"/>
  <c r="BK227" i="5"/>
  <c r="BK200" i="5"/>
  <c r="BK181" i="5"/>
  <c r="BK137" i="5"/>
  <c r="J208" i="5"/>
  <c r="BK191" i="5"/>
  <c r="J153" i="5"/>
  <c r="BK245" i="5"/>
  <c r="J213" i="5"/>
  <c r="BK177" i="5"/>
  <c r="J143" i="6"/>
  <c r="J128" i="6"/>
  <c r="J131" i="6"/>
  <c r="J124" i="6"/>
  <c r="BK125" i="6"/>
  <c r="BK148" i="6"/>
  <c r="J126" i="6"/>
  <c r="J138" i="6"/>
  <c r="BK614" i="2"/>
  <c r="J549" i="2"/>
  <c r="J511" i="2"/>
  <c r="J436" i="2"/>
  <c r="J380" i="2"/>
  <c r="BK329" i="2"/>
  <c r="BK307" i="2"/>
  <c r="BK237" i="2"/>
  <c r="BK202" i="2"/>
  <c r="J180" i="2"/>
  <c r="J617" i="2"/>
  <c r="BK554" i="2"/>
  <c r="J477" i="2"/>
  <c r="BK399" i="2"/>
  <c r="J355" i="2"/>
  <c r="BK283" i="2"/>
  <c r="BK180" i="2"/>
  <c r="AS94" i="1"/>
  <c r="J434" i="2"/>
  <c r="J405" i="2"/>
  <c r="BK335" i="2"/>
  <c r="J256" i="2"/>
  <c r="BK208" i="2"/>
  <c r="BK555" i="2"/>
  <c r="J510" i="2"/>
  <c r="J431" i="2"/>
  <c r="BK403" i="2"/>
  <c r="BK310" i="2"/>
  <c r="J264" i="2"/>
  <c r="BK156" i="2"/>
  <c r="J548" i="2"/>
  <c r="BK502" i="2"/>
  <c r="BK458" i="2"/>
  <c r="J369" i="2"/>
  <c r="BK294" i="2"/>
  <c r="BK147" i="2"/>
  <c r="J507" i="2"/>
  <c r="BK452" i="2"/>
  <c r="J408" i="2"/>
  <c r="BK309" i="2"/>
  <c r="J279" i="2"/>
  <c r="J244" i="2"/>
  <c r="BK191" i="2"/>
  <c r="BK522" i="2"/>
  <c r="BK475" i="2"/>
  <c r="J438" i="2"/>
  <c r="BK395" i="2"/>
  <c r="BK315" i="2"/>
  <c r="BK235" i="2"/>
  <c r="BK491" i="2"/>
  <c r="J446" i="2"/>
  <c r="BK416" i="2"/>
  <c r="J342" i="2"/>
  <c r="BK223" i="2"/>
  <c r="J169" i="3"/>
  <c r="J133" i="3"/>
  <c r="J162" i="3"/>
  <c r="BK128" i="3"/>
  <c r="J150" i="3"/>
  <c r="BK166" i="3"/>
  <c r="J143" i="3"/>
  <c r="J159" i="3"/>
  <c r="BK143" i="3"/>
  <c r="BK617" i="2"/>
  <c r="J551" i="2"/>
  <c r="J522" i="2"/>
  <c r="BK477" i="2"/>
  <c r="J388" i="2"/>
  <c r="J335" i="2"/>
  <c r="J284" i="2"/>
  <c r="BK221" i="2"/>
  <c r="BK172" i="2"/>
  <c r="J609" i="2"/>
  <c r="J520" i="2"/>
  <c r="BK484" i="2"/>
  <c r="J404" i="2"/>
  <c r="BK369" i="2"/>
  <c r="BK233" i="2"/>
  <c r="BK213" i="2"/>
  <c r="J559" i="2"/>
  <c r="BK548" i="2"/>
  <c r="BK504" i="2"/>
  <c r="BK447" i="2"/>
  <c r="J423" i="2"/>
  <c r="BK378" i="2"/>
  <c r="BK301" i="2"/>
  <c r="J242" i="2"/>
  <c r="J147" i="2"/>
  <c r="BK549" i="2"/>
  <c r="J433" i="2"/>
  <c r="BK384" i="2"/>
  <c r="J307" i="2"/>
  <c r="BK242" i="2"/>
  <c r="J535" i="2"/>
  <c r="J451" i="2"/>
  <c r="J390" i="2"/>
  <c r="J233" i="2"/>
  <c r="BK533" i="2"/>
  <c r="J491" i="2"/>
  <c r="BK431" i="2"/>
  <c r="BK331" i="2"/>
  <c r="BK270" i="2"/>
  <c r="J213" i="2"/>
  <c r="BK152" i="2"/>
  <c r="J513" i="2"/>
  <c r="J444" i="2"/>
  <c r="J410" i="2"/>
  <c r="BK366" i="2"/>
  <c r="BK274" i="2"/>
  <c r="BK176" i="2"/>
  <c r="J464" i="2"/>
  <c r="J427" i="2"/>
  <c r="J368" i="2"/>
  <c r="J301" i="2"/>
  <c r="J258" i="2"/>
  <c r="J152" i="2"/>
  <c r="BK136" i="3"/>
  <c r="BK168" i="3"/>
  <c r="J134" i="3"/>
  <c r="J164" i="3"/>
  <c r="BK142" i="3"/>
  <c r="J168" i="3"/>
  <c r="BK162" i="3"/>
  <c r="BK169" i="3"/>
  <c r="J155" i="3"/>
  <c r="BK135" i="3"/>
  <c r="J144" i="3"/>
  <c r="BK338" i="4"/>
  <c r="J310" i="4"/>
  <c r="BK285" i="4"/>
  <c r="BK262" i="4"/>
  <c r="BK234" i="4"/>
  <c r="BK223" i="4"/>
  <c r="J206" i="4"/>
  <c r="J175" i="4"/>
  <c r="BK157" i="4"/>
  <c r="J138" i="4"/>
  <c r="BK345" i="4"/>
  <c r="BK309" i="4"/>
  <c r="J286" i="4"/>
  <c r="BK260" i="4"/>
  <c r="J208" i="4"/>
  <c r="J177" i="4"/>
  <c r="BK153" i="4"/>
  <c r="BK360" i="4"/>
  <c r="BK330" i="4"/>
  <c r="J311" i="4"/>
  <c r="BK283" i="4"/>
  <c r="BK267" i="4"/>
  <c r="J237" i="4"/>
  <c r="J223" i="4"/>
  <c r="J199" i="4"/>
  <c r="J176" i="4"/>
  <c r="J139" i="4"/>
  <c r="J341" i="4"/>
  <c r="BK315" i="4"/>
  <c r="J283" i="4"/>
  <c r="BK269" i="4"/>
  <c r="BK199" i="4"/>
  <c r="J167" i="4"/>
  <c r="J148" i="4"/>
  <c r="J346" i="4"/>
  <c r="BK332" i="4"/>
  <c r="BK318" i="4"/>
  <c r="J278" i="4"/>
  <c r="BK240" i="4"/>
  <c r="BK192" i="4"/>
  <c r="BK160" i="4"/>
  <c r="J368" i="4"/>
  <c r="BK356" i="4"/>
  <c r="J338" i="4"/>
  <c r="BK303" i="4"/>
  <c r="J234" i="4"/>
  <c r="BK211" i="4"/>
  <c r="BK171" i="4"/>
  <c r="J149" i="4"/>
  <c r="BK357" i="4"/>
  <c r="BK340" i="4"/>
  <c r="J313" i="4"/>
  <c r="J292" i="4"/>
  <c r="J280" i="4"/>
  <c r="BK263" i="4"/>
  <c r="J215" i="4"/>
  <c r="J187" i="4"/>
  <c r="BK172" i="4"/>
  <c r="J142" i="4"/>
  <c r="J330" i="4"/>
  <c r="J291" i="4"/>
  <c r="BK265" i="4"/>
  <c r="BK236" i="4"/>
  <c r="BK205" i="4"/>
  <c r="BK178" i="4"/>
  <c r="BK262" i="5"/>
  <c r="J240" i="5"/>
  <c r="J212" i="5"/>
  <c r="BK154" i="5"/>
  <c r="BK135" i="5"/>
  <c r="BK237" i="5"/>
  <c r="J224" i="5"/>
  <c r="J179" i="5"/>
  <c r="J263" i="5"/>
  <c r="J241" i="5"/>
  <c r="J195" i="5"/>
  <c r="BK168" i="5"/>
  <c r="BK145" i="5"/>
  <c r="BK256" i="5"/>
  <c r="J238" i="5"/>
  <c r="BK213" i="5"/>
  <c r="J185" i="5"/>
  <c r="J155" i="5"/>
  <c r="J261" i="5"/>
  <c r="J222" i="5"/>
  <c r="BK208" i="5"/>
  <c r="J188" i="5"/>
  <c r="BK252" i="5"/>
  <c r="BK216" i="5"/>
  <c r="J199" i="5"/>
  <c r="BK184" i="5"/>
  <c r="BK136" i="5"/>
  <c r="J223" i="5"/>
  <c r="BK197" i="5"/>
  <c r="BK141" i="5"/>
  <c r="J259" i="5"/>
  <c r="BK240" i="5"/>
  <c r="J184" i="5"/>
  <c r="J162" i="5"/>
  <c r="BK139" i="6"/>
  <c r="BK145" i="6"/>
  <c r="BK133" i="6"/>
  <c r="BK121" i="6"/>
  <c r="BK143" i="6"/>
  <c r="BK146" i="6"/>
  <c r="BK127" i="6"/>
  <c r="BK136" i="6"/>
  <c r="J122" i="6"/>
  <c r="BK135" i="6"/>
  <c r="J561" i="2"/>
  <c r="BK530" i="2"/>
  <c r="J502" i="2"/>
  <c r="BK425" i="2"/>
  <c r="J374" i="2"/>
  <c r="J329" i="2"/>
  <c r="BK260" i="2"/>
  <c r="J215" i="2"/>
  <c r="BK150" i="2"/>
  <c r="BK609" i="2"/>
  <c r="J555" i="2"/>
  <c r="BK479" i="2"/>
  <c r="J403" i="2"/>
  <c r="J322" i="2"/>
  <c r="BK266" i="2"/>
  <c r="J184" i="2"/>
  <c r="BK144" i="2"/>
  <c r="J531" i="2"/>
  <c r="J497" i="2"/>
  <c r="BK430" i="2"/>
  <c r="J386" i="2"/>
  <c r="J331" i="2"/>
  <c r="J262" i="2"/>
  <c r="J172" i="2"/>
  <c r="J554" i="2"/>
  <c r="J529" i="2"/>
  <c r="J460" i="2"/>
  <c r="BK408" i="2"/>
  <c r="J366" i="2"/>
  <c r="BK292" i="2"/>
  <c r="BK225" i="2"/>
  <c r="BK606" i="2"/>
  <c r="J508" i="2"/>
  <c r="J475" i="2"/>
  <c r="J306" i="2"/>
  <c r="BK181" i="2"/>
  <c r="J515" i="2"/>
  <c r="BK442" i="2"/>
  <c r="J384" i="2"/>
  <c r="BK306" i="2"/>
  <c r="J278" i="2"/>
  <c r="J193" i="2"/>
  <c r="BK142" i="2"/>
  <c r="BK488" i="2"/>
  <c r="BK446" i="2"/>
  <c r="J428" i="2"/>
  <c r="BK355" i="2"/>
  <c r="J237" i="2"/>
  <c r="BK507" i="2"/>
  <c r="BK471" i="2"/>
  <c r="BK433" i="2"/>
  <c r="BK364" i="2"/>
  <c r="BK295" i="2"/>
  <c r="J221" i="2"/>
  <c r="BK167" i="3"/>
  <c r="J127" i="3"/>
  <c r="BK155" i="3"/>
  <c r="BK129" i="3"/>
  <c r="J158" i="3"/>
  <c r="J129" i="3"/>
  <c r="BK156" i="3"/>
  <c r="J170" i="3"/>
  <c r="J149" i="3"/>
  <c r="J165" i="3"/>
  <c r="BK159" i="3"/>
  <c r="BK150" i="3"/>
  <c r="BK149" i="3"/>
  <c r="J136" i="3"/>
  <c r="J340" i="4"/>
  <c r="J316" i="4"/>
  <c r="BK302" i="4"/>
  <c r="J254" i="4"/>
  <c r="J219" i="4"/>
  <c r="BK190" i="4"/>
  <c r="BK170" i="4"/>
  <c r="J145" i="4"/>
  <c r="BK354" i="4"/>
  <c r="BK312" i="4"/>
  <c r="BK297" i="4"/>
  <c r="BK278" i="4"/>
  <c r="BK228" i="4"/>
  <c r="BK210" i="4"/>
  <c r="BK187" i="4"/>
  <c r="BK155" i="4"/>
  <c r="J357" i="4"/>
  <c r="J323" i="4"/>
  <c r="BK293" i="4"/>
  <c r="J263" i="4"/>
  <c r="J235" i="4"/>
  <c r="BK220" i="4"/>
  <c r="J181" i="4"/>
  <c r="BK142" i="4"/>
  <c r="BK351" i="4"/>
  <c r="BK317" i="4"/>
  <c r="J294" i="4"/>
  <c r="J266" i="4"/>
  <c r="BK247" i="4"/>
  <c r="J200" i="4"/>
  <c r="J171" i="4"/>
  <c r="J150" i="4"/>
  <c r="BK355" i="4"/>
  <c r="J335" i="4"/>
  <c r="BK306" i="4"/>
  <c r="BK266" i="4"/>
  <c r="J222" i="4"/>
  <c r="BK164" i="4"/>
  <c r="J366" i="4"/>
  <c r="J349" i="4"/>
  <c r="J293" i="4"/>
  <c r="BK250" i="4"/>
  <c r="BK217" i="4"/>
  <c r="BK189" i="4"/>
  <c r="J156" i="4"/>
  <c r="BK361" i="4"/>
  <c r="J331" i="4"/>
  <c r="BK305" i="4"/>
  <c r="BK277" i="4"/>
  <c r="J260" i="4"/>
  <c r="BK209" i="4"/>
  <c r="J191" i="4"/>
  <c r="J164" i="4"/>
  <c r="BK344" i="4"/>
  <c r="J296" i="4"/>
  <c r="BK268" i="4"/>
  <c r="J241" i="4"/>
  <c r="BK206" i="4"/>
  <c r="J184" i="4"/>
  <c r="BK141" i="4"/>
  <c r="J248" i="5"/>
  <c r="J225" i="5"/>
  <c r="BK155" i="5"/>
  <c r="J134" i="5"/>
  <c r="J236" i="5"/>
  <c r="J210" i="5"/>
  <c r="J169" i="5"/>
  <c r="BK251" i="5"/>
  <c r="BK219" i="5"/>
  <c r="BK190" i="5"/>
  <c r="BK149" i="5"/>
  <c r="BK234" i="5"/>
  <c r="BK204" i="5"/>
  <c r="J171" i="5"/>
  <c r="J140" i="5"/>
  <c r="J250" i="5"/>
  <c r="J206" i="5"/>
  <c r="BK148" i="5"/>
  <c r="BK236" i="5"/>
  <c r="J187" i="5"/>
  <c r="BK173" i="5"/>
  <c r="BK133" i="5"/>
  <c r="BK206" i="5"/>
  <c r="BK180" i="5"/>
  <c r="BK144" i="5"/>
  <c r="BK263" i="5"/>
  <c r="BK221" i="5"/>
  <c r="BK189" i="5"/>
  <c r="BK131" i="5"/>
  <c r="BK144" i="6"/>
  <c r="BK126" i="6"/>
  <c r="BK137" i="6"/>
  <c r="BK128" i="6"/>
  <c r="J141" i="6"/>
  <c r="BK125" i="3"/>
  <c r="J355" i="4"/>
  <c r="BK324" i="4"/>
  <c r="J304" i="4"/>
  <c r="BK284" i="4"/>
  <c r="BK237" i="4"/>
  <c r="J220" i="4"/>
  <c r="J196" i="4"/>
  <c r="J172" i="4"/>
  <c r="BK149" i="4"/>
  <c r="BK366" i="4"/>
  <c r="BK337" i="4"/>
  <c r="J308" i="4"/>
  <c r="BK279" i="4"/>
  <c r="BK232" i="4"/>
  <c r="BK196" i="4"/>
  <c r="BK166" i="4"/>
  <c r="BK147" i="4"/>
  <c r="BK329" i="4"/>
  <c r="BK304" i="4"/>
  <c r="BK281" i="4"/>
  <c r="J272" i="4"/>
  <c r="J248" i="4"/>
  <c r="BK224" i="4"/>
  <c r="J197" i="4"/>
  <c r="J166" i="4"/>
  <c r="J369" i="4"/>
  <c r="J342" i="4"/>
  <c r="BK311" i="4"/>
  <c r="BK282" i="4"/>
  <c r="J262" i="4"/>
  <c r="BK242" i="4"/>
  <c r="BK195" i="4"/>
  <c r="BK159" i="4"/>
  <c r="J370" i="4"/>
  <c r="J344" i="4"/>
  <c r="BK328" i="4"/>
  <c r="J309" i="4"/>
  <c r="BK294" i="4"/>
  <c r="BK244" i="4"/>
  <c r="J218" i="4"/>
  <c r="BK181" i="4"/>
  <c r="BK145" i="4"/>
  <c r="J367" i="4"/>
  <c r="J353" i="4"/>
  <c r="BK327" i="4"/>
  <c r="J288" i="4"/>
  <c r="J238" i="4"/>
  <c r="J213" i="4"/>
  <c r="BK182" i="4"/>
  <c r="BK150" i="4"/>
  <c r="BK139" i="4"/>
  <c r="J345" i="4"/>
  <c r="BK323" i="4"/>
  <c r="J297" i="4"/>
  <c r="BK286" i="4"/>
  <c r="BK271" i="4"/>
  <c r="J244" i="4"/>
  <c r="J198" i="4"/>
  <c r="BK175" i="4"/>
  <c r="J141" i="4"/>
  <c r="J328" i="4"/>
  <c r="J300" i="4"/>
  <c r="BK274" i="4"/>
  <c r="BK235" i="4"/>
  <c r="BK197" i="4"/>
  <c r="J182" i="4"/>
  <c r="J143" i="4"/>
  <c r="BK255" i="5"/>
  <c r="J237" i="5"/>
  <c r="J156" i="5"/>
  <c r="J143" i="5"/>
  <c r="J254" i="5"/>
  <c r="BK226" i="5"/>
  <c r="J207" i="5"/>
  <c r="BK164" i="5"/>
  <c r="BK231" i="5"/>
  <c r="BK193" i="5"/>
  <c r="BK153" i="5"/>
  <c r="BK138" i="5"/>
  <c r="BK248" i="5"/>
  <c r="J229" i="5"/>
  <c r="BK209" i="5"/>
  <c r="BK178" i="5"/>
  <c r="J144" i="5"/>
  <c r="J253" i="5"/>
  <c r="BK229" i="5"/>
  <c r="BK201" i="5"/>
  <c r="BK254" i="5"/>
  <c r="BK242" i="5"/>
  <c r="J191" i="5"/>
  <c r="J164" i="5"/>
  <c r="J130" i="5"/>
  <c r="BK207" i="5"/>
  <c r="BK188" i="5"/>
  <c r="J158" i="5"/>
  <c r="BK265" i="5"/>
  <c r="J243" i="5"/>
  <c r="J216" i="5"/>
  <c r="J182" i="5"/>
  <c r="J137" i="5"/>
  <c r="BK140" i="6"/>
  <c r="BK123" i="6"/>
  <c r="J144" i="6"/>
  <c r="BK129" i="6"/>
  <c r="J139" i="6"/>
  <c r="BK138" i="6"/>
  <c r="J137" i="6"/>
  <c r="J146" i="6"/>
  <c r="J607" i="2"/>
  <c r="BK535" i="2"/>
  <c r="BK515" i="2"/>
  <c r="BK473" i="2"/>
  <c r="BK404" i="2"/>
  <c r="BK371" i="2"/>
  <c r="J291" i="2"/>
  <c r="BK258" i="2"/>
  <c r="J191" i="2"/>
  <c r="BK179" i="2"/>
  <c r="BK616" i="2"/>
  <c r="BK561" i="2"/>
  <c r="BK508" i="2"/>
  <c r="J471" i="2"/>
  <c r="BK388" i="2"/>
  <c r="J303" i="2"/>
  <c r="BK244" i="2"/>
  <c r="J220" i="2"/>
  <c r="J156" i="2"/>
  <c r="J527" i="2"/>
  <c r="J503" i="2"/>
  <c r="J442" i="2"/>
  <c r="J397" i="2"/>
  <c r="BK368" i="2"/>
  <c r="BK276" i="2"/>
  <c r="J230" i="2"/>
  <c r="J606" i="2"/>
  <c r="J518" i="2"/>
  <c r="J417" i="2"/>
  <c r="J402" i="2"/>
  <c r="J315" i="2"/>
  <c r="J266" i="2"/>
  <c r="BK190" i="2"/>
  <c r="BK552" i="2"/>
  <c r="BK516" i="2"/>
  <c r="J486" i="2"/>
  <c r="J324" i="2"/>
  <c r="BK264" i="2"/>
  <c r="J516" i="2"/>
  <c r="J458" i="2"/>
  <c r="BK410" i="2"/>
  <c r="J311" i="2"/>
  <c r="J292" i="2"/>
  <c r="BK230" i="2"/>
  <c r="J190" i="2"/>
  <c r="BK622" i="2"/>
  <c r="J484" i="2"/>
  <c r="BK436" i="2"/>
  <c r="BK397" i="2"/>
  <c r="BK284" i="2"/>
  <c r="J206" i="2"/>
  <c r="BK503" i="2"/>
  <c r="J452" i="2"/>
  <c r="BK417" i="2"/>
  <c r="BK347" i="2"/>
  <c r="BK272" i="2"/>
  <c r="BK178" i="2"/>
  <c r="BK134" i="3"/>
  <c r="BK153" i="3"/>
  <c r="BK124" i="3"/>
  <c r="J146" i="3"/>
  <c r="BK126" i="3"/>
  <c r="J163" i="3"/>
  <c r="BK147" i="3"/>
  <c r="J167" i="3"/>
  <c r="BK133" i="3"/>
  <c r="BK123" i="3"/>
  <c r="BK158" i="3"/>
  <c r="BK157" i="3"/>
  <c r="J147" i="3"/>
  <c r="BK146" i="3"/>
  <c r="J157" i="3"/>
  <c r="J156" i="3"/>
  <c r="BK131" i="3"/>
  <c r="J153" i="3"/>
  <c r="BK138" i="3"/>
  <c r="BK353" i="4"/>
  <c r="J315" i="4"/>
  <c r="J298" i="4"/>
  <c r="J274" i="4"/>
  <c r="BK229" i="4"/>
  <c r="BK208" i="4"/>
  <c r="J183" i="4"/>
  <c r="J146" i="4"/>
  <c r="J356" i="4"/>
  <c r="BK331" i="4"/>
  <c r="J287" i="4"/>
  <c r="J249" i="4"/>
  <c r="J217" i="4"/>
  <c r="J192" i="4"/>
  <c r="J159" i="4"/>
  <c r="BK352" i="4"/>
  <c r="J314" i="4"/>
  <c r="J289" i="4"/>
  <c r="BK264" i="4"/>
  <c r="BK231" i="4"/>
  <c r="BK213" i="4"/>
  <c r="BK179" i="4"/>
  <c r="J364" i="4"/>
  <c r="BK325" i="4"/>
  <c r="BK308" i="4"/>
  <c r="J273" i="4"/>
  <c r="BK252" i="4"/>
  <c r="J221" i="4"/>
  <c r="BK177" i="4"/>
  <c r="BK152" i="4"/>
  <c r="BK359" i="4"/>
  <c r="BK321" i="4"/>
  <c r="BK296" i="4"/>
  <c r="BK225" i="4"/>
  <c r="J165" i="4"/>
  <c r="BK138" i="4"/>
  <c r="J352" i="4"/>
  <c r="J326" i="4"/>
  <c r="BK292" i="4"/>
  <c r="BK221" i="4"/>
  <c r="J205" i="4"/>
  <c r="BK167" i="4"/>
  <c r="BK148" i="4"/>
  <c r="BK347" i="4"/>
  <c r="J327" i="4"/>
  <c r="BK290" i="4"/>
  <c r="J267" i="4"/>
  <c r="BK218" i="4"/>
  <c r="BK194" i="4"/>
  <c r="BK176" i="4"/>
  <c r="BK144" i="4"/>
  <c r="J303" i="4"/>
  <c r="BK287" i="4"/>
  <c r="BK261" i="4"/>
  <c r="J224" i="4"/>
  <c r="J189" i="4"/>
  <c r="J264" i="5"/>
  <c r="BK241" i="5"/>
  <c r="BK215" i="5"/>
  <c r="J148" i="5"/>
  <c r="J260" i="5"/>
  <c r="BK232" i="5"/>
  <c r="J217" i="5"/>
  <c r="J177" i="5"/>
  <c r="J249" i="5"/>
  <c r="BK217" i="5"/>
  <c r="BK162" i="5"/>
  <c r="BK134" i="5"/>
  <c r="J245" i="5"/>
  <c r="J227" i="5"/>
  <c r="J186" i="5"/>
  <c r="J166" i="5"/>
  <c r="J265" i="5"/>
  <c r="BK247" i="5"/>
  <c r="J218" i="5"/>
  <c r="J136" i="5"/>
  <c r="J233" i="5"/>
  <c r="BK212" i="5"/>
  <c r="BK186" i="5"/>
  <c r="BK158" i="5"/>
  <c r="BK210" i="5"/>
  <c r="J201" i="5"/>
  <c r="BK166" i="5"/>
  <c r="J135" i="5"/>
  <c r="BK249" i="5"/>
  <c r="BK218" i="5"/>
  <c r="J180" i="5"/>
  <c r="BK150" i="5"/>
  <c r="J133" i="6"/>
  <c r="J136" i="6"/>
  <c r="BK122" i="6"/>
  <c r="J123" i="6"/>
  <c r="J142" i="6"/>
  <c r="BK142" i="6"/>
  <c r="J127" i="6"/>
  <c r="J130" i="6"/>
  <c r="J616" i="2"/>
  <c r="BK559" i="2"/>
  <c r="J523" i="2"/>
  <c r="BK480" i="2"/>
  <c r="BK419" i="2"/>
  <c r="J365" i="2"/>
  <c r="BK262" i="2"/>
  <c r="BK219" i="2"/>
  <c r="J183" i="2"/>
  <c r="J142" i="2"/>
  <c r="J556" i="2"/>
  <c r="J500" i="2"/>
  <c r="BK460" i="2"/>
  <c r="BK380" i="2"/>
  <c r="BK293" i="2"/>
  <c r="BK232" i="2"/>
  <c r="BK145" i="2"/>
  <c r="BK551" i="2"/>
  <c r="BK510" i="2"/>
  <c r="BK486" i="2"/>
  <c r="J419" i="2"/>
  <c r="J361" i="2"/>
  <c r="BK263" i="2"/>
  <c r="J182" i="2"/>
  <c r="BK556" i="2"/>
  <c r="J490" i="2"/>
  <c r="BK428" i="2"/>
  <c r="J395" i="2"/>
  <c r="BK322" i="2"/>
  <c r="J272" i="2"/>
  <c r="BK183" i="2"/>
  <c r="BK523" i="2"/>
  <c r="J488" i="2"/>
  <c r="J399" i="2"/>
  <c r="J202" i="2"/>
  <c r="BK527" i="2"/>
  <c r="BK497" i="2"/>
  <c r="BK444" i="2"/>
  <c r="BK361" i="2"/>
  <c r="J300" i="2"/>
  <c r="BK256" i="2"/>
  <c r="J208" i="2"/>
  <c r="J150" i="2"/>
  <c r="BK511" i="2"/>
  <c r="BK451" i="2"/>
  <c r="BK402" i="2"/>
  <c r="BK279" i="2"/>
  <c r="BK182" i="2"/>
  <c r="BK498" i="2"/>
  <c r="BK440" i="2"/>
  <c r="BK390" i="2"/>
  <c r="BK311" i="2"/>
  <c r="J276" i="2"/>
  <c r="J179" i="2"/>
  <c r="BK139" i="3"/>
  <c r="J124" i="3"/>
  <c r="J138" i="3"/>
  <c r="BK170" i="3"/>
  <c r="BK144" i="3"/>
  <c r="BK165" i="3"/>
  <c r="J137" i="3"/>
  <c r="BK163" i="3"/>
  <c r="BK145" i="3"/>
  <c r="BK164" i="3"/>
  <c r="BK127" i="3"/>
  <c r="BK334" i="4"/>
  <c r="J306" i="4"/>
  <c r="BK289" i="4"/>
  <c r="J257" i="4"/>
  <c r="J228" i="4"/>
  <c r="BK203" i="4"/>
  <c r="J174" i="4"/>
  <c r="J154" i="4"/>
  <c r="J360" i="4"/>
  <c r="J334" i="4"/>
  <c r="J290" i="4"/>
  <c r="BK254" i="4"/>
  <c r="BK241" i="4"/>
  <c r="BK212" i="4"/>
  <c r="J169" i="4"/>
  <c r="BK163" i="4"/>
  <c r="BK370" i="4"/>
  <c r="J347" i="4"/>
  <c r="J322" i="4"/>
  <c r="BK280" i="4"/>
  <c r="BK257" i="4"/>
  <c r="J232" i="4"/>
  <c r="BK216" i="4"/>
  <c r="BK188" i="4"/>
  <c r="J155" i="4"/>
  <c r="BK350" i="4"/>
  <c r="J324" i="4"/>
  <c r="J307" i="4"/>
  <c r="J270" i="4"/>
  <c r="BK249" i="4"/>
  <c r="J212" i="4"/>
  <c r="J160" i="4"/>
  <c r="J140" i="4"/>
  <c r="J351" i="4"/>
  <c r="BK326" i="4"/>
  <c r="BK314" i="4"/>
  <c r="J276" i="4"/>
  <c r="J252" i="4"/>
  <c r="BK198" i="4"/>
  <c r="J179" i="4"/>
  <c r="BK137" i="4"/>
  <c r="J361" i="4"/>
  <c r="BK343" i="4"/>
  <c r="J318" i="4"/>
  <c r="J255" i="4"/>
  <c r="BK219" i="4"/>
  <c r="J209" i="4"/>
  <c r="BK173" i="4"/>
  <c r="BK158" i="4"/>
  <c r="J354" i="4"/>
  <c r="BK335" i="4"/>
  <c r="BK310" i="4"/>
  <c r="BK291" i="4"/>
  <c r="BK272" i="4"/>
  <c r="J251" i="4"/>
  <c r="J214" i="4"/>
  <c r="BK184" i="4"/>
  <c r="J168" i="4"/>
  <c r="BK143" i="4"/>
  <c r="BK307" i="4"/>
  <c r="BK276" i="4"/>
  <c r="BK251" i="4"/>
  <c r="J207" i="4"/>
  <c r="J185" i="4"/>
  <c r="J158" i="4"/>
  <c r="BK253" i="5"/>
  <c r="J226" i="5"/>
  <c r="BK187" i="5"/>
  <c r="BK258" i="5"/>
  <c r="J234" i="5"/>
  <c r="J221" i="5"/>
  <c r="J178" i="5"/>
  <c r="BK260" i="5"/>
  <c r="J228" i="5"/>
  <c r="BK205" i="5"/>
  <c r="BK185" i="5"/>
  <c r="J150" i="5"/>
  <c r="J131" i="5"/>
  <c r="BK244" i="5"/>
  <c r="J232" i="5"/>
  <c r="BK211" i="5"/>
  <c r="J181" i="5"/>
  <c r="J168" i="5"/>
  <c r="J141" i="5"/>
  <c r="J252" i="5"/>
  <c r="J219" i="5"/>
  <c r="J205" i="5"/>
  <c r="BK146" i="5"/>
  <c r="J230" i="5"/>
  <c r="BK202" i="5"/>
  <c r="BK176" i="5"/>
  <c r="J145" i="5"/>
  <c r="BK222" i="5"/>
  <c r="J204" i="5"/>
  <c r="BK171" i="5"/>
  <c r="BK264" i="5"/>
  <c r="J251" i="5"/>
  <c r="BK228" i="5"/>
  <c r="J200" i="5"/>
  <c r="J176" i="5"/>
  <c r="J133" i="5"/>
  <c r="J134" i="6"/>
  <c r="J121" i="6"/>
  <c r="J132" i="6"/>
  <c r="J148" i="6"/>
  <c r="J145" i="6"/>
  <c r="J140" i="6"/>
  <c r="J149" i="6"/>
  <c r="BK131" i="6"/>
  <c r="BK141" i="6"/>
  <c r="J622" i="2"/>
  <c r="BK557" i="2"/>
  <c r="BK518" i="2"/>
  <c r="BK434" i="2"/>
  <c r="J393" i="2"/>
  <c r="BK342" i="2"/>
  <c r="BK303" i="2"/>
  <c r="J235" i="2"/>
  <c r="BK184" i="2"/>
  <c r="J144" i="2"/>
  <c r="J614" i="2"/>
  <c r="BK607" i="2"/>
  <c r="J505" i="2"/>
  <c r="BK423" i="2"/>
  <c r="J364" i="2"/>
  <c r="BK291" i="2"/>
  <c r="J223" i="2"/>
  <c r="J177" i="2"/>
  <c r="J552" i="2"/>
  <c r="BK513" i="2"/>
  <c r="BK490" i="2"/>
  <c r="BK427" i="2"/>
  <c r="BK374" i="2"/>
  <c r="J283" i="2"/>
  <c r="J232" i="2"/>
  <c r="BK177" i="2"/>
  <c r="BK553" i="2"/>
  <c r="J473" i="2"/>
  <c r="J416" i="2"/>
  <c r="J378" i="2"/>
  <c r="J293" i="2"/>
  <c r="J260" i="2"/>
  <c r="J145" i="2"/>
  <c r="BK531" i="2"/>
  <c r="J498" i="2"/>
  <c r="BK392" i="2"/>
  <c r="BK300" i="2"/>
  <c r="J176" i="2"/>
  <c r="J504" i="2"/>
  <c r="J447" i="2"/>
  <c r="BK405" i="2"/>
  <c r="BK324" i="2"/>
  <c r="J274" i="2"/>
  <c r="BK206" i="2"/>
  <c r="BK161" i="2"/>
  <c r="BK500" i="2"/>
  <c r="J440" i="2"/>
  <c r="BK407" i="2"/>
  <c r="BK365" i="2"/>
  <c r="J270" i="2"/>
  <c r="BK505" i="2"/>
  <c r="J466" i="2"/>
  <c r="BK393" i="2"/>
  <c r="BK340" i="2"/>
  <c r="J294" i="2"/>
  <c r="J181" i="2"/>
  <c r="J166" i="3"/>
  <c r="J131" i="3"/>
  <c r="J142" i="3"/>
  <c r="J123" i="3"/>
  <c r="J140" i="3"/>
  <c r="J161" i="3"/>
  <c r="J132" i="3"/>
  <c r="BK161" i="3"/>
  <c r="J139" i="3"/>
  <c r="BK148" i="3"/>
  <c r="J148" i="3"/>
  <c r="J135" i="3"/>
  <c r="J365" i="4"/>
  <c r="J317" i="4"/>
  <c r="BK299" i="4"/>
  <c r="BK275" i="4"/>
  <c r="J250" i="4"/>
  <c r="J230" i="4"/>
  <c r="BK207" i="4"/>
  <c r="J188" i="4"/>
  <c r="J163" i="4"/>
  <c r="BK368" i="4"/>
  <c r="BK349" i="4"/>
  <c r="BK313" i="4"/>
  <c r="J261" i="4"/>
  <c r="BK248" i="4"/>
  <c r="BK204" i="4"/>
  <c r="BK168" i="4"/>
  <c r="J152" i="4"/>
  <c r="BK341" i="4"/>
  <c r="BK319" i="4"/>
  <c r="J295" i="4"/>
  <c r="J275" i="4"/>
  <c r="J247" i="4"/>
  <c r="BK222" i="4"/>
  <c r="BK186" i="4"/>
  <c r="BK174" i="4"/>
  <c r="J363" i="4"/>
  <c r="J339" i="4"/>
  <c r="J299" i="4"/>
  <c r="J277" i="4"/>
  <c r="BK255" i="4"/>
  <c r="J227" i="4"/>
  <c r="J190" i="4"/>
  <c r="BK169" i="4"/>
  <c r="J144" i="4"/>
  <c r="BK367" i="4"/>
  <c r="J343" i="4"/>
  <c r="J320" i="4"/>
  <c r="BK300" i="4"/>
  <c r="J264" i="4"/>
  <c r="J211" i="4"/>
  <c r="BK180" i="4"/>
  <c r="BK140" i="4"/>
  <c r="BK363" i="4"/>
  <c r="J329" i="4"/>
  <c r="J301" i="4"/>
  <c r="J240" i="4"/>
  <c r="J216" i="4"/>
  <c r="BK183" i="4"/>
  <c r="J162" i="4"/>
  <c r="BK146" i="4"/>
  <c r="J350" i="4"/>
  <c r="J319" i="4"/>
  <c r="BK295" i="4"/>
  <c r="J282" i="4"/>
  <c r="J265" i="4"/>
  <c r="J225" i="4"/>
  <c r="BK202" i="4"/>
  <c r="J186" i="4"/>
  <c r="BK165" i="4"/>
  <c r="J137" i="4"/>
  <c r="J325" i="4"/>
  <c r="J281" i="4"/>
  <c r="J269" i="4"/>
  <c r="BK246" i="4"/>
  <c r="J210" i="4"/>
  <c r="J180" i="4"/>
  <c r="J256" i="5"/>
  <c r="J211" i="5"/>
  <c r="J146" i="5"/>
  <c r="J255" i="5"/>
  <c r="BK223" i="5"/>
  <c r="J190" i="5"/>
  <c r="BK156" i="5"/>
  <c r="BK243" i="5"/>
  <c r="BK225" i="5"/>
  <c r="J203" i="5"/>
  <c r="BK160" i="5"/>
  <c r="J262" i="5"/>
  <c r="J242" i="5"/>
  <c r="BK230" i="5"/>
  <c r="BK203" i="5"/>
  <c r="J173" i="5"/>
  <c r="BK143" i="5"/>
  <c r="J258" i="5"/>
  <c r="BK233" i="5"/>
  <c r="J189" i="5"/>
  <c r="J247" i="5"/>
  <c r="J215" i="5"/>
  <c r="BK195" i="5"/>
  <c r="J175" i="5"/>
  <c r="BK132" i="5"/>
  <c r="J202" i="5"/>
  <c r="J160" i="5"/>
  <c r="J138" i="5"/>
  <c r="BK261" i="5"/>
  <c r="J244" i="5"/>
  <c r="BK199" i="5"/>
  <c r="BK175" i="5"/>
  <c r="J147" i="6"/>
  <c r="BK130" i="6"/>
  <c r="BK134" i="6"/>
  <c r="J125" i="6"/>
  <c r="BK147" i="6"/>
  <c r="J135" i="6"/>
  <c r="BK124" i="6"/>
  <c r="BK132" i="6"/>
  <c r="BK149" i="6"/>
  <c r="J129" i="6"/>
  <c r="BK201" i="2" l="1"/>
  <c r="J201" i="2" s="1"/>
  <c r="J101" i="2" s="1"/>
  <c r="T305" i="2"/>
  <c r="P373" i="2"/>
  <c r="P396" i="2"/>
  <c r="P409" i="2"/>
  <c r="T409" i="2"/>
  <c r="R418" i="2"/>
  <c r="P437" i="2"/>
  <c r="BK512" i="2"/>
  <c r="J512" i="2"/>
  <c r="J116" i="2" s="1"/>
  <c r="R512" i="2"/>
  <c r="P534" i="2"/>
  <c r="BK151" i="4"/>
  <c r="J151" i="4" s="1"/>
  <c r="J100" i="4" s="1"/>
  <c r="BK201" i="4"/>
  <c r="J201" i="4"/>
  <c r="J103" i="4" s="1"/>
  <c r="BK226" i="4"/>
  <c r="J226" i="4"/>
  <c r="J104" i="4"/>
  <c r="T226" i="4"/>
  <c r="T233" i="4"/>
  <c r="T239" i="4"/>
  <c r="BK245" i="4"/>
  <c r="J245" i="4" s="1"/>
  <c r="J108" i="4" s="1"/>
  <c r="P333" i="4"/>
  <c r="P362" i="4"/>
  <c r="BK139" i="5"/>
  <c r="J139" i="5" s="1"/>
  <c r="J99" i="5" s="1"/>
  <c r="BK147" i="5"/>
  <c r="J147" i="5" s="1"/>
  <c r="J101" i="5" s="1"/>
  <c r="R183" i="5"/>
  <c r="T246" i="5"/>
  <c r="R141" i="2"/>
  <c r="P149" i="2"/>
  <c r="R201" i="2"/>
  <c r="T363" i="2"/>
  <c r="R387" i="2"/>
  <c r="T396" i="2"/>
  <c r="P406" i="2"/>
  <c r="T443" i="2"/>
  <c r="R560" i="2"/>
  <c r="T122" i="3"/>
  <c r="R152" i="3"/>
  <c r="BK136" i="4"/>
  <c r="J136" i="4" s="1"/>
  <c r="J99" i="4" s="1"/>
  <c r="P151" i="4"/>
  <c r="R201" i="4"/>
  <c r="R226" i="4"/>
  <c r="R233" i="4"/>
  <c r="P239" i="4"/>
  <c r="T245" i="4"/>
  <c r="BK348" i="4"/>
  <c r="J348" i="4"/>
  <c r="J112" i="4" s="1"/>
  <c r="T129" i="5"/>
  <c r="T142" i="5"/>
  <c r="P183" i="5"/>
  <c r="BK246" i="5"/>
  <c r="J246" i="5" s="1"/>
  <c r="J106" i="5" s="1"/>
  <c r="P141" i="2"/>
  <c r="P140" i="2" s="1"/>
  <c r="T149" i="2"/>
  <c r="R160" i="2"/>
  <c r="R305" i="2"/>
  <c r="T387" i="2"/>
  <c r="R401" i="2"/>
  <c r="T406" i="2"/>
  <c r="BK418" i="2"/>
  <c r="J418" i="2"/>
  <c r="J112" i="2" s="1"/>
  <c r="T418" i="2"/>
  <c r="R437" i="2"/>
  <c r="P512" i="2"/>
  <c r="BK560" i="2"/>
  <c r="J560" i="2" s="1"/>
  <c r="J119" i="2" s="1"/>
  <c r="R122" i="3"/>
  <c r="T152" i="3"/>
  <c r="P161" i="4"/>
  <c r="BK193" i="4"/>
  <c r="J193" i="4"/>
  <c r="J102" i="4" s="1"/>
  <c r="T258" i="4"/>
  <c r="T348" i="4"/>
  <c r="R139" i="5"/>
  <c r="BK183" i="5"/>
  <c r="J183" i="5"/>
  <c r="J104" i="5"/>
  <c r="P246" i="5"/>
  <c r="R161" i="4"/>
  <c r="T193" i="4"/>
  <c r="P258" i="4"/>
  <c r="P348" i="4"/>
  <c r="P139" i="5"/>
  <c r="BK152" i="5"/>
  <c r="J152" i="5"/>
  <c r="J103" i="5"/>
  <c r="R220" i="5"/>
  <c r="P257" i="5"/>
  <c r="R149" i="2"/>
  <c r="T201" i="2"/>
  <c r="P363" i="2"/>
  <c r="R373" i="2"/>
  <c r="BK396" i="2"/>
  <c r="J396" i="2"/>
  <c r="J108" i="2" s="1"/>
  <c r="T401" i="2"/>
  <c r="R443" i="2"/>
  <c r="R509" i="2"/>
  <c r="T512" i="2"/>
  <c r="T534" i="2"/>
  <c r="BK152" i="3"/>
  <c r="J152" i="3"/>
  <c r="J100" i="3" s="1"/>
  <c r="P136" i="4"/>
  <c r="BK161" i="4"/>
  <c r="J161" i="4"/>
  <c r="J101" i="4" s="1"/>
  <c r="T201" i="4"/>
  <c r="P233" i="4"/>
  <c r="BK239" i="4"/>
  <c r="J239" i="4" s="1"/>
  <c r="J106" i="4" s="1"/>
  <c r="R245" i="4"/>
  <c r="R333" i="4"/>
  <c r="BK362" i="4"/>
  <c r="J362" i="4" s="1"/>
  <c r="J113" i="4" s="1"/>
  <c r="BK142" i="5"/>
  <c r="J142" i="5" s="1"/>
  <c r="J100" i="5" s="1"/>
  <c r="P147" i="5"/>
  <c r="T152" i="5"/>
  <c r="T220" i="5"/>
  <c r="BK257" i="5"/>
  <c r="J257" i="5"/>
  <c r="J107" i="5"/>
  <c r="P120" i="6"/>
  <c r="P119" i="6" s="1"/>
  <c r="P118" i="6" s="1"/>
  <c r="AU99" i="1" s="1"/>
  <c r="BK160" i="2"/>
  <c r="J160" i="2" s="1"/>
  <c r="J100" i="2" s="1"/>
  <c r="P160" i="2"/>
  <c r="BK305" i="2"/>
  <c r="J305" i="2" s="1"/>
  <c r="J102" i="2" s="1"/>
  <c r="R363" i="2"/>
  <c r="T373" i="2"/>
  <c r="BK401" i="2"/>
  <c r="J401" i="2"/>
  <c r="J109" i="2"/>
  <c r="R406" i="2"/>
  <c r="BK443" i="2"/>
  <c r="J443" i="2"/>
  <c r="J114" i="2"/>
  <c r="P509" i="2"/>
  <c r="T560" i="2"/>
  <c r="P122" i="3"/>
  <c r="P141" i="3"/>
  <c r="R141" i="3"/>
  <c r="T161" i="4"/>
  <c r="R193" i="4"/>
  <c r="BK258" i="4"/>
  <c r="J258" i="4" s="1"/>
  <c r="J110" i="4" s="1"/>
  <c r="T333" i="4"/>
  <c r="R362" i="4"/>
  <c r="BK129" i="5"/>
  <c r="J129" i="5" s="1"/>
  <c r="J98" i="5" s="1"/>
  <c r="P142" i="5"/>
  <c r="R147" i="5"/>
  <c r="T147" i="5"/>
  <c r="T183" i="5"/>
  <c r="R246" i="5"/>
  <c r="BK120" i="6"/>
  <c r="J120" i="6" s="1"/>
  <c r="J98" i="6" s="1"/>
  <c r="BK141" i="2"/>
  <c r="J141" i="2" s="1"/>
  <c r="J98" i="2" s="1"/>
  <c r="BK149" i="2"/>
  <c r="J149" i="2"/>
  <c r="J99" i="2" s="1"/>
  <c r="T160" i="2"/>
  <c r="P305" i="2"/>
  <c r="BK373" i="2"/>
  <c r="J373" i="2" s="1"/>
  <c r="J106" i="2" s="1"/>
  <c r="P387" i="2"/>
  <c r="R396" i="2"/>
  <c r="BK406" i="2"/>
  <c r="J406" i="2" s="1"/>
  <c r="J110" i="2" s="1"/>
  <c r="P443" i="2"/>
  <c r="T509" i="2"/>
  <c r="BK534" i="2"/>
  <c r="J534" i="2"/>
  <c r="J117" i="2"/>
  <c r="R534" i="2"/>
  <c r="BK141" i="3"/>
  <c r="J141" i="3"/>
  <c r="J99" i="3"/>
  <c r="T141" i="3"/>
  <c r="T136" i="4"/>
  <c r="T151" i="4"/>
  <c r="P193" i="4"/>
  <c r="P226" i="4"/>
  <c r="BK233" i="4"/>
  <c r="J233" i="4" s="1"/>
  <c r="J105" i="4" s="1"/>
  <c r="R239" i="4"/>
  <c r="P245" i="4"/>
  <c r="BK333" i="4"/>
  <c r="J333" i="4" s="1"/>
  <c r="J111" i="4" s="1"/>
  <c r="T362" i="4"/>
  <c r="T135" i="4" s="1"/>
  <c r="T133" i="4" s="1"/>
  <c r="R129" i="5"/>
  <c r="T139" i="5"/>
  <c r="R152" i="5"/>
  <c r="BK220" i="5"/>
  <c r="J220" i="5" s="1"/>
  <c r="J105" i="5" s="1"/>
  <c r="T257" i="5"/>
  <c r="R120" i="6"/>
  <c r="R119" i="6" s="1"/>
  <c r="R118" i="6" s="1"/>
  <c r="T141" i="2"/>
  <c r="T140" i="2"/>
  <c r="P201" i="2"/>
  <c r="BK363" i="2"/>
  <c r="J363" i="2"/>
  <c r="J103" i="2" s="1"/>
  <c r="BK387" i="2"/>
  <c r="J387" i="2"/>
  <c r="J107" i="2"/>
  <c r="P401" i="2"/>
  <c r="BK409" i="2"/>
  <c r="J409" i="2"/>
  <c r="J111" i="2"/>
  <c r="R409" i="2"/>
  <c r="P418" i="2"/>
  <c r="BK437" i="2"/>
  <c r="J437" i="2"/>
  <c r="J113" i="2" s="1"/>
  <c r="T437" i="2"/>
  <c r="BK509" i="2"/>
  <c r="J509" i="2"/>
  <c r="J115" i="2" s="1"/>
  <c r="P560" i="2"/>
  <c r="BK122" i="3"/>
  <c r="J122" i="3"/>
  <c r="J98" i="3" s="1"/>
  <c r="P152" i="3"/>
  <c r="R136" i="4"/>
  <c r="R151" i="4"/>
  <c r="P201" i="4"/>
  <c r="R258" i="4"/>
  <c r="R348" i="4"/>
  <c r="P129" i="5"/>
  <c r="P128" i="5" s="1"/>
  <c r="R142" i="5"/>
  <c r="P152" i="5"/>
  <c r="P220" i="5"/>
  <c r="R257" i="5"/>
  <c r="T120" i="6"/>
  <c r="T119" i="6"/>
  <c r="T118" i="6"/>
  <c r="BK558" i="2"/>
  <c r="J558" i="2" s="1"/>
  <c r="J118" i="2" s="1"/>
  <c r="BK370" i="2"/>
  <c r="J370" i="2" s="1"/>
  <c r="J104" i="2" s="1"/>
  <c r="BK243" i="4"/>
  <c r="J243" i="4"/>
  <c r="J107" i="4" s="1"/>
  <c r="BK256" i="4"/>
  <c r="J256" i="4"/>
  <c r="J109" i="4"/>
  <c r="F115" i="6"/>
  <c r="BE123" i="6"/>
  <c r="BE124" i="6"/>
  <c r="BE127" i="6"/>
  <c r="BE131" i="6"/>
  <c r="BE134" i="6"/>
  <c r="BE140" i="6"/>
  <c r="BE143" i="6"/>
  <c r="BE145" i="6"/>
  <c r="E108" i="6"/>
  <c r="BE142" i="6"/>
  <c r="BK151" i="5"/>
  <c r="J151" i="5" s="1"/>
  <c r="J102" i="5" s="1"/>
  <c r="J112" i="6"/>
  <c r="BE125" i="6"/>
  <c r="BE146" i="6"/>
  <c r="BE135" i="6"/>
  <c r="BE136" i="6"/>
  <c r="BE137" i="6"/>
  <c r="BE147" i="6"/>
  <c r="BE148" i="6"/>
  <c r="BE126" i="6"/>
  <c r="BK128" i="5"/>
  <c r="BK127" i="5" s="1"/>
  <c r="J127" i="5" s="1"/>
  <c r="J30" i="5" s="1"/>
  <c r="BE121" i="6"/>
  <c r="BE128" i="6"/>
  <c r="BE129" i="6"/>
  <c r="BE130" i="6"/>
  <c r="BE132" i="6"/>
  <c r="BE133" i="6"/>
  <c r="BE141" i="6"/>
  <c r="BE138" i="6"/>
  <c r="BE139" i="6"/>
  <c r="BE122" i="6"/>
  <c r="BE144" i="6"/>
  <c r="BE149" i="6"/>
  <c r="E85" i="5"/>
  <c r="BE145" i="5"/>
  <c r="BE155" i="5"/>
  <c r="BE156" i="5"/>
  <c r="BE190" i="5"/>
  <c r="BE191" i="5"/>
  <c r="BE204" i="5"/>
  <c r="BE210" i="5"/>
  <c r="BE211" i="5"/>
  <c r="BE223" i="5"/>
  <c r="BE224" i="5"/>
  <c r="BE248" i="5"/>
  <c r="BE252" i="5"/>
  <c r="BE254" i="5"/>
  <c r="BE256" i="5"/>
  <c r="BE262" i="5"/>
  <c r="BE265" i="5"/>
  <c r="BE136" i="5"/>
  <c r="BE168" i="5"/>
  <c r="BE186" i="5"/>
  <c r="BE189" i="5"/>
  <c r="BE209" i="5"/>
  <c r="BE150" i="5"/>
  <c r="BE153" i="5"/>
  <c r="BE177" i="5"/>
  <c r="BE178" i="5"/>
  <c r="BE180" i="5"/>
  <c r="BE205" i="5"/>
  <c r="BE207" i="5"/>
  <c r="BE217" i="5"/>
  <c r="BE218" i="5"/>
  <c r="BE226" i="5"/>
  <c r="BE234" i="5"/>
  <c r="BE239" i="5"/>
  <c r="BE244" i="5"/>
  <c r="BE245" i="5"/>
  <c r="BE249" i="5"/>
  <c r="BE250" i="5"/>
  <c r="BE251" i="5"/>
  <c r="BE259" i="5"/>
  <c r="F124" i="5"/>
  <c r="BE130" i="5"/>
  <c r="BE134" i="5"/>
  <c r="BE138" i="5"/>
  <c r="BE158" i="5"/>
  <c r="BE162" i="5"/>
  <c r="BE182" i="5"/>
  <c r="BE185" i="5"/>
  <c r="BE193" i="5"/>
  <c r="BE203" i="5"/>
  <c r="BE213" i="5"/>
  <c r="BE214" i="5"/>
  <c r="BE215" i="5"/>
  <c r="BE216" i="5"/>
  <c r="BE227" i="5"/>
  <c r="BE232" i="5"/>
  <c r="BE236" i="5"/>
  <c r="BE238" i="5"/>
  <c r="BE243" i="5"/>
  <c r="BE263" i="5"/>
  <c r="BE137" i="5"/>
  <c r="BE146" i="5"/>
  <c r="BE179" i="5"/>
  <c r="BE187" i="5"/>
  <c r="BE195" i="5"/>
  <c r="BE221" i="5"/>
  <c r="BE228" i="5"/>
  <c r="BE231" i="5"/>
  <c r="BE233" i="5"/>
  <c r="BE241" i="5"/>
  <c r="BE247" i="5"/>
  <c r="BE255" i="5"/>
  <c r="BE258" i="5"/>
  <c r="BE264" i="5"/>
  <c r="J89" i="5"/>
  <c r="BE141" i="5"/>
  <c r="BE144" i="5"/>
  <c r="BE148" i="5"/>
  <c r="BE154" i="5"/>
  <c r="BE181" i="5"/>
  <c r="BE188" i="5"/>
  <c r="BE206" i="5"/>
  <c r="BE212" i="5"/>
  <c r="BE237" i="5"/>
  <c r="BE240" i="5"/>
  <c r="BE242" i="5"/>
  <c r="BE132" i="5"/>
  <c r="BE133" i="5"/>
  <c r="BE135" i="5"/>
  <c r="BE140" i="5"/>
  <c r="BE143" i="5"/>
  <c r="BE149" i="5"/>
  <c r="BE171" i="5"/>
  <c r="BE175" i="5"/>
  <c r="BE184" i="5"/>
  <c r="BE201" i="5"/>
  <c r="BE219" i="5"/>
  <c r="BE222" i="5"/>
  <c r="BE225" i="5"/>
  <c r="BE229" i="5"/>
  <c r="BE230" i="5"/>
  <c r="BE253" i="5"/>
  <c r="BE131" i="5"/>
  <c r="BE160" i="5"/>
  <c r="BE164" i="5"/>
  <c r="BE166" i="5"/>
  <c r="BE169" i="5"/>
  <c r="BE173" i="5"/>
  <c r="BE176" i="5"/>
  <c r="BE197" i="5"/>
  <c r="BE199" i="5"/>
  <c r="BE200" i="5"/>
  <c r="BE202" i="5"/>
  <c r="BE208" i="5"/>
  <c r="BE260" i="5"/>
  <c r="BE261" i="5"/>
  <c r="E85" i="4"/>
  <c r="BE146" i="4"/>
  <c r="BE147" i="4"/>
  <c r="BE156" i="4"/>
  <c r="BE163" i="4"/>
  <c r="BE166" i="4"/>
  <c r="BE167" i="4"/>
  <c r="BE176" i="4"/>
  <c r="BE183" i="4"/>
  <c r="BE220" i="4"/>
  <c r="BE221" i="4"/>
  <c r="BE227" i="4"/>
  <c r="BE232" i="4"/>
  <c r="BE234" i="4"/>
  <c r="BE272" i="4"/>
  <c r="BE273" i="4"/>
  <c r="BE280" i="4"/>
  <c r="BE285" i="4"/>
  <c r="BE286" i="4"/>
  <c r="BE294" i="4"/>
  <c r="BE304" i="4"/>
  <c r="BE310" i="4"/>
  <c r="BE315" i="4"/>
  <c r="BE331" i="4"/>
  <c r="BE332" i="4"/>
  <c r="BE340" i="4"/>
  <c r="BE347" i="4"/>
  <c r="BE356" i="4"/>
  <c r="BE140" i="4"/>
  <c r="BE160" i="4"/>
  <c r="BE173" i="4"/>
  <c r="BE180" i="4"/>
  <c r="BE199" i="4"/>
  <c r="BE210" i="4"/>
  <c r="BE212" i="4"/>
  <c r="BE223" i="4"/>
  <c r="BE235" i="4"/>
  <c r="BE236" i="4"/>
  <c r="BE242" i="4"/>
  <c r="BE250" i="4"/>
  <c r="BE255" i="4"/>
  <c r="BE257" i="4"/>
  <c r="BE274" i="4"/>
  <c r="BE275" i="4"/>
  <c r="BE287" i="4"/>
  <c r="BE288" i="4"/>
  <c r="BE299" i="4"/>
  <c r="BE303" i="4"/>
  <c r="BE308" i="4"/>
  <c r="BE322" i="4"/>
  <c r="BE329" i="4"/>
  <c r="J89" i="4"/>
  <c r="BE145" i="4"/>
  <c r="BE159" i="4"/>
  <c r="BE164" i="4"/>
  <c r="BE165" i="4"/>
  <c r="BE168" i="4"/>
  <c r="BE187" i="4"/>
  <c r="BE191" i="4"/>
  <c r="BE194" i="4"/>
  <c r="BE197" i="4"/>
  <c r="BE203" i="4"/>
  <c r="BE228" i="4"/>
  <c r="BE246" i="4"/>
  <c r="BE248" i="4"/>
  <c r="BE253" i="4"/>
  <c r="BE261" i="4"/>
  <c r="BE265" i="4"/>
  <c r="BE268" i="4"/>
  <c r="BE276" i="4"/>
  <c r="BE281" i="4"/>
  <c r="BE297" i="4"/>
  <c r="BE305" i="4"/>
  <c r="BE306" i="4"/>
  <c r="BE309" i="4"/>
  <c r="BE311" i="4"/>
  <c r="BE313" i="4"/>
  <c r="BE314" i="4"/>
  <c r="BE324" i="4"/>
  <c r="BE337" i="4"/>
  <c r="BE346" i="4"/>
  <c r="BE141" i="4"/>
  <c r="BE144" i="4"/>
  <c r="BE158" i="4"/>
  <c r="BE177" i="4"/>
  <c r="BE196" i="4"/>
  <c r="BE200" i="4"/>
  <c r="BE205" i="4"/>
  <c r="BE214" i="4"/>
  <c r="BE216" i="4"/>
  <c r="BE247" i="4"/>
  <c r="BE249" i="4"/>
  <c r="BE259" i="4"/>
  <c r="BE267" i="4"/>
  <c r="BE283" i="4"/>
  <c r="BE284" i="4"/>
  <c r="BE290" i="4"/>
  <c r="BE298" i="4"/>
  <c r="BE301" i="4"/>
  <c r="BE312" i="4"/>
  <c r="BE330" i="4"/>
  <c r="BE334" i="4"/>
  <c r="BE339" i="4"/>
  <c r="BE349" i="4"/>
  <c r="BE352" i="4"/>
  <c r="BE353" i="4"/>
  <c r="BE357" i="4"/>
  <c r="BE366" i="4"/>
  <c r="BE138" i="4"/>
  <c r="BE162" i="4"/>
  <c r="BE172" i="4"/>
  <c r="BE179" i="4"/>
  <c r="BE188" i="4"/>
  <c r="BE192" i="4"/>
  <c r="BE204" i="4"/>
  <c r="BE206" i="4"/>
  <c r="BE207" i="4"/>
  <c r="BE208" i="4"/>
  <c r="BE213" i="4"/>
  <c r="BE225" i="4"/>
  <c r="BE229" i="4"/>
  <c r="BE230" i="4"/>
  <c r="BE241" i="4"/>
  <c r="BE254" i="4"/>
  <c r="BE271" i="4"/>
  <c r="BE289" i="4"/>
  <c r="BE300" i="4"/>
  <c r="BE336" i="4"/>
  <c r="BE343" i="4"/>
  <c r="BE344" i="4"/>
  <c r="BE358" i="4"/>
  <c r="BE359" i="4"/>
  <c r="BE360" i="4"/>
  <c r="BE361" i="4"/>
  <c r="BE365" i="4"/>
  <c r="BE370" i="4"/>
  <c r="F92" i="4"/>
  <c r="BE137" i="4"/>
  <c r="BE152" i="4"/>
  <c r="BE154" i="4"/>
  <c r="BE170" i="4"/>
  <c r="BE171" i="4"/>
  <c r="BE185" i="4"/>
  <c r="BE189" i="4"/>
  <c r="BE195" i="4"/>
  <c r="BE209" i="4"/>
  <c r="BE218" i="4"/>
  <c r="BE240" i="4"/>
  <c r="BE251" i="4"/>
  <c r="BE277" i="4"/>
  <c r="BE296" i="4"/>
  <c r="BE302" i="4"/>
  <c r="BE307" i="4"/>
  <c r="BE317" i="4"/>
  <c r="BE345" i="4"/>
  <c r="BE350" i="4"/>
  <c r="BE351" i="4"/>
  <c r="BE354" i="4"/>
  <c r="BE355" i="4"/>
  <c r="BE364" i="4"/>
  <c r="BE368" i="4"/>
  <c r="BE369" i="4"/>
  <c r="BK121" i="3"/>
  <c r="J121" i="3"/>
  <c r="J97" i="3" s="1"/>
  <c r="BE143" i="4"/>
  <c r="BE149" i="4"/>
  <c r="BE157" i="4"/>
  <c r="BE181" i="4"/>
  <c r="BE182" i="4"/>
  <c r="BE184" i="4"/>
  <c r="BE190" i="4"/>
  <c r="BE198" i="4"/>
  <c r="BE211" i="4"/>
  <c r="BE219" i="4"/>
  <c r="BE222" i="4"/>
  <c r="BE231" i="4"/>
  <c r="BE237" i="4"/>
  <c r="BE238" i="4"/>
  <c r="BE252" i="4"/>
  <c r="BE262" i="4"/>
  <c r="BE263" i="4"/>
  <c r="BE266" i="4"/>
  <c r="BE282" i="4"/>
  <c r="BE292" i="4"/>
  <c r="BE293" i="4"/>
  <c r="BE295" i="4"/>
  <c r="BE316" i="4"/>
  <c r="BE320" i="4"/>
  <c r="BE323" i="4"/>
  <c r="BE327" i="4"/>
  <c r="BE328" i="4"/>
  <c r="BE338" i="4"/>
  <c r="BE341" i="4"/>
  <c r="BE342" i="4"/>
  <c r="BE367" i="4"/>
  <c r="BE139" i="4"/>
  <c r="BE142" i="4"/>
  <c r="BE148" i="4"/>
  <c r="BE150" i="4"/>
  <c r="BE153" i="4"/>
  <c r="BE155" i="4"/>
  <c r="BE169" i="4"/>
  <c r="BE174" i="4"/>
  <c r="BE175" i="4"/>
  <c r="BE178" i="4"/>
  <c r="BE186" i="4"/>
  <c r="BE202" i="4"/>
  <c r="BE215" i="4"/>
  <c r="BE217" i="4"/>
  <c r="BE224" i="4"/>
  <c r="BE244" i="4"/>
  <c r="BE260" i="4"/>
  <c r="BE264" i="4"/>
  <c r="BE269" i="4"/>
  <c r="BE270" i="4"/>
  <c r="BE278" i="4"/>
  <c r="BE279" i="4"/>
  <c r="BE291" i="4"/>
  <c r="BE318" i="4"/>
  <c r="BE319" i="4"/>
  <c r="BE321" i="4"/>
  <c r="BE325" i="4"/>
  <c r="BE326" i="4"/>
  <c r="BE335" i="4"/>
  <c r="BE363" i="4"/>
  <c r="J114" i="3"/>
  <c r="BE125" i="3"/>
  <c r="BE126" i="3"/>
  <c r="BE133" i="3"/>
  <c r="BE134" i="3"/>
  <c r="BE137" i="3"/>
  <c r="BE146" i="3"/>
  <c r="F92" i="3"/>
  <c r="BE124" i="3"/>
  <c r="BE129" i="3"/>
  <c r="BE149" i="3"/>
  <c r="BE153" i="3"/>
  <c r="BE156" i="3"/>
  <c r="BE160" i="3"/>
  <c r="BE166" i="3"/>
  <c r="BE130" i="3"/>
  <c r="BE131" i="3"/>
  <c r="BE132" i="3"/>
  <c r="BE142" i="3"/>
  <c r="BE151" i="3"/>
  <c r="BE155" i="3"/>
  <c r="BE158" i="3"/>
  <c r="E85" i="3"/>
  <c r="BE144" i="3"/>
  <c r="BE145" i="3"/>
  <c r="BE150" i="3"/>
  <c r="BK372" i="2"/>
  <c r="J372" i="2" s="1"/>
  <c r="J105" i="2" s="1"/>
  <c r="BE123" i="3"/>
  <c r="BE128" i="3"/>
  <c r="BE135" i="3"/>
  <c r="BE136" i="3"/>
  <c r="BE138" i="3"/>
  <c r="BE139" i="3"/>
  <c r="BE143" i="3"/>
  <c r="BE165" i="3"/>
  <c r="BE167" i="3"/>
  <c r="BE168" i="3"/>
  <c r="BE169" i="3"/>
  <c r="BE127" i="3"/>
  <c r="BE147" i="3"/>
  <c r="BE148" i="3"/>
  <c r="BE154" i="3"/>
  <c r="BE161" i="3"/>
  <c r="BE140" i="3"/>
  <c r="BE157" i="3"/>
  <c r="BE159" i="3"/>
  <c r="BE162" i="3"/>
  <c r="BE163" i="3"/>
  <c r="BE164" i="3"/>
  <c r="BE170" i="3"/>
  <c r="BE144" i="2"/>
  <c r="BE145" i="2"/>
  <c r="BE193" i="2"/>
  <c r="BE202" i="2"/>
  <c r="BE206" i="2"/>
  <c r="BE262" i="2"/>
  <c r="BE263" i="2"/>
  <c r="BE266" i="2"/>
  <c r="BE283" i="2"/>
  <c r="BE303" i="2"/>
  <c r="BE306" i="2"/>
  <c r="BE331" i="2"/>
  <c r="BE374" i="2"/>
  <c r="BE380" i="2"/>
  <c r="BE436" i="2"/>
  <c r="BE442" i="2"/>
  <c r="BE447" i="2"/>
  <c r="BE508" i="2"/>
  <c r="J89" i="2"/>
  <c r="BE142" i="2"/>
  <c r="BE152" i="2"/>
  <c r="BE184" i="2"/>
  <c r="BE219" i="2"/>
  <c r="BE258" i="2"/>
  <c r="BE293" i="2"/>
  <c r="BE294" i="2"/>
  <c r="BE300" i="2"/>
  <c r="BE301" i="2"/>
  <c r="BE371" i="2"/>
  <c r="BE390" i="2"/>
  <c r="BE393" i="2"/>
  <c r="BE397" i="2"/>
  <c r="BE408" i="2"/>
  <c r="BE434" i="2"/>
  <c r="BE460" i="2"/>
  <c r="BE497" i="2"/>
  <c r="BE503" i="2"/>
  <c r="BE510" i="2"/>
  <c r="BE518" i="2"/>
  <c r="E85" i="2"/>
  <c r="BE220" i="2"/>
  <c r="BE223" i="2"/>
  <c r="BE225" i="2"/>
  <c r="BE237" i="2"/>
  <c r="BE284" i="2"/>
  <c r="BE285" i="2"/>
  <c r="BE335" i="2"/>
  <c r="BE340" i="2"/>
  <c r="BE365" i="2"/>
  <c r="BE392" i="2"/>
  <c r="BE395" i="2"/>
  <c r="BE407" i="2"/>
  <c r="BE438" i="2"/>
  <c r="BE440" i="2"/>
  <c r="BE464" i="2"/>
  <c r="BE473" i="2"/>
  <c r="BE477" i="2"/>
  <c r="BE486" i="2"/>
  <c r="BE488" i="2"/>
  <c r="BE502" i="2"/>
  <c r="BE511" i="2"/>
  <c r="BE513" i="2"/>
  <c r="BE520" i="2"/>
  <c r="BE522" i="2"/>
  <c r="BE531" i="2"/>
  <c r="F136" i="2"/>
  <c r="BE156" i="2"/>
  <c r="BE179" i="2"/>
  <c r="BE180" i="2"/>
  <c r="BE183" i="2"/>
  <c r="BE221" i="2"/>
  <c r="BE270" i="2"/>
  <c r="BE311" i="2"/>
  <c r="BE342" i="2"/>
  <c r="BE347" i="2"/>
  <c r="BE355" i="2"/>
  <c r="BE386" i="2"/>
  <c r="BE404" i="2"/>
  <c r="BE479" i="2"/>
  <c r="BE480" i="2"/>
  <c r="BE515" i="2"/>
  <c r="BE533" i="2"/>
  <c r="BE549" i="2"/>
  <c r="BE551" i="2"/>
  <c r="BE556" i="2"/>
  <c r="BE147" i="2"/>
  <c r="BE176" i="2"/>
  <c r="BE177" i="2"/>
  <c r="BE178" i="2"/>
  <c r="BE208" i="2"/>
  <c r="BE213" i="2"/>
  <c r="BE232" i="2"/>
  <c r="BE233" i="2"/>
  <c r="BE235" i="2"/>
  <c r="BE256" i="2"/>
  <c r="BE276" i="2"/>
  <c r="BE278" i="2"/>
  <c r="BE279" i="2"/>
  <c r="BE329" i="2"/>
  <c r="BE364" i="2"/>
  <c r="BE423" i="2"/>
  <c r="BE425" i="2"/>
  <c r="BE484" i="2"/>
  <c r="BE548" i="2"/>
  <c r="BE552" i="2"/>
  <c r="BE561" i="2"/>
  <c r="BE190" i="2"/>
  <c r="BE191" i="2"/>
  <c r="BE215" i="2"/>
  <c r="BE272" i="2"/>
  <c r="BE291" i="2"/>
  <c r="BE292" i="2"/>
  <c r="BE295" i="2"/>
  <c r="BE315" i="2"/>
  <c r="BE369" i="2"/>
  <c r="BE388" i="2"/>
  <c r="BE403" i="2"/>
  <c r="BE410" i="2"/>
  <c r="BE446" i="2"/>
  <c r="BE452" i="2"/>
  <c r="BE458" i="2"/>
  <c r="BE466" i="2"/>
  <c r="BE471" i="2"/>
  <c r="BE475" i="2"/>
  <c r="BE498" i="2"/>
  <c r="BE500" i="2"/>
  <c r="BE529" i="2"/>
  <c r="BE530" i="2"/>
  <c r="BE535" i="2"/>
  <c r="BE555" i="2"/>
  <c r="BE557" i="2"/>
  <c r="BE150" i="2"/>
  <c r="BE172" i="2"/>
  <c r="BE182" i="2"/>
  <c r="BE230" i="2"/>
  <c r="BE242" i="2"/>
  <c r="BE260" i="2"/>
  <c r="BE307" i="2"/>
  <c r="BE309" i="2"/>
  <c r="BE366" i="2"/>
  <c r="BE368" i="2"/>
  <c r="BE378" i="2"/>
  <c r="BE416" i="2"/>
  <c r="BE417" i="2"/>
  <c r="BE419" i="2"/>
  <c r="BE427" i="2"/>
  <c r="BE428" i="2"/>
  <c r="BE430" i="2"/>
  <c r="BE451" i="2"/>
  <c r="BE523" i="2"/>
  <c r="BE527" i="2"/>
  <c r="BE553" i="2"/>
  <c r="BE559" i="2"/>
  <c r="BE607" i="2"/>
  <c r="BE609" i="2"/>
  <c r="BE616" i="2"/>
  <c r="BE161" i="2"/>
  <c r="BE181" i="2"/>
  <c r="BE244" i="2"/>
  <c r="BE264" i="2"/>
  <c r="BE274" i="2"/>
  <c r="BE310" i="2"/>
  <c r="BE322" i="2"/>
  <c r="BE324" i="2"/>
  <c r="BE361" i="2"/>
  <c r="BE384" i="2"/>
  <c r="BE399" i="2"/>
  <c r="BE402" i="2"/>
  <c r="BE405" i="2"/>
  <c r="BE431" i="2"/>
  <c r="BE433" i="2"/>
  <c r="BE444" i="2"/>
  <c r="BE490" i="2"/>
  <c r="BE491" i="2"/>
  <c r="BE504" i="2"/>
  <c r="BE505" i="2"/>
  <c r="BE507" i="2"/>
  <c r="BE516" i="2"/>
  <c r="BE554" i="2"/>
  <c r="BE606" i="2"/>
  <c r="BE614" i="2"/>
  <c r="BE617" i="2"/>
  <c r="BE622" i="2"/>
  <c r="F34" i="2"/>
  <c r="BA95" i="1" s="1"/>
  <c r="F35" i="4"/>
  <c r="BB97" i="1"/>
  <c r="J34" i="3"/>
  <c r="AW96" i="1" s="1"/>
  <c r="F34" i="4"/>
  <c r="BA97" i="1"/>
  <c r="F34" i="6"/>
  <c r="BA99" i="1" s="1"/>
  <c r="F37" i="6"/>
  <c r="BD99" i="1"/>
  <c r="J34" i="6"/>
  <c r="AW99" i="1" s="1"/>
  <c r="F36" i="2"/>
  <c r="BC95" i="1"/>
  <c r="F35" i="5"/>
  <c r="BB98" i="1" s="1"/>
  <c r="F37" i="2"/>
  <c r="BD95" i="1"/>
  <c r="J34" i="5"/>
  <c r="AW98" i="1" s="1"/>
  <c r="F36" i="6"/>
  <c r="BC99" i="1"/>
  <c r="J34" i="2"/>
  <c r="AW95" i="1" s="1"/>
  <c r="F37" i="5"/>
  <c r="BD98" i="1"/>
  <c r="F35" i="6"/>
  <c r="BB99" i="1" s="1"/>
  <c r="F36" i="3"/>
  <c r="BC96" i="1"/>
  <c r="F34" i="3"/>
  <c r="BA96" i="1" s="1"/>
  <c r="F37" i="4"/>
  <c r="BD97" i="1"/>
  <c r="F36" i="5"/>
  <c r="BC98" i="1" s="1"/>
  <c r="F35" i="2"/>
  <c r="BB95" i="1"/>
  <c r="F36" i="4"/>
  <c r="BC97" i="1" s="1"/>
  <c r="F35" i="3"/>
  <c r="BB96" i="1"/>
  <c r="F37" i="3"/>
  <c r="BD96" i="1" s="1"/>
  <c r="J34" i="4"/>
  <c r="AW97" i="1"/>
  <c r="F34" i="5"/>
  <c r="BA98" i="1" s="1"/>
  <c r="BK140" i="2" l="1"/>
  <c r="J140" i="2" s="1"/>
  <c r="J97" i="2" s="1"/>
  <c r="P121" i="3"/>
  <c r="P120" i="3" s="1"/>
  <c r="AU96" i="1" s="1"/>
  <c r="T151" i="5"/>
  <c r="P151" i="5"/>
  <c r="P127" i="5" s="1"/>
  <c r="AU98" i="1" s="1"/>
  <c r="R151" i="5"/>
  <c r="T372" i="2"/>
  <c r="T139" i="2" s="1"/>
  <c r="R372" i="2"/>
  <c r="R140" i="2"/>
  <c r="P135" i="4"/>
  <c r="P133" i="4" s="1"/>
  <c r="AU97" i="1" s="1"/>
  <c r="T121" i="3"/>
  <c r="T120" i="3"/>
  <c r="T128" i="5"/>
  <c r="T127" i="5" s="1"/>
  <c r="R128" i="5"/>
  <c r="R127" i="5"/>
  <c r="P372" i="2"/>
  <c r="P139" i="2" s="1"/>
  <c r="AU95" i="1" s="1"/>
  <c r="R121" i="3"/>
  <c r="R120" i="3" s="1"/>
  <c r="R135" i="4"/>
  <c r="R133" i="4"/>
  <c r="BK135" i="4"/>
  <c r="J135" i="4" s="1"/>
  <c r="J98" i="4" s="1"/>
  <c r="BK119" i="6"/>
  <c r="J119" i="6" s="1"/>
  <c r="J97" i="6" s="1"/>
  <c r="AG98" i="1"/>
  <c r="J128" i="5"/>
  <c r="J97" i="5" s="1"/>
  <c r="J96" i="5"/>
  <c r="BK120" i="3"/>
  <c r="J120" i="3"/>
  <c r="J96" i="3" s="1"/>
  <c r="BK139" i="2"/>
  <c r="J139" i="2"/>
  <c r="F33" i="3"/>
  <c r="AZ96" i="1" s="1"/>
  <c r="J33" i="5"/>
  <c r="AV98" i="1" s="1"/>
  <c r="AT98" i="1" s="1"/>
  <c r="AN98" i="1" s="1"/>
  <c r="J33" i="3"/>
  <c r="AV96" i="1" s="1"/>
  <c r="AT96" i="1" s="1"/>
  <c r="J33" i="6"/>
  <c r="AV99" i="1" s="1"/>
  <c r="AT99" i="1" s="1"/>
  <c r="BA94" i="1"/>
  <c r="W30" i="1"/>
  <c r="F33" i="6"/>
  <c r="AZ99" i="1"/>
  <c r="J33" i="2"/>
  <c r="AV95" i="1" s="1"/>
  <c r="AT95" i="1" s="1"/>
  <c r="F33" i="2"/>
  <c r="AZ95" i="1" s="1"/>
  <c r="J30" i="2"/>
  <c r="AG95" i="1" s="1"/>
  <c r="J33" i="4"/>
  <c r="AV97" i="1" s="1"/>
  <c r="AT97" i="1" s="1"/>
  <c r="F33" i="4"/>
  <c r="AZ97" i="1"/>
  <c r="F33" i="5"/>
  <c r="AZ98" i="1" s="1"/>
  <c r="BC94" i="1"/>
  <c r="AY94" i="1"/>
  <c r="BD94" i="1"/>
  <c r="W33" i="1" s="1"/>
  <c r="BB94" i="1"/>
  <c r="W31" i="1"/>
  <c r="R139" i="2" l="1"/>
  <c r="BK118" i="6"/>
  <c r="J118" i="6" s="1"/>
  <c r="J96" i="6" s="1"/>
  <c r="BK133" i="4"/>
  <c r="J133" i="4"/>
  <c r="J96" i="4" s="1"/>
  <c r="J39" i="5"/>
  <c r="AN95" i="1"/>
  <c r="J96" i="2"/>
  <c r="J39" i="2"/>
  <c r="J30" i="3"/>
  <c r="AG96" i="1" s="1"/>
  <c r="AN96" i="1" s="1"/>
  <c r="AU94" i="1"/>
  <c r="W32" i="1"/>
  <c r="AZ94" i="1"/>
  <c r="AV94" i="1"/>
  <c r="AK29" i="1" s="1"/>
  <c r="AW94" i="1"/>
  <c r="AK30" i="1" s="1"/>
  <c r="AX94" i="1"/>
  <c r="J39" i="3" l="1"/>
  <c r="J30" i="6"/>
  <c r="AG99" i="1" s="1"/>
  <c r="J30" i="4"/>
  <c r="AG97" i="1" s="1"/>
  <c r="AN97" i="1" s="1"/>
  <c r="AT94" i="1"/>
  <c r="W29" i="1"/>
  <c r="J39" i="6" l="1"/>
  <c r="J39" i="4"/>
  <c r="AN99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<sst xmlns="http://schemas.openxmlformats.org/spreadsheetml/2006/main" count="12595" uniqueCount="2436">
  <si>
    <t>Export Komplet</t>
  </si>
  <si>
    <t/>
  </si>
  <si>
    <t>2.0</t>
  </si>
  <si>
    <t>ZAMOK</t>
  </si>
  <si>
    <t>False</t>
  </si>
  <si>
    <t>{712d4bdb-8cb2-46bd-8231-3edba949d7ef}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</si>
  <si>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</si>
  <si>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</si>
  <si>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</si>
  <si>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</si>
  <si>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</si>
  <si>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</si>
  <si>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</si>
  <si>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</si>
  <si>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IS0022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</si>
  <si>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</si>
  <si>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</si>
  <si>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Odloučené pracoviště Jilemnického - přístavba a stavební úpravy frézařské dílny</t>
  </si>
  <si>
    <t>KSO:</t>
  </si>
  <si>
    <t>CC-CZ:</t>
  </si>
  <si>
    <t>Místo:</t>
  </si>
  <si>
    <t xml:space="preserve"> </t>
  </si>
  <si>
    <t>Datum:</t>
  </si>
  <si>
    <t>20. 10. 2022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</si>
  <si>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</si>
  <si>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</si>
  <si>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</si>
  <si>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</si>
  <si>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</si>
  <si>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</si>
  <si>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</si>
  <si>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</si>
  <si>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</si>
  <si>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</si>
  <si>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</si>
  <si>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</si>
  <si>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</si>
  <si>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</si>
  <si>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</si>
  <si>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</si>
  <si>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</si>
  <si>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</si>
  <si>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</si>
  <si>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</si>
  <si>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</si>
  <si>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</si>
  <si>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</si>
  <si>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</si>
  <si>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</si>
  <si>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</si>
  <si>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</si>
  <si>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</si>
  <si>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</si>
  <si>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</si>
  <si>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</si>
  <si>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</si>
  <si>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</si>
  <si>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</si>
  <si>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</si>
  <si>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</si>
  <si>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</si>
  <si>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</si>
  <si>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</si>
  <si>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</si>
  <si>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</si>
  <si>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</si>
  <si>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</si>
  <si>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</si>
  <si>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</si>
  <si>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</si>
  <si>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</si>
  <si>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</si>
  <si>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</si>
  <si>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</si>
  <si>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</si>
  <si>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</si>
  <si>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</si>
  <si>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</si>
  <si>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</si>
  <si>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</si>
  <si>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</si>
  <si>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</si>
  <si>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{db620106-1e01-488e-bfbd-49f23cf07633}</t>
  </si>
  <si>
    <t>2</t>
  </si>
  <si>
    <t>SO 02</t>
  </si>
  <si>
    <t>Ústřední vytápění</t>
  </si>
  <si>
    <t>{2c1a82d4-ccfe-4972-bd5d-f9cd0c518558}</t>
  </si>
  <si>
    <t>SO 03</t>
  </si>
  <si>
    <t>Elektroinstalace</t>
  </si>
  <si>
    <t>{81eaaa38-fbe3-4436-8c88-7eaa5fe36161}</t>
  </si>
  <si>
    <t>SO 04</t>
  </si>
  <si>
    <t>Zdravotechnika</t>
  </si>
  <si>
    <t>{a703e5cf-44de-4e7f-a321-934a115021d9}</t>
  </si>
  <si>
    <t>SO 05</t>
  </si>
  <si>
    <t>Vzduchotechnika</t>
  </si>
  <si>
    <t>{90d110e6-d7d1-40bd-9e1b-434e75ddd482}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</si>
  <si>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</si>
  <si>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</si>
  <si>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</si>
  <si>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</si>
  <si>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</si>
  <si>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</si>
  <si>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</si>
  <si>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</si>
  <si>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</si>
  <si>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</si>
  <si>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</si>
  <si>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</si>
  <si>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</si>
  <si>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</si>
  <si>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</si>
  <si>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</si>
  <si>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</si>
  <si>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</si>
  <si>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</si>
  <si>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</si>
  <si>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</si>
  <si>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726 - Zdravotechnika - předstěnové instalace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</si>
  <si>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</si>
  <si>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</si>
  <si>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</si>
  <si>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</si>
  <si>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</si>
  <si>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</si>
  <si>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</si>
  <si>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</si>
  <si>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</si>
  <si>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</si>
  <si>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</si>
  <si>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</si>
  <si>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</si>
  <si>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</si>
  <si>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</si>
  <si>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</si>
  <si>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</si>
  <si>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</si>
  <si>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</si>
  <si>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</si>
  <si>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</si>
  <si>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</si>
  <si>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</si>
  <si>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</si>
  <si>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</si>
  <si>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</si>
  <si>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</si>
  <si>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131213701</t>
  </si>
  <si>
    <t>Hloubení nezapažených jam v soudržných horninách třídy těžitelnosti I skupiny 3 ručně</t>
  </si>
  <si>
    <t>m3</t>
  </si>
  <si>
    <t>CS ÚRS 2022 02</t>
  </si>
  <si>
    <t>4</t>
  </si>
  <si>
    <t>532631962</t>
  </si>
  <si>
    <t>VV</t>
  </si>
  <si>
    <t>"základy zastřešení"4*(0,6*0,6*1,2)</t>
  </si>
  <si>
    <t>162751117</t>
  </si>
  <si>
    <t>Vodorovné přemístění přes 9 000 do 10000 m výkopku/sypaniny z horniny třídy těžitelnosti I skupiny 1 až 3</t>
  </si>
  <si>
    <t>-217926309</t>
  </si>
  <si>
    <t>3</t>
  </si>
  <si>
    <t>162751119</t>
  </si>
  <si>
    <t>Příplatek k vodorovnému přemístění výkopku/sypaniny z horniny třídy těžitelnosti I skupiny 1 až 3 ZKD 1000 m přes 10000 m</t>
  </si>
  <si>
    <t>-1122805840</t>
  </si>
  <si>
    <t>1,728*10</t>
  </si>
  <si>
    <t>171201231</t>
  </si>
  <si>
    <t>Poplatek za uložení zeminy a kamení na recyklační skládce (skládkovné) kód odpadu 17 05 04</t>
  </si>
  <si>
    <t>t</t>
  </si>
  <si>
    <t>2074591641</t>
  </si>
  <si>
    <t>1,728*1,8</t>
  </si>
  <si>
    <t>Zakládání</t>
  </si>
  <si>
    <t>5</t>
  </si>
  <si>
    <t>275313611</t>
  </si>
  <si>
    <t>Základové patky z betonu tř. C 16/20</t>
  </si>
  <si>
    <t>-178733041</t>
  </si>
  <si>
    <t>"základy zastřešení"4*(0,6*0,6*1,1)</t>
  </si>
  <si>
    <t>6</t>
  </si>
  <si>
    <t>279113134</t>
  </si>
  <si>
    <t>Základová zeď tl přes 250 do 300 mm z tvárnic ztraceného bednění včetně výplně z betonu tř. C 16/20</t>
  </si>
  <si>
    <t>m2</t>
  </si>
  <si>
    <t>-890108938</t>
  </si>
  <si>
    <t>"zábradelní zídka"19,265*0,85</t>
  </si>
  <si>
    <t>2,34*1</t>
  </si>
  <si>
    <t>Součet</t>
  </si>
  <si>
    <t>7</t>
  </si>
  <si>
    <t>279361821</t>
  </si>
  <si>
    <t>Výztuž základových zdí nosných betonářskou ocelí 10 505</t>
  </si>
  <si>
    <t>-434979735</t>
  </si>
  <si>
    <t>"vodorovná pr.10"57,8*0,62/1000</t>
  </si>
  <si>
    <t>"svislá po dvou pr.12"86,4*0,89/1000</t>
  </si>
  <si>
    <t>Svislé a kompletní konstrukce</t>
  </si>
  <si>
    <t>8</t>
  </si>
  <si>
    <t>310231055</t>
  </si>
  <si>
    <t>Zazdívka otvorů ve zdivu nadzákladovém pl přes 1 do 4 m2 cihlami děrovanými přes P10 do P15 tl 300 mm</t>
  </si>
  <si>
    <t>488813762</t>
  </si>
  <si>
    <t>"zazdění oken"(1,2*1,8)*14</t>
  </si>
  <si>
    <t>(1,2*1)*6</t>
  </si>
  <si>
    <t>1,2*1,2</t>
  </si>
  <si>
    <t>"zazdění dveří"(2,02*1)*4</t>
  </si>
  <si>
    <t>1,8*0,6</t>
  </si>
  <si>
    <t>1,8*2-(1,8*1,2)</t>
  </si>
  <si>
    <t>2,64*2,02-(2,35*1,1)</t>
  </si>
  <si>
    <t>1,5*2,02-(0,8*0,8)</t>
  </si>
  <si>
    <t>2,02*0,36</t>
  </si>
  <si>
    <t>9</t>
  </si>
  <si>
    <t>311235451</t>
  </si>
  <si>
    <t>Zdivo jednovrstvé z cihel broušených do P10 na zdicí pěnu tl 300 mm</t>
  </si>
  <si>
    <t>1944918541</t>
  </si>
  <si>
    <t>"zazdění dveří"1,55*3,35</t>
  </si>
  <si>
    <t>3,5*2,725-(2,1*2,625)</t>
  </si>
  <si>
    <t>10</t>
  </si>
  <si>
    <t>317121251</t>
  </si>
  <si>
    <t>Montáž ŽB překladů prefabrikovaných do rýh světlosti otvoru přes 1050 do 1800 mm</t>
  </si>
  <si>
    <t>kus</t>
  </si>
  <si>
    <t>877924705</t>
  </si>
  <si>
    <t>11</t>
  </si>
  <si>
    <t>M</t>
  </si>
  <si>
    <t>59321212</t>
  </si>
  <si>
    <t>překlad železobetonový RZP vylehčený 1790x140x140mm</t>
  </si>
  <si>
    <t>-1718066229</t>
  </si>
  <si>
    <t>12</t>
  </si>
  <si>
    <t>59321211</t>
  </si>
  <si>
    <t>překlad železobetonový RZP vylehčený 1490x140x140mm</t>
  </si>
  <si>
    <t>522341390</t>
  </si>
  <si>
    <t>13</t>
  </si>
  <si>
    <t>59321210</t>
  </si>
  <si>
    <t>překlad železobetonový RZP vylehčený 1190x140x140mm</t>
  </si>
  <si>
    <t>-1210007737</t>
  </si>
  <si>
    <t>14</t>
  </si>
  <si>
    <t>317121351</t>
  </si>
  <si>
    <t>Montáž ŽB překladů prefabrikovaných do rýh světlosti otvoru přes 1800 do 2400 mm</t>
  </si>
  <si>
    <t>-2052886562</t>
  </si>
  <si>
    <t>59321213</t>
  </si>
  <si>
    <t>překlad železobetonový RZP vylehčený 2390x140x140mm</t>
  </si>
  <si>
    <t>608193666</t>
  </si>
  <si>
    <t>16</t>
  </si>
  <si>
    <t>317168022</t>
  </si>
  <si>
    <t>Překlad keramický plochý š 145 mm dl 1250 mm</t>
  </si>
  <si>
    <t>1112194462</t>
  </si>
  <si>
    <t>17</t>
  </si>
  <si>
    <t>317168023</t>
  </si>
  <si>
    <t>Překlad keramický plochý š 145 mm dl 1500 mm</t>
  </si>
  <si>
    <t>-1627028751</t>
  </si>
  <si>
    <t>18</t>
  </si>
  <si>
    <t>317941125</t>
  </si>
  <si>
    <t>Osazování ocelových válcovaných nosníků na zdivu I, IE, U, UE nebo L č 24 a vyšší nebo výšky přes 220 mm</t>
  </si>
  <si>
    <t>-380025161</t>
  </si>
  <si>
    <t>"HEA 240"(2*7,56)*62/1000</t>
  </si>
  <si>
    <t>(5,81*8)*62/1000</t>
  </si>
  <si>
    <t>(3,03*2)*62/1000</t>
  </si>
  <si>
    <t>(2,745*2)*62/1000</t>
  </si>
  <si>
    <t>19</t>
  </si>
  <si>
    <t>13010964</t>
  </si>
  <si>
    <t>ocel profilová jakost S235JR (11 375) průřez HEA 240</t>
  </si>
  <si>
    <t>1536452455</t>
  </si>
  <si>
    <t>20</t>
  </si>
  <si>
    <t>319231212</t>
  </si>
  <si>
    <t>Dodatečná izolace PE fólií zdiva cihelného tl do 300 mm podřezáním řetězovou pilou</t>
  </si>
  <si>
    <t>1051686887</t>
  </si>
  <si>
    <t>7,86+5,645+5,645+5,645-1,5+7,86-3,25+21,625+4,35+11,76+11,76+3,75+3,75-0,7-1,2-1,5-1,55-1,44+21,625-2,55-1,5+2+21,625-1,36-1,1-2</t>
  </si>
  <si>
    <t>342244251</t>
  </si>
  <si>
    <t>Příčka z cihel broušených na zdicí PUR pěnu tloušťky 140 mm</t>
  </si>
  <si>
    <t>-180130352</t>
  </si>
  <si>
    <t>3,35*(3,55+2,865+3,71+3,45+2,1+3,75+5,59+5,59)</t>
  </si>
  <si>
    <t>-2,02*1*3</t>
  </si>
  <si>
    <t>-2,02*0,8*3</t>
  </si>
  <si>
    <t>-2*(1,2*1,8)</t>
  </si>
  <si>
    <t>-3*(1,5*0,124)</t>
  </si>
  <si>
    <t>-5*(1,3*0,124)</t>
  </si>
  <si>
    <t>Úpravy povrchů, podlahy a osazování výplní</t>
  </si>
  <si>
    <t>22</t>
  </si>
  <si>
    <t>612131101</t>
  </si>
  <si>
    <t>Cementový postřik vnitřních stěn nanášený celoplošně ručně</t>
  </si>
  <si>
    <t>-1001788791</t>
  </si>
  <si>
    <t>"nově vyzděné plochy - příčky"85,934*2</t>
  </si>
  <si>
    <t>"nově zazděné otvory"64,583</t>
  </si>
  <si>
    <t>23</t>
  </si>
  <si>
    <t>612131121</t>
  </si>
  <si>
    <t>Penetrační disperzní nátěr vnitřních stěn nanášený ručně</t>
  </si>
  <si>
    <t>-718118501</t>
  </si>
  <si>
    <t>"stávající omítky"394,256</t>
  </si>
  <si>
    <t>24</t>
  </si>
  <si>
    <t>612142001</t>
  </si>
  <si>
    <t>Potažení vnitřních stěn sklovláknitým pletivem vtlačeným do tenkovrstvé hmoty</t>
  </si>
  <si>
    <t>-1433559369</t>
  </si>
  <si>
    <t>25</t>
  </si>
  <si>
    <t>612311131</t>
  </si>
  <si>
    <t>Potažení vnitřních stěn vápenným štukem tloušťky do 3 mm</t>
  </si>
  <si>
    <t>347679937</t>
  </si>
  <si>
    <t>26</t>
  </si>
  <si>
    <t>612321141</t>
  </si>
  <si>
    <t>Vápenocementová omítka štuková dvouvrstvá vnitřních stěn nanášená ručně</t>
  </si>
  <si>
    <t>1439494748</t>
  </si>
  <si>
    <t>27</t>
  </si>
  <si>
    <t>612324111</t>
  </si>
  <si>
    <t>Sanační omítka podkladní vnitřních stěn nanášená ručně</t>
  </si>
  <si>
    <t>1074091181</t>
  </si>
  <si>
    <t>28</t>
  </si>
  <si>
    <t>612325131</t>
  </si>
  <si>
    <t>Omítka sanační jádrová vnitřních stěn nanášená ručně</t>
  </si>
  <si>
    <t>-1996990340</t>
  </si>
  <si>
    <t>29</t>
  </si>
  <si>
    <t>622131121</t>
  </si>
  <si>
    <t>Penetrační nátěr vnějších stěn nanášený ručně</t>
  </si>
  <si>
    <t>44965054</t>
  </si>
  <si>
    <t>"zábradelní zádka"37,985</t>
  </si>
  <si>
    <t>30</t>
  </si>
  <si>
    <t>622142001</t>
  </si>
  <si>
    <t>Potažení vnějších stěn sklovláknitým pletivem vtlačeným do tenkovrstvé hmoty</t>
  </si>
  <si>
    <t>205449469</t>
  </si>
  <si>
    <t>31</t>
  </si>
  <si>
    <t>622143003</t>
  </si>
  <si>
    <t>Montáž omítkových plastových nebo pozinkovaných rohových profilů s tkaninou</t>
  </si>
  <si>
    <t>m</t>
  </si>
  <si>
    <t>-889865930</t>
  </si>
  <si>
    <t>"vnitřní stěny"120,55</t>
  </si>
  <si>
    <t>"vnější stěny"125,3+89,5+4</t>
  </si>
  <si>
    <t>"zábradelní zádka"5,4</t>
  </si>
  <si>
    <t>32</t>
  </si>
  <si>
    <t>55343025</t>
  </si>
  <si>
    <t>profil rohový Pz+PVC pro vnější omítky tl 7mm</t>
  </si>
  <si>
    <t>-859320252</t>
  </si>
  <si>
    <t>344,75*1,05 "Přepočtené koeficientem množství</t>
  </si>
  <si>
    <t>33</t>
  </si>
  <si>
    <t>622143004</t>
  </si>
  <si>
    <t>Montáž omítkových samolepících začišťovacích profilů pro spojení s okenním rámem</t>
  </si>
  <si>
    <t>-1770093288</t>
  </si>
  <si>
    <t>34</t>
  </si>
  <si>
    <t>59051476</t>
  </si>
  <si>
    <t>profil začišťovací PVC 9mm s výztužnou tkaninou pro ostění ETICS</t>
  </si>
  <si>
    <t>1196556153</t>
  </si>
  <si>
    <t>79,39*1,05 "Přepočtené koeficientem množství</t>
  </si>
  <si>
    <t>35</t>
  </si>
  <si>
    <t>622151001</t>
  </si>
  <si>
    <t>Penetrační akrylátový nátěr vnějších pastovitých tenkovrstvých omítek stěn</t>
  </si>
  <si>
    <t>-1177556871</t>
  </si>
  <si>
    <t>"ST-4"17,505</t>
  </si>
  <si>
    <t>36</t>
  </si>
  <si>
    <t>622211021</t>
  </si>
  <si>
    <t>Montáž kontaktního zateplení vnějších stěn lepením a mechanickým kotvením polystyrénových desek do betonu a zdiva tl přes 80 do 120 mm</t>
  </si>
  <si>
    <t>1478404445</t>
  </si>
  <si>
    <t>"ST-4"27,175*0,3</t>
  </si>
  <si>
    <t>34,755*0,15</t>
  </si>
  <si>
    <t>27,59*0,15</t>
  </si>
  <si>
    <t>37</t>
  </si>
  <si>
    <t>28376017</t>
  </si>
  <si>
    <t>deska perimetrická fasádní soklová 150kPa λ=0,035 tl 100mm</t>
  </si>
  <si>
    <t>-1424519095</t>
  </si>
  <si>
    <t>17,505*1,05 "Přepočtené koeficientem množství</t>
  </si>
  <si>
    <t>38</t>
  </si>
  <si>
    <t>622221031</t>
  </si>
  <si>
    <t>Montáž kontaktního zateplení vnějších stěn lepením a mechanickým kotvením TI z minerální vlny s podélnou orientací do zdiva a betonu tl přes 120 do 160 mm</t>
  </si>
  <si>
    <t>-1383178367</t>
  </si>
  <si>
    <t>"ST-1"4,48*(25,975+0,3+0,3+25,975+0,3+0,3+12,38+12,38)</t>
  </si>
  <si>
    <t>66,13*0,3</t>
  </si>
  <si>
    <t>8,18*3</t>
  </si>
  <si>
    <t>8,18*3,325</t>
  </si>
  <si>
    <t>-6*(1,2*0,8)</t>
  </si>
  <si>
    <t>-7*(1,2*1,8)</t>
  </si>
  <si>
    <t>-0,8-0,8</t>
  </si>
  <si>
    <t>-2,1*2,625</t>
  </si>
  <si>
    <t>-2,35*1,1</t>
  </si>
  <si>
    <t>-3,25*2,625</t>
  </si>
  <si>
    <t>39</t>
  </si>
  <si>
    <t>63151538</t>
  </si>
  <si>
    <t>deska tepelně izolační minerální kontaktních fasád podélné vlákno λ=0,036 tl 160mm</t>
  </si>
  <si>
    <t>779553183</t>
  </si>
  <si>
    <t>381,506*1,05 "Přepočtené koeficientem množství</t>
  </si>
  <si>
    <t>40</t>
  </si>
  <si>
    <t>622222001</t>
  </si>
  <si>
    <t>Montáž kontaktního zateplení vnějšího ostění, nadpraží nebo parapetu hl. špalety do 200 mm lepením desek z minerální vlny tl do 40 mm</t>
  </si>
  <si>
    <t>2075800840</t>
  </si>
  <si>
    <t>79,39*0,2</t>
  </si>
  <si>
    <t>41</t>
  </si>
  <si>
    <t>63151506</t>
  </si>
  <si>
    <t>deska tepelně izolační minerální kontaktních fasád kolmé vlákno λ=0,040-0,041 tl 30mm</t>
  </si>
  <si>
    <t>-355284776</t>
  </si>
  <si>
    <t>15,878*1,1 "Přepočtené koeficientem množství</t>
  </si>
  <si>
    <t>42</t>
  </si>
  <si>
    <t>622251101</t>
  </si>
  <si>
    <t>Příplatek k cenám kontaktního zateplení vnějších stěn za zápustnou montáž a použití tepelněizolačních zátek z polystyrenu</t>
  </si>
  <si>
    <t>-1887847868</t>
  </si>
  <si>
    <t>43</t>
  </si>
  <si>
    <t>622251105</t>
  </si>
  <si>
    <t>Příplatek k cenám kontaktního zateplení vnějších stěn za zápustnou montáž a použití použití tepelněizolačních zátek z minerální vlny</t>
  </si>
  <si>
    <t>-152896587</t>
  </si>
  <si>
    <t>44</t>
  </si>
  <si>
    <t>622511112</t>
  </si>
  <si>
    <t>Tenkovrstvá akrylátová mozaiková střednězrnná omítka vnějších stěn</t>
  </si>
  <si>
    <t>-1701839880</t>
  </si>
  <si>
    <t>45</t>
  </si>
  <si>
    <t>622531022</t>
  </si>
  <si>
    <t>Tenkovrstvá silikonová zrnitá omítka zrnitost 2,0 mm vnějších stěn</t>
  </si>
  <si>
    <t>941041904</t>
  </si>
  <si>
    <t>"ST-1"381,506+15,878</t>
  </si>
  <si>
    <t>46</t>
  </si>
  <si>
    <t>629991001</t>
  </si>
  <si>
    <t>Zakrytí podélných ploch fólií volně položenou</t>
  </si>
  <si>
    <t>670401994</t>
  </si>
  <si>
    <t>"podlaha"78,5</t>
  </si>
  <si>
    <t>47</t>
  </si>
  <si>
    <t>629991011</t>
  </si>
  <si>
    <t>Zakrytí výplní otvorů a svislých ploch fólií přilepenou lepící páskou</t>
  </si>
  <si>
    <t>411499829</t>
  </si>
  <si>
    <t>"okna a dveře"38,14+2,16</t>
  </si>
  <si>
    <t>48</t>
  </si>
  <si>
    <t>631311115</t>
  </si>
  <si>
    <t>Mazanina tl přes 50 do 80 mm z betonu prostého bez zvýšených nároků na prostředí tř. C 20/25</t>
  </si>
  <si>
    <t>1629529772</t>
  </si>
  <si>
    <t>"nové podlahy"(299,85+(8,75*0,3)+(4,3*0,14))*0,08</t>
  </si>
  <si>
    <t>49</t>
  </si>
  <si>
    <t>631362021</t>
  </si>
  <si>
    <t>Výztuž mazanin svařovanými sítěmi Kari</t>
  </si>
  <si>
    <t>-1019551720</t>
  </si>
  <si>
    <t>"kari 4/15/15"(299,85+(8,75*0,3)+(4,3*0,14))/5*8,12/1000</t>
  </si>
  <si>
    <t>50</t>
  </si>
  <si>
    <t>634112112</t>
  </si>
  <si>
    <t>Obvodová dilatace podlahovým páskem z pěnového PE mezi stěnou a mazaninou nebo potěrem v 100 mm</t>
  </si>
  <si>
    <t>-781783885</t>
  </si>
  <si>
    <t>51</t>
  </si>
  <si>
    <t>642942111</t>
  </si>
  <si>
    <t>Osazování zárubní nebo rámů dveřních kovových do 2,5 m2 na MC</t>
  </si>
  <si>
    <t>1976730340</t>
  </si>
  <si>
    <t>"D/2"2</t>
  </si>
  <si>
    <t>"D/3"3</t>
  </si>
  <si>
    <t>52</t>
  </si>
  <si>
    <t>55331486</t>
  </si>
  <si>
    <t>zárubeň jednokřídlá ocelová pro zdění tl stěny 110-150mm rozměru 700/1970, 2100mm</t>
  </si>
  <si>
    <t>-693296147</t>
  </si>
  <si>
    <t>53</t>
  </si>
  <si>
    <t>55331487</t>
  </si>
  <si>
    <t>zárubeň jednokřídlá ocelová pro zdění tl stěny 110-150mm rozměru 800/1970, 2100mm</t>
  </si>
  <si>
    <t>492398107</t>
  </si>
  <si>
    <t>54</t>
  </si>
  <si>
    <t>642944121</t>
  </si>
  <si>
    <t>Osazování ocelových zárubní dodatečné pl do 2,5 m2</t>
  </si>
  <si>
    <t>-681780281</t>
  </si>
  <si>
    <t>"D/5"1</t>
  </si>
  <si>
    <t>"D/4"2</t>
  </si>
  <si>
    <t>"D/7"1</t>
  </si>
  <si>
    <t>"DE3"1</t>
  </si>
  <si>
    <t>55</t>
  </si>
  <si>
    <t>55331439</t>
  </si>
  <si>
    <t>zárubeň jednokřídlá ocelová pro dodatečnou montáž tl stěny 110-150mm rozměru 1100/1970, 2100mm</t>
  </si>
  <si>
    <t>1123259639</t>
  </si>
  <si>
    <t>56</t>
  </si>
  <si>
    <t>55331438</t>
  </si>
  <si>
    <t>zárubeň jednokřídlá ocelová pro dodatečnou montáž tl stěny 110-150mm rozměru 900/1970, 2100mm</t>
  </si>
  <si>
    <t>1818692565</t>
  </si>
  <si>
    <t>57</t>
  </si>
  <si>
    <t>55331435</t>
  </si>
  <si>
    <t>zárubeň jednokřídlá ocelová pro dodatečnou montáž tl stěny 110-150mm rozměru 600/1970, 2100mm</t>
  </si>
  <si>
    <t>-1039053337</t>
  </si>
  <si>
    <t>58</t>
  </si>
  <si>
    <t>5533171R2</t>
  </si>
  <si>
    <t>zárubeň dvoukřídlá ocelová pro dodatečnou montáž tl stěny 110-150mm rozměru 1000/2300mm</t>
  </si>
  <si>
    <t>-844302521</t>
  </si>
  <si>
    <t>59</t>
  </si>
  <si>
    <t>642944221</t>
  </si>
  <si>
    <t>Osazování ocelových zárubní dodatečné pl přes 2,5 m2</t>
  </si>
  <si>
    <t>-734274839</t>
  </si>
  <si>
    <t>"D/6"1</t>
  </si>
  <si>
    <t>"DE2"1</t>
  </si>
  <si>
    <t>60</t>
  </si>
  <si>
    <t>55331717</t>
  </si>
  <si>
    <t>zárubeň dvoukřídlá ocelová pro dodatečnou montáž tl stěny 110-150mm rozměru 1450/1970, 2100mm</t>
  </si>
  <si>
    <t>-464620832</t>
  </si>
  <si>
    <t>61</t>
  </si>
  <si>
    <t>5533171R</t>
  </si>
  <si>
    <t>zárubeň dvoukřídlá ocelová pro dodatečnou montáž tl stěny 110-150mm rozměru 3150/2575mm</t>
  </si>
  <si>
    <t>-1373848557</t>
  </si>
  <si>
    <t>"DE1"1</t>
  </si>
  <si>
    <t>62</t>
  </si>
  <si>
    <t>5533171R1</t>
  </si>
  <si>
    <t>zárubeň dvoukřídlá ocelová pro dodatečnou montáž tl stěny 110-150mm rozměru 2000/2575mm</t>
  </si>
  <si>
    <t>-367256170</t>
  </si>
  <si>
    <t>Ostatní konstrukce a práce, bourání</t>
  </si>
  <si>
    <t>63</t>
  </si>
  <si>
    <t>941221111</t>
  </si>
  <si>
    <t>Montáž lešení řadového rámového těžkého zatížení do 300 kg/m2 š přes 0,9 do 1,2 m v do 10 m</t>
  </si>
  <si>
    <t>1607834570</t>
  </si>
  <si>
    <t>64</t>
  </si>
  <si>
    <t>941221211</t>
  </si>
  <si>
    <t>Příplatek k lešení řadovému rámovému těžkému š 1,2 m v přes 10 do 25 m za první a ZKD den použití</t>
  </si>
  <si>
    <t>-410162544</t>
  </si>
  <si>
    <t>423*30</t>
  </si>
  <si>
    <t>65</t>
  </si>
  <si>
    <t>941221811</t>
  </si>
  <si>
    <t>Demontáž lešení řadového rámového těžkého zatížení do 300 kg/m2 š přes 0,9 do 1,2 m v do 10 m</t>
  </si>
  <si>
    <t>-1800210065</t>
  </si>
  <si>
    <t>66</t>
  </si>
  <si>
    <t>949101111</t>
  </si>
  <si>
    <t>Lešení pomocné pro objekty pozemních staveb s lešeňovou podlahou v do 1,9 m zatížení do 150 kg/m2</t>
  </si>
  <si>
    <t>5491937</t>
  </si>
  <si>
    <t>67</t>
  </si>
  <si>
    <t>962031132</t>
  </si>
  <si>
    <t>Bourání příček z cihel pálených na MVC tl do 100 mm</t>
  </si>
  <si>
    <t>-1777419510</t>
  </si>
  <si>
    <t>(1,51+1,51+3,27+3,27+2,2+2,7)*3,25</t>
  </si>
  <si>
    <t>-4*(2,02*0,7)</t>
  </si>
  <si>
    <t>68</t>
  </si>
  <si>
    <t>962031133</t>
  </si>
  <si>
    <t>Bourání příček z cihel pálených na MVC tl do 150 mm</t>
  </si>
  <si>
    <t>1279403951</t>
  </si>
  <si>
    <t>(3,82+2,5+19,575+5,55+19,77)*3,25</t>
  </si>
  <si>
    <t>-3*(2,02*0,8)</t>
  </si>
  <si>
    <t>-4*(1,2*1,2)</t>
  </si>
  <si>
    <t>-2,02*1,5</t>
  </si>
  <si>
    <t>69</t>
  </si>
  <si>
    <t>962032231</t>
  </si>
  <si>
    <t>Bourání zdiva z cihel pálených nebo vápenopískových na MV nebo MVC přes 1 m3</t>
  </si>
  <si>
    <t>-547957597</t>
  </si>
  <si>
    <t>(3,5*2,725-(1,55*2,02))*0,3</t>
  </si>
  <si>
    <t>70</t>
  </si>
  <si>
    <t>968062355</t>
  </si>
  <si>
    <t>Vybourání dřevěných rámů oken dvojitých včetně křídel pl do 2 m2</t>
  </si>
  <si>
    <t>-729453417</t>
  </si>
  <si>
    <t>"stáv.okna"1,2*1,2</t>
  </si>
  <si>
    <t>"stáv.okna - vnitřní"4*(1,2*1,2)</t>
  </si>
  <si>
    <t>71</t>
  </si>
  <si>
    <t>968062356</t>
  </si>
  <si>
    <t>Vybourání dřevěných rámů oken dvojitých včetně křídel pl do 4 m2</t>
  </si>
  <si>
    <t>-12296001</t>
  </si>
  <si>
    <t>"stáv.okna - venek"26*(1,2*1,8)</t>
  </si>
  <si>
    <t>72</t>
  </si>
  <si>
    <t>968062455</t>
  </si>
  <si>
    <t>Vybourání dřevěných dveřních zárubní pl do 2 m2</t>
  </si>
  <si>
    <t>749463359</t>
  </si>
  <si>
    <t>"vnitřní dveře"8*(2,02*0,7)</t>
  </si>
  <si>
    <t>3*(2,02*0,8)</t>
  </si>
  <si>
    <t>73</t>
  </si>
  <si>
    <t>968062456</t>
  </si>
  <si>
    <t>Vybourání dřevěných dveřních zárubní pl přes 2 m2</t>
  </si>
  <si>
    <t>-196216161</t>
  </si>
  <si>
    <t>(2,02*1,5)*4</t>
  </si>
  <si>
    <t>2,02*1,1</t>
  </si>
  <si>
    <t>2,02*5</t>
  </si>
  <si>
    <t>74</t>
  </si>
  <si>
    <t>968062559</t>
  </si>
  <si>
    <t>Vybourání dřevěných vrat pl přes 5 m2</t>
  </si>
  <si>
    <t>730560925</t>
  </si>
  <si>
    <t>2,625*3,25</t>
  </si>
  <si>
    <t>75</t>
  </si>
  <si>
    <t>971033541</t>
  </si>
  <si>
    <t>Vybourání otvorů ve zdivu cihelném pl do 1 m2 na MVC nebo MV tl do 300 mm</t>
  </si>
  <si>
    <t>198529922</t>
  </si>
  <si>
    <t>2,35*0,34*0,3</t>
  </si>
  <si>
    <t>2,8*0,35*0,3</t>
  </si>
  <si>
    <t>2,02*0,36*0,3</t>
  </si>
  <si>
    <t>76</t>
  </si>
  <si>
    <t>971033641</t>
  </si>
  <si>
    <t>Vybourání otvorů ve zdivu cihelném pl do 4 m2 na MVC nebo MV tl do 300 mm</t>
  </si>
  <si>
    <t>-638077065</t>
  </si>
  <si>
    <t>2,02*0,8*0,3</t>
  </si>
  <si>
    <t>1,2*2,02*0,3</t>
  </si>
  <si>
    <t>2,02*0,7*0,3</t>
  </si>
  <si>
    <t>2,02*1,1*0,3</t>
  </si>
  <si>
    <t>2,15*1,1*0,3</t>
  </si>
  <si>
    <t>1,2*1,8*0,3</t>
  </si>
  <si>
    <t>77</t>
  </si>
  <si>
    <t>974031165</t>
  </si>
  <si>
    <t>Vysekání rýh ve zdivu cihelném hl do 150 mm š do 200 mm</t>
  </si>
  <si>
    <t>823882891</t>
  </si>
  <si>
    <t>6*1,6</t>
  </si>
  <si>
    <t>4*1,3</t>
  </si>
  <si>
    <t>2*2</t>
  </si>
  <si>
    <t>2*1,8</t>
  </si>
  <si>
    <t>78</t>
  </si>
  <si>
    <t>978013191</t>
  </si>
  <si>
    <t>Otlučení (osekání) vnitřní vápenné nebo vápenocementové omítky stěn v rozsahu přes 50 do 100 %</t>
  </si>
  <si>
    <t>15510907</t>
  </si>
  <si>
    <t>"sanace omítek"115,255*0,5</t>
  </si>
  <si>
    <t>997</t>
  </si>
  <si>
    <t>Přesun sutě</t>
  </si>
  <si>
    <t>79</t>
  </si>
  <si>
    <t>997013111</t>
  </si>
  <si>
    <t>Vnitrostaveništní doprava suti a vybouraných hmot pro budovy v do 6 m s použitím mechanizace</t>
  </si>
  <si>
    <t>1679168761</t>
  </si>
  <si>
    <t>80</t>
  </si>
  <si>
    <t>997013501</t>
  </si>
  <si>
    <t>Odvoz suti a vybouraných hmot na skládku nebo meziskládku do 1 km se složením</t>
  </si>
  <si>
    <t>793751253</t>
  </si>
  <si>
    <t>81</t>
  </si>
  <si>
    <t>997013509</t>
  </si>
  <si>
    <t>Příplatek k odvozu suti a vybouraných hmot na skládku ZKD 1 km přes 1 km</t>
  </si>
  <si>
    <t>-355342906</t>
  </si>
  <si>
    <t>66,862*20</t>
  </si>
  <si>
    <t>82</t>
  </si>
  <si>
    <t>997013811</t>
  </si>
  <si>
    <t>Poplatek za uložení na skládce (skládkovné) stavebního odpadu dřevěného kód odpadu 17 02 01</t>
  </si>
  <si>
    <t>872468885</t>
  </si>
  <si>
    <t>83</t>
  </si>
  <si>
    <t>997013869</t>
  </si>
  <si>
    <t>Poplatek za uložení stavebního odpadu na recyklační skládce (skládkovné) ze směsí betonu, cihel a keramických výrobků kód odpadu 17 01 07</t>
  </si>
  <si>
    <t>1680629310</t>
  </si>
  <si>
    <t>998</t>
  </si>
  <si>
    <t>Přesun hmot</t>
  </si>
  <si>
    <t>84</t>
  </si>
  <si>
    <t>998011001</t>
  </si>
  <si>
    <t>Přesun hmot pro budovy zděné v do 6 m</t>
  </si>
  <si>
    <t>998392677</t>
  </si>
  <si>
    <t>PSV</t>
  </si>
  <si>
    <t>Práce a dodávky PSV</t>
  </si>
  <si>
    <t>711</t>
  </si>
  <si>
    <t>Izolace proti vodě, vlhkosti a plynům</t>
  </si>
  <si>
    <t>85</t>
  </si>
  <si>
    <t>711111001</t>
  </si>
  <si>
    <t>Provedení izolace proti zemní vlhkosti vodorovné za studena nátěrem penetračním</t>
  </si>
  <si>
    <t>651764145</t>
  </si>
  <si>
    <t>"nové podlahy"299,85+(5,59+5,59+2,875+3,55+2,1+3,75+3,45+3,71)*0,14</t>
  </si>
  <si>
    <t>"S3"46,84</t>
  </si>
  <si>
    <t>86</t>
  </si>
  <si>
    <t>11163150</t>
  </si>
  <si>
    <t>lak penetrační asfaltový</t>
  </si>
  <si>
    <t>150698678</t>
  </si>
  <si>
    <t>350,976*0,00033 "Přepočtené koeficientem množství</t>
  </si>
  <si>
    <t>87</t>
  </si>
  <si>
    <t>711141559</t>
  </si>
  <si>
    <t>Provedení izolace proti zemní vlhkosti pásy přitavením vodorovné NAIP</t>
  </si>
  <si>
    <t>-177773949</t>
  </si>
  <si>
    <t>88</t>
  </si>
  <si>
    <t>62853004</t>
  </si>
  <si>
    <t>pás asfaltový natavitelný modifikovaný SBS tl 4,0mm s vložkou ze skleněné tkaniny a spalitelnou PE fólií nebo jemnozrnným minerálním posypem na horním povrchu</t>
  </si>
  <si>
    <t>-276497730</t>
  </si>
  <si>
    <t>350,976*1,1655 "Přepočtené koeficientem množství</t>
  </si>
  <si>
    <t>89</t>
  </si>
  <si>
    <t>998711101</t>
  </si>
  <si>
    <t>Přesun hmot tonážní pro izolace proti vodě, vlhkosti a plynům v objektech v do 6 m</t>
  </si>
  <si>
    <t>-363205105</t>
  </si>
  <si>
    <t>712</t>
  </si>
  <si>
    <t>Povlakové krytiny</t>
  </si>
  <si>
    <t>90</t>
  </si>
  <si>
    <t>712361705</t>
  </si>
  <si>
    <t>Provedení povlakové krytiny střech do 10° fólií lepenou se svařovanými spoji</t>
  </si>
  <si>
    <t>-104054924</t>
  </si>
  <si>
    <t>91</t>
  </si>
  <si>
    <t>28342411</t>
  </si>
  <si>
    <t>fólie hydroizolační střešní mPVC s nakašírovaným PES rounem určená k lepení tl 1,5mm (účinná tloušťka)</t>
  </si>
  <si>
    <t>1946679107</t>
  </si>
  <si>
    <t>46,84*1,1655 "Přepočtené koeficientem množství</t>
  </si>
  <si>
    <t>92</t>
  </si>
  <si>
    <t>712771001</t>
  </si>
  <si>
    <t>Provedení separační nebo kluzné vrstvy z fólií vegetační střechy sklon do 5°</t>
  </si>
  <si>
    <t>-1222407003</t>
  </si>
  <si>
    <t>93</t>
  </si>
  <si>
    <t>69334301</t>
  </si>
  <si>
    <t>textilie ochranná vegetačních střech 500g/m2</t>
  </si>
  <si>
    <t>1507915848</t>
  </si>
  <si>
    <t>46,84*1,155 "Přepočtené koeficientem množství</t>
  </si>
  <si>
    <t>94</t>
  </si>
  <si>
    <t>998712101</t>
  </si>
  <si>
    <t>Přesun hmot tonážní tonážní pro krytiny povlakové v objektech v do 6 m</t>
  </si>
  <si>
    <t>714875121</t>
  </si>
  <si>
    <t>713</t>
  </si>
  <si>
    <t>Izolace tepelné</t>
  </si>
  <si>
    <t>95</t>
  </si>
  <si>
    <t>713141136</t>
  </si>
  <si>
    <t>Montáž izolace tepelné střech plochých lepené za studena nízkoexpanzní (PUR) pěnou 1 vrstva desek</t>
  </si>
  <si>
    <t>1268462407</t>
  </si>
  <si>
    <t>96</t>
  </si>
  <si>
    <t>28372306</t>
  </si>
  <si>
    <t>deska EPS 100 pro konstrukce s běžným zatížením λ=0,037 tl 60mm</t>
  </si>
  <si>
    <t>1215236283</t>
  </si>
  <si>
    <t>46,84*1,05 "Přepočtené koeficientem množství</t>
  </si>
  <si>
    <t>725</t>
  </si>
  <si>
    <t>Zdravotechnika - zařizovací předměty</t>
  </si>
  <si>
    <t>97</t>
  </si>
  <si>
    <t>725112171</t>
  </si>
  <si>
    <t>Kombi klozet s hlubokým splachováním odpad vodorovný</t>
  </si>
  <si>
    <t>soubor</t>
  </si>
  <si>
    <t>2042774462</t>
  </si>
  <si>
    <t>98</t>
  </si>
  <si>
    <t>725211615</t>
  </si>
  <si>
    <t>Umyvadlo keramické bílé šířky 500 mm s krytem na sifon připevněné na stěnu šrouby</t>
  </si>
  <si>
    <t>-1228609991</t>
  </si>
  <si>
    <t>99</t>
  </si>
  <si>
    <t>725331111</t>
  </si>
  <si>
    <t>Výlevka bez výtokových armatur keramická se sklopnou plastovou mřížkou 500 mm</t>
  </si>
  <si>
    <t>1740267454</t>
  </si>
  <si>
    <t>100</t>
  </si>
  <si>
    <t>725822611</t>
  </si>
  <si>
    <t>Baterie umyvadlová stojánková páková bez výpusti</t>
  </si>
  <si>
    <t>1288421346</t>
  </si>
  <si>
    <t>726</t>
  </si>
  <si>
    <t>Zdravotechnika - předstěnové instalace</t>
  </si>
  <si>
    <t>101</t>
  </si>
  <si>
    <t>726131041</t>
  </si>
  <si>
    <t>Instalační předstěna - klozet závěsný v 1120 mm s ovládáním zepředu do lehkých stěn s kovovou kcí</t>
  </si>
  <si>
    <t>-1222069934</t>
  </si>
  <si>
    <t>102</t>
  </si>
  <si>
    <t>726191002</t>
  </si>
  <si>
    <t>Souprava pro předstěnovou montáž</t>
  </si>
  <si>
    <t>1277360976</t>
  </si>
  <si>
    <t>763</t>
  </si>
  <si>
    <t>Konstrukce suché výstavby</t>
  </si>
  <si>
    <t>103</t>
  </si>
  <si>
    <t>763121465</t>
  </si>
  <si>
    <t>SDK stěna předsazená tl 75 mm profil CW+UW 50 desky 2xDFH2 12,5 s izolací EI 45</t>
  </si>
  <si>
    <t>1903918865</t>
  </si>
  <si>
    <t>"geberity ST-3"1,16*1,15</t>
  </si>
  <si>
    <t>1,16*0,15</t>
  </si>
  <si>
    <t>0,91*1,15</t>
  </si>
  <si>
    <t>0,91*0,15</t>
  </si>
  <si>
    <t>104</t>
  </si>
  <si>
    <t>7634111R01</t>
  </si>
  <si>
    <t>Montáž a dodání WC kabiny OS-1</t>
  </si>
  <si>
    <t>-944781519</t>
  </si>
  <si>
    <t>105</t>
  </si>
  <si>
    <t>7634111R02</t>
  </si>
  <si>
    <t>Montáž a dodání WC kabiny OS-2</t>
  </si>
  <si>
    <t>1817574816</t>
  </si>
  <si>
    <t>764</t>
  </si>
  <si>
    <t>Konstrukce klempířské</t>
  </si>
  <si>
    <t>106</t>
  </si>
  <si>
    <t>764002861</t>
  </si>
  <si>
    <t>Demontáž oplechování říms a ozdobných prvků do suti</t>
  </si>
  <si>
    <t>800466937</t>
  </si>
  <si>
    <t>"stávající atika š.580 K-1"76,03</t>
  </si>
  <si>
    <t>"stávající atika š.460 K-2"13,765</t>
  </si>
  <si>
    <t>107</t>
  </si>
  <si>
    <t>764214606</t>
  </si>
  <si>
    <t>Oplechování horních ploch a atik bez rohů z Pz s povrch úpravou mechanicky kotvené rš 500 mm</t>
  </si>
  <si>
    <t>-793422414</t>
  </si>
  <si>
    <t>108</t>
  </si>
  <si>
    <t>764214607</t>
  </si>
  <si>
    <t>Oplechování horních ploch a atik bez rohů z Pz s povrch úpravou mechanicky kotvené rš 670 mm</t>
  </si>
  <si>
    <t>-495804088</t>
  </si>
  <si>
    <t>109</t>
  </si>
  <si>
    <t>764215646</t>
  </si>
  <si>
    <t>Příplatek za zvýšenou pracnost při oplechování rohů nadezdívek(atik)z Pz s povrch úprav rš přes 400 mm</t>
  </si>
  <si>
    <t>-1339024392</t>
  </si>
  <si>
    <t>110</t>
  </si>
  <si>
    <t>764216603</t>
  </si>
  <si>
    <t>Oplechování rovných parapetů mechanicky kotvené z Pz s povrchovou úpravou rš 250 mm</t>
  </si>
  <si>
    <t>1713097579</t>
  </si>
  <si>
    <t>14*1,2+0,8</t>
  </si>
  <si>
    <t>111</t>
  </si>
  <si>
    <t>764216665</t>
  </si>
  <si>
    <t>Příplatek za zvýšenou pracnost oplechování rohů rovných parapetů z PZ s povrch úpravou rš do 400 mm</t>
  </si>
  <si>
    <t>1420368055</t>
  </si>
  <si>
    <t>112</t>
  </si>
  <si>
    <t>764218605</t>
  </si>
  <si>
    <t>Oplechování rovné římsy mechanicky kotvené z Pz s upraveným povrchem rš 400 mm</t>
  </si>
  <si>
    <t>1326392943</t>
  </si>
  <si>
    <t>"zábradelní zádka"19,265</t>
  </si>
  <si>
    <t>113</t>
  </si>
  <si>
    <t>764218645</t>
  </si>
  <si>
    <t>Příplatek k cenám rovné římsy za zvýšenou pracnost provedení rohu nebo koutu rš do 400 mm</t>
  </si>
  <si>
    <t>-481471813</t>
  </si>
  <si>
    <t>114</t>
  </si>
  <si>
    <t>764311603</t>
  </si>
  <si>
    <t>Lemování rovných zdí střech s krytinou prejzovou nebo vlnitou z Pz s povrchovou úpravou rš 250 mm</t>
  </si>
  <si>
    <t>1279406978</t>
  </si>
  <si>
    <t>"lemování S2"7,56+5,815</t>
  </si>
  <si>
    <t>115</t>
  </si>
  <si>
    <t>998764101</t>
  </si>
  <si>
    <t>Přesun hmot tonážní pro konstrukce klempířské v objektech v do 6 m</t>
  </si>
  <si>
    <t>1964777119</t>
  </si>
  <si>
    <t>765</t>
  </si>
  <si>
    <t>Krytina skládaná</t>
  </si>
  <si>
    <t>116</t>
  </si>
  <si>
    <t>765142001</t>
  </si>
  <si>
    <t>Montáž krytiny z polykarbonátových komůrkových desek rovných na kovovou konstrukci</t>
  </si>
  <si>
    <t>1617980134</t>
  </si>
  <si>
    <t>"S2"5,815*7,56</t>
  </si>
  <si>
    <t>117</t>
  </si>
  <si>
    <t>28318728</t>
  </si>
  <si>
    <t>deska komůrková PC čirá tl 20mm</t>
  </si>
  <si>
    <t>-1165451815</t>
  </si>
  <si>
    <t>43,961*1,03 "Přepočtené koeficientem množství</t>
  </si>
  <si>
    <t>118</t>
  </si>
  <si>
    <t>998765101</t>
  </si>
  <si>
    <t>Přesun hmot tonážní pro krytiny skládané v objektech v do 6 m</t>
  </si>
  <si>
    <t>739076783</t>
  </si>
  <si>
    <t>766</t>
  </si>
  <si>
    <t>Konstrukce truhlářské</t>
  </si>
  <si>
    <t>119</t>
  </si>
  <si>
    <t>766622131</t>
  </si>
  <si>
    <t>Montáž plastových oken plochy přes 1 m2 otevíravých v do 1,5 m s rámem do zdiva</t>
  </si>
  <si>
    <t>-1766424109</t>
  </si>
  <si>
    <t>10*(1,2*1,8)</t>
  </si>
  <si>
    <t>120</t>
  </si>
  <si>
    <t>61140052</t>
  </si>
  <si>
    <t>okno plastové otevíravé/sklopné trojsklo přes plochu 1m2 do v 1,5m</t>
  </si>
  <si>
    <t>2105383582</t>
  </si>
  <si>
    <t>121</t>
  </si>
  <si>
    <t>766622216</t>
  </si>
  <si>
    <t>Montáž plastových oken plochy do 1 m2 otevíravých s rámem do zdiva</t>
  </si>
  <si>
    <t>-1550643916</t>
  </si>
  <si>
    <t>"okno 800x800"1</t>
  </si>
  <si>
    <t>"okno 1200x800"6</t>
  </si>
  <si>
    <t>122</t>
  </si>
  <si>
    <t>61140050</t>
  </si>
  <si>
    <t>okno plastové otevíravé/sklopné trojsklo do plochy 1m2</t>
  </si>
  <si>
    <t>-714479569</t>
  </si>
  <si>
    <t>123</t>
  </si>
  <si>
    <t>766660001</t>
  </si>
  <si>
    <t>Montáž dveřních křídel otvíravých jednokřídlových š do 0,8 m do ocelové zárubně</t>
  </si>
  <si>
    <t>1927281979</t>
  </si>
  <si>
    <t>"D/1"1</t>
  </si>
  <si>
    <t>124</t>
  </si>
  <si>
    <t>61162072</t>
  </si>
  <si>
    <t>dveře jednokřídlé voštinové povrch laminátový plné 600x1970-2100mm</t>
  </si>
  <si>
    <t>-155986748</t>
  </si>
  <si>
    <t>125</t>
  </si>
  <si>
    <t>61162073</t>
  </si>
  <si>
    <t>dveře jednokřídlé voštinové povrch laminátový plné 700x1970-2100mm</t>
  </si>
  <si>
    <t>-1913460627</t>
  </si>
  <si>
    <t>126</t>
  </si>
  <si>
    <t>61162074</t>
  </si>
  <si>
    <t>dveře jednokřídlé voštinové povrch laminátový plné 800x1970-2100mm</t>
  </si>
  <si>
    <t>-188722598</t>
  </si>
  <si>
    <t>127</t>
  </si>
  <si>
    <t>766660002</t>
  </si>
  <si>
    <t>Montáž dveřních křídel otvíravých jednokřídlových š přes 0,8 m do ocelové zárubně</t>
  </si>
  <si>
    <t>-1293785899</t>
  </si>
  <si>
    <t>"D4"2</t>
  </si>
  <si>
    <t>128</t>
  </si>
  <si>
    <t>61162075</t>
  </si>
  <si>
    <t>dveře jednokřídlé voštinové povrch laminátový plné 900x1970-2100mm</t>
  </si>
  <si>
    <t>2012252014</t>
  </si>
  <si>
    <t>129</t>
  </si>
  <si>
    <t>61162076</t>
  </si>
  <si>
    <t>dveře jednokřídlé voštinové povrch laminátový plné 1000x1970-2100mm</t>
  </si>
  <si>
    <t>258044070</t>
  </si>
  <si>
    <t>130</t>
  </si>
  <si>
    <t>6116207R</t>
  </si>
  <si>
    <t>dveře jednokřídlé voštinové povrch laminátový plné 1000x2300mm</t>
  </si>
  <si>
    <t>-1118218481</t>
  </si>
  <si>
    <t>131</t>
  </si>
  <si>
    <t>766660011</t>
  </si>
  <si>
    <t>Montáž dveřních křídel otvíravých dvoukřídlových š do 1,45 m do ocelové zárubně</t>
  </si>
  <si>
    <t>376747810</t>
  </si>
  <si>
    <t>132</t>
  </si>
  <si>
    <t>61162103</t>
  </si>
  <si>
    <t>dveře dvoukřídlé voštinové povrch laminátový plné 1450x1970-2100mm</t>
  </si>
  <si>
    <t>-1563768524</t>
  </si>
  <si>
    <t>133</t>
  </si>
  <si>
    <t>766660012</t>
  </si>
  <si>
    <t>Montáž dveřních křídel otvíravých dvoukřídlových š přes 1,45 m do ocelové zárubně</t>
  </si>
  <si>
    <t>1031525194</t>
  </si>
  <si>
    <t>134</t>
  </si>
  <si>
    <t>6116210R1</t>
  </si>
  <si>
    <t>dveře dvoukřídlé voštinové povrch laminátový plné 2000x2575mm</t>
  </si>
  <si>
    <t>29641225</t>
  </si>
  <si>
    <t>135</t>
  </si>
  <si>
    <t>6116210R2</t>
  </si>
  <si>
    <t>dveře dvoukřídlé voštinové povrch laminátový plné 3150x2575mm</t>
  </si>
  <si>
    <t>762081020</t>
  </si>
  <si>
    <t>136</t>
  </si>
  <si>
    <t>766660717</t>
  </si>
  <si>
    <t>Montáž dveřních křídel samozavírače na ocelovou zárubeň</t>
  </si>
  <si>
    <t>-1240758133</t>
  </si>
  <si>
    <t>"D/1-D/7"11</t>
  </si>
  <si>
    <t>137</t>
  </si>
  <si>
    <t>54917250</t>
  </si>
  <si>
    <t>samozavírač dveří hydraulický K214 č.11 zlatá bronz</t>
  </si>
  <si>
    <t>1065247799</t>
  </si>
  <si>
    <t>138</t>
  </si>
  <si>
    <t>766660728</t>
  </si>
  <si>
    <t>Montáž dveřního interiérového kování - zámku</t>
  </si>
  <si>
    <t>1696746846</t>
  </si>
  <si>
    <t>"DE2"2</t>
  </si>
  <si>
    <t>"DE3"2</t>
  </si>
  <si>
    <t>139</t>
  </si>
  <si>
    <t>5492401R01</t>
  </si>
  <si>
    <t>kování</t>
  </si>
  <si>
    <t>181504193</t>
  </si>
  <si>
    <t>140</t>
  </si>
  <si>
    <t>766691914</t>
  </si>
  <si>
    <t>Vyvěšení nebo zavěšení dřevěných křídel dveří pl do 2 m2</t>
  </si>
  <si>
    <t>-1100357723</t>
  </si>
  <si>
    <t>"stáv.dveře"11</t>
  </si>
  <si>
    <t>141</t>
  </si>
  <si>
    <t>766691915</t>
  </si>
  <si>
    <t>Vyvěšení nebo zavěšení dřevěných křídel dveří pl přes 2 m2</t>
  </si>
  <si>
    <t>-219416966</t>
  </si>
  <si>
    <t>"STÁV.DVEŘE"5</t>
  </si>
  <si>
    <t>142</t>
  </si>
  <si>
    <t>766694111</t>
  </si>
  <si>
    <t>Montáž parapetních desek dřevěných nebo plastových š do 30 cm dl do 1,0 m</t>
  </si>
  <si>
    <t>369684357</t>
  </si>
  <si>
    <t>143</t>
  </si>
  <si>
    <t>60794103</t>
  </si>
  <si>
    <t>parapet dřevotřískový vnitřní povrch laminátový š 300mm</t>
  </si>
  <si>
    <t>-523209674</t>
  </si>
  <si>
    <t>144</t>
  </si>
  <si>
    <t>766694112</t>
  </si>
  <si>
    <t>Montáž parapetních desek dřevěných nebo plastových š do 30 cm dl přes 1,0 do 1,6 m</t>
  </si>
  <si>
    <t>-569255954</t>
  </si>
  <si>
    <t>145</t>
  </si>
  <si>
    <t>838911321</t>
  </si>
  <si>
    <t>16*1,2</t>
  </si>
  <si>
    <t>146</t>
  </si>
  <si>
    <t>60794121</t>
  </si>
  <si>
    <t>koncovka PVC k parapetním dřevotřískovým deskám 600mm</t>
  </si>
  <si>
    <t>-345530348</t>
  </si>
  <si>
    <t>147</t>
  </si>
  <si>
    <t>998766101</t>
  </si>
  <si>
    <t>Přesun hmot tonážní pro kce truhlářské v objektech v do 6 m</t>
  </si>
  <si>
    <t>1214887904</t>
  </si>
  <si>
    <t>767</t>
  </si>
  <si>
    <t>Konstrukce zámečnické</t>
  </si>
  <si>
    <t>148</t>
  </si>
  <si>
    <t>767R01</t>
  </si>
  <si>
    <t>Montáž a dodání nového venkovního zábradlí</t>
  </si>
  <si>
    <t>kpt</t>
  </si>
  <si>
    <t>-1877448000</t>
  </si>
  <si>
    <t>149</t>
  </si>
  <si>
    <t>767R02</t>
  </si>
  <si>
    <t>Demontáž stávajícího venkovního zábradlí</t>
  </si>
  <si>
    <t>-1405132330</t>
  </si>
  <si>
    <t>771</t>
  </si>
  <si>
    <t>Podlahy z dlaždic</t>
  </si>
  <si>
    <t>150</t>
  </si>
  <si>
    <t>771121011</t>
  </si>
  <si>
    <t>Nátěr penetrační na podlahu</t>
  </si>
  <si>
    <t>-1324363145</t>
  </si>
  <si>
    <t>"nové podlahy"299,85+(8,75*0,3)+(4,3*0,14)</t>
  </si>
  <si>
    <t>151</t>
  </si>
  <si>
    <t>771474113</t>
  </si>
  <si>
    <t>Montáž soklů z dlaždic keramických rovných flexibilní lepidlo v přes 90 do 120 mm</t>
  </si>
  <si>
    <t>341819007</t>
  </si>
  <si>
    <t>152</t>
  </si>
  <si>
    <t>59761009</t>
  </si>
  <si>
    <t>sokl-dlažba keramická slinutá hladká do interiéru i exteriéru 600x95mm</t>
  </si>
  <si>
    <t>1797244166</t>
  </si>
  <si>
    <t>180,63*1,837 "Přepočtené koeficientem množství</t>
  </si>
  <si>
    <t>153</t>
  </si>
  <si>
    <t>771574173</t>
  </si>
  <si>
    <t>Montáž podlah keramických velkoformátových z dekorů lepených flexibilním lepidlem přes 2 do 4 ks/m2</t>
  </si>
  <si>
    <t>636795413</t>
  </si>
  <si>
    <t>154</t>
  </si>
  <si>
    <t>59761620</t>
  </si>
  <si>
    <t>dlažba velkoformátová keramická slinutá reliéfní do interiéru i exteriéru přes 2 do 4ks/m2</t>
  </si>
  <si>
    <t>-349481625</t>
  </si>
  <si>
    <t>303,077*1,15 "Přepočtené koeficientem množství</t>
  </si>
  <si>
    <t>155</t>
  </si>
  <si>
    <t>771577114</t>
  </si>
  <si>
    <t>Příplatek k montáži podlah keramických lepených flexibilním lepidlem za spárování tmelem dvousložkovým</t>
  </si>
  <si>
    <t>864201185</t>
  </si>
  <si>
    <t>156</t>
  </si>
  <si>
    <t>771591112</t>
  </si>
  <si>
    <t>Izolace pod dlažbu nátěrem nebo stěrkou ve dvou vrstvách</t>
  </si>
  <si>
    <t>-495202717</t>
  </si>
  <si>
    <t>211,26*0,2</t>
  </si>
  <si>
    <t>157</t>
  </si>
  <si>
    <t>771591115</t>
  </si>
  <si>
    <t>Podlahy spárování silikonem</t>
  </si>
  <si>
    <t>827025816</t>
  </si>
  <si>
    <t>180,36+30,9</t>
  </si>
  <si>
    <t>158</t>
  </si>
  <si>
    <t>771591117</t>
  </si>
  <si>
    <t>Podlahy spárování akrylem</t>
  </si>
  <si>
    <t>1361453814</t>
  </si>
  <si>
    <t>159</t>
  </si>
  <si>
    <t>771591264</t>
  </si>
  <si>
    <t>Izolace těsnícími pásy mezi podlahou a stěnou</t>
  </si>
  <si>
    <t>-1034216704</t>
  </si>
  <si>
    <t>160</t>
  </si>
  <si>
    <t>771592011</t>
  </si>
  <si>
    <t>Čištění vnitřních ploch podlah nebo schodišť po položení dlažby chemickými prostředky</t>
  </si>
  <si>
    <t>-1574240509</t>
  </si>
  <si>
    <t>161</t>
  </si>
  <si>
    <t>998771101</t>
  </si>
  <si>
    <t>Přesun hmot tonážní pro podlahy z dlaždic v objektech v do 6 m</t>
  </si>
  <si>
    <t>-1553967980</t>
  </si>
  <si>
    <t>781</t>
  </si>
  <si>
    <t>Dokončovací práce - obklady</t>
  </si>
  <si>
    <t>162</t>
  </si>
  <si>
    <t>781121011</t>
  </si>
  <si>
    <t>Nátěr penetrační na stěnu</t>
  </si>
  <si>
    <t>1076869962</t>
  </si>
  <si>
    <t>"1,11"6,4*2,4-1,4</t>
  </si>
  <si>
    <t>"1,08"9,22*2,4</t>
  </si>
  <si>
    <t>-1,2*0,8-1,4</t>
  </si>
  <si>
    <t>1,8*0,25</t>
  </si>
  <si>
    <t>"1,06"9,84*2,4</t>
  </si>
  <si>
    <t>-3*(2*0,7)</t>
  </si>
  <si>
    <t>-0,8*0,8</t>
  </si>
  <si>
    <t>1,4*0,25</t>
  </si>
  <si>
    <t>"1,09"9,77*2,4</t>
  </si>
  <si>
    <t>-2*0,6</t>
  </si>
  <si>
    <t>-2*0,8</t>
  </si>
  <si>
    <t>163</t>
  </si>
  <si>
    <t>781474154</t>
  </si>
  <si>
    <t>Montáž obkladů vnitřních keramických velkoformátových hladkých přes 4 do 6 ks/m2 lepených flexibilním lepidlem</t>
  </si>
  <si>
    <t>-1451177672</t>
  </si>
  <si>
    <t>164</t>
  </si>
  <si>
    <t>59761001</t>
  </si>
  <si>
    <t>obklad velkoformátový keramický hladký přes 4 do 6ks/m2</t>
  </si>
  <si>
    <t>-976377068</t>
  </si>
  <si>
    <t>73,952*1,15 "Přepočtené koeficientem množství</t>
  </si>
  <si>
    <t>165</t>
  </si>
  <si>
    <t>781477114</t>
  </si>
  <si>
    <t>Příplatek k montáži obkladů vnitřních keramických hladkých za spárování tmelem dvousložkovým</t>
  </si>
  <si>
    <t>-1417287528</t>
  </si>
  <si>
    <t>166</t>
  </si>
  <si>
    <t>781495115</t>
  </si>
  <si>
    <t>Spárování vnitřních obkladů silikonem</t>
  </si>
  <si>
    <t>1580520763</t>
  </si>
  <si>
    <t>167</t>
  </si>
  <si>
    <t>781495142</t>
  </si>
  <si>
    <t>Průnik obkladem kruhový přes DN 30 do DN 90</t>
  </si>
  <si>
    <t>568181914</t>
  </si>
  <si>
    <t>168</t>
  </si>
  <si>
    <t>781495152</t>
  </si>
  <si>
    <t>Průnik obkladem hranatý o delší straně přes 30 do 90 mm</t>
  </si>
  <si>
    <t>392426898</t>
  </si>
  <si>
    <t>169</t>
  </si>
  <si>
    <t>781495153</t>
  </si>
  <si>
    <t>Průnik obkladem hranatý o delší straně přes 90 mm</t>
  </si>
  <si>
    <t>-1069555960</t>
  </si>
  <si>
    <t>170</t>
  </si>
  <si>
    <t>781495211</t>
  </si>
  <si>
    <t>Čištění vnitřních ploch stěn po provedení obkladu chemickými prostředky</t>
  </si>
  <si>
    <t>-652363384</t>
  </si>
  <si>
    <t>171</t>
  </si>
  <si>
    <t>998781101</t>
  </si>
  <si>
    <t>Přesun hmot tonážní pro obklady keramické v objektech v do 6 m</t>
  </si>
  <si>
    <t>1457842959</t>
  </si>
  <si>
    <t>783</t>
  </si>
  <si>
    <t>Dokončovací práce - nátěry</t>
  </si>
  <si>
    <t>172</t>
  </si>
  <si>
    <t>783R01</t>
  </si>
  <si>
    <t>Nátěr ocelových prvků HEA</t>
  </si>
  <si>
    <t>kč</t>
  </si>
  <si>
    <t>-1311935371</t>
  </si>
  <si>
    <t>784</t>
  </si>
  <si>
    <t>Dokončovací práce - malby a tapety</t>
  </si>
  <si>
    <t>173</t>
  </si>
  <si>
    <t>784121001</t>
  </si>
  <si>
    <t>Oškrabání malby v mísnostech v do 3,80 m</t>
  </si>
  <si>
    <t>1308319125</t>
  </si>
  <si>
    <t>"stávající omítky"</t>
  </si>
  <si>
    <t>"1,01-1,02"(5,645+4,31+4,31+2,085+1,21+0,3+1,21+2,085+2,65+2,65+5,645)*2,8</t>
  </si>
  <si>
    <t>-2,15*1,5</t>
  </si>
  <si>
    <t>"1,03"(12,885+12,885+5,29)*3,35</t>
  </si>
  <si>
    <t>-3*(1,2*0,8)</t>
  </si>
  <si>
    <t>8,4*0,25</t>
  </si>
  <si>
    <t>"1,04"(5,41+5,41)*3,35</t>
  </si>
  <si>
    <t>-2,02*1,1</t>
  </si>
  <si>
    <t>-1,2*0,8</t>
  </si>
  <si>
    <t>2,8*0,25</t>
  </si>
  <si>
    <t>"1,05"(5,29+3,05+3,05)*3,35</t>
  </si>
  <si>
    <t>"1,11"(2,1+1,1)*3,35</t>
  </si>
  <si>
    <t>-0,7*2</t>
  </si>
  <si>
    <t>"1,08"(2,51+2,1)*3,35</t>
  </si>
  <si>
    <t>2,5*0,25</t>
  </si>
  <si>
    <t>"1,06"(3,75+1,17+1,17)*3,35</t>
  </si>
  <si>
    <t>"1,07"(3,9+3,45+3,9)*3,35</t>
  </si>
  <si>
    <t>-2,02*0,8</t>
  </si>
  <si>
    <t>-3,35*1,2</t>
  </si>
  <si>
    <t>"1,10"(3,71+2,15)*3,35</t>
  </si>
  <si>
    <t>-1,2*1,8</t>
  </si>
  <si>
    <t>4,8*0,25</t>
  </si>
  <si>
    <t>"1,09"(3,7+1,16)*3,35</t>
  </si>
  <si>
    <t>-0,7*2,02</t>
  </si>
  <si>
    <t>"1,12"(3,41+2,875)*3,35</t>
  </si>
  <si>
    <t>-2,02*0,7</t>
  </si>
  <si>
    <t>9,5*0,25</t>
  </si>
  <si>
    <t>"1,13"(5,27+0,52+21,625+18,61)*3,35</t>
  </si>
  <si>
    <t>-2*(2,02*1,1)</t>
  </si>
  <si>
    <t>-5*(1,2*1,8)</t>
  </si>
  <si>
    <t>36,55*0,25</t>
  </si>
  <si>
    <t>"nově zazděné otvory"-64,583</t>
  </si>
  <si>
    <t>"sanace omítek"-115,255*0,5</t>
  </si>
  <si>
    <t>174</t>
  </si>
  <si>
    <t>784171101</t>
  </si>
  <si>
    <t>Zakrytí vnitřních podlah včetně pozdějšího odkrytí</t>
  </si>
  <si>
    <t>-1931990609</t>
  </si>
  <si>
    <t>175</t>
  </si>
  <si>
    <t>28323156</t>
  </si>
  <si>
    <t>fólie pro malířské potřeby zakrývací tl 41µ 4x5m</t>
  </si>
  <si>
    <t>1636620784</t>
  </si>
  <si>
    <t>304,215*1,05 "Přepočtené koeficientem množství</t>
  </si>
  <si>
    <t>176</t>
  </si>
  <si>
    <t>784171111</t>
  </si>
  <si>
    <t>Zakrytí vnitřních ploch stěn v místnostech v do 3,80 m</t>
  </si>
  <si>
    <t>1205317772</t>
  </si>
  <si>
    <t>"okna a dveře"6*(1,2*0,8)</t>
  </si>
  <si>
    <t>7*(1,2*1,8)</t>
  </si>
  <si>
    <t>0,8*0,8</t>
  </si>
  <si>
    <t>177</t>
  </si>
  <si>
    <t>-807151612</t>
  </si>
  <si>
    <t>21,52*1,05 "Přepočtené koeficientem množství</t>
  </si>
  <si>
    <t>178</t>
  </si>
  <si>
    <t>58124840</t>
  </si>
  <si>
    <t>páska malířská z PVC a UV odolná (7 dnů) do š 50mm</t>
  </si>
  <si>
    <t>-1953481118</t>
  </si>
  <si>
    <t>179</t>
  </si>
  <si>
    <t>784181121</t>
  </si>
  <si>
    <t>Hloubková jednonásobná bezbarvá penetrace podkladu v místnostech v do 3,80 m</t>
  </si>
  <si>
    <t>-1087385052</t>
  </si>
  <si>
    <t>180</t>
  </si>
  <si>
    <t>784211101</t>
  </si>
  <si>
    <t>Dvojnásobné bílé malby ze směsí za mokra výborně oděruvzdorných v místnostech v do 3,80 m</t>
  </si>
  <si>
    <t>1044201112</t>
  </si>
  <si>
    <t>SO 02 -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</si>
  <si>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</si>
  <si>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</si>
  <si>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</si>
  <si>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</si>
  <si>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</si>
  <si>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733R01</t>
  </si>
  <si>
    <t>Demontáž potrubí z ocelových trubek do DN 32</t>
  </si>
  <si>
    <t>-452071007</t>
  </si>
  <si>
    <t>733R02</t>
  </si>
  <si>
    <t>Přesun vybouraných hmot</t>
  </si>
  <si>
    <t>346395887</t>
  </si>
  <si>
    <t>733R03</t>
  </si>
  <si>
    <t>Cu 28x1.0</t>
  </si>
  <si>
    <t>1876853891</t>
  </si>
  <si>
    <t>733R04</t>
  </si>
  <si>
    <t>Cu 22x1.0</t>
  </si>
  <si>
    <t>-310834788</t>
  </si>
  <si>
    <t>733R05</t>
  </si>
  <si>
    <t>Cu 18x1.0</t>
  </si>
  <si>
    <t>-182544261</t>
  </si>
  <si>
    <t>733R06</t>
  </si>
  <si>
    <t>Cu 15x1.0</t>
  </si>
  <si>
    <t>1212056018</t>
  </si>
  <si>
    <t>733R07</t>
  </si>
  <si>
    <t>Spojovací fitinky</t>
  </si>
  <si>
    <t>-1767154518</t>
  </si>
  <si>
    <t>733R08</t>
  </si>
  <si>
    <t>Montáž měděného potrubí do DN32</t>
  </si>
  <si>
    <t>-25798971</t>
  </si>
  <si>
    <t>733R09</t>
  </si>
  <si>
    <t>Tlaková zkouška potrubí  do DN 32</t>
  </si>
  <si>
    <t>968547730</t>
  </si>
  <si>
    <t>733R10</t>
  </si>
  <si>
    <t>Přesun hmot pro potrubí do 6m výšky</t>
  </si>
  <si>
    <t>917422606</t>
  </si>
  <si>
    <t>733R11</t>
  </si>
  <si>
    <t>Návleková izolace 28/20mm</t>
  </si>
  <si>
    <t>214475556</t>
  </si>
  <si>
    <t>733R12</t>
  </si>
  <si>
    <t>Návleková izolace 18/20mm</t>
  </si>
  <si>
    <t>-2075838715</t>
  </si>
  <si>
    <t>733R13</t>
  </si>
  <si>
    <t>Návleková izolace 22/9mm- v podlaze</t>
  </si>
  <si>
    <t>-1639980022</t>
  </si>
  <si>
    <t>733R14</t>
  </si>
  <si>
    <t>Návleková izolace 18/9mm- v podlaze</t>
  </si>
  <si>
    <t>1357452269</t>
  </si>
  <si>
    <t>733R15</t>
  </si>
  <si>
    <t>Návleková izolace 15/9mm- v podlaze</t>
  </si>
  <si>
    <t>-1548824658</t>
  </si>
  <si>
    <t>733R16</t>
  </si>
  <si>
    <t>Montáž izolace</t>
  </si>
  <si>
    <t>34318889</t>
  </si>
  <si>
    <t>733R17</t>
  </si>
  <si>
    <t>Topná zkouška</t>
  </si>
  <si>
    <t>-1169076520</t>
  </si>
  <si>
    <t>733R18</t>
  </si>
  <si>
    <t>Napuštění systému, seřízení a uvedení do provozu</t>
  </si>
  <si>
    <t>-1644401581</t>
  </si>
  <si>
    <t>734</t>
  </si>
  <si>
    <t>Ústřední vytápění - armatury</t>
  </si>
  <si>
    <t>734R01</t>
  </si>
  <si>
    <t>Demontáž závitových armatur (otopná tělesa)</t>
  </si>
  <si>
    <t>2039400001</t>
  </si>
  <si>
    <t>734R02</t>
  </si>
  <si>
    <t>Kulový kohout DN25</t>
  </si>
  <si>
    <t>-719447174</t>
  </si>
  <si>
    <t>734R03</t>
  </si>
  <si>
    <t>Filtr DN25</t>
  </si>
  <si>
    <t>-1878770996</t>
  </si>
  <si>
    <t>734R04</t>
  </si>
  <si>
    <t>Vyvažovací ventil bez vypouštění DN20</t>
  </si>
  <si>
    <t>2069456523</t>
  </si>
  <si>
    <t>734R05</t>
  </si>
  <si>
    <t>Ultrazvukový měřič tepla DN15, m=1.5m3/h</t>
  </si>
  <si>
    <t>2033832414</t>
  </si>
  <si>
    <t>734R06</t>
  </si>
  <si>
    <t>Rohové H šroubení pro připojení otopných těles VK</t>
  </si>
  <si>
    <t>-109637973</t>
  </si>
  <si>
    <t>734R07</t>
  </si>
  <si>
    <t>Termostatická rohová armatura pro připojení topného žebříku</t>
  </si>
  <si>
    <t>737719765</t>
  </si>
  <si>
    <t>734R08</t>
  </si>
  <si>
    <t xml:space="preserve">Svěrné šroubení pro měděné potrubí </t>
  </si>
  <si>
    <t>-1569353689</t>
  </si>
  <si>
    <t>734R09</t>
  </si>
  <si>
    <t>Termostatická hlavice</t>
  </si>
  <si>
    <t>1453865718</t>
  </si>
  <si>
    <t>734R10</t>
  </si>
  <si>
    <t>Montáž závitových armatur</t>
  </si>
  <si>
    <t>-219625964</t>
  </si>
  <si>
    <t>735</t>
  </si>
  <si>
    <t>Ústřední vytápění - otopná tělesa</t>
  </si>
  <si>
    <t>735R01</t>
  </si>
  <si>
    <t>Vypuštění vody ze systému</t>
  </si>
  <si>
    <t>1168874493</t>
  </si>
  <si>
    <t>735R02</t>
  </si>
  <si>
    <t>Demontáž stávajících otopných těles</t>
  </si>
  <si>
    <t>17789243</t>
  </si>
  <si>
    <t>735R03</t>
  </si>
  <si>
    <t>Přemístění demontovaných otopných těles</t>
  </si>
  <si>
    <t>1786904591</t>
  </si>
  <si>
    <t>735R04</t>
  </si>
  <si>
    <t xml:space="preserve">Deskové otopné těleso typu VK s vestavěnou termostatickou vložkou - 21VK 21-090080, rozměry: 800x66x900 (dxšxv), spodní krajové připojení, vč. odvzdušnění a uchycení, barva bílá (RAL 9016) </t>
  </si>
  <si>
    <t>1220631159</t>
  </si>
  <si>
    <t>735R05</t>
  </si>
  <si>
    <t xml:space="preserve">Deskové otopné těleso typu VK s vestavěnou termostatickou vložkou - 21VK 21-090040, rozměry: 400x66x900 (dxšxv), spodní krajové připojení, vč. odvzdušnění a uchycení, barva bílá (RAL 9016) </t>
  </si>
  <si>
    <t>-1014714785</t>
  </si>
  <si>
    <t>735R06</t>
  </si>
  <si>
    <t xml:space="preserve">Deskové otopné těleso typu VK s vestavěnou termostatickou vložkou - 21VK 21-090060, rozměry: 600x66x900 (dxšxv), spodní krajové připojení, vč. odvzdušnění a uchycení, barva bílá (RAL 9016) </t>
  </si>
  <si>
    <t>1703061723</t>
  </si>
  <si>
    <t>735R07</t>
  </si>
  <si>
    <t xml:space="preserve">Deskové otopné těleso typu VK s vestavěnou termostatickou vložkou - 22VK 22-090090, rozměry: 900x102x900 (dxšxv), spodní krajové připojení, vč. odvzdušnění a uchycení, barva bílá (RAL 9016) </t>
  </si>
  <si>
    <t>346024656</t>
  </si>
  <si>
    <t>735R08</t>
  </si>
  <si>
    <t>-1942538607</t>
  </si>
  <si>
    <t>735R09</t>
  </si>
  <si>
    <t xml:space="preserve">Deskové otopné těleso typu VK s vestavěnou termostatickou vložkou - 11VK 11-090040, rozměry: 400x62x900 (dxšxv), spodní krajové připojení, vč. odvzdušnění a uchycení, barva bílá (RAL 9016) </t>
  </si>
  <si>
    <t>450758515</t>
  </si>
  <si>
    <t>735R10</t>
  </si>
  <si>
    <t>963567705</t>
  </si>
  <si>
    <t>735R11</t>
  </si>
  <si>
    <t xml:space="preserve">Deskové otopné těleso typu VK s vestavěnou termostatickou vložkou - 11VK 11-090050, rozměry: 500x62x900 (dxšxv), spodní krajové připojení, vč. odvzdušnění a uchycení, barva bílá (RAL 9016) </t>
  </si>
  <si>
    <t>-1373672987</t>
  </si>
  <si>
    <t>735R12</t>
  </si>
  <si>
    <t xml:space="preserve">Deskové otopné těleso typu VK s vestavěnou termostatickou vložkou - 11VK 11-060040, rozměry: 400x62x600 (dxšxv), spodní krajové připojení, vč. odvzdušnění a uchycení, barva bílá (RAL 9016) </t>
  </si>
  <si>
    <t>1663461444</t>
  </si>
  <si>
    <t>735R13</t>
  </si>
  <si>
    <t xml:space="preserve">Deskové otopné těleso typu VK s vestavěnou termostatickou vložkou - 22VK 22-090080, rozměry: 800x102x900 (dxšxv), spodní krajové připojení, vč. odvzdušnění a uchycení, barva bílá (RAL 9016) </t>
  </si>
  <si>
    <t>-384636361</t>
  </si>
  <si>
    <t>735R14</t>
  </si>
  <si>
    <t xml:space="preserve">Koupelnové trubkové těleso se středovým spodním připojením 450x1220, vč. odvzdušnění a uchycení, barva bílá (RAL 9016) </t>
  </si>
  <si>
    <t>-267634322</t>
  </si>
  <si>
    <t>735R15</t>
  </si>
  <si>
    <t xml:space="preserve">Deskové otopné těleso typu VK s vestavěnou termostatickou vložkou - 11VK 11-070080, rozměry: 800x62x700 (dxšxv), spodní krajové připojení, vč. odvzdušnění a uchycení, barva bílá (RAL 9016) </t>
  </si>
  <si>
    <t>244253869</t>
  </si>
  <si>
    <t>735R16</t>
  </si>
  <si>
    <t xml:space="preserve">Deskové otopné těleso typu VK s vestavěnou termostatickou vložkou - 22VK 22-070110, rozměry: 1100x102x700 (dxšxv), spodní krajové připojení, vč. odvzdušnění a uchycení, barva bílá (RAL 9016) </t>
  </si>
  <si>
    <t>-1254888999</t>
  </si>
  <si>
    <t>735R17</t>
  </si>
  <si>
    <t>Montáž otopných těles</t>
  </si>
  <si>
    <t>-835045018</t>
  </si>
  <si>
    <t>735R18</t>
  </si>
  <si>
    <t>Přesun hmot pro otopná tělesa do výšky 6m</t>
  </si>
  <si>
    <t>478493790</t>
  </si>
  <si>
    <t>SO 03 - Elektroinstalace</t>
  </si>
  <si>
    <t xml:space="preserve">    741.1 - Kabely,vodiče a příslušenství</t>
  </si>
  <si>
    <t xml:space="preserve">    741.2 - Ukončovací prvky a svorkovnice</t>
  </si>
  <si>
    <t xml:space="preserve">    741.3 - Úložný materiál,krabice a příslušenství</t>
  </si>
  <si>
    <t xml:space="preserve">    741.4 - Svítidla</t>
  </si>
  <si>
    <t xml:space="preserve">    741.5 - Spínače,zásuvky a vidlice</t>
  </si>
  <si>
    <t xml:space="preserve">    741.6 - Strukturovaná kabeláž</t>
  </si>
  <si>
    <t xml:space="preserve">    741.7 - Rozváděče,skříně a příslušenství</t>
  </si>
  <si>
    <t xml:space="preserve">    741.8 - El. přístroje a příslušenství</t>
  </si>
  <si>
    <t xml:space="preserve">    741.9 - Ocelové konstrukce a kabelové rošty</t>
  </si>
  <si>
    <t xml:space="preserve">    741.10 - Hromosvody a uzemnění</t>
  </si>
  <si>
    <t xml:space="preserve">    741.11 - Ostatní materiál</t>
  </si>
  <si>
    <t xml:space="preserve">    741.12 - Montážní práce</t>
  </si>
  <si>
    <t xml:space="preserve">    741.14 - Stavební práce při elektromontážích</t>
  </si>
  <si>
    <t xml:space="preserve">    741.15 - Montáže slaboproudů</t>
  </si>
  <si>
    <t xml:space="preserve">    741.16 - Demontáže dle ceníku M741</t>
  </si>
  <si>
    <t>741.1</t>
  </si>
  <si>
    <t>Kabely,vodiče a příslušenství</t>
  </si>
  <si>
    <t>E000000089820</t>
  </si>
  <si>
    <t>VODIC H07V-K 95 ZZL</t>
  </si>
  <si>
    <t>1580362439</t>
  </si>
  <si>
    <t>H07V-K25ZZL</t>
  </si>
  <si>
    <t>VODIC H07V-K 25 ZELENOZLUTY</t>
  </si>
  <si>
    <t>281397304</t>
  </si>
  <si>
    <t>H07V-K10ZZL</t>
  </si>
  <si>
    <t>VODIC H07V-K 10 ZELENOZLUTY</t>
  </si>
  <si>
    <t>793662828</t>
  </si>
  <si>
    <t>H07V-U6ZZL</t>
  </si>
  <si>
    <t>VODIC H07V-U 6 ZELENOZLUTY</t>
  </si>
  <si>
    <t>940724885</t>
  </si>
  <si>
    <t>AYKY-J4X95</t>
  </si>
  <si>
    <t>KABEL AYKY-J 4x95</t>
  </si>
  <si>
    <t>-475345972</t>
  </si>
  <si>
    <t>PRAFLADUR-PH120</t>
  </si>
  <si>
    <t>KABEL PRAFLADUR-PH120-O 3x1,5</t>
  </si>
  <si>
    <t>260545494</t>
  </si>
  <si>
    <t>SXKD-6-FTP-LSOH</t>
  </si>
  <si>
    <t>KABEL 4x2xAWG23 FTP cat.6  LSOH</t>
  </si>
  <si>
    <t>1847563933</t>
  </si>
  <si>
    <t>CYKY-J3X2,5</t>
  </si>
  <si>
    <t>KABEL CYKY-J 3x2,5</t>
  </si>
  <si>
    <t>-533870525</t>
  </si>
  <si>
    <t>CYKY-J3X1,5</t>
  </si>
  <si>
    <t>KABEL CYKY-J 3x1,5</t>
  </si>
  <si>
    <t>1768872913</t>
  </si>
  <si>
    <t>CYKY-O3X1,5</t>
  </si>
  <si>
    <t>KABEL CYKY-O 3x1,5</t>
  </si>
  <si>
    <t>156363256</t>
  </si>
  <si>
    <t>CYKY-J5X1,5</t>
  </si>
  <si>
    <t>KABEL CYKY-J 5x1,5</t>
  </si>
  <si>
    <t>1696193555</t>
  </si>
  <si>
    <t>JYTY-O4X1</t>
  </si>
  <si>
    <t>KABEL JYTY-O 4x1</t>
  </si>
  <si>
    <t>1536031863</t>
  </si>
  <si>
    <t>CYKY-J5X10</t>
  </si>
  <si>
    <t>KABEL CYKY-J 5x10</t>
  </si>
  <si>
    <t>1267448480</t>
  </si>
  <si>
    <t>CYKY-J5X2,5</t>
  </si>
  <si>
    <t>KABEL CYKY-J 5x2,5</t>
  </si>
  <si>
    <t>1474104614</t>
  </si>
  <si>
    <t>741.2</t>
  </si>
  <si>
    <t>Ukončovací prvky a svorkovnice</t>
  </si>
  <si>
    <t>I142708</t>
  </si>
  <si>
    <t>PASEK CU 15X500MM K ZSA16</t>
  </si>
  <si>
    <t>-1138336386</t>
  </si>
  <si>
    <t>273-104</t>
  </si>
  <si>
    <t>SVORKA KRABICOVA 3X1-2,5MM</t>
  </si>
  <si>
    <t>-1237163485</t>
  </si>
  <si>
    <t>10565</t>
  </si>
  <si>
    <t>SPOJKA SMOE 81518</t>
  </si>
  <si>
    <t>-2035333723</t>
  </si>
  <si>
    <t>VPP4/360</t>
  </si>
  <si>
    <t>PRICHYTKA VAZ. VPP 4/360</t>
  </si>
  <si>
    <t>-2077428791</t>
  </si>
  <si>
    <t>95KU-L</t>
  </si>
  <si>
    <t>SPOJKA KABELOVA 95 KU-L</t>
  </si>
  <si>
    <t>182760504</t>
  </si>
  <si>
    <t>10X8KU-L</t>
  </si>
  <si>
    <t>OKO KABELOVE 10X8 KU-L</t>
  </si>
  <si>
    <t>-1698055516</t>
  </si>
  <si>
    <t>I131307</t>
  </si>
  <si>
    <t>SVORKA ZEMNICI BECOV  ZSA16</t>
  </si>
  <si>
    <t>-1578544791</t>
  </si>
  <si>
    <t>95X10KU-L</t>
  </si>
  <si>
    <t>OKO KABELOVE 95X10 KU-L</t>
  </si>
  <si>
    <t>-663436332</t>
  </si>
  <si>
    <t>25X8KU-L</t>
  </si>
  <si>
    <t>OKO KABELOVE 25X8 KU-L</t>
  </si>
  <si>
    <t>696395339</t>
  </si>
  <si>
    <t>741.3</t>
  </si>
  <si>
    <t>Úložný materiál,krabice a příslušenství</t>
  </si>
  <si>
    <t>5325</t>
  </si>
  <si>
    <t>PRICHYTKA TRUBKY PVC 5320</t>
  </si>
  <si>
    <t>1528579273</t>
  </si>
  <si>
    <t>5332FB</t>
  </si>
  <si>
    <t>PRICHYTKA TRUBKY PVC RAL9005</t>
  </si>
  <si>
    <t>-1135681272</t>
  </si>
  <si>
    <t>DZDS100/BS</t>
  </si>
  <si>
    <t>PODPERA NA STENU DZDS 100/BS</t>
  </si>
  <si>
    <t>-2088956473</t>
  </si>
  <si>
    <t>5325FB</t>
  </si>
  <si>
    <t>PRICHYTKA TRUBKY PVC 5325FB</t>
  </si>
  <si>
    <t>-103388666</t>
  </si>
  <si>
    <t>321/1</t>
  </si>
  <si>
    <t>SPOJKA PANCEROVYCH TRUBEK</t>
  </si>
  <si>
    <t>-943713679</t>
  </si>
  <si>
    <t>4120</t>
  </si>
  <si>
    <t>KOLENO TRUBKY PVC 4120</t>
  </si>
  <si>
    <t>-1068967340</t>
  </si>
  <si>
    <t>4132KB</t>
  </si>
  <si>
    <t>KOLENO TRUBKY PVC RAL7035 320N</t>
  </si>
  <si>
    <t>1260682209</t>
  </si>
  <si>
    <t>DZDS200/BS</t>
  </si>
  <si>
    <t>PODPERA NA STENU</t>
  </si>
  <si>
    <t>-1861426478</t>
  </si>
  <si>
    <t>DZ60X200BZNCR</t>
  </si>
  <si>
    <t>ZLAB DRATENY DZ 60X200BZNCR</t>
  </si>
  <si>
    <t>1301095746</t>
  </si>
  <si>
    <t>DZ60X300BZNCR</t>
  </si>
  <si>
    <t>ZLAB DRATENY DZ 60X300BZNCR 3</t>
  </si>
  <si>
    <t>919282219</t>
  </si>
  <si>
    <t>DZ60X60BZNCR</t>
  </si>
  <si>
    <t>ZLAB DRATENY DZ 60X60 BZNCR 3M</t>
  </si>
  <si>
    <t>670077189</t>
  </si>
  <si>
    <t>SB6.3X35ZNCR</t>
  </si>
  <si>
    <t>SROUB DO BETONU SB6,3X35ZNCR</t>
  </si>
  <si>
    <t>2119600141</t>
  </si>
  <si>
    <t>DZDS300/BS</t>
  </si>
  <si>
    <t>PODPERA NA STENU DZDS 300/BS</t>
  </si>
  <si>
    <t>1731119977</t>
  </si>
  <si>
    <t>DZS/BZNCR</t>
  </si>
  <si>
    <t>SPOJKA DZS/B ZNCR</t>
  </si>
  <si>
    <t>-1481689644</t>
  </si>
  <si>
    <t>6716EZNCRPO</t>
  </si>
  <si>
    <t>PRICHYTKA KABELOVA 6716E ZNCRPO</t>
  </si>
  <si>
    <t>-277554089</t>
  </si>
  <si>
    <t>1532</t>
  </si>
  <si>
    <t>TRUBKA TUHA PVC 320N 3M 1532</t>
  </si>
  <si>
    <t>1189794201</t>
  </si>
  <si>
    <t>HMOZDINKA8/100M</t>
  </si>
  <si>
    <t>HMOZDINKA 8/100MMZATLOUK. NH</t>
  </si>
  <si>
    <t>-1986196309</t>
  </si>
  <si>
    <t>3054</t>
  </si>
  <si>
    <t>PRICHYTKA KABEL.SVAZKU SH 30</t>
  </si>
  <si>
    <t>958192654</t>
  </si>
  <si>
    <t>0232KB</t>
  </si>
  <si>
    <t>SPOJKA PVC TRUBEK RAL7035</t>
  </si>
  <si>
    <t>-635513463</t>
  </si>
  <si>
    <t>6121</t>
  </si>
  <si>
    <t>KOLENO PANCER 6121 ECZ</t>
  </si>
  <si>
    <t>-1359677085</t>
  </si>
  <si>
    <t>KUZ-V</t>
  </si>
  <si>
    <t>KRABICE DO ZAT.S VIKEM</t>
  </si>
  <si>
    <t>661447260</t>
  </si>
  <si>
    <t>KU68-1901</t>
  </si>
  <si>
    <t>KRABICE UNIVERZALNI 1901 KU 68</t>
  </si>
  <si>
    <t>406919748</t>
  </si>
  <si>
    <t>KU68-1902</t>
  </si>
  <si>
    <t>KRABICE UNIVERZALNI 1902 KU 68</t>
  </si>
  <si>
    <t>317369420</t>
  </si>
  <si>
    <t>KPR68</t>
  </si>
  <si>
    <t>KRABICE PRISTROJOVA KPR 68</t>
  </si>
  <si>
    <t>-2086335754</t>
  </si>
  <si>
    <t>0220KB</t>
  </si>
  <si>
    <t>SPOJKA PVC TRUBEK 0220</t>
  </si>
  <si>
    <t>-175073787</t>
  </si>
  <si>
    <t>1432</t>
  </si>
  <si>
    <t>TRUBKA MONOFLEX 320N 1432</t>
  </si>
  <si>
    <t>814655248</t>
  </si>
  <si>
    <t>1520</t>
  </si>
  <si>
    <t>TRUBKA TUHA PVC 320N 3M 1520</t>
  </si>
  <si>
    <t>-1060261100</t>
  </si>
  <si>
    <t>1425</t>
  </si>
  <si>
    <t>TRUBKA MONOFLEX 320N 1425</t>
  </si>
  <si>
    <t>-326329271</t>
  </si>
  <si>
    <t>6021N</t>
  </si>
  <si>
    <t>TRUBKA PANCEROVA NELAKOVANA 3M</t>
  </si>
  <si>
    <t>1881111534</t>
  </si>
  <si>
    <t>8135</t>
  </si>
  <si>
    <t>KRABICE 8135 S KRYTEM IP54</t>
  </si>
  <si>
    <t>-1964166093</t>
  </si>
  <si>
    <t>5220ZN</t>
  </si>
  <si>
    <t>PRICHYTKA TYP OMEGA 5220ZNM</t>
  </si>
  <si>
    <t>1288468511</t>
  </si>
  <si>
    <t>741.4</t>
  </si>
  <si>
    <t>Svítidla</t>
  </si>
  <si>
    <t>LED-1L14B07KN62</t>
  </si>
  <si>
    <t>Typ svítidla E - svítidlo LED přisazené kruhové ∅300, nestmívatelné, 1x19W, bílý korpus, opálový kryt, IP44, 2700lm, 4000K, distribuce světla symetrická, CRI &gt;80, integrované pohybové čidlo, rozměry ∅300 x 111 mm</t>
  </si>
  <si>
    <t>-1703883677</t>
  </si>
  <si>
    <t>OZN/ETE/3W/C/1/</t>
  </si>
  <si>
    <t>Typ svítidla N1 - svítidlo nouzové LED přisazené 1x3W, 350lm, 1hod, IP65, autotest, svítící při výpadku, včetně baterie Ni-Cd 3,6V, korpus plastový, barvy bílé, polykarbonátový kryt, rozměry 276 x 143 x 44 mm</t>
  </si>
  <si>
    <t>784714028</t>
  </si>
  <si>
    <t>OZN/ETE/3W/C/1/.</t>
  </si>
  <si>
    <t>Typ svítidla N2 - svítidlo nouzové LED přisazené s piktogramem 1x3W, 350lm, 1hod, IP65, autotest, svítící při výpadku, včetně baterie Ni-Cd 3,6V, korpus plastový, barvy bílé, polykarbonátový kryt, rozměry 276 x 143 x 44 mm</t>
  </si>
  <si>
    <t>-1964199723</t>
  </si>
  <si>
    <t>LED-2L25B07U12/</t>
  </si>
  <si>
    <t>Typ svítidla D - svítidlo LED přisazené, nestmívatelné, 1x21W, ocelový korpus, barvy bílé, strukturovaný plastový kryt, IP44, 2080lm, 4000K, distribuce světla symetrické, rozměry 610 x 120 x 75 mm</t>
  </si>
  <si>
    <t>-771101364</t>
  </si>
  <si>
    <t>PL5000M2W4ND</t>
  </si>
  <si>
    <t>Typ svítidla A - svítidlo LED přisazené liniové, nestmívatelné, 1x40W, zdroj 1400mA, IP65, IK08, 5500lm, 4000K, CRI 80-89, širokozářič &gt;80°, korpus plastový, barvy šedé, opálový kryt, distribuce světla symetrická, rozměry 1275 x 135 x 100 mm</t>
  </si>
  <si>
    <t>-2015156882</t>
  </si>
  <si>
    <t>SPMN3000KN4/E37</t>
  </si>
  <si>
    <t>Typ svítidla B - svítidlo LED vestavné kruhové, nestmívatelné, 1x28W, ocelový korpus, barvy bílé, strukturovaný plastový kryt, IP54, 3000lm, 4000K, CRI 80-89, extrémní širokozářič &gt;80°, distribuce světla symetrické, rozměry Ø390 x 90 mm</t>
  </si>
  <si>
    <t>934562122</t>
  </si>
  <si>
    <t>LAB4000A4KN600N</t>
  </si>
  <si>
    <t>Typ svítidla C - svítidlo LED vestavné čtverec, nestmívatelné, 1x32W, zdroj 350mA, ocelový korpus, barvy bílé, kryt strukturovaný plast, IP65, 3500lm, 4000K, CRI 90-100, extrémní širokozářič &gt;80°, distribuce světla symetrické, rozměry 596 x 596 x 85 mm</t>
  </si>
  <si>
    <t>1915508819</t>
  </si>
  <si>
    <t>741.5</t>
  </si>
  <si>
    <t>Spínače,zásuvky a vidlice</t>
  </si>
  <si>
    <t>3903N-C06541B</t>
  </si>
  <si>
    <t>KRABICE NAST.45X45 IP44     V+</t>
  </si>
  <si>
    <t>-737572472</t>
  </si>
  <si>
    <t>3558N-C01510B</t>
  </si>
  <si>
    <t>SPINAC C.1 IP44 BILA  VARIANT+</t>
  </si>
  <si>
    <t>1582548298</t>
  </si>
  <si>
    <t>136811-1</t>
  </si>
  <si>
    <t>ZASUVKA 22,5X45 SE ZACLONKOU</t>
  </si>
  <si>
    <t>-229801829</t>
  </si>
  <si>
    <t>5519A-A02357B</t>
  </si>
  <si>
    <t>ZASUVKA 1NAS. BEZS. S CLON. TA</t>
  </si>
  <si>
    <t>-1739903662</t>
  </si>
  <si>
    <t>R304373</t>
  </si>
  <si>
    <t>KONEKTOR CAT.6 STINEN.</t>
  </si>
  <si>
    <t>-332118516</t>
  </si>
  <si>
    <t>3558N-C06510B</t>
  </si>
  <si>
    <t>PREPINAC RAZ.6 IP 44 BILA   V+</t>
  </si>
  <si>
    <t>470736432</t>
  </si>
  <si>
    <t>5599A-A02357B</t>
  </si>
  <si>
    <t>ZASUVKA BILA S PREP.OCHRANOU</t>
  </si>
  <si>
    <t>-86244394</t>
  </si>
  <si>
    <t>6899-0-2305</t>
  </si>
  <si>
    <t>KRABICE PRO SNIMAC BUSCH-W</t>
  </si>
  <si>
    <t>-1056786460</t>
  </si>
  <si>
    <t>3558N-C86510B</t>
  </si>
  <si>
    <t>OVLADAC PREP.RAZ.6/0 IP44   V+</t>
  </si>
  <si>
    <t>-1960676860</t>
  </si>
  <si>
    <t>3558N-C52510B</t>
  </si>
  <si>
    <t>PREPINAC RAZ.6+6 IP 44 BILA V+</t>
  </si>
  <si>
    <t>-329471887</t>
  </si>
  <si>
    <t>5518N-C02510B</t>
  </si>
  <si>
    <t>ZASUVKA S VICKEM BILA IP44  V+</t>
  </si>
  <si>
    <t>-435032924</t>
  </si>
  <si>
    <t>5014A-B1018</t>
  </si>
  <si>
    <t>MASKA 2-NASOBNA</t>
  </si>
  <si>
    <t>-293862465</t>
  </si>
  <si>
    <t>3901A-B10B</t>
  </si>
  <si>
    <t>RAMECEK 1NASOBNY BILA       TA</t>
  </si>
  <si>
    <t>296769892</t>
  </si>
  <si>
    <t>3559-A01345</t>
  </si>
  <si>
    <t>SPINAC C.1 BEZSROUBOVY</t>
  </si>
  <si>
    <t>-1244657772</t>
  </si>
  <si>
    <t>5014A-A100B</t>
  </si>
  <si>
    <t>ZASUVKA DATOVA BILA         TA</t>
  </si>
  <si>
    <t>-1154273520</t>
  </si>
  <si>
    <t>3558A-A651B</t>
  </si>
  <si>
    <t>KOLEBKA JEDNOD. BILA        TA</t>
  </si>
  <si>
    <t>498520591</t>
  </si>
  <si>
    <t>3558A-A652B</t>
  </si>
  <si>
    <t>KOLEBKA DELENA  BILA        TA</t>
  </si>
  <si>
    <t>-1527118140</t>
  </si>
  <si>
    <t>3559-A05345</t>
  </si>
  <si>
    <t>SPINAC C.5 BEZSROUBOVY</t>
  </si>
  <si>
    <t>426880175</t>
  </si>
  <si>
    <t>3559-A91345</t>
  </si>
  <si>
    <t>SPINAC C.1/0SO BEZSROUBOVY</t>
  </si>
  <si>
    <t>1554448135</t>
  </si>
  <si>
    <t>D1960933</t>
  </si>
  <si>
    <t>ZASUVKA 416RS6 16A,5P.,415V</t>
  </si>
  <si>
    <t>2081974928</t>
  </si>
  <si>
    <t>3559-A52345</t>
  </si>
  <si>
    <t>SPINAC C.5B BEZSROUBOVY (6+6)</t>
  </si>
  <si>
    <t>508131255</t>
  </si>
  <si>
    <t>3559-A06345</t>
  </si>
  <si>
    <t>SPINAC C.6 BEZSROUBOVY</t>
  </si>
  <si>
    <t>-2133008541</t>
  </si>
  <si>
    <t>3559-A07345</t>
  </si>
  <si>
    <t>SPINAC C.7 BEZSROUBOVY</t>
  </si>
  <si>
    <t>630027463</t>
  </si>
  <si>
    <t>6800-0-2519</t>
  </si>
  <si>
    <t>Snímač pohybu Busch-Wächter® BasicLINE Corridor</t>
  </si>
  <si>
    <t>1927508713</t>
  </si>
  <si>
    <t>741.6</t>
  </si>
  <si>
    <t>Strukturovaná kabeláž</t>
  </si>
  <si>
    <t>DSK000178125</t>
  </si>
  <si>
    <t>19"vyvazovací panel 1U 5x plastová úchytka</t>
  </si>
  <si>
    <t>-256457281</t>
  </si>
  <si>
    <t>DSK000178165</t>
  </si>
  <si>
    <t>Záslepka 1U</t>
  </si>
  <si>
    <t>-241515914</t>
  </si>
  <si>
    <t>DSK000181280</t>
  </si>
  <si>
    <t>Napájecí panel ACAR 5x 230 V, 50 Hz s přepěťovou ochranou</t>
  </si>
  <si>
    <t>-835569934</t>
  </si>
  <si>
    <t>DSK000176430</t>
  </si>
  <si>
    <t>Patch Panel 24 port FTP Cat.6 1U</t>
  </si>
  <si>
    <t>-1245813213</t>
  </si>
  <si>
    <t>DSK000177165</t>
  </si>
  <si>
    <t>19" nástěnný dvoudílný rozvaděč 15U/600/600</t>
  </si>
  <si>
    <t>2033235290</t>
  </si>
  <si>
    <t>DSK000178030</t>
  </si>
  <si>
    <t>Polička pevná s perforací 1U/350mm, černá</t>
  </si>
  <si>
    <t>-93721672</t>
  </si>
  <si>
    <t>741.7</t>
  </si>
  <si>
    <t>Rozváděče,skříně a příslušenství</t>
  </si>
  <si>
    <t>231273</t>
  </si>
  <si>
    <t>OCHRANA TLACITKA M22-XGPV</t>
  </si>
  <si>
    <t>123827436</t>
  </si>
  <si>
    <t>V410</t>
  </si>
  <si>
    <t>SKRIN ZASUVKOVA ZSF20200000.1 /3958</t>
  </si>
  <si>
    <t>1975589782</t>
  </si>
  <si>
    <t>216524</t>
  </si>
  <si>
    <t>OVLADAC M22-PV/KC02/IY</t>
  </si>
  <si>
    <t>851674321</t>
  </si>
  <si>
    <t>E000000000019</t>
  </si>
  <si>
    <t>Rozváděč RMS dle PD</t>
  </si>
  <si>
    <t>-281861412</t>
  </si>
  <si>
    <t>GW42201</t>
  </si>
  <si>
    <t>SKRIN NOUZ.VYP. 1NA+1NC IP55</t>
  </si>
  <si>
    <t>-1026146353</t>
  </si>
  <si>
    <t>741.8</t>
  </si>
  <si>
    <t>El. přístroje a příslušenství</t>
  </si>
  <si>
    <t>KEM425U</t>
  </si>
  <si>
    <t>SPINAC KEM 425U</t>
  </si>
  <si>
    <t>2122129851</t>
  </si>
  <si>
    <t>CZ-275A</t>
  </si>
  <si>
    <t>SVODIC CZ-275A</t>
  </si>
  <si>
    <t>-970880328</t>
  </si>
  <si>
    <t>8,59519E12</t>
  </si>
  <si>
    <t>RELE MULTIFUNKCNI SMR-T SUPER</t>
  </si>
  <si>
    <t>-619130566</t>
  </si>
  <si>
    <t>741.9</t>
  </si>
  <si>
    <t>Ocelové konstrukce a kabelové rošty</t>
  </si>
  <si>
    <t>VL000059</t>
  </si>
  <si>
    <t>Ocel profilová pozinkovaná všeobecně</t>
  </si>
  <si>
    <t>1354585595</t>
  </si>
  <si>
    <t>741.10</t>
  </si>
  <si>
    <t>Hromosvody a uzemnění</t>
  </si>
  <si>
    <t>DOUA-25</t>
  </si>
  <si>
    <t>DRZAK UHELNIKU DOUA-25</t>
  </si>
  <si>
    <t>-1186766267</t>
  </si>
  <si>
    <t>OU1.7</t>
  </si>
  <si>
    <t>UHELNIK OCHRANNY OU 1,7</t>
  </si>
  <si>
    <t>-46152252</t>
  </si>
  <si>
    <t>DRAT10</t>
  </si>
  <si>
    <t>DRAT FEZN 0,62KG/M D=10MM</t>
  </si>
  <si>
    <t>kg</t>
  </si>
  <si>
    <t>-765524291</t>
  </si>
  <si>
    <t>480699CZ</t>
  </si>
  <si>
    <t>TABULKA VYSTR. PLAST CZ</t>
  </si>
  <si>
    <t>-1380694923</t>
  </si>
  <si>
    <t>STITEKPVC</t>
  </si>
  <si>
    <t>STITEK PVC BEZ OZNACENI</t>
  </si>
  <si>
    <t>-81662287</t>
  </si>
  <si>
    <t>SS</t>
  </si>
  <si>
    <t>SVORKA SPOJOVACI SS</t>
  </si>
  <si>
    <t>629104004</t>
  </si>
  <si>
    <t>DRAT8ALMGSIT4</t>
  </si>
  <si>
    <t>DRAT ALMGSI 8MM MEKKY 7,4M/KG</t>
  </si>
  <si>
    <t>1791868318</t>
  </si>
  <si>
    <t>SZA</t>
  </si>
  <si>
    <t>SVORKA ZKUSEBNI SZA</t>
  </si>
  <si>
    <t>-288206167</t>
  </si>
  <si>
    <t>PV23</t>
  </si>
  <si>
    <t>PODPERA VEDENI PV 23</t>
  </si>
  <si>
    <t>1621606160</t>
  </si>
  <si>
    <t>PV1P-55</t>
  </si>
  <si>
    <t>PODPERA VEDENI PV1p-55</t>
  </si>
  <si>
    <t>1055174493</t>
  </si>
  <si>
    <t>741.11</t>
  </si>
  <si>
    <t>Ostatní materiál</t>
  </si>
  <si>
    <t>1317507</t>
  </si>
  <si>
    <t>LEPIDLO MONTAZNI UNIVER. 310M</t>
  </si>
  <si>
    <t>240600746</t>
  </si>
  <si>
    <t>741.12</t>
  </si>
  <si>
    <t>Montážní práce</t>
  </si>
  <si>
    <t>220 060401</t>
  </si>
  <si>
    <t>Utěsnění kabelu zátkou s lepidlem</t>
  </si>
  <si>
    <t>-1511428023</t>
  </si>
  <si>
    <t>740999900</t>
  </si>
  <si>
    <t>Vyhledání obvodů a zajištění beznapěť.stavu</t>
  </si>
  <si>
    <t>-1984862696</t>
  </si>
  <si>
    <t>740999901</t>
  </si>
  <si>
    <t>Práce na stávající instalaci</t>
  </si>
  <si>
    <t>-1309389183</t>
  </si>
  <si>
    <t>740999902</t>
  </si>
  <si>
    <t>Zapojení přístrojů a zařízení</t>
  </si>
  <si>
    <t>958551184</t>
  </si>
  <si>
    <t>740999905</t>
  </si>
  <si>
    <t>Koordinace postupu práce s ostatními profesemi</t>
  </si>
  <si>
    <t>-1329521127</t>
  </si>
  <si>
    <t>740999906</t>
  </si>
  <si>
    <t>Revize, zkoušky, dílčí revize</t>
  </si>
  <si>
    <t>1316582706</t>
  </si>
  <si>
    <t>740999907</t>
  </si>
  <si>
    <t>Spolupráce s revizním technikem</t>
  </si>
  <si>
    <t>1946760743</t>
  </si>
  <si>
    <t>740999912</t>
  </si>
  <si>
    <t>Oprava proj. dokumentace dle skut.stavu dle vyhl. 499/2006 S</t>
  </si>
  <si>
    <t>-1473062019</t>
  </si>
  <si>
    <t>740999913</t>
  </si>
  <si>
    <t>Pomocné lešení, plošina po celou dobu stavby</t>
  </si>
  <si>
    <t>2066707073</t>
  </si>
  <si>
    <t>740999914</t>
  </si>
  <si>
    <t>Montážní stroje a mechanismy</t>
  </si>
  <si>
    <t>-638607538</t>
  </si>
  <si>
    <t>741000002</t>
  </si>
  <si>
    <t>Přesun hmot (vnitrostaveništní i mimostaveništní dopravu, přesuny hmot všech jednotlivých dílů dilčích rozpočtů)</t>
  </si>
  <si>
    <t>-1831488291</t>
  </si>
  <si>
    <t>741000003</t>
  </si>
  <si>
    <t>Pomocné práce (vysekání kapes pro kotvicí šrouby vodítek a prostupů pro rozvody a jejich zazdění nebo zabetonování ve zdech nebo stropech; osazení, zazdění nebo zabetonování konzol, podpěr, závěsů, pevných bodů a konstrukcí; podezdění nebo podbetonování a</t>
  </si>
  <si>
    <t>-543539420</t>
  </si>
  <si>
    <t>741000005</t>
  </si>
  <si>
    <t>Pomocný drobný materiál (drobný spojovací a kotvicí materiál, související doplňkový, podružný a montážní materiál. Součástí jsou veškeré komponenty, upevňovací prvky, podpory apod.)</t>
  </si>
  <si>
    <t>1622176911</t>
  </si>
  <si>
    <t>742221110</t>
  </si>
  <si>
    <t>Montáž rozváděč sestav do 50 kg</t>
  </si>
  <si>
    <t>-29798018</t>
  </si>
  <si>
    <t>742221140</t>
  </si>
  <si>
    <t>Montáž rozváděč sestav do 500 kg</t>
  </si>
  <si>
    <t>-622719455</t>
  </si>
  <si>
    <t>742811110</t>
  </si>
  <si>
    <t>Montáž svorkovnic řad vodič-2,5 mm2</t>
  </si>
  <si>
    <t>1144392237</t>
  </si>
  <si>
    <t>742894210</t>
  </si>
  <si>
    <t>Montáž tabulek pro přístr šroubov</t>
  </si>
  <si>
    <t>-1350693113</t>
  </si>
  <si>
    <t>743111115</t>
  </si>
  <si>
    <t>Mont trub inst plast tuh pevně p23</t>
  </si>
  <si>
    <t>122353559</t>
  </si>
  <si>
    <t>743111116</t>
  </si>
  <si>
    <t>Mont trub inst plast tuh pevně p26</t>
  </si>
  <si>
    <t>-358246316</t>
  </si>
  <si>
    <t>743112115</t>
  </si>
  <si>
    <t>Montáž trub inst PH oheb pevně p23</t>
  </si>
  <si>
    <t>1568884342</t>
  </si>
  <si>
    <t>743112117</t>
  </si>
  <si>
    <t>Montáž trub inst PH oheb pevně p36</t>
  </si>
  <si>
    <t>-1575178590</t>
  </si>
  <si>
    <t>743123114</t>
  </si>
  <si>
    <t>Mont trub panc kov závit pevně p21</t>
  </si>
  <si>
    <t>243383270</t>
  </si>
  <si>
    <t>743411111</t>
  </si>
  <si>
    <t>Montáž krabic instal zapušť PH kruh</t>
  </si>
  <si>
    <t>-1949571597</t>
  </si>
  <si>
    <t>743411121</t>
  </si>
  <si>
    <t>Montáž krabic instal zapušť PH 4hr</t>
  </si>
  <si>
    <t>1964175927</t>
  </si>
  <si>
    <t>743411510</t>
  </si>
  <si>
    <t>Montáž krabic instal lištových PH</t>
  </si>
  <si>
    <t>-2137818148</t>
  </si>
  <si>
    <t>743412111</t>
  </si>
  <si>
    <t>Montáž krabic přístr zapušť PH kruh</t>
  </si>
  <si>
    <t>426587789</t>
  </si>
  <si>
    <t>743419110</t>
  </si>
  <si>
    <t>Otevření krabic vičkem na závit</t>
  </si>
  <si>
    <t>2034028462</t>
  </si>
  <si>
    <t>743419130</t>
  </si>
  <si>
    <t>Otevření krabic vičkem na 4 šrouby</t>
  </si>
  <si>
    <t>1556779800</t>
  </si>
  <si>
    <t>743531111</t>
  </si>
  <si>
    <t>Montáž výložníků násť svař 1 rameno</t>
  </si>
  <si>
    <t>-374023230</t>
  </si>
  <si>
    <t>743552122</t>
  </si>
  <si>
    <t>Montáž žlabu kovo Mars,ZPA š.-100mm</t>
  </si>
  <si>
    <t>1406967166</t>
  </si>
  <si>
    <t>743552124</t>
  </si>
  <si>
    <t>Montáž žlabu kovo Mars,ZPA š.-250mm</t>
  </si>
  <si>
    <t>794613025</t>
  </si>
  <si>
    <t>743591211</t>
  </si>
  <si>
    <t>Montáž příchytek kabel-p40 mm</t>
  </si>
  <si>
    <t>939071341</t>
  </si>
  <si>
    <t>743591214</t>
  </si>
  <si>
    <t>Montáž příchytek kabel-p90 mm</t>
  </si>
  <si>
    <t>2025561804</t>
  </si>
  <si>
    <t>743612121</t>
  </si>
  <si>
    <t>Mont uzem drátu-p10mm v zemi městě</t>
  </si>
  <si>
    <t>1408234740</t>
  </si>
  <si>
    <t>743621110</t>
  </si>
  <si>
    <t>Mont hromosvod drát s podpěr do -p10mm</t>
  </si>
  <si>
    <t>-32907797</t>
  </si>
  <si>
    <t>743622100</t>
  </si>
  <si>
    <t>Montáž hromosvod svorek se 2 šrouby</t>
  </si>
  <si>
    <t>1940297123</t>
  </si>
  <si>
    <t>743622200</t>
  </si>
  <si>
    <t>Montáž hromosvod svorek se 3 šrouby</t>
  </si>
  <si>
    <t>-770564553</t>
  </si>
  <si>
    <t>743622320</t>
  </si>
  <si>
    <t>Mont hromosvod svor potrub Bernard</t>
  </si>
  <si>
    <t>-770715746</t>
  </si>
  <si>
    <t>743624110</t>
  </si>
  <si>
    <t>Montáž hromosvod úhel,trub do zdiva</t>
  </si>
  <si>
    <t>-1464209538</t>
  </si>
  <si>
    <t>743624200</t>
  </si>
  <si>
    <t>Montáž hromosvod ochranných lišt</t>
  </si>
  <si>
    <t>-1194548839</t>
  </si>
  <si>
    <t>743629300</t>
  </si>
  <si>
    <t>Montáž hromosvod štítku označ svodu</t>
  </si>
  <si>
    <t>998963355</t>
  </si>
  <si>
    <t>744241110</t>
  </si>
  <si>
    <t>Mont vodičů Cu-1kV pevně sk.1-0,4kg</t>
  </si>
  <si>
    <t>-1518788778</t>
  </si>
  <si>
    <t>744241140</t>
  </si>
  <si>
    <t>Mont vodičů Cu-1kV pevně sk.1-1,6kg</t>
  </si>
  <si>
    <t>-1823729177</t>
  </si>
  <si>
    <t>744441100</t>
  </si>
  <si>
    <t>Mont kabel Cu-1kV pevně sk.1 -0,4kg</t>
  </si>
  <si>
    <t>421677795</t>
  </si>
  <si>
    <t>744441300</t>
  </si>
  <si>
    <t>Mont kabel Cu-1kV pevně sk.1 -1,0kg</t>
  </si>
  <si>
    <t>-1439745474</t>
  </si>
  <si>
    <t>744741110</t>
  </si>
  <si>
    <t>Montáž kabelů sděl pevně sk.1-0,4kg</t>
  </si>
  <si>
    <t>1727005668</t>
  </si>
  <si>
    <t>744742810</t>
  </si>
  <si>
    <t>Montáž kabel sděl pevně sk.18-0,4kg</t>
  </si>
  <si>
    <t>-601092942</t>
  </si>
  <si>
    <t>745441150</t>
  </si>
  <si>
    <t>Mont kabel Al-1kV pevně sk.1 -2,5kg</t>
  </si>
  <si>
    <t>-806600016</t>
  </si>
  <si>
    <t>745904111</t>
  </si>
  <si>
    <t>Příplat za zatahování kabelů-0,75kg</t>
  </si>
  <si>
    <t>-196511274</t>
  </si>
  <si>
    <t>745904112</t>
  </si>
  <si>
    <t>Příplatek za zatahování kabelů-2kg</t>
  </si>
  <si>
    <t>-366458621</t>
  </si>
  <si>
    <t>745904113</t>
  </si>
  <si>
    <t>Příplatek za zatahování kabelů-4kg</t>
  </si>
  <si>
    <t>-922597975</t>
  </si>
  <si>
    <t>746212110</t>
  </si>
  <si>
    <t>Ukončení vodičů na svorkov 2,5 mm2</t>
  </si>
  <si>
    <t>-2125570220</t>
  </si>
  <si>
    <t>746214110</t>
  </si>
  <si>
    <t>Ukončení vodičů kabelov okem -25mm2</t>
  </si>
  <si>
    <t>911746812</t>
  </si>
  <si>
    <t>746214150</t>
  </si>
  <si>
    <t>Ukončení vodičů kabelov okem 95 mm2</t>
  </si>
  <si>
    <t>-123831234</t>
  </si>
  <si>
    <t>746511123</t>
  </si>
  <si>
    <t>Propoj kabelů spojkou-1kV SVp-4x95</t>
  </si>
  <si>
    <t>1942086433</t>
  </si>
  <si>
    <t>747111211</t>
  </si>
  <si>
    <t>Montáž vypínačů nástěn venk 1-1pól</t>
  </si>
  <si>
    <t>1210168139</t>
  </si>
  <si>
    <t>747111226</t>
  </si>
  <si>
    <t>Mont přepínačů nástěn venk 6-stříd</t>
  </si>
  <si>
    <t>-63070216</t>
  </si>
  <si>
    <t>747112111</t>
  </si>
  <si>
    <t>Montáž vypínačů zapuštěných 1-1pól</t>
  </si>
  <si>
    <t>-826732510</t>
  </si>
  <si>
    <t>747112211</t>
  </si>
  <si>
    <t>Mont ovlad 1pól zapušt 0/1-tlač vyp</t>
  </si>
  <si>
    <t>-689801445</t>
  </si>
  <si>
    <t>747112451</t>
  </si>
  <si>
    <t>Mont přepínač zapuštěn 5A-seriových</t>
  </si>
  <si>
    <t>-1942513691</t>
  </si>
  <si>
    <t>747112452</t>
  </si>
  <si>
    <t>Mont přepínač zapuštěn 5B-dvojitých</t>
  </si>
  <si>
    <t>884158964</t>
  </si>
  <si>
    <t>747112461</t>
  </si>
  <si>
    <t>Mont přepínač zapuštěn 6-střídavých</t>
  </si>
  <si>
    <t>1169411642</t>
  </si>
  <si>
    <t>747112471</t>
  </si>
  <si>
    <t>Mont přepínač zapuštěn 7-křížových</t>
  </si>
  <si>
    <t>506923941</t>
  </si>
  <si>
    <t>747121220</t>
  </si>
  <si>
    <t>Montáž spínač 3pól nástěn venk -25A</t>
  </si>
  <si>
    <t>-1311400811</t>
  </si>
  <si>
    <t>747131310</t>
  </si>
  <si>
    <t>Mont spínačů s dálk ovlad 1kontakt</t>
  </si>
  <si>
    <t>-1289827492</t>
  </si>
  <si>
    <t>747131320</t>
  </si>
  <si>
    <t>Mont spínačů s dálk ovlad 2kontakt</t>
  </si>
  <si>
    <t>-484806838</t>
  </si>
  <si>
    <t>747161240</t>
  </si>
  <si>
    <t>Mont zásuv domov zapušt 2P+Z 2zapoj</t>
  </si>
  <si>
    <t>975844121</t>
  </si>
  <si>
    <t>747161523</t>
  </si>
  <si>
    <t>Mont zásuvek domov krabic venk 2P+Z</t>
  </si>
  <si>
    <t>-252777241</t>
  </si>
  <si>
    <t>747162411</t>
  </si>
  <si>
    <t>Montáž zásuvek průmysl 3P+Z CZ 164.</t>
  </si>
  <si>
    <t>-1795409873</t>
  </si>
  <si>
    <t>181</t>
  </si>
  <si>
    <t>747221320</t>
  </si>
  <si>
    <t>Montáž bleskojistek do 25 kV 10 kA</t>
  </si>
  <si>
    <t>300287899</t>
  </si>
  <si>
    <t>182</t>
  </si>
  <si>
    <t>747411111</t>
  </si>
  <si>
    <t>Montáž ovladačů vestav T6 1tlačítko</t>
  </si>
  <si>
    <t>-1405136611</t>
  </si>
  <si>
    <t>183</t>
  </si>
  <si>
    <t>748122114</t>
  </si>
  <si>
    <t>mtz svit zariv pru str pris 2zdkryt</t>
  </si>
  <si>
    <t>-530114446</t>
  </si>
  <si>
    <t>184</t>
  </si>
  <si>
    <t>749111210</t>
  </si>
  <si>
    <t>mtz konstr pro pristroj-5 kg+zhotov</t>
  </si>
  <si>
    <t>515091692</t>
  </si>
  <si>
    <t>185</t>
  </si>
  <si>
    <t>749911270</t>
  </si>
  <si>
    <t>zhotoveni otvoru kruhovych-200 mm</t>
  </si>
  <si>
    <t>-722267232</t>
  </si>
  <si>
    <t>741.14</t>
  </si>
  <si>
    <t>Stavební práce při elektromontážích</t>
  </si>
  <si>
    <t>186</t>
  </si>
  <si>
    <t>110002200</t>
  </si>
  <si>
    <t>Vytyč vedení podzem v zástavbě</t>
  </si>
  <si>
    <t>km</t>
  </si>
  <si>
    <t>-119177448</t>
  </si>
  <si>
    <t>187</t>
  </si>
  <si>
    <t>132311318</t>
  </si>
  <si>
    <t>Rýhy ručně š.35 cm, hl.80 cm, tř.3</t>
  </si>
  <si>
    <t>-95405659</t>
  </si>
  <si>
    <t>188</t>
  </si>
  <si>
    <t>171401000</t>
  </si>
  <si>
    <t>Ulož sypaníny do násypu zhut tř.3-4</t>
  </si>
  <si>
    <t>-2078245305</t>
  </si>
  <si>
    <t>189</t>
  </si>
  <si>
    <t>174311318</t>
  </si>
  <si>
    <t>Zásyp rýh ručně š.35cm,hl.80cm,tř.3</t>
  </si>
  <si>
    <t>-1258031827</t>
  </si>
  <si>
    <t>190</t>
  </si>
  <si>
    <t>451572110</t>
  </si>
  <si>
    <t>Lože pískové tl.10 cm, š.do 65 cm</t>
  </si>
  <si>
    <t>-2026763078</t>
  </si>
  <si>
    <t>191</t>
  </si>
  <si>
    <t>953993120</t>
  </si>
  <si>
    <t>Osazení hmoždinek stěn cihel d.8 mm</t>
  </si>
  <si>
    <t>1530543394</t>
  </si>
  <si>
    <t>192</t>
  </si>
  <si>
    <t>953994320</t>
  </si>
  <si>
    <t>Osaz hmoždinek stropů želbet d.8 mm</t>
  </si>
  <si>
    <t>-491454503</t>
  </si>
  <si>
    <t>193</t>
  </si>
  <si>
    <t>971032100</t>
  </si>
  <si>
    <t>Bourání otv zdi cih 0,09m2, tl.15cm</t>
  </si>
  <si>
    <t>-617778597</t>
  </si>
  <si>
    <t>194</t>
  </si>
  <si>
    <t>971032300</t>
  </si>
  <si>
    <t>Bourání otv zdi cih 0,09m2, tl.45cm</t>
  </si>
  <si>
    <t>-1537347323</t>
  </si>
  <si>
    <t>195</t>
  </si>
  <si>
    <t>973031100</t>
  </si>
  <si>
    <t>Sekání kapes zdi cih.krabic 7x7x5</t>
  </si>
  <si>
    <t>-1068409281</t>
  </si>
  <si>
    <t>196</t>
  </si>
  <si>
    <t>973031300</t>
  </si>
  <si>
    <t>Sekání kapes zdi cih.krabic15x15x10</t>
  </si>
  <si>
    <t>-1521494516</t>
  </si>
  <si>
    <t>197</t>
  </si>
  <si>
    <t>973032411</t>
  </si>
  <si>
    <t>Sekání kapes zdi cih.pro rozváděč</t>
  </si>
  <si>
    <t>1516325495</t>
  </si>
  <si>
    <t>198</t>
  </si>
  <si>
    <t>974031110</t>
  </si>
  <si>
    <t>Sekání rýh zdi cih hl.3 cm š.3 cm</t>
  </si>
  <si>
    <t>750071725</t>
  </si>
  <si>
    <t>199</t>
  </si>
  <si>
    <t>974031220</t>
  </si>
  <si>
    <t>Sekání rýh zdi cih hl.5 cm š.5 cm</t>
  </si>
  <si>
    <t>788184618</t>
  </si>
  <si>
    <t>741.15</t>
  </si>
  <si>
    <t>Montáže slaboproudů</t>
  </si>
  <si>
    <t>200</t>
  </si>
  <si>
    <t>MS000681</t>
  </si>
  <si>
    <t>zásuvka s modulem Cat.6 - 2x RJ45  FTP</t>
  </si>
  <si>
    <t>-1264635472</t>
  </si>
  <si>
    <t>201</t>
  </si>
  <si>
    <t>MS000731</t>
  </si>
  <si>
    <t>ukončení kab. 4páry FTP na bloku cat.6</t>
  </si>
  <si>
    <t>465275281</t>
  </si>
  <si>
    <t>202</t>
  </si>
  <si>
    <t>MS000831</t>
  </si>
  <si>
    <t>Montáž nátěnného rozvaděče</t>
  </si>
  <si>
    <t>-2117277282</t>
  </si>
  <si>
    <t>203</t>
  </si>
  <si>
    <t>MS000841</t>
  </si>
  <si>
    <t>Instalace panelu 1 - 2 U včetně upevnění modulů</t>
  </si>
  <si>
    <t>-1721898683</t>
  </si>
  <si>
    <t>204</t>
  </si>
  <si>
    <t>MS000861</t>
  </si>
  <si>
    <t>Upevnění zařízení k vedení vodičů</t>
  </si>
  <si>
    <t>-2040856405</t>
  </si>
  <si>
    <t>205</t>
  </si>
  <si>
    <t>MS000881</t>
  </si>
  <si>
    <t>Upevnění police do rozvaděče</t>
  </si>
  <si>
    <t>-1578519672</t>
  </si>
  <si>
    <t>206</t>
  </si>
  <si>
    <t>MS000891</t>
  </si>
  <si>
    <t>Montáž panelu krycího 1U - 3U</t>
  </si>
  <si>
    <t>645854974</t>
  </si>
  <si>
    <t>207</t>
  </si>
  <si>
    <t>MS000999</t>
  </si>
  <si>
    <t>Uzemnění datového rozvaděče</t>
  </si>
  <si>
    <t>-1334901125</t>
  </si>
  <si>
    <t>208</t>
  </si>
  <si>
    <t>MS001001</t>
  </si>
  <si>
    <t>Upevnění bloku napájení   230V</t>
  </si>
  <si>
    <t>1058995252</t>
  </si>
  <si>
    <t>209</t>
  </si>
  <si>
    <t>MS001021</t>
  </si>
  <si>
    <t>zhotovení kabelového štítku</t>
  </si>
  <si>
    <t>374217398</t>
  </si>
  <si>
    <t>210</t>
  </si>
  <si>
    <t>MS001031</t>
  </si>
  <si>
    <t>Zhotovení štítku na výstupní modul</t>
  </si>
  <si>
    <t>615909344</t>
  </si>
  <si>
    <t>211</t>
  </si>
  <si>
    <t>MS001041</t>
  </si>
  <si>
    <t>Zhotovení štítku na  panel</t>
  </si>
  <si>
    <t>1822433438</t>
  </si>
  <si>
    <t>212</t>
  </si>
  <si>
    <t>MS001211</t>
  </si>
  <si>
    <t>Měření RJ 45 UTP, FTP</t>
  </si>
  <si>
    <t>1348283512</t>
  </si>
  <si>
    <t>741.16</t>
  </si>
  <si>
    <t>Demontáže dle ceníku M741</t>
  </si>
  <si>
    <t>213</t>
  </si>
  <si>
    <t>740999902dem</t>
  </si>
  <si>
    <t>Demontáž stávajících rozvodů, stávající kabeláže, koncových prvků - svítidel, zásuvek, spínačů, rozváděčů, kabelového úložného systému, ochrany před bleskem</t>
  </si>
  <si>
    <t>-550256349</t>
  </si>
  <si>
    <t>214</t>
  </si>
  <si>
    <t>742894210dem</t>
  </si>
  <si>
    <t>-1415218199</t>
  </si>
  <si>
    <t>215</t>
  </si>
  <si>
    <t>743621110dem</t>
  </si>
  <si>
    <t>-1986837884</t>
  </si>
  <si>
    <t>216</t>
  </si>
  <si>
    <t>743622100dem</t>
  </si>
  <si>
    <t>-235710333</t>
  </si>
  <si>
    <t>217</t>
  </si>
  <si>
    <t>743622200dem</t>
  </si>
  <si>
    <t>-2040952701</t>
  </si>
  <si>
    <t>218</t>
  </si>
  <si>
    <t>743624110dem</t>
  </si>
  <si>
    <t>-527420012</t>
  </si>
  <si>
    <t>219</t>
  </si>
  <si>
    <t>743624200dem</t>
  </si>
  <si>
    <t>-726255019</t>
  </si>
  <si>
    <t>220</t>
  </si>
  <si>
    <t>743629300dem</t>
  </si>
  <si>
    <t>-24200794</t>
  </si>
  <si>
    <t>SO 04 - Zdravotechnika</t>
  </si>
  <si>
    <t xml:space="preserve">    6 - Úpravy povrchů vnitřní</t>
  </si>
  <si>
    <t xml:space="preserve">    719 - Demontážní práce</t>
  </si>
  <si>
    <t xml:space="preserve">    721 - Vnitřní kanalizace</t>
  </si>
  <si>
    <t xml:space="preserve">    722 - Vnitřní vodovod</t>
  </si>
  <si>
    <t xml:space="preserve">    725 - Zařizovací předměty</t>
  </si>
  <si>
    <t xml:space="preserve">    799 - Ostatní</t>
  </si>
  <si>
    <t>131001600T00</t>
  </si>
  <si>
    <t>Odvoz zeminy na skládku</t>
  </si>
  <si>
    <t>1506284143</t>
  </si>
  <si>
    <t>132201211R00</t>
  </si>
  <si>
    <t xml:space="preserve">Hloubení rýh šířky přes 60 do 200 cm do 100 m3, v hornině 3, hloubení strojně </t>
  </si>
  <si>
    <t>832263175</t>
  </si>
  <si>
    <t>133101101R00</t>
  </si>
  <si>
    <t>Hloubení šachet v horninách 1 a 2</t>
  </si>
  <si>
    <t>-1363808773</t>
  </si>
  <si>
    <t>161101102R00</t>
  </si>
  <si>
    <t>Svislé přemístění výkopku z horniny 1 až 4, při hloubce výkopu přes 2,5 do 4 m</t>
  </si>
  <si>
    <t>-1086431676</t>
  </si>
  <si>
    <t>171201201R00</t>
  </si>
  <si>
    <t>Uložení sypaniny na dočasnou skládku tak, že na 1 m2 plochy připadá přes 2 m3 výkopku nebo ornice</t>
  </si>
  <si>
    <t>1990677502</t>
  </si>
  <si>
    <t>174101101R00</t>
  </si>
  <si>
    <t>Zásyp sypaninou se zhutněním jam, šachet, rýh nebo kolem objektů v těchto vykopávkách</t>
  </si>
  <si>
    <t>717525977</t>
  </si>
  <si>
    <t>199000005R00</t>
  </si>
  <si>
    <t>Poplatky za skládku zeminy 1- 4, skupina 17 05 04 z Katalogu odpadů</t>
  </si>
  <si>
    <t>-668267693</t>
  </si>
  <si>
    <t>58337320R</t>
  </si>
  <si>
    <t>štěrkopísek frakce 0,0 až 8,0 mm; třída C</t>
  </si>
  <si>
    <t>-2083269641</t>
  </si>
  <si>
    <t>58337332R</t>
  </si>
  <si>
    <t>štěrkopísek frakce 0,0 až 22,0 mm; třída C</t>
  </si>
  <si>
    <t>-1890321281</t>
  </si>
  <si>
    <t>Úpravy povrchů vnitřní</t>
  </si>
  <si>
    <t>612403386R00</t>
  </si>
  <si>
    <t>Hrubá výplň rýh ve stěnách, jakoukoliv maltou maltou ze suchých směsí</t>
  </si>
  <si>
    <t>-1506907735</t>
  </si>
  <si>
    <t>612403387R00</t>
  </si>
  <si>
    <t>1449291419</t>
  </si>
  <si>
    <t>719</t>
  </si>
  <si>
    <t>Demontážní práce</t>
  </si>
  <si>
    <t>721171808R00</t>
  </si>
  <si>
    <t>Demontáž potrubí z novodurových trub přes D 75 mm do D 114 mm, odpadního nebo připojovacího</t>
  </si>
  <si>
    <t>-846090080</t>
  </si>
  <si>
    <t>722130802R00</t>
  </si>
  <si>
    <t>Demontáž potrubí z ocelových trubek závitových přes DN 25 do DN 40</t>
  </si>
  <si>
    <t>1167129106</t>
  </si>
  <si>
    <t>725110810T00</t>
  </si>
  <si>
    <t>Demontáž zařizovacích předmětů</t>
  </si>
  <si>
    <t>-1943112412</t>
  </si>
  <si>
    <t>957T00</t>
  </si>
  <si>
    <t>hod</t>
  </si>
  <si>
    <t>777655846</t>
  </si>
  <si>
    <t>970031100R00</t>
  </si>
  <si>
    <t>Jádrové vrtání, kruhové prostupy v cihelném zdivu jádrové vrtání, do D 100 mm</t>
  </si>
  <si>
    <t>1612594008</t>
  </si>
  <si>
    <t>974031142R00</t>
  </si>
  <si>
    <t>Vysekání rýh v jakémkoliv zdivu cihelném v ploše, do hloubky 70mm a šířky do 70mm</t>
  </si>
  <si>
    <t>1894635093</t>
  </si>
  <si>
    <t>974031154R00</t>
  </si>
  <si>
    <t>Vysekání rýh v jakémkoliv zdivu cihelném v ploše,do hloubky 100mm a šiřky 150mm</t>
  </si>
  <si>
    <t>1857518135</t>
  </si>
  <si>
    <t>721</t>
  </si>
  <si>
    <t>Vnitřní kanalizace</t>
  </si>
  <si>
    <t>721170956R00</t>
  </si>
  <si>
    <t>Opravy odpadního potrubí novodurového vsazení odbočky do potrubí hrdlového, D 140 mm</t>
  </si>
  <si>
    <t>1298076737</t>
  </si>
  <si>
    <t>721170966R00</t>
  </si>
  <si>
    <t>Opravy odpadního potrubí novodurového propojení dosavadního potrubí PVC, D 140 mm</t>
  </si>
  <si>
    <t>793238346</t>
  </si>
  <si>
    <t>721170967R00</t>
  </si>
  <si>
    <t>Opravy odpadního potrubí novodurového propojení dosavadního potrubí PVC, D 160 mm</t>
  </si>
  <si>
    <t>-1603723342</t>
  </si>
  <si>
    <t>721176103R00</t>
  </si>
  <si>
    <t>Potrubí HT připojovací vnější průměr D 50 mm, tloušťka stěny 1,8 mm, DN 50</t>
  </si>
  <si>
    <t>1273613913</t>
  </si>
  <si>
    <t>P</t>
  </si>
  <si>
    <t xml:space="preserve">Poznámka k položce:_x000D_
včetně tvarovek, objímek. Bez zednických výpomocí.				_x000D_
</t>
  </si>
  <si>
    <t>721176104R00</t>
  </si>
  <si>
    <t>Potrubí HT připojovací vnější průměr D 75 mm, tloušťka stěny 1,9 mm, DN 70</t>
  </si>
  <si>
    <t>1486034473</t>
  </si>
  <si>
    <t>721176105R00</t>
  </si>
  <si>
    <t>Potrubí HT připojovací vnější průměr D 110 mm, tloušťka stěny 2,7 mm, DN 100</t>
  </si>
  <si>
    <t>1852849476</t>
  </si>
  <si>
    <t>721176222R00</t>
  </si>
  <si>
    <t>Potrubí KG svodné (ležaté) v zemi vnější průměr D 110 mm, tloušťka stěny 3,2 mm, DN 100</t>
  </si>
  <si>
    <t>1262396874</t>
  </si>
  <si>
    <t>721176223R00</t>
  </si>
  <si>
    <t>Potrubí KG svodné (ležaté) v zemi vnější průměr D 125 mm, tloušťka stěny 3,2 mm, DN 125</t>
  </si>
  <si>
    <t>178173360</t>
  </si>
  <si>
    <t>721176224R00</t>
  </si>
  <si>
    <t>Potrubí KG svodné (ležaté) v zemi vnější průměr D 160 mm, tloušťka stěny 4,0 mm, DN 150</t>
  </si>
  <si>
    <t>300374383</t>
  </si>
  <si>
    <t>721176301T00</t>
  </si>
  <si>
    <t>Chránička KG DN200</t>
  </si>
  <si>
    <t>-614884335</t>
  </si>
  <si>
    <t>721194105R00</t>
  </si>
  <si>
    <t>Zřízení přípojek na potrubí D 50 mm, materiál ve specifikaci</t>
  </si>
  <si>
    <t>308110967</t>
  </si>
  <si>
    <t xml:space="preserve">Poznámka k položce:_x000D_
vyvedení a upevnění odpadních výpustek,				_x000D_
</t>
  </si>
  <si>
    <t>721194107R00</t>
  </si>
  <si>
    <t>Zřízení přípojek na potrubí D 75 mm, materiál ve specifikaci</t>
  </si>
  <si>
    <t>51643079</t>
  </si>
  <si>
    <t>721194109R00</t>
  </si>
  <si>
    <t>Zřízení přípojek na potrubí D 110  mm, materiál ve specifikaci</t>
  </si>
  <si>
    <t>-16096372</t>
  </si>
  <si>
    <t xml:space="preserve">Poznámka k položce:_x000D_
 vyvedení a upevnění odpadních výpustek,				_x000D_
</t>
  </si>
  <si>
    <t>721273150R00</t>
  </si>
  <si>
    <t>Ventilační hlavice D 50, 75, 110 mm, přivzdušňovací ventil D 50/75/110 mm s dvojitou izolační stěnou, s masivní pryžovou membránou, s odnímatelnou mřížkou proti hmyzu a pro čištění, mat. , včetně dodávky materiálu</t>
  </si>
  <si>
    <t>-1389376551</t>
  </si>
  <si>
    <t>28651840.AR</t>
  </si>
  <si>
    <t>kus čisticí DN 100,0 mm; PVC</t>
  </si>
  <si>
    <t>-2092874376</t>
  </si>
  <si>
    <t>28651842.AR</t>
  </si>
  <si>
    <t>kus čisticí DN 150,0 mm; PVC</t>
  </si>
  <si>
    <t>-362534145</t>
  </si>
  <si>
    <t>28654741R</t>
  </si>
  <si>
    <t>sifon kondenzační; PP; DN40 x 5/4" příp. d 12-18mm; odpad vodorovný; vodní zápach. uzávěrka, čisticí vložka, mechanický zápach. uzávěr</t>
  </si>
  <si>
    <t>1093217563</t>
  </si>
  <si>
    <t>55162518.AR</t>
  </si>
  <si>
    <t>lapač střešních splavenin plast; světlost 110 mm; / 125 mm; protizápachová klapka</t>
  </si>
  <si>
    <t>-707725564</t>
  </si>
  <si>
    <t>55162537.AR</t>
  </si>
  <si>
    <t>hlavice větrací PP; DN 110; příslušenství krycí růžice</t>
  </si>
  <si>
    <t>394775858</t>
  </si>
  <si>
    <t>731100002T00</t>
  </si>
  <si>
    <t>Průchod střechou DN125</t>
  </si>
  <si>
    <t>-1654322072</t>
  </si>
  <si>
    <t>998721201R00</t>
  </si>
  <si>
    <t>Přesun hmot pro vnitřní kanalizaci v objektech výšky do 6 m</t>
  </si>
  <si>
    <t>%</t>
  </si>
  <si>
    <t>-1123978765</t>
  </si>
  <si>
    <t>722</t>
  </si>
  <si>
    <t>Vnitřní vodovod</t>
  </si>
  <si>
    <t>722130233R00</t>
  </si>
  <si>
    <t>Potrubí z ocelových trubek závitových pozinkovaných DN 25, svařovaných 11 343,  , včetně dodávky materiálu</t>
  </si>
  <si>
    <t>-1417032320</t>
  </si>
  <si>
    <t>722130234R00</t>
  </si>
  <si>
    <t>Potrubí z ocelových trubek závitových pozinkovaných DN 32, svařovaných 11 343,  , včetně dodávky materiálu</t>
  </si>
  <si>
    <t>-924599335</t>
  </si>
  <si>
    <t>722131934R00</t>
  </si>
  <si>
    <t>Opravy vodovodního potrubí závitového propojení dosavadního potrubí, DN 32</t>
  </si>
  <si>
    <t>-523853742</t>
  </si>
  <si>
    <t>722172500T00</t>
  </si>
  <si>
    <t>Žlab pozink DN20/2m</t>
  </si>
  <si>
    <t>-1835186095</t>
  </si>
  <si>
    <t>722172501T00</t>
  </si>
  <si>
    <t>Žlab pozink DN25/2m</t>
  </si>
  <si>
    <t>-592302005</t>
  </si>
  <si>
    <t>722172502T00</t>
  </si>
  <si>
    <t>Žlab pozink DN32/2m</t>
  </si>
  <si>
    <t>901314932</t>
  </si>
  <si>
    <t>722172503T00</t>
  </si>
  <si>
    <t>Žlab pozink DN40/2m</t>
  </si>
  <si>
    <t>2024579554</t>
  </si>
  <si>
    <t>722178720T00</t>
  </si>
  <si>
    <t>Potrubí vícevrst.vod.PP-RCT S4 SDR 9, PN 22, d20x2,3</t>
  </si>
  <si>
    <t>1761873268</t>
  </si>
  <si>
    <t xml:space="preserve">Poznámka k položce:_x000D_
Potrubí včetně tvarovek a zednických výpomocí.				_x000D_
Včetně pomocného lešení o výšce podlahy do 1900 mm a pro zatížení do 1,5 kPa.				_x000D_
</t>
  </si>
  <si>
    <t>722178721T00</t>
  </si>
  <si>
    <t>Potrubí vícevrst.vod.PP-RCT S4 SDR 9, PN 22, d25x2,8</t>
  </si>
  <si>
    <t>-342609293</t>
  </si>
  <si>
    <t>722178722T00</t>
  </si>
  <si>
    <t>Potrubí vícevrst.vod.PP-RCT S4 SDR 9, PN 22, d32x3,6</t>
  </si>
  <si>
    <t>1064587648</t>
  </si>
  <si>
    <t xml:space="preserve">Poznámka k položce:_x000D_
Potrubí včetně tvarovek a zednických výpomocí.				_x000D_
Včetně pomocného lešení o výšce podlahy do 1900 mm a pro zatížení do 1,5 kPa.				_x000D_
			_x000D_
</t>
  </si>
  <si>
    <t>722178723T00</t>
  </si>
  <si>
    <t>Potrubí vícevrst.vod.PP-RCT S4 SDR 9, PN 22, d40x4,5</t>
  </si>
  <si>
    <t>951118520</t>
  </si>
  <si>
    <t>722181211RT7</t>
  </si>
  <si>
    <t>Izolace vodovodního potrubí návleková z trubic z pěnového polyetylenu, tloušťka stěny 6 mm, d 22 mm</t>
  </si>
  <si>
    <t>1758285588</t>
  </si>
  <si>
    <t>722181211RT8</t>
  </si>
  <si>
    <t>Izolace vodovodního potrubí návleková z trubic z pěnového polyetylenu, tloušťka stěny 6 mm, d 25 mm</t>
  </si>
  <si>
    <t>-429457719</t>
  </si>
  <si>
    <t>722181211RU1</t>
  </si>
  <si>
    <t>Izolace vodovodního potrubí návleková z trubic z pěnového polyetylenu, tloušťka stěny 6 mm, d 32 mm</t>
  </si>
  <si>
    <t>335826945</t>
  </si>
  <si>
    <t>722181211RV9</t>
  </si>
  <si>
    <t>Izolace vodovodního potrubí návleková z trubic z pěnového polyetylenu, tloušťka stěny 6 mm, d 40 mm</t>
  </si>
  <si>
    <t>1795095708</t>
  </si>
  <si>
    <t>722181214RT7</t>
  </si>
  <si>
    <t>Izolace vodovodního potrubí návleková z trubic z pěnového polyetylenu, tloušťka stěny 20 mm, d 22 mm</t>
  </si>
  <si>
    <t>-823079347</t>
  </si>
  <si>
    <t>722181214RT8</t>
  </si>
  <si>
    <t>Izolace vodovodního potrubí návleková z trubic z pěnového polyetylenu, tloušťka stěny 20 mm, d 25 mm</t>
  </si>
  <si>
    <t>-1405923645</t>
  </si>
  <si>
    <t>722224111R00</t>
  </si>
  <si>
    <t>Kohout kulový, vypouštěcí a napouštěcí, vnější závit, mosazný, DN 15, PN 10, včetně dodávky materiálu</t>
  </si>
  <si>
    <t>86125706</t>
  </si>
  <si>
    <t>722224212R00</t>
  </si>
  <si>
    <t>Ventil mrazuvzdorný, DN 20, včetně dodávky</t>
  </si>
  <si>
    <t>-1412213260</t>
  </si>
  <si>
    <t>722237122R00</t>
  </si>
  <si>
    <t>Kohout kulový, mosazný, vnitřní-vnitřní závit, DN 20, PN 42, včetně dodávky materiálu</t>
  </si>
  <si>
    <t>-1495191940</t>
  </si>
  <si>
    <t>722237123R00</t>
  </si>
  <si>
    <t>Kohout kulový, mosazný, vnitřní-vnitřní závit, DN 25, PN 35, včetně dodávky materiálu</t>
  </si>
  <si>
    <t>1324458013</t>
  </si>
  <si>
    <t>722237134R00</t>
  </si>
  <si>
    <t>Kohout kulový s vypouštěním, mosazný, vnitřní-vnitřní závit, DN 32, PN 35, včetně dodávky materiálu</t>
  </si>
  <si>
    <t>908141080</t>
  </si>
  <si>
    <t>722237623R00</t>
  </si>
  <si>
    <t>Ventil zpětný ventil, vnitřní-vnitřní závit, DN 25, PN 16, mosaz</t>
  </si>
  <si>
    <t>1393710536</t>
  </si>
  <si>
    <t>722237662R00</t>
  </si>
  <si>
    <t>Klapka vodovodní, zpětná, vodorovná, mosazná, vnitřní-vnitřní závit, DN 20, PN 16, včetně dodávky materiálu</t>
  </si>
  <si>
    <t>1955969148</t>
  </si>
  <si>
    <t>722254201RT3</t>
  </si>
  <si>
    <t>Požární příslušenství hydrantový systém D 25, box s plnými dveřmi, stálotvará hadice, průměr 25/30</t>
  </si>
  <si>
    <t>451242869</t>
  </si>
  <si>
    <t>722265113R00</t>
  </si>
  <si>
    <t>Vodoměr domovní, závitový, vícevtokový, mokroběžný, DN 20, pro teplotu vody do 40 °C, montáž horizontálně , jmenovitý průtok 2,5 m3/hod, PN 16, délka 190 mm</t>
  </si>
  <si>
    <t>1607037540</t>
  </si>
  <si>
    <t>733113114R00</t>
  </si>
  <si>
    <t>Potrubí z trubek závitových příplatek k ceně za zhotovení přípojky z ocelových trubek závitových,  ,  , DN 20</t>
  </si>
  <si>
    <t>-1817415160</t>
  </si>
  <si>
    <t>734255125R00</t>
  </si>
  <si>
    <t>Ventil pojistný závitový 6,0 bar, mosazný, DN 20, vnitřní-vnitřní závit, včetně dodávky materiálu</t>
  </si>
  <si>
    <t>984717780</t>
  </si>
  <si>
    <t>484673400T</t>
  </si>
  <si>
    <t>Nádoba expanzní Reflex DD 8L</t>
  </si>
  <si>
    <t>-2026283615</t>
  </si>
  <si>
    <t>484673498T</t>
  </si>
  <si>
    <t>uzavírací armatura se zajištěním DN20, D+M</t>
  </si>
  <si>
    <t>1703435284</t>
  </si>
  <si>
    <t>734423160T00</t>
  </si>
  <si>
    <t>Tlakoměr 0-16bar</t>
  </si>
  <si>
    <t>-987238256</t>
  </si>
  <si>
    <t>998722201R00</t>
  </si>
  <si>
    <t>Přesun hmot pro vnitřní vodovod v objektech výšky do 6 m</t>
  </si>
  <si>
    <t>1789967198</t>
  </si>
  <si>
    <t>Zařizovací předměty</t>
  </si>
  <si>
    <t>725014161R00</t>
  </si>
  <si>
    <t>Klozetové mísy závěsné, bilé, hluboké splachování, zadní, včetně sedátka, šířka 360 mm, hloubka 510 mm, výška 400 mm</t>
  </si>
  <si>
    <t>-1274367264</t>
  </si>
  <si>
    <t>725017161R00</t>
  </si>
  <si>
    <t>Umyvadlo na šrouby, bílé, šířka 500 mm, hloubka 410 mm</t>
  </si>
  <si>
    <t>-1473804797</t>
  </si>
  <si>
    <t>725019101R00</t>
  </si>
  <si>
    <t>Výlevka diturvitová s plastovou mřížkou, stojící</t>
  </si>
  <si>
    <t>-1413891933</t>
  </si>
  <si>
    <t>725111270T00</t>
  </si>
  <si>
    <t>Nádrž splachovací Alcaplast A93</t>
  </si>
  <si>
    <t>1494421873</t>
  </si>
  <si>
    <t>725119306R00</t>
  </si>
  <si>
    <t>Klozetové mísy montáž  závěsné</t>
  </si>
  <si>
    <t>-809618070</t>
  </si>
  <si>
    <t>725119402R00</t>
  </si>
  <si>
    <t>Doplňky Montáž doplňků zařízení záchodů předstěnový systém do sádrokartonu</t>
  </si>
  <si>
    <t>1138165516</t>
  </si>
  <si>
    <t>725122231R00</t>
  </si>
  <si>
    <t>Pisoár diturvit, bílý, s radarovým splachovačem</t>
  </si>
  <si>
    <t>1237441723</t>
  </si>
  <si>
    <t>725139101R00</t>
  </si>
  <si>
    <t>Montáž pisoárových stání ostatních</t>
  </si>
  <si>
    <t>1108729195</t>
  </si>
  <si>
    <t>725219401R00</t>
  </si>
  <si>
    <t>Umyvadlo montáž na šrouby do zdiva</t>
  </si>
  <si>
    <t>1047522507</t>
  </si>
  <si>
    <t>725339101R00</t>
  </si>
  <si>
    <t>Montáž výlevky diturvitové, bez nádrže a armatur</t>
  </si>
  <si>
    <t>-7153683</t>
  </si>
  <si>
    <t>725534150T00</t>
  </si>
  <si>
    <t>Ohřívač elektr. Dražice HA-DRT 3,5kW</t>
  </si>
  <si>
    <t>-737494347</t>
  </si>
  <si>
    <t>725534225R00</t>
  </si>
  <si>
    <t>Elektrický ohřívač vody zásobníkový tlakový, závěsný svislý, objem 125 l, příkon 2,0 kW, IP 45, včetně dodávky materiálu</t>
  </si>
  <si>
    <t>-270790831</t>
  </si>
  <si>
    <t>725539103R00</t>
  </si>
  <si>
    <t>Montáž elektrického ohřívače objem 125l</t>
  </si>
  <si>
    <t>-1573475280</t>
  </si>
  <si>
    <t>725539110T00</t>
  </si>
  <si>
    <t>Montáž elektr.ohřívačů</t>
  </si>
  <si>
    <t>-1348264133</t>
  </si>
  <si>
    <t xml:space="preserve">Poznámka k položce:_x000D_
Včetně upevnění zásobníků na příčky tl. 15 cm, na zdi a na nosné konstrukce.				_x000D_
</t>
  </si>
  <si>
    <t>725823060T00</t>
  </si>
  <si>
    <t>Ventil rohový schell 1/2" , D+M</t>
  </si>
  <si>
    <t>-827604393</t>
  </si>
  <si>
    <t>725823121RT1</t>
  </si>
  <si>
    <t>Baterie umyvadlové a dřezové umyvadlová, stojánková, ruční ovládání s otvíráním odpadu, standardní, včetně dodávky materiálu</t>
  </si>
  <si>
    <t>691387105</t>
  </si>
  <si>
    <t>725825114RT1</t>
  </si>
  <si>
    <t>Baterie umyvadlové a dřezové dřezová, nástěnná, ruční ovládání, standardní, včetně dodávky materiálu</t>
  </si>
  <si>
    <t>-2084900234</t>
  </si>
  <si>
    <t>725860182R00</t>
  </si>
  <si>
    <t>Zápachová uzávěrka (sifon) pro zařizovací předměty D 40/50 mm; podomítková, pro pračky/myčky; PE; příslušenství přip. koleno, krycí deska nerez, montážní kryt, nástěnka mosaz, montážní deska, včetně dodávky materiálu</t>
  </si>
  <si>
    <t>-809183555</t>
  </si>
  <si>
    <t>725860372T00</t>
  </si>
  <si>
    <t>Sifon umyvadlový A400 chrom</t>
  </si>
  <si>
    <t>-1240605125</t>
  </si>
  <si>
    <t>725860376T00</t>
  </si>
  <si>
    <t>umyvadlová výpusť A390 click-clack</t>
  </si>
  <si>
    <t>664407611</t>
  </si>
  <si>
    <t>28696751R</t>
  </si>
  <si>
    <t>systém předstěnový pro WC, stavební výška 112 cm; pro suchou instalaci (do sádrokartonu), pro zazdění mokrým procesem; ovládání zepředu;</t>
  </si>
  <si>
    <t>1157344394</t>
  </si>
  <si>
    <t>28696756R</t>
  </si>
  <si>
    <t>tlačítko ovládací plastové; pro ovládání zepředu; pro 2 množství splachování; ovládací síla do 10,0 N;  barva alpská bílá</t>
  </si>
  <si>
    <t>2070503826</t>
  </si>
  <si>
    <t>55146000R</t>
  </si>
  <si>
    <t>zdroj napájecí 24 V ss; napájení umyv. baterií a sprch max. 2 ventily; napájení splachovačů a pisoárů max. 3 ventily; výkon 25 W</t>
  </si>
  <si>
    <t>887213595</t>
  </si>
  <si>
    <t>998725201R00</t>
  </si>
  <si>
    <t>Přesun hmot pro zařizovací předměty v objektech výšky do 6 m</t>
  </si>
  <si>
    <t>-298194515</t>
  </si>
  <si>
    <t>767100004T00</t>
  </si>
  <si>
    <t>Konzola nosníková 250mm</t>
  </si>
  <si>
    <t>-319382769</t>
  </si>
  <si>
    <t>31179105R</t>
  </si>
  <si>
    <t>tyč závitová M8; l = 1 000 mm; mat. ocel 4,8 - DIN 975; povrch bez úpravy</t>
  </si>
  <si>
    <t>-1608180591</t>
  </si>
  <si>
    <t>42310113R</t>
  </si>
  <si>
    <t>objímka ocelová použití potrubí měděné, potrubí plastové, potrubí ocelové, potrubí umělohmotné, potrubí skleněné, litinové roury; dvoušroubová; vnější pr.potrubí d = 25-30 mm  3/4"; DN 20,0 mm; galvan.pozink.</t>
  </si>
  <si>
    <t>2031512829</t>
  </si>
  <si>
    <t>42310114R</t>
  </si>
  <si>
    <t>objímka ocelová použití potrubí měděné, potrubí plastové, potrubí ocelové, potrubí umělohmotné, potrubí skleněné, litinové roury; dvoušroubová; vnější pr.potrubí d = 31-38 mm; DN 25,0 mm; galvan.pozink.</t>
  </si>
  <si>
    <t>-509164178</t>
  </si>
  <si>
    <t>42310115R</t>
  </si>
  <si>
    <t>objímka ocelová použití potrubí měděné, potrubí plastové, potrubí ocelové, potrubí umělohmotné, potrubí skleněné, litinové roury; dvoušroubová; vnější pr.potrubí d = 40-46 mm  1"; DN 32,0 mm; galvan.pozink.</t>
  </si>
  <si>
    <t>-1748272361</t>
  </si>
  <si>
    <t>42310116R</t>
  </si>
  <si>
    <t>objímka ocelová použití potrubí měděné, potrubí plastové, potrubí ocelové, potrubí umělohmotné, potrubí skleněné, litinové roury; dvoušroubová; vnější pr.potrubí d = 48-53 mm  6/4"; DN 40,0 mm; galvan.pozink.</t>
  </si>
  <si>
    <t>251817978</t>
  </si>
  <si>
    <t>42310118R</t>
  </si>
  <si>
    <t>objímka ocelová použití potrubí měděné, potrubí plastové, potrubí ocelové, potrubí umělohmotné, potrubí skleněné, litinové roury; dvoušroubová; vnější pr.potrubí d = 60-64 mm  2"; DN 50,0 mm; galvan.pozink.</t>
  </si>
  <si>
    <t>1145338482</t>
  </si>
  <si>
    <t>42310119R</t>
  </si>
  <si>
    <t>objímka ocelová použití potrubí měděné, potrubí plastové, potrubí ocelové, potrubí umělohmotné, potrubí skleněné, litinové roury; dvoušroubová; vnější pr.potrubí d = 67-71 mm; galvan.pozink.</t>
  </si>
  <si>
    <t>1226362728</t>
  </si>
  <si>
    <t>42310123R</t>
  </si>
  <si>
    <t>objímka ocelová použití potrubí měděné, potrubí plastové, potrubí ocelové, potrubí umělohmotné, potrubí skleněné, litinové roury; dvoušroubová; vnější pr.potrubí d = 95-103 mm; galvan.pozink.</t>
  </si>
  <si>
    <t>-328029246</t>
  </si>
  <si>
    <t>998767201R00</t>
  </si>
  <si>
    <t>Přesun hmot pro kovové stavební doplňk. konstrukce v objektech výšky do 6 m</t>
  </si>
  <si>
    <t>1248317989</t>
  </si>
  <si>
    <t>799</t>
  </si>
  <si>
    <t>Ostatní</t>
  </si>
  <si>
    <t>911T00</t>
  </si>
  <si>
    <t>Tlaková zkouška kanalizace</t>
  </si>
  <si>
    <t>-1012196529</t>
  </si>
  <si>
    <t>912T00</t>
  </si>
  <si>
    <t>Tlaková zkouška vodovodu</t>
  </si>
  <si>
    <t>757582019</t>
  </si>
  <si>
    <t>915T00</t>
  </si>
  <si>
    <t>Proplach a desinfekce potrubí</t>
  </si>
  <si>
    <t>-1510356363</t>
  </si>
  <si>
    <t>935T00</t>
  </si>
  <si>
    <t>Revize hydrantu</t>
  </si>
  <si>
    <t>-2036598484</t>
  </si>
  <si>
    <t>960T00</t>
  </si>
  <si>
    <t>Likvidace odpadu - kontejner vč. odvozu na skládku a uhrazení poplatku za uložení odpadu</t>
  </si>
  <si>
    <t>1115450521</t>
  </si>
  <si>
    <t>9630T00</t>
  </si>
  <si>
    <t>Třídění odpadu</t>
  </si>
  <si>
    <t>-912878950</t>
  </si>
  <si>
    <t>980T00</t>
  </si>
  <si>
    <t>Rozbor vody</t>
  </si>
  <si>
    <t>-764844649</t>
  </si>
  <si>
    <t>999T00</t>
  </si>
  <si>
    <t>Nezměřitelné práce</t>
  </si>
  <si>
    <t>1847467915</t>
  </si>
  <si>
    <t>SO 05 - Vzduchotechnika</t>
  </si>
  <si>
    <t xml:space="preserve">    751 - Vzduchotechnika</t>
  </si>
  <si>
    <t>751</t>
  </si>
  <si>
    <t>751R01</t>
  </si>
  <si>
    <t xml:space="preserve">Větrací jednotka s rekuperací tepla v plochém podstropním provedení s teplovodním ohříačem, s deskovým rekuperátorem, s filtrem F7 na přívodu a M5 na odvodu, ventilátory s EC motory. Qvp=800m3/h-dpext=350Pa,  Qvo=800m3/h-dpext=350Pa. Tepelná účinnost ZZT </t>
  </si>
  <si>
    <t>219289093</t>
  </si>
  <si>
    <t>751R02</t>
  </si>
  <si>
    <t>Regulační klapka pro VZT jednotku DN 315</t>
  </si>
  <si>
    <t>232938151</t>
  </si>
  <si>
    <t>751R03</t>
  </si>
  <si>
    <t>Vodní ohřívač pro VZT jednotku</t>
  </si>
  <si>
    <t>-1740358399</t>
  </si>
  <si>
    <t>751R04</t>
  </si>
  <si>
    <t>Směšovaqcí uzel  pro ohřívač včetně oběhového čerpadla a regulační armatury</t>
  </si>
  <si>
    <t>2126211363</t>
  </si>
  <si>
    <t>751R05</t>
  </si>
  <si>
    <t>Sifon odvodu kondenzátu kuličkový</t>
  </si>
  <si>
    <t>-1898376674</t>
  </si>
  <si>
    <t>751R06</t>
  </si>
  <si>
    <t>TD 350/125 SILENT T IP44 ultra tichý ventilátor s doběhem</t>
  </si>
  <si>
    <t>-2042256200</t>
  </si>
  <si>
    <t>751R07</t>
  </si>
  <si>
    <t xml:space="preserve">Hliníková protidešťová žaluzie 355 × 355 mm, Av = 0,07 m²
</t>
  </si>
  <si>
    <t>475994528</t>
  </si>
  <si>
    <t>751R08</t>
  </si>
  <si>
    <t>Přívodní/odvodní stropní difuzor s nastavitelnou výfukovou štěrbinou, vč. montážního rámečku</t>
  </si>
  <si>
    <t>2105884840</t>
  </si>
  <si>
    <t>751R09</t>
  </si>
  <si>
    <t>991880702</t>
  </si>
  <si>
    <t>751R10</t>
  </si>
  <si>
    <t>Regulační klapka do kruhového potrubí s ručním ovládáním</t>
  </si>
  <si>
    <t>515921613</t>
  </si>
  <si>
    <t>751R11</t>
  </si>
  <si>
    <t>50824307</t>
  </si>
  <si>
    <t>751R12</t>
  </si>
  <si>
    <t>Kruhový tlumič hluku - připojení Ø250, délka 600 mm</t>
  </si>
  <si>
    <t>-1778699451</t>
  </si>
  <si>
    <t>751R13</t>
  </si>
  <si>
    <t>SPIRO POTRUBÍ Ø100 - S PODÍLEM TVAROVEK 30 % Zaklikávací systém SAFE spojovaný bez použití samořezných šroubů. Třída těsnosti D"</t>
  </si>
  <si>
    <t>bm</t>
  </si>
  <si>
    <t>638527803</t>
  </si>
  <si>
    <t>751R14</t>
  </si>
  <si>
    <t>SPIRO POTRUBÍ Ø125 - S PODÍLEM TVAROVEK 30 % Zaklikávací systém SAFE spojovaný bez použití samořezných šroubů. Třída těsnosti D"</t>
  </si>
  <si>
    <t>1754395220</t>
  </si>
  <si>
    <t>751R15</t>
  </si>
  <si>
    <t>SPIRO POTRUBÍ Ø160 - S PODÍLEM TVAROVEK 30 % Zaklikávací systém SAFE spojovaný bez použití samořezných šroubů. Třída těsnosti D"</t>
  </si>
  <si>
    <t>-575693920</t>
  </si>
  <si>
    <t>751R16</t>
  </si>
  <si>
    <t>SPIRO POTRUBÍ Ø200 - S PODÍLEM TVAROVEK 30 % Zaklikávací systém SAFE spojovaný bez použití samořezných šroubů. Třída těsnosti D"</t>
  </si>
  <si>
    <t>-130571047</t>
  </si>
  <si>
    <t>751R17</t>
  </si>
  <si>
    <t>SPIRO POTRUBÍ Ø250 - S PODÍLEM TVAROVEK 30 % Zaklikávací systém SAFE spojovaný bez použití samořezných šroubů. Třída těsnosti D"</t>
  </si>
  <si>
    <t>1428463476</t>
  </si>
  <si>
    <t>751R18</t>
  </si>
  <si>
    <t>Tvarovka do délky hrany 0 ÷ 500 mm, tl. plechu 0.6 mm, prolis Zet</t>
  </si>
  <si>
    <t>-392261663</t>
  </si>
  <si>
    <t>751R19</t>
  </si>
  <si>
    <t>SEMIFLEX 100/3 STANDARD ohebná Al hadice (3 m)</t>
  </si>
  <si>
    <t>bal</t>
  </si>
  <si>
    <t>608364430</t>
  </si>
  <si>
    <t>751R20</t>
  </si>
  <si>
    <t>Izolaci tvoří hydrofobizované lamely z kamenné vlny. Lamely jsou jednostranně nalepeny na nosnou podložku, kterou tvoří hliníková fólie vyztužená skelnou mřížkou (ALS), na druhé straně jsou opatřeny plnoplošně samolepicí vrstvou zakrytou separační snímací</t>
  </si>
  <si>
    <t>-224757537</t>
  </si>
  <si>
    <t>751R21</t>
  </si>
  <si>
    <t>Hliníková páska pro lepení PAROC izolací, samolepící, 75mmx100m</t>
  </si>
  <si>
    <t>role</t>
  </si>
  <si>
    <t>-1803911714</t>
  </si>
  <si>
    <t>751R22</t>
  </si>
  <si>
    <t>Hliníkové lešení INSTANT SPAN 304 N
výška věže 4 m | šířka věže 75 cm | délka věže 250 cm</t>
  </si>
  <si>
    <t>den</t>
  </si>
  <si>
    <t>1314902892</t>
  </si>
  <si>
    <t>751R23</t>
  </si>
  <si>
    <t>Montáž a oživení podstropní pasivní rekuperační jednotky</t>
  </si>
  <si>
    <t>2043317989</t>
  </si>
  <si>
    <t>751R24</t>
  </si>
  <si>
    <t>Montáž vzduchotechnických rozvodů, izolatérské práce</t>
  </si>
  <si>
    <t>-975097934</t>
  </si>
  <si>
    <t>751R25</t>
  </si>
  <si>
    <t>Vodoinstalaterské práce - pasivní rekuperace</t>
  </si>
  <si>
    <t>-1787962548</t>
  </si>
  <si>
    <t>751R26</t>
  </si>
  <si>
    <t>Závěsový, spojovací a těsnící materiál</t>
  </si>
  <si>
    <t>1852844233</t>
  </si>
  <si>
    <t>751R27</t>
  </si>
  <si>
    <t>Přeprava osob a materiálu, nákladní auto</t>
  </si>
  <si>
    <t>1043910053</t>
  </si>
  <si>
    <t>751R28</t>
  </si>
  <si>
    <t>Přeprava osob a materiálu, osobní auto</t>
  </si>
  <si>
    <t>-1006196606</t>
  </si>
  <si>
    <t>751R29</t>
  </si>
  <si>
    <t>Zaregulování a předání díla
- protokol o zaregulování
- návody k instalovaným zařízením</t>
  </si>
  <si>
    <t>-380828981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</si>
</sst>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9" t="s">
        <v>14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R5" s="19"/>
      <c r="BE5" s="20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1" t="s">
        <v>17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R6" s="19"/>
      <c r="BE6" s="20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0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07"/>
      <c r="BS8" s="16" t="s">
        <v>6</v>
      </c>
    </row>
    <row r="9" spans="1:74" ht="14.45" customHeight="1">
      <c r="B9" s="19"/>
      <c r="AR9" s="19"/>
      <c r="BE9" s="20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07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207"/>
      <c r="BS11" s="16" t="s">
        <v>6</v>
      </c>
    </row>
    <row r="12" spans="1:74" ht="6.95" customHeight="1">
      <c r="B12" s="19"/>
      <c r="AR12" s="19"/>
      <c r="BE12" s="207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207"/>
      <c r="BS13" s="16" t="s">
        <v>6</v>
      </c>
    </row>
    <row r="14" spans="1:74" ht="12.75">
      <c r="B14" s="19"/>
      <c r="E14" s="212" t="s">
        <v>28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6" t="s">
        <v>26</v>
      </c>
      <c r="AN14" s="28" t="s">
        <v>28</v>
      </c>
      <c r="AR14" s="19"/>
      <c r="BE14" s="207"/>
      <c r="BS14" s="16" t="s">
        <v>6</v>
      </c>
    </row>
    <row r="15" spans="1:74" ht="6.95" customHeight="1">
      <c r="B15" s="19"/>
      <c r="AR15" s="19"/>
      <c r="BE15" s="207"/>
      <c r="BS15" s="16" t="s">
        <v>4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207"/>
      <c r="BS16" s="16" t="s">
        <v>4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207"/>
      <c r="BS17" s="16" t="s">
        <v>30</v>
      </c>
    </row>
    <row r="18" spans="2:71" ht="6.95" customHeight="1">
      <c r="B18" s="19"/>
      <c r="AR18" s="19"/>
      <c r="BE18" s="207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207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207"/>
      <c r="BS20" s="16" t="s">
        <v>30</v>
      </c>
    </row>
    <row r="21" spans="2:71" ht="6.95" customHeight="1">
      <c r="B21" s="19"/>
      <c r="AR21" s="19"/>
      <c r="BE21" s="207"/>
    </row>
    <row r="22" spans="2:71" ht="12" customHeight="1">
      <c r="B22" s="19"/>
      <c r="D22" s="26" t="s">
        <v>32</v>
      </c>
      <c r="AR22" s="19"/>
      <c r="BE22" s="207"/>
    </row>
    <row r="23" spans="2:71" ht="16.5" customHeight="1">
      <c r="B23" s="19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19"/>
      <c r="BE23" s="207"/>
    </row>
    <row r="24" spans="2:71" ht="6.95" customHeight="1">
      <c r="B24" s="19"/>
      <c r="AR24" s="19"/>
      <c r="BE24" s="20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7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5">
        <f>ROUND(AG94,2)</f>
        <v>0</v>
      </c>
      <c r="AL26" s="216"/>
      <c r="AM26" s="216"/>
      <c r="AN26" s="216"/>
      <c r="AO26" s="216"/>
      <c r="AR26" s="31"/>
      <c r="BE26" s="207"/>
    </row>
    <row r="27" spans="2:71" s="1" customFormat="1" ht="6.95" customHeight="1">
      <c r="B27" s="31"/>
      <c r="AR27" s="31"/>
      <c r="BE27" s="207"/>
    </row>
    <row r="28" spans="2:71" s="1" customFormat="1" ht="12.75">
      <c r="B28" s="31"/>
      <c r="L28" s="217" t="s">
        <v>34</v>
      </c>
      <c r="M28" s="217"/>
      <c r="N28" s="217"/>
      <c r="O28" s="217"/>
      <c r="P28" s="217"/>
      <c r="W28" s="217" t="s">
        <v>35</v>
      </c>
      <c r="X28" s="217"/>
      <c r="Y28" s="217"/>
      <c r="Z28" s="217"/>
      <c r="AA28" s="217"/>
      <c r="AB28" s="217"/>
      <c r="AC28" s="217"/>
      <c r="AD28" s="217"/>
      <c r="AE28" s="217"/>
      <c r="AK28" s="217" t="s">
        <v>36</v>
      </c>
      <c r="AL28" s="217"/>
      <c r="AM28" s="217"/>
      <c r="AN28" s="217"/>
      <c r="AO28" s="217"/>
      <c r="AR28" s="31"/>
      <c r="BE28" s="207"/>
    </row>
    <row r="29" spans="2:71" s="2" customFormat="1" ht="14.45" customHeight="1">
      <c r="B29" s="35"/>
      <c r="D29" s="26" t="s">
        <v>37</v>
      </c>
      <c r="F29" s="26" t="s">
        <v>38</v>
      </c>
      <c r="L29" s="220">
        <v>0.21</v>
      </c>
      <c r="M29" s="219"/>
      <c r="N29" s="219"/>
      <c r="O29" s="219"/>
      <c r="P29" s="219"/>
      <c r="W29" s="218">
        <f>ROUND(AZ94, 2)</f>
        <v>0</v>
      </c>
      <c r="X29" s="219"/>
      <c r="Y29" s="219"/>
      <c r="Z29" s="219"/>
      <c r="AA29" s="219"/>
      <c r="AB29" s="219"/>
      <c r="AC29" s="219"/>
      <c r="AD29" s="219"/>
      <c r="AE29" s="219"/>
      <c r="AK29" s="218">
        <f>ROUND(AV94, 2)</f>
        <v>0</v>
      </c>
      <c r="AL29" s="219"/>
      <c r="AM29" s="219"/>
      <c r="AN29" s="219"/>
      <c r="AO29" s="219"/>
      <c r="AR29" s="35"/>
      <c r="BE29" s="208"/>
    </row>
    <row r="30" spans="2:71" s="2" customFormat="1" ht="14.45" customHeight="1">
      <c r="B30" s="35"/>
      <c r="F30" s="26" t="s">
        <v>39</v>
      </c>
      <c r="L30" s="220">
        <v>0.15</v>
      </c>
      <c r="M30" s="219"/>
      <c r="N30" s="219"/>
      <c r="O30" s="219"/>
      <c r="P30" s="219"/>
      <c r="W30" s="218">
        <f>ROUND(BA94, 2)</f>
        <v>0</v>
      </c>
      <c r="X30" s="219"/>
      <c r="Y30" s="219"/>
      <c r="Z30" s="219"/>
      <c r="AA30" s="219"/>
      <c r="AB30" s="219"/>
      <c r="AC30" s="219"/>
      <c r="AD30" s="219"/>
      <c r="AE30" s="219"/>
      <c r="AK30" s="218">
        <f>ROUND(AW94, 2)</f>
        <v>0</v>
      </c>
      <c r="AL30" s="219"/>
      <c r="AM30" s="219"/>
      <c r="AN30" s="219"/>
      <c r="AO30" s="219"/>
      <c r="AR30" s="35"/>
      <c r="BE30" s="208"/>
    </row>
    <row r="31" spans="2:71" s="2" customFormat="1" ht="14.45" hidden="1" customHeight="1">
      <c r="B31" s="35"/>
      <c r="F31" s="26" t="s">
        <v>40</v>
      </c>
      <c r="L31" s="220">
        <v>0.21</v>
      </c>
      <c r="M31" s="219"/>
      <c r="N31" s="219"/>
      <c r="O31" s="219"/>
      <c r="P31" s="219"/>
      <c r="W31" s="218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18">
        <v>0</v>
      </c>
      <c r="AL31" s="219"/>
      <c r="AM31" s="219"/>
      <c r="AN31" s="219"/>
      <c r="AO31" s="219"/>
      <c r="AR31" s="35"/>
      <c r="BE31" s="208"/>
    </row>
    <row r="32" spans="2:71" s="2" customFormat="1" ht="14.45" hidden="1" customHeight="1">
      <c r="B32" s="35"/>
      <c r="F32" s="26" t="s">
        <v>41</v>
      </c>
      <c r="L32" s="220">
        <v>0.15</v>
      </c>
      <c r="M32" s="219"/>
      <c r="N32" s="219"/>
      <c r="O32" s="219"/>
      <c r="P32" s="219"/>
      <c r="W32" s="218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18">
        <v>0</v>
      </c>
      <c r="AL32" s="219"/>
      <c r="AM32" s="219"/>
      <c r="AN32" s="219"/>
      <c r="AO32" s="219"/>
      <c r="AR32" s="35"/>
      <c r="BE32" s="208"/>
    </row>
    <row r="33" spans="2:57" s="2" customFormat="1" ht="14.45" hidden="1" customHeight="1">
      <c r="B33" s="35"/>
      <c r="F33" s="26" t="s">
        <v>42</v>
      </c>
      <c r="L33" s="220">
        <v>0</v>
      </c>
      <c r="M33" s="219"/>
      <c r="N33" s="219"/>
      <c r="O33" s="219"/>
      <c r="P33" s="219"/>
      <c r="W33" s="218">
        <f>ROUND(BD94, 2)</f>
        <v>0</v>
      </c>
      <c r="X33" s="219"/>
      <c r="Y33" s="219"/>
      <c r="Z33" s="219"/>
      <c r="AA33" s="219"/>
      <c r="AB33" s="219"/>
      <c r="AC33" s="219"/>
      <c r="AD33" s="219"/>
      <c r="AE33" s="219"/>
      <c r="AK33" s="218">
        <v>0</v>
      </c>
      <c r="AL33" s="219"/>
      <c r="AM33" s="219"/>
      <c r="AN33" s="219"/>
      <c r="AO33" s="219"/>
      <c r="AR33" s="35"/>
      <c r="BE33" s="208"/>
    </row>
    <row r="34" spans="2:57" s="1" customFormat="1" ht="6.95" customHeight="1">
      <c r="B34" s="31"/>
      <c r="AR34" s="31"/>
      <c r="BE34" s="207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24" t="s">
        <v>45</v>
      </c>
      <c r="Y35" s="222"/>
      <c r="Z35" s="222"/>
      <c r="AA35" s="222"/>
      <c r="AB35" s="222"/>
      <c r="AC35" s="38"/>
      <c r="AD35" s="38"/>
      <c r="AE35" s="38"/>
      <c r="AF35" s="38"/>
      <c r="AG35" s="38"/>
      <c r="AH35" s="38"/>
      <c r="AI35" s="38"/>
      <c r="AJ35" s="38"/>
      <c r="AK35" s="221">
        <f>SUM(AK26:AK33)</f>
        <v>0</v>
      </c>
      <c r="AL35" s="222"/>
      <c r="AM35" s="222"/>
      <c r="AN35" s="222"/>
      <c r="AO35" s="223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IS0022</v>
      </c>
      <c r="AR84" s="47"/>
    </row>
    <row r="85" spans="1:91" s="4" customFormat="1" ht="36.950000000000003" customHeight="1">
      <c r="B85" s="48"/>
      <c r="C85" s="49" t="s">
        <v>16</v>
      </c>
      <c r="L85" s="187" t="str">
        <f>K6</f>
        <v>Odloučené pracoviště Jilemnického - přístavba a stavební úpravy frézařské dílny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89" t="str">
        <f>IF(AN8= "","",AN8)</f>
        <v>20. 10. 2022</v>
      </c>
      <c r="AN87" s="189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190" t="str">
        <f>IF(E17="","",E17)</f>
        <v xml:space="preserve"> </v>
      </c>
      <c r="AN89" s="191"/>
      <c r="AO89" s="191"/>
      <c r="AP89" s="191"/>
      <c r="AR89" s="31"/>
      <c r="AS89" s="192" t="s">
        <v>53</v>
      </c>
      <c r="AT89" s="19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190" t="str">
        <f>IF(E20="","",E20)</f>
        <v xml:space="preserve"> </v>
      </c>
      <c r="AN90" s="191"/>
      <c r="AO90" s="191"/>
      <c r="AP90" s="191"/>
      <c r="AR90" s="31"/>
      <c r="AS90" s="194"/>
      <c r="AT90" s="195"/>
      <c r="BD90" s="55"/>
    </row>
    <row r="91" spans="1:91" s="1" customFormat="1" ht="10.9" customHeight="1">
      <c r="B91" s="31"/>
      <c r="AR91" s="31"/>
      <c r="AS91" s="194"/>
      <c r="AT91" s="195"/>
      <c r="BD91" s="55"/>
    </row>
    <row r="92" spans="1:91" s="1" customFormat="1" ht="29.25" customHeight="1">
      <c r="B92" s="31"/>
      <c r="C92" s="196" t="s">
        <v>54</v>
      </c>
      <c r="D92" s="197"/>
      <c r="E92" s="197"/>
      <c r="F92" s="197"/>
      <c r="G92" s="197"/>
      <c r="H92" s="56"/>
      <c r="I92" s="199" t="s">
        <v>55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8" t="s">
        <v>56</v>
      </c>
      <c r="AH92" s="197"/>
      <c r="AI92" s="197"/>
      <c r="AJ92" s="197"/>
      <c r="AK92" s="197"/>
      <c r="AL92" s="197"/>
      <c r="AM92" s="197"/>
      <c r="AN92" s="199" t="s">
        <v>57</v>
      </c>
      <c r="AO92" s="197"/>
      <c r="AP92" s="200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4">
        <f>ROUND(SUM(AG95:AG99),2)</f>
        <v>0</v>
      </c>
      <c r="AH94" s="204"/>
      <c r="AI94" s="204"/>
      <c r="AJ94" s="204"/>
      <c r="AK94" s="204"/>
      <c r="AL94" s="204"/>
      <c r="AM94" s="204"/>
      <c r="AN94" s="205">
        <f t="shared" ref="AN94:AN99" si="0">SUM(AG94,AT94)</f>
        <v>0</v>
      </c>
      <c r="AO94" s="205"/>
      <c r="AP94" s="205"/>
      <c r="AQ94" s="66" t="s">
        <v>1</v>
      </c>
      <c r="AR94" s="62"/>
      <c r="AS94" s="67">
        <f>ROUND(SUM(AS95:AS99),2)</f>
        <v>0</v>
      </c>
      <c r="AT94" s="68">
        <f t="shared" ref="AT94:AT99" si="1">ROUND(SUM(AV94:AW94),2)</f>
        <v>0</v>
      </c>
      <c r="AU94" s="69">
        <f>ROUND(SUM(AU95:AU99),5)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ROUND(SUM(AZ95:AZ99),2)</f>
        <v>0</v>
      </c>
      <c r="BA94" s="68">
        <f>ROUND(SUM(BA95:BA99),2)</f>
        <v>0</v>
      </c>
      <c r="BB94" s="68">
        <f>ROUND(SUM(BB95:BB99),2)</f>
        <v>0</v>
      </c>
      <c r="BC94" s="68">
        <f>ROUND(SUM(BC95:BC99),2)</f>
        <v>0</v>
      </c>
      <c r="BD94" s="70">
        <f>ROUND(SUM(BD95:BD99),2)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5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201" t="s">
        <v>78</v>
      </c>
      <c r="E95" s="201"/>
      <c r="F95" s="201"/>
      <c r="G95" s="201"/>
      <c r="H95" s="201"/>
      <c r="I95" s="76"/>
      <c r="J95" s="201" t="s">
        <v>79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2">
        <f>'SO 01 - Stavební část'!J30</f>
        <v>0</v>
      </c>
      <c r="AH95" s="203"/>
      <c r="AI95" s="203"/>
      <c r="AJ95" s="203"/>
      <c r="AK95" s="203"/>
      <c r="AL95" s="203"/>
      <c r="AM95" s="203"/>
      <c r="AN95" s="202">
        <f t="shared" si="0"/>
        <v>0</v>
      </c>
      <c r="AO95" s="203"/>
      <c r="AP95" s="203"/>
      <c r="AQ95" s="77" t="s">
        <v>80</v>
      </c>
      <c r="AR95" s="74"/>
      <c r="AS95" s="78">
        <v>0</v>
      </c>
      <c r="AT95" s="79">
        <f t="shared" si="1"/>
        <v>0</v>
      </c>
      <c r="AU95" s="80">
        <f>'SO 01 - Stavební část'!P139</f>
        <v>0</v>
      </c>
      <c r="AV95" s="79">
        <f>'SO 01 - Stavební část'!J33</f>
        <v>0</v>
      </c>
      <c r="AW95" s="79">
        <f>'SO 01 - Stavební část'!J34</f>
        <v>0</v>
      </c>
      <c r="AX95" s="79">
        <f>'SO 01 - Stavební část'!J35</f>
        <v>0</v>
      </c>
      <c r="AY95" s="79">
        <f>'SO 01 - Stavební část'!J36</f>
        <v>0</v>
      </c>
      <c r="AZ95" s="79">
        <f>'SO 01 - Stavební část'!F33</f>
        <v>0</v>
      </c>
      <c r="BA95" s="79">
        <f>'SO 01 - Stavební část'!F34</f>
        <v>0</v>
      </c>
      <c r="BB95" s="79">
        <f>'SO 01 - Stavební část'!F35</f>
        <v>0</v>
      </c>
      <c r="BC95" s="79">
        <f>'SO 01 - Stavební část'!F36</f>
        <v>0</v>
      </c>
      <c r="BD95" s="81">
        <f>'SO 01 - Stavební část'!F37</f>
        <v>0</v>
      </c>
      <c r="BT95" s="82" t="s">
        <v>81</v>
      </c>
      <c r="BV95" s="82" t="s">
        <v>75</v>
      </c>
      <c r="BW95" s="82" t="s">
        <v>82</v>
      </c>
      <c r="BX95" s="82" t="s">
        <v>5</v>
      </c>
      <c r="CL95" s="82" t="s">
        <v>1</v>
      </c>
      <c r="CM95" s="82" t="s">
        <v>83</v>
      </c>
    </row>
    <row r="96" spans="1:91" s="6" customFormat="1" ht="16.5" customHeight="1">
      <c r="A96" s="73" t="s">
        <v>77</v>
      </c>
      <c r="B96" s="74"/>
      <c r="C96" s="75"/>
      <c r="D96" s="201" t="s">
        <v>84</v>
      </c>
      <c r="E96" s="201"/>
      <c r="F96" s="201"/>
      <c r="G96" s="201"/>
      <c r="H96" s="201"/>
      <c r="I96" s="76"/>
      <c r="J96" s="201" t="s">
        <v>85</v>
      </c>
      <c r="K96" s="201"/>
      <c r="L96" s="201"/>
      <c r="M96" s="201"/>
      <c r="N96" s="201"/>
      <c r="O96" s="201"/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201"/>
      <c r="AB96" s="201"/>
      <c r="AC96" s="201"/>
      <c r="AD96" s="201"/>
      <c r="AE96" s="201"/>
      <c r="AF96" s="201"/>
      <c r="AG96" s="202">
        <f>'SO 02 - Ústřední vytápění'!J30</f>
        <v>0</v>
      </c>
      <c r="AH96" s="203"/>
      <c r="AI96" s="203"/>
      <c r="AJ96" s="203"/>
      <c r="AK96" s="203"/>
      <c r="AL96" s="203"/>
      <c r="AM96" s="203"/>
      <c r="AN96" s="202">
        <f t="shared" si="0"/>
        <v>0</v>
      </c>
      <c r="AO96" s="203"/>
      <c r="AP96" s="203"/>
      <c r="AQ96" s="77" t="s">
        <v>80</v>
      </c>
      <c r="AR96" s="74"/>
      <c r="AS96" s="78">
        <v>0</v>
      </c>
      <c r="AT96" s="79">
        <f t="shared" si="1"/>
        <v>0</v>
      </c>
      <c r="AU96" s="80">
        <f>'SO 02 - Ústřední vytápění'!P120</f>
        <v>0</v>
      </c>
      <c r="AV96" s="79">
        <f>'SO 02 - Ústřední vytápění'!J33</f>
        <v>0</v>
      </c>
      <c r="AW96" s="79">
        <f>'SO 02 - Ústřední vytápění'!J34</f>
        <v>0</v>
      </c>
      <c r="AX96" s="79">
        <f>'SO 02 - Ústřední vytápění'!J35</f>
        <v>0</v>
      </c>
      <c r="AY96" s="79">
        <f>'SO 02 - Ústřední vytápění'!J36</f>
        <v>0</v>
      </c>
      <c r="AZ96" s="79">
        <f>'SO 02 - Ústřední vytápění'!F33</f>
        <v>0</v>
      </c>
      <c r="BA96" s="79">
        <f>'SO 02 - Ústřední vytápění'!F34</f>
        <v>0</v>
      </c>
      <c r="BB96" s="79">
        <f>'SO 02 - Ústřední vytápění'!F35</f>
        <v>0</v>
      </c>
      <c r="BC96" s="79">
        <f>'SO 02 - Ústřední vytápění'!F36</f>
        <v>0</v>
      </c>
      <c r="BD96" s="81">
        <f>'SO 02 - Ústřední vytápění'!F37</f>
        <v>0</v>
      </c>
      <c r="BT96" s="82" t="s">
        <v>81</v>
      </c>
      <c r="BV96" s="82" t="s">
        <v>75</v>
      </c>
      <c r="BW96" s="82" t="s">
        <v>86</v>
      </c>
      <c r="BX96" s="82" t="s">
        <v>5</v>
      </c>
      <c r="CL96" s="82" t="s">
        <v>1</v>
      </c>
      <c r="CM96" s="82" t="s">
        <v>83</v>
      </c>
    </row>
    <row r="97" spans="1:91" s="6" customFormat="1" ht="16.5" customHeight="1">
      <c r="A97" s="73" t="s">
        <v>77</v>
      </c>
      <c r="B97" s="74"/>
      <c r="C97" s="75"/>
      <c r="D97" s="201" t="s">
        <v>87</v>
      </c>
      <c r="E97" s="201"/>
      <c r="F97" s="201"/>
      <c r="G97" s="201"/>
      <c r="H97" s="201"/>
      <c r="I97" s="76"/>
      <c r="J97" s="201" t="s">
        <v>88</v>
      </c>
      <c r="K97" s="201"/>
      <c r="L97" s="201"/>
      <c r="M97" s="201"/>
      <c r="N97" s="201"/>
      <c r="O97" s="201"/>
      <c r="P97" s="201"/>
      <c r="Q97" s="201"/>
      <c r="R97" s="201"/>
      <c r="S97" s="201"/>
      <c r="T97" s="201"/>
      <c r="U97" s="201"/>
      <c r="V97" s="201"/>
      <c r="W97" s="201"/>
      <c r="X97" s="201"/>
      <c r="Y97" s="201"/>
      <c r="Z97" s="201"/>
      <c r="AA97" s="201"/>
      <c r="AB97" s="201"/>
      <c r="AC97" s="201"/>
      <c r="AD97" s="201"/>
      <c r="AE97" s="201"/>
      <c r="AF97" s="201"/>
      <c r="AG97" s="202">
        <f>'SO 03 - Elektroinstalace'!J30</f>
        <v>0</v>
      </c>
      <c r="AH97" s="203"/>
      <c r="AI97" s="203"/>
      <c r="AJ97" s="203"/>
      <c r="AK97" s="203"/>
      <c r="AL97" s="203"/>
      <c r="AM97" s="203"/>
      <c r="AN97" s="202">
        <f t="shared" si="0"/>
        <v>0</v>
      </c>
      <c r="AO97" s="203"/>
      <c r="AP97" s="203"/>
      <c r="AQ97" s="77" t="s">
        <v>80</v>
      </c>
      <c r="AR97" s="74"/>
      <c r="AS97" s="78">
        <v>0</v>
      </c>
      <c r="AT97" s="79">
        <f t="shared" si="1"/>
        <v>0</v>
      </c>
      <c r="AU97" s="80">
        <f>'SO 03 - Elektroinstalace'!P133</f>
        <v>0</v>
      </c>
      <c r="AV97" s="79">
        <f>'SO 03 - Elektroinstalace'!J33</f>
        <v>0</v>
      </c>
      <c r="AW97" s="79">
        <f>'SO 03 - Elektroinstalace'!J34</f>
        <v>0</v>
      </c>
      <c r="AX97" s="79">
        <f>'SO 03 - Elektroinstalace'!J35</f>
        <v>0</v>
      </c>
      <c r="AY97" s="79">
        <f>'SO 03 - Elektroinstalace'!J36</f>
        <v>0</v>
      </c>
      <c r="AZ97" s="79">
        <f>'SO 03 - Elektroinstalace'!F33</f>
        <v>0</v>
      </c>
      <c r="BA97" s="79">
        <f>'SO 03 - Elektroinstalace'!F34</f>
        <v>0</v>
      </c>
      <c r="BB97" s="79">
        <f>'SO 03 - Elektroinstalace'!F35</f>
        <v>0</v>
      </c>
      <c r="BC97" s="79">
        <f>'SO 03 - Elektroinstalace'!F36</f>
        <v>0</v>
      </c>
      <c r="BD97" s="81">
        <f>'SO 03 - Elektroinstalace'!F37</f>
        <v>0</v>
      </c>
      <c r="BT97" s="82" t="s">
        <v>81</v>
      </c>
      <c r="BV97" s="82" t="s">
        <v>75</v>
      </c>
      <c r="BW97" s="82" t="s">
        <v>89</v>
      </c>
      <c r="BX97" s="82" t="s">
        <v>5</v>
      </c>
      <c r="CL97" s="82" t="s">
        <v>1</v>
      </c>
      <c r="CM97" s="82" t="s">
        <v>83</v>
      </c>
    </row>
    <row r="98" spans="1:91" s="6" customFormat="1" ht="16.5" customHeight="1">
      <c r="A98" s="73" t="s">
        <v>77</v>
      </c>
      <c r="B98" s="74"/>
      <c r="C98" s="75"/>
      <c r="D98" s="201" t="s">
        <v>90</v>
      </c>
      <c r="E98" s="201"/>
      <c r="F98" s="201"/>
      <c r="G98" s="201"/>
      <c r="H98" s="201"/>
      <c r="I98" s="76"/>
      <c r="J98" s="201" t="s">
        <v>91</v>
      </c>
      <c r="K98" s="201"/>
      <c r="L98" s="201"/>
      <c r="M98" s="201"/>
      <c r="N98" s="201"/>
      <c r="O98" s="201"/>
      <c r="P98" s="201"/>
      <c r="Q98" s="201"/>
      <c r="R98" s="201"/>
      <c r="S98" s="201"/>
      <c r="T98" s="201"/>
      <c r="U98" s="201"/>
      <c r="V98" s="201"/>
      <c r="W98" s="201"/>
      <c r="X98" s="201"/>
      <c r="Y98" s="201"/>
      <c r="Z98" s="201"/>
      <c r="AA98" s="201"/>
      <c r="AB98" s="201"/>
      <c r="AC98" s="201"/>
      <c r="AD98" s="201"/>
      <c r="AE98" s="201"/>
      <c r="AF98" s="201"/>
      <c r="AG98" s="202">
        <f>'SO 04 - Zdravotechnika'!J30</f>
        <v>0</v>
      </c>
      <c r="AH98" s="203"/>
      <c r="AI98" s="203"/>
      <c r="AJ98" s="203"/>
      <c r="AK98" s="203"/>
      <c r="AL98" s="203"/>
      <c r="AM98" s="203"/>
      <c r="AN98" s="202">
        <f t="shared" si="0"/>
        <v>0</v>
      </c>
      <c r="AO98" s="203"/>
      <c r="AP98" s="203"/>
      <c r="AQ98" s="77" t="s">
        <v>80</v>
      </c>
      <c r="AR98" s="74"/>
      <c r="AS98" s="78">
        <v>0</v>
      </c>
      <c r="AT98" s="79">
        <f t="shared" si="1"/>
        <v>0</v>
      </c>
      <c r="AU98" s="80">
        <f>'SO 04 - Zdravotechnika'!P127</f>
        <v>0</v>
      </c>
      <c r="AV98" s="79">
        <f>'SO 04 - Zdravotechnika'!J33</f>
        <v>0</v>
      </c>
      <c r="AW98" s="79">
        <f>'SO 04 - Zdravotechnika'!J34</f>
        <v>0</v>
      </c>
      <c r="AX98" s="79">
        <f>'SO 04 - Zdravotechnika'!J35</f>
        <v>0</v>
      </c>
      <c r="AY98" s="79">
        <f>'SO 04 - Zdravotechnika'!J36</f>
        <v>0</v>
      </c>
      <c r="AZ98" s="79">
        <f>'SO 04 - Zdravotechnika'!F33</f>
        <v>0</v>
      </c>
      <c r="BA98" s="79">
        <f>'SO 04 - Zdravotechnika'!F34</f>
        <v>0</v>
      </c>
      <c r="BB98" s="79">
        <f>'SO 04 - Zdravotechnika'!F35</f>
        <v>0</v>
      </c>
      <c r="BC98" s="79">
        <f>'SO 04 - Zdravotechnika'!F36</f>
        <v>0</v>
      </c>
      <c r="BD98" s="81">
        <f>'SO 04 - Zdravotechnika'!F37</f>
        <v>0</v>
      </c>
      <c r="BT98" s="82" t="s">
        <v>81</v>
      </c>
      <c r="BV98" s="82" t="s">
        <v>75</v>
      </c>
      <c r="BW98" s="82" t="s">
        <v>92</v>
      </c>
      <c r="BX98" s="82" t="s">
        <v>5</v>
      </c>
      <c r="CL98" s="82" t="s">
        <v>1</v>
      </c>
      <c r="CM98" s="82" t="s">
        <v>83</v>
      </c>
    </row>
    <row r="99" spans="1:91" s="6" customFormat="1" ht="16.5" customHeight="1">
      <c r="A99" s="73" t="s">
        <v>77</v>
      </c>
      <c r="B99" s="74"/>
      <c r="C99" s="75"/>
      <c r="D99" s="201" t="s">
        <v>93</v>
      </c>
      <c r="E99" s="201"/>
      <c r="F99" s="201"/>
      <c r="G99" s="201"/>
      <c r="H99" s="201"/>
      <c r="I99" s="76"/>
      <c r="J99" s="201" t="s">
        <v>94</v>
      </c>
      <c r="K99" s="201"/>
      <c r="L99" s="201"/>
      <c r="M99" s="201"/>
      <c r="N99" s="201"/>
      <c r="O99" s="201"/>
      <c r="P99" s="201"/>
      <c r="Q99" s="201"/>
      <c r="R99" s="201"/>
      <c r="S99" s="201"/>
      <c r="T99" s="201"/>
      <c r="U99" s="201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2">
        <f>'SO 05 - Vzduchotechnika'!J30</f>
        <v>0</v>
      </c>
      <c r="AH99" s="203"/>
      <c r="AI99" s="203"/>
      <c r="AJ99" s="203"/>
      <c r="AK99" s="203"/>
      <c r="AL99" s="203"/>
      <c r="AM99" s="203"/>
      <c r="AN99" s="202">
        <f t="shared" si="0"/>
        <v>0</v>
      </c>
      <c r="AO99" s="203"/>
      <c r="AP99" s="203"/>
      <c r="AQ99" s="77" t="s">
        <v>80</v>
      </c>
      <c r="AR99" s="74"/>
      <c r="AS99" s="83">
        <v>0</v>
      </c>
      <c r="AT99" s="84">
        <f t="shared" si="1"/>
        <v>0</v>
      </c>
      <c r="AU99" s="85">
        <f>'SO 05 - Vzduchotechnika'!P118</f>
        <v>0</v>
      </c>
      <c r="AV99" s="84">
        <f>'SO 05 - Vzduchotechnika'!J33</f>
        <v>0</v>
      </c>
      <c r="AW99" s="84">
        <f>'SO 05 - Vzduchotechnika'!J34</f>
        <v>0</v>
      </c>
      <c r="AX99" s="84">
        <f>'SO 05 - Vzduchotechnika'!J35</f>
        <v>0</v>
      </c>
      <c r="AY99" s="84">
        <f>'SO 05 - Vzduchotechnika'!J36</f>
        <v>0</v>
      </c>
      <c r="AZ99" s="84">
        <f>'SO 05 - Vzduchotechnika'!F33</f>
        <v>0</v>
      </c>
      <c r="BA99" s="84">
        <f>'SO 05 - Vzduchotechnika'!F34</f>
        <v>0</v>
      </c>
      <c r="BB99" s="84">
        <f>'SO 05 - Vzduchotechnika'!F35</f>
        <v>0</v>
      </c>
      <c r="BC99" s="84">
        <f>'SO 05 - Vzduchotechnika'!F36</f>
        <v>0</v>
      </c>
      <c r="BD99" s="86">
        <f>'SO 05 - Vzduchotechnika'!F37</f>
        <v>0</v>
      </c>
      <c r="BT99" s="82" t="s">
        <v>81</v>
      </c>
      <c r="BV99" s="82" t="s">
        <v>75</v>
      </c>
      <c r="BW99" s="82" t="s">
        <v>95</v>
      </c>
      <c r="BX99" s="82" t="s">
        <v>5</v>
      </c>
      <c r="CL99" s="82" t="s">
        <v>1</v>
      </c>
      <c r="CM99" s="82" t="s">
        <v>83</v>
      </c>
    </row>
    <row r="100" spans="1:91" s="1" customFormat="1" ht="30" customHeight="1">
      <c r="B100" s="31"/>
      <c r="AR100" s="31"/>
    </row>
    <row r="101" spans="1:91" s="1" customFormat="1" ht="6.95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31"/>
    </row>
  </sheetData>
  <sheetProtection algorithmName="SHA-512" hashValue="xUR9QJ5+Z/4UISHD6yUXBwQEFOTw80h0Xlck4ARdkr0MXlx1Z0jYKLRTxRrTpe+ZLFlaeyLLPDnbRF1DE+7cOA==" saltValue="OeWLH1+3JT8YusCHXBVPa5K01a23zErqn51nyhOtJ0DqmtKMn2S7b6oDR2vloeRST3s7oWn65ULjHMqSM6hkl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SO 01 - Stavební část'!C2" display="/" xr:uid="{00000000-0004-0000-0000-000000000000}"/>
    <hyperlink ref="A96" location="'SO 02 - Ústřední vytápění'!C2" display="/" xr:uid="{00000000-0004-0000-0000-000001000000}"/>
    <hyperlink ref="A97" location="'SO 03 - Elektroinstalace'!C2" display="/" xr:uid="{00000000-0004-0000-0000-000002000000}"/>
    <hyperlink ref="A98" location="'SO 04 - Zdravotechnika'!C2" display="/" xr:uid="{00000000-0004-0000-0000-000003000000}"/>
    <hyperlink ref="A99" location="'SO 05 - Vzduchotechnika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2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6" t="s">
        <v>82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hidden="1" customHeight="1">
      <c r="B4" s="19"/>
      <c r="D4" s="20" t="s">
        <v>96</v>
      </c>
      <c r="L4" s="19"/>
      <c r="M4" s="87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26.25" hidden="1" customHeight="1">
      <c r="B7" s="19"/>
      <c r="E7" s="225" t="str">
        <f>'Rekapitulace stavby'!K6</f>
        <v>Odloučené pracoviště Jilemnického - přístavba a stavební úpravy frézařské dílny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97</v>
      </c>
      <c r="L8" s="31"/>
    </row>
    <row r="9" spans="2:46" s="1" customFormat="1" ht="16.5" hidden="1" customHeight="1">
      <c r="B9" s="31"/>
      <c r="E9" s="187" t="s">
        <v>98</v>
      </c>
      <c r="F9" s="227"/>
      <c r="G9" s="227"/>
      <c r="H9" s="227"/>
      <c r="L9" s="31"/>
    </row>
    <row r="10" spans="2:46" s="1" customFormat="1" ht="11.25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20. 10. 2022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209"/>
      <c r="G18" s="209"/>
      <c r="H18" s="209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21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31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32</v>
      </c>
      <c r="L26" s="31"/>
    </row>
    <row r="27" spans="2:12" s="7" customFormat="1" ht="16.5" hidden="1" customHeight="1">
      <c r="B27" s="88"/>
      <c r="E27" s="214" t="s">
        <v>1</v>
      </c>
      <c r="F27" s="214"/>
      <c r="G27" s="214"/>
      <c r="H27" s="214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33</v>
      </c>
      <c r="J30" s="65">
        <f>ROUND(J139,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hidden="1" customHeight="1">
      <c r="B33" s="31"/>
      <c r="D33" s="54" t="s">
        <v>37</v>
      </c>
      <c r="E33" s="26" t="s">
        <v>38</v>
      </c>
      <c r="F33" s="90">
        <f>ROUND((SUM(BE139:BE626)),  2)</f>
        <v>0</v>
      </c>
      <c r="I33" s="91">
        <v>0.21</v>
      </c>
      <c r="J33" s="90">
        <f>ROUND(((SUM(BE139:BE626))*I33),  2)</f>
        <v>0</v>
      </c>
      <c r="L33" s="31"/>
    </row>
    <row r="34" spans="2:12" s="1" customFormat="1" ht="14.45" hidden="1" customHeight="1">
      <c r="B34" s="31"/>
      <c r="E34" s="26" t="s">
        <v>39</v>
      </c>
      <c r="F34" s="90">
        <f>ROUND((SUM(BF139:BF626)),  2)</f>
        <v>0</v>
      </c>
      <c r="I34" s="91">
        <v>0.15</v>
      </c>
      <c r="J34" s="90">
        <f>ROUND(((SUM(BF139:BF626))*I34),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ROUND((SUM(BG139:BG626)),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ROUND((SUM(BH139:BH626)),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ROUND((SUM(BI139:BI626)),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 hidden="1">
      <c r="B51" s="19"/>
      <c r="L51" s="19"/>
    </row>
    <row r="52" spans="2:12" ht="11.25" hidden="1">
      <c r="B52" s="19"/>
      <c r="L52" s="19"/>
    </row>
    <row r="53" spans="2:12" ht="11.25" hidden="1">
      <c r="B53" s="19"/>
      <c r="L53" s="19"/>
    </row>
    <row r="54" spans="2:12" ht="11.25" hidden="1">
      <c r="B54" s="19"/>
      <c r="L54" s="19"/>
    </row>
    <row r="55" spans="2:12" ht="11.25" hidden="1">
      <c r="B55" s="19"/>
      <c r="L55" s="19"/>
    </row>
    <row r="56" spans="2:12" ht="11.25" hidden="1">
      <c r="B56" s="19"/>
      <c r="L56" s="19"/>
    </row>
    <row r="57" spans="2:12" ht="11.25" hidden="1">
      <c r="B57" s="19"/>
      <c r="L57" s="19"/>
    </row>
    <row r="58" spans="2:12" ht="11.25" hidden="1">
      <c r="B58" s="19"/>
      <c r="L58" s="19"/>
    </row>
    <row r="59" spans="2:12" ht="11.25" hidden="1">
      <c r="B59" s="19"/>
      <c r="L59" s="19"/>
    </row>
    <row r="60" spans="2:12" ht="11.25" hidden="1">
      <c r="B60" s="19"/>
      <c r="L60" s="19"/>
    </row>
    <row r="61" spans="2:12" s="1" customFormat="1" ht="12.75" hidden="1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 hidden="1">
      <c r="B62" s="19"/>
      <c r="L62" s="19"/>
    </row>
    <row r="63" spans="2:12" ht="11.25" hidden="1">
      <c r="B63" s="19"/>
      <c r="L63" s="19"/>
    </row>
    <row r="64" spans="2:12" ht="11.25" hidden="1">
      <c r="B64" s="19"/>
      <c r="L64" s="19"/>
    </row>
    <row r="65" spans="2:12" s="1" customFormat="1" ht="12.75" hidden="1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 hidden="1">
      <c r="B66" s="19"/>
      <c r="L66" s="19"/>
    </row>
    <row r="67" spans="2:12" ht="11.25" hidden="1">
      <c r="B67" s="19"/>
      <c r="L67" s="19"/>
    </row>
    <row r="68" spans="2:12" ht="11.25" hidden="1">
      <c r="B68" s="19"/>
      <c r="L68" s="19"/>
    </row>
    <row r="69" spans="2:12" ht="11.25" hidden="1">
      <c r="B69" s="19"/>
      <c r="L69" s="19"/>
    </row>
    <row r="70" spans="2:12" ht="11.25" hidden="1">
      <c r="B70" s="19"/>
      <c r="L70" s="19"/>
    </row>
    <row r="71" spans="2:12" ht="11.25" hidden="1">
      <c r="B71" s="19"/>
      <c r="L71" s="19"/>
    </row>
    <row r="72" spans="2:12" ht="11.25" hidden="1">
      <c r="B72" s="19"/>
      <c r="L72" s="19"/>
    </row>
    <row r="73" spans="2:12" ht="11.25" hidden="1">
      <c r="B73" s="19"/>
      <c r="L73" s="19"/>
    </row>
    <row r="74" spans="2:12" ht="11.25" hidden="1">
      <c r="B74" s="19"/>
      <c r="L74" s="19"/>
    </row>
    <row r="75" spans="2:12" ht="11.25" hidden="1">
      <c r="B75" s="19"/>
      <c r="L75" s="19"/>
    </row>
    <row r="76" spans="2:12" s="1" customFormat="1" ht="12.75" hidden="1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>
      <c r="B82" s="31"/>
      <c r="C82" s="20" t="s">
        <v>99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26.25" hidden="1" customHeight="1">
      <c r="B85" s="31"/>
      <c r="E85" s="225" t="str">
        <f>E7</f>
        <v>Odloučené pracoviště Jilemnického - přístavba a stavební úpravy frézařské dílny</v>
      </c>
      <c r="F85" s="226"/>
      <c r="G85" s="226"/>
      <c r="H85" s="226"/>
      <c r="L85" s="31"/>
    </row>
    <row r="86" spans="2:47" s="1" customFormat="1" ht="12" hidden="1" customHeight="1">
      <c r="B86" s="31"/>
      <c r="C86" s="26" t="s">
        <v>97</v>
      </c>
      <c r="L86" s="31"/>
    </row>
    <row r="87" spans="2:47" s="1" customFormat="1" ht="16.5" hidden="1" customHeight="1">
      <c r="B87" s="31"/>
      <c r="E87" s="187" t="str">
        <f>E9</f>
        <v>SO 01 - Stavební část</v>
      </c>
      <c r="F87" s="227"/>
      <c r="G87" s="227"/>
      <c r="H87" s="227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20. 10. 2022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hidden="1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0" t="s">
        <v>100</v>
      </c>
      <c r="D94" s="92"/>
      <c r="E94" s="92"/>
      <c r="F94" s="92"/>
      <c r="G94" s="92"/>
      <c r="H94" s="92"/>
      <c r="I94" s="92"/>
      <c r="J94" s="101" t="s">
        <v>101</v>
      </c>
      <c r="K94" s="92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2" t="s">
        <v>102</v>
      </c>
      <c r="J96" s="65">
        <f>J139</f>
        <v>0</v>
      </c>
      <c r="L96" s="31"/>
      <c r="AU96" s="16" t="s">
        <v>103</v>
      </c>
    </row>
    <row r="97" spans="2:12" s="8" customFormat="1" ht="24.95" hidden="1" customHeight="1">
      <c r="B97" s="103"/>
      <c r="D97" s="104" t="s">
        <v>104</v>
      </c>
      <c r="E97" s="105"/>
      <c r="F97" s="105"/>
      <c r="G97" s="105"/>
      <c r="H97" s="105"/>
      <c r="I97" s="105"/>
      <c r="J97" s="106">
        <f>J140</f>
        <v>0</v>
      </c>
      <c r="L97" s="103"/>
    </row>
    <row r="98" spans="2:12" s="9" customFormat="1" ht="19.899999999999999" hidden="1" customHeight="1">
      <c r="B98" s="107"/>
      <c r="D98" s="108" t="s">
        <v>105</v>
      </c>
      <c r="E98" s="109"/>
      <c r="F98" s="109"/>
      <c r="G98" s="109"/>
      <c r="H98" s="109"/>
      <c r="I98" s="109"/>
      <c r="J98" s="110">
        <f>J141</f>
        <v>0</v>
      </c>
      <c r="L98" s="107"/>
    </row>
    <row r="99" spans="2:12" s="9" customFormat="1" ht="19.899999999999999" hidden="1" customHeight="1">
      <c r="B99" s="107"/>
      <c r="D99" s="108" t="s">
        <v>106</v>
      </c>
      <c r="E99" s="109"/>
      <c r="F99" s="109"/>
      <c r="G99" s="109"/>
      <c r="H99" s="109"/>
      <c r="I99" s="109"/>
      <c r="J99" s="110">
        <f>J149</f>
        <v>0</v>
      </c>
      <c r="L99" s="107"/>
    </row>
    <row r="100" spans="2:12" s="9" customFormat="1" ht="19.899999999999999" hidden="1" customHeight="1">
      <c r="B100" s="107"/>
      <c r="D100" s="108" t="s">
        <v>107</v>
      </c>
      <c r="E100" s="109"/>
      <c r="F100" s="109"/>
      <c r="G100" s="109"/>
      <c r="H100" s="109"/>
      <c r="I100" s="109"/>
      <c r="J100" s="110">
        <f>J160</f>
        <v>0</v>
      </c>
      <c r="L100" s="107"/>
    </row>
    <row r="101" spans="2:12" s="9" customFormat="1" ht="19.899999999999999" hidden="1" customHeight="1">
      <c r="B101" s="107"/>
      <c r="D101" s="108" t="s">
        <v>108</v>
      </c>
      <c r="E101" s="109"/>
      <c r="F101" s="109"/>
      <c r="G101" s="109"/>
      <c r="H101" s="109"/>
      <c r="I101" s="109"/>
      <c r="J101" s="110">
        <f>J201</f>
        <v>0</v>
      </c>
      <c r="L101" s="107"/>
    </row>
    <row r="102" spans="2:12" s="9" customFormat="1" ht="19.899999999999999" hidden="1" customHeight="1">
      <c r="B102" s="107"/>
      <c r="D102" s="108" t="s">
        <v>109</v>
      </c>
      <c r="E102" s="109"/>
      <c r="F102" s="109"/>
      <c r="G102" s="109"/>
      <c r="H102" s="109"/>
      <c r="I102" s="109"/>
      <c r="J102" s="110">
        <f>J305</f>
        <v>0</v>
      </c>
      <c r="L102" s="107"/>
    </row>
    <row r="103" spans="2:12" s="9" customFormat="1" ht="19.899999999999999" hidden="1" customHeight="1">
      <c r="B103" s="107"/>
      <c r="D103" s="108" t="s">
        <v>110</v>
      </c>
      <c r="E103" s="109"/>
      <c r="F103" s="109"/>
      <c r="G103" s="109"/>
      <c r="H103" s="109"/>
      <c r="I103" s="109"/>
      <c r="J103" s="110">
        <f>J363</f>
        <v>0</v>
      </c>
      <c r="L103" s="107"/>
    </row>
    <row r="104" spans="2:12" s="9" customFormat="1" ht="19.899999999999999" hidden="1" customHeight="1">
      <c r="B104" s="107"/>
      <c r="D104" s="108" t="s">
        <v>111</v>
      </c>
      <c r="E104" s="109"/>
      <c r="F104" s="109"/>
      <c r="G104" s="109"/>
      <c r="H104" s="109"/>
      <c r="I104" s="109"/>
      <c r="J104" s="110">
        <f>J370</f>
        <v>0</v>
      </c>
      <c r="L104" s="107"/>
    </row>
    <row r="105" spans="2:12" s="8" customFormat="1" ht="24.95" hidden="1" customHeight="1">
      <c r="B105" s="103"/>
      <c r="D105" s="104" t="s">
        <v>112</v>
      </c>
      <c r="E105" s="105"/>
      <c r="F105" s="105"/>
      <c r="G105" s="105"/>
      <c r="H105" s="105"/>
      <c r="I105" s="105"/>
      <c r="J105" s="106">
        <f>J372</f>
        <v>0</v>
      </c>
      <c r="L105" s="103"/>
    </row>
    <row r="106" spans="2:12" s="9" customFormat="1" ht="19.899999999999999" hidden="1" customHeight="1">
      <c r="B106" s="107"/>
      <c r="D106" s="108" t="s">
        <v>113</v>
      </c>
      <c r="E106" s="109"/>
      <c r="F106" s="109"/>
      <c r="G106" s="109"/>
      <c r="H106" s="109"/>
      <c r="I106" s="109"/>
      <c r="J106" s="110">
        <f>J373</f>
        <v>0</v>
      </c>
      <c r="L106" s="107"/>
    </row>
    <row r="107" spans="2:12" s="9" customFormat="1" ht="19.899999999999999" hidden="1" customHeight="1">
      <c r="B107" s="107"/>
      <c r="D107" s="108" t="s">
        <v>114</v>
      </c>
      <c r="E107" s="109"/>
      <c r="F107" s="109"/>
      <c r="G107" s="109"/>
      <c r="H107" s="109"/>
      <c r="I107" s="109"/>
      <c r="J107" s="110">
        <f>J387</f>
        <v>0</v>
      </c>
      <c r="L107" s="107"/>
    </row>
    <row r="108" spans="2:12" s="9" customFormat="1" ht="19.899999999999999" hidden="1" customHeight="1">
      <c r="B108" s="107"/>
      <c r="D108" s="108" t="s">
        <v>115</v>
      </c>
      <c r="E108" s="109"/>
      <c r="F108" s="109"/>
      <c r="G108" s="109"/>
      <c r="H108" s="109"/>
      <c r="I108" s="109"/>
      <c r="J108" s="110">
        <f>J396</f>
        <v>0</v>
      </c>
      <c r="L108" s="107"/>
    </row>
    <row r="109" spans="2:12" s="9" customFormat="1" ht="19.899999999999999" hidden="1" customHeight="1">
      <c r="B109" s="107"/>
      <c r="D109" s="108" t="s">
        <v>116</v>
      </c>
      <c r="E109" s="109"/>
      <c r="F109" s="109"/>
      <c r="G109" s="109"/>
      <c r="H109" s="109"/>
      <c r="I109" s="109"/>
      <c r="J109" s="110">
        <f>J401</f>
        <v>0</v>
      </c>
      <c r="L109" s="107"/>
    </row>
    <row r="110" spans="2:12" s="9" customFormat="1" ht="19.899999999999999" hidden="1" customHeight="1">
      <c r="B110" s="107"/>
      <c r="D110" s="108" t="s">
        <v>117</v>
      </c>
      <c r="E110" s="109"/>
      <c r="F110" s="109"/>
      <c r="G110" s="109"/>
      <c r="H110" s="109"/>
      <c r="I110" s="109"/>
      <c r="J110" s="110">
        <f>J406</f>
        <v>0</v>
      </c>
      <c r="L110" s="107"/>
    </row>
    <row r="111" spans="2:12" s="9" customFormat="1" ht="19.899999999999999" hidden="1" customHeight="1">
      <c r="B111" s="107"/>
      <c r="D111" s="108" t="s">
        <v>118</v>
      </c>
      <c r="E111" s="109"/>
      <c r="F111" s="109"/>
      <c r="G111" s="109"/>
      <c r="H111" s="109"/>
      <c r="I111" s="109"/>
      <c r="J111" s="110">
        <f>J409</f>
        <v>0</v>
      </c>
      <c r="L111" s="107"/>
    </row>
    <row r="112" spans="2:12" s="9" customFormat="1" ht="19.899999999999999" hidden="1" customHeight="1">
      <c r="B112" s="107"/>
      <c r="D112" s="108" t="s">
        <v>119</v>
      </c>
      <c r="E112" s="109"/>
      <c r="F112" s="109"/>
      <c r="G112" s="109"/>
      <c r="H112" s="109"/>
      <c r="I112" s="109"/>
      <c r="J112" s="110">
        <f>J418</f>
        <v>0</v>
      </c>
      <c r="L112" s="107"/>
    </row>
    <row r="113" spans="2:12" s="9" customFormat="1" ht="19.899999999999999" hidden="1" customHeight="1">
      <c r="B113" s="107"/>
      <c r="D113" s="108" t="s">
        <v>120</v>
      </c>
      <c r="E113" s="109"/>
      <c r="F113" s="109"/>
      <c r="G113" s="109"/>
      <c r="H113" s="109"/>
      <c r="I113" s="109"/>
      <c r="J113" s="110">
        <f>J437</f>
        <v>0</v>
      </c>
      <c r="L113" s="107"/>
    </row>
    <row r="114" spans="2:12" s="9" customFormat="1" ht="19.899999999999999" hidden="1" customHeight="1">
      <c r="B114" s="107"/>
      <c r="D114" s="108" t="s">
        <v>121</v>
      </c>
      <c r="E114" s="109"/>
      <c r="F114" s="109"/>
      <c r="G114" s="109"/>
      <c r="H114" s="109"/>
      <c r="I114" s="109"/>
      <c r="J114" s="110">
        <f>J443</f>
        <v>0</v>
      </c>
      <c r="L114" s="107"/>
    </row>
    <row r="115" spans="2:12" s="9" customFormat="1" ht="19.899999999999999" hidden="1" customHeight="1">
      <c r="B115" s="107"/>
      <c r="D115" s="108" t="s">
        <v>122</v>
      </c>
      <c r="E115" s="109"/>
      <c r="F115" s="109"/>
      <c r="G115" s="109"/>
      <c r="H115" s="109"/>
      <c r="I115" s="109"/>
      <c r="J115" s="110">
        <f>J509</f>
        <v>0</v>
      </c>
      <c r="L115" s="107"/>
    </row>
    <row r="116" spans="2:12" s="9" customFormat="1" ht="19.899999999999999" hidden="1" customHeight="1">
      <c r="B116" s="107"/>
      <c r="D116" s="108" t="s">
        <v>123</v>
      </c>
      <c r="E116" s="109"/>
      <c r="F116" s="109"/>
      <c r="G116" s="109"/>
      <c r="H116" s="109"/>
      <c r="I116" s="109"/>
      <c r="J116" s="110">
        <f>J512</f>
        <v>0</v>
      </c>
      <c r="L116" s="107"/>
    </row>
    <row r="117" spans="2:12" s="9" customFormat="1" ht="19.899999999999999" hidden="1" customHeight="1">
      <c r="B117" s="107"/>
      <c r="D117" s="108" t="s">
        <v>124</v>
      </c>
      <c r="E117" s="109"/>
      <c r="F117" s="109"/>
      <c r="G117" s="109"/>
      <c r="H117" s="109"/>
      <c r="I117" s="109"/>
      <c r="J117" s="110">
        <f>J534</f>
        <v>0</v>
      </c>
      <c r="L117" s="107"/>
    </row>
    <row r="118" spans="2:12" s="9" customFormat="1" ht="19.899999999999999" hidden="1" customHeight="1">
      <c r="B118" s="107"/>
      <c r="D118" s="108" t="s">
        <v>125</v>
      </c>
      <c r="E118" s="109"/>
      <c r="F118" s="109"/>
      <c r="G118" s="109"/>
      <c r="H118" s="109"/>
      <c r="I118" s="109"/>
      <c r="J118" s="110">
        <f>J558</f>
        <v>0</v>
      </c>
      <c r="L118" s="107"/>
    </row>
    <row r="119" spans="2:12" s="9" customFormat="1" ht="19.899999999999999" hidden="1" customHeight="1">
      <c r="B119" s="107"/>
      <c r="D119" s="108" t="s">
        <v>126</v>
      </c>
      <c r="E119" s="109"/>
      <c r="F119" s="109"/>
      <c r="G119" s="109"/>
      <c r="H119" s="109"/>
      <c r="I119" s="109"/>
      <c r="J119" s="110">
        <f>J560</f>
        <v>0</v>
      </c>
      <c r="L119" s="107"/>
    </row>
    <row r="120" spans="2:12" s="1" customFormat="1" ht="21.75" hidden="1" customHeight="1">
      <c r="B120" s="31"/>
      <c r="L120" s="31"/>
    </row>
    <row r="121" spans="2:12" s="1" customFormat="1" ht="6.95" hidden="1" customHeight="1"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1"/>
    </row>
    <row r="122" spans="2:12" ht="11.25" hidden="1"/>
    <row r="123" spans="2:12" ht="11.25" hidden="1"/>
    <row r="124" spans="2:12" ht="11.25" hidden="1"/>
    <row r="125" spans="2:12" s="1" customFormat="1" ht="6.95" customHeight="1"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31"/>
    </row>
    <row r="126" spans="2:12" s="1" customFormat="1" ht="24.95" customHeight="1">
      <c r="B126" s="31"/>
      <c r="C126" s="20" t="s">
        <v>127</v>
      </c>
      <c r="L126" s="31"/>
    </row>
    <row r="127" spans="2:12" s="1" customFormat="1" ht="6.95" customHeight="1">
      <c r="B127" s="31"/>
      <c r="L127" s="31"/>
    </row>
    <row r="128" spans="2:12" s="1" customFormat="1" ht="12" customHeight="1">
      <c r="B128" s="31"/>
      <c r="C128" s="26" t="s">
        <v>16</v>
      </c>
      <c r="L128" s="31"/>
    </row>
    <row r="129" spans="2:65" s="1" customFormat="1" ht="26.25" customHeight="1">
      <c r="B129" s="31"/>
      <c r="E129" s="225" t="str">
        <f>E7</f>
        <v>Odloučené pracoviště Jilemnického - přístavba a stavební úpravy frézařské dílny</v>
      </c>
      <c r="F129" s="226"/>
      <c r="G129" s="226"/>
      <c r="H129" s="226"/>
      <c r="L129" s="31"/>
    </row>
    <row r="130" spans="2:65" s="1" customFormat="1" ht="12" customHeight="1">
      <c r="B130" s="31"/>
      <c r="C130" s="26" t="s">
        <v>97</v>
      </c>
      <c r="L130" s="31"/>
    </row>
    <row r="131" spans="2:65" s="1" customFormat="1" ht="16.5" customHeight="1">
      <c r="B131" s="31"/>
      <c r="E131" s="187" t="str">
        <f>E9</f>
        <v>SO 01 - Stavební část</v>
      </c>
      <c r="F131" s="227"/>
      <c r="G131" s="227"/>
      <c r="H131" s="227"/>
      <c r="L131" s="31"/>
    </row>
    <row r="132" spans="2:65" s="1" customFormat="1" ht="6.95" customHeight="1">
      <c r="B132" s="31"/>
      <c r="L132" s="31"/>
    </row>
    <row r="133" spans="2:65" s="1" customFormat="1" ht="12" customHeight="1">
      <c r="B133" s="31"/>
      <c r="C133" s="26" t="s">
        <v>20</v>
      </c>
      <c r="F133" s="24" t="str">
        <f>F12</f>
        <v xml:space="preserve"> </v>
      </c>
      <c r="I133" s="26" t="s">
        <v>22</v>
      </c>
      <c r="J133" s="51" t="str">
        <f>IF(J12="","",J12)</f>
        <v>20. 10. 2022</v>
      </c>
      <c r="L133" s="31"/>
    </row>
    <row r="134" spans="2:65" s="1" customFormat="1" ht="6.95" customHeight="1">
      <c r="B134" s="31"/>
      <c r="L134" s="31"/>
    </row>
    <row r="135" spans="2:65" s="1" customFormat="1" ht="15.2" customHeight="1">
      <c r="B135" s="31"/>
      <c r="C135" s="26" t="s">
        <v>24</v>
      </c>
      <c r="F135" s="24" t="str">
        <f>E15</f>
        <v xml:space="preserve"> </v>
      </c>
      <c r="I135" s="26" t="s">
        <v>29</v>
      </c>
      <c r="J135" s="29" t="str">
        <f>E21</f>
        <v xml:space="preserve"> </v>
      </c>
      <c r="L135" s="31"/>
    </row>
    <row r="136" spans="2:65" s="1" customFormat="1" ht="15.2" customHeight="1">
      <c r="B136" s="31"/>
      <c r="C136" s="26" t="s">
        <v>27</v>
      </c>
      <c r="F136" s="24" t="str">
        <f>IF(E18="","",E18)</f>
        <v>Vyplň údaj</v>
      </c>
      <c r="I136" s="26" t="s">
        <v>31</v>
      </c>
      <c r="J136" s="29" t="str">
        <f>E24</f>
        <v xml:space="preserve"> </v>
      </c>
      <c r="L136" s="31"/>
    </row>
    <row r="137" spans="2:65" s="1" customFormat="1" ht="10.35" customHeight="1">
      <c r="B137" s="31"/>
      <c r="L137" s="31"/>
    </row>
    <row r="138" spans="2:65" s="10" customFormat="1" ht="29.25" customHeight="1">
      <c r="B138" s="111"/>
      <c r="C138" s="112" t="s">
        <v>128</v>
      </c>
      <c r="D138" s="113" t="s">
        <v>58</v>
      </c>
      <c r="E138" s="113" t="s">
        <v>54</v>
      </c>
      <c r="F138" s="113" t="s">
        <v>55</v>
      </c>
      <c r="G138" s="113" t="s">
        <v>129</v>
      </c>
      <c r="H138" s="113" t="s">
        <v>130</v>
      </c>
      <c r="I138" s="113" t="s">
        <v>131</v>
      </c>
      <c r="J138" s="113" t="s">
        <v>101</v>
      </c>
      <c r="K138" s="114" t="s">
        <v>132</v>
      </c>
      <c r="L138" s="111"/>
      <c r="M138" s="58" t="s">
        <v>1</v>
      </c>
      <c r="N138" s="59" t="s">
        <v>37</v>
      </c>
      <c r="O138" s="59" t="s">
        <v>133</v>
      </c>
      <c r="P138" s="59" t="s">
        <v>134</v>
      </c>
      <c r="Q138" s="59" t="s">
        <v>135</v>
      </c>
      <c r="R138" s="59" t="s">
        <v>136</v>
      </c>
      <c r="S138" s="59" t="s">
        <v>137</v>
      </c>
      <c r="T138" s="60" t="s">
        <v>138</v>
      </c>
    </row>
    <row r="139" spans="2:65" s="1" customFormat="1" ht="22.9" customHeight="1">
      <c r="B139" s="31"/>
      <c r="C139" s="63" t="s">
        <v>139</v>
      </c>
      <c r="J139" s="115">
        <f>BK139</f>
        <v>0</v>
      </c>
      <c r="L139" s="31"/>
      <c r="M139" s="61"/>
      <c r="N139" s="52"/>
      <c r="O139" s="52"/>
      <c r="P139" s="116">
        <f>P140+P372</f>
        <v>0</v>
      </c>
      <c r="Q139" s="52"/>
      <c r="R139" s="116">
        <f>R140+R372</f>
        <v>164.39796635999997</v>
      </c>
      <c r="S139" s="52"/>
      <c r="T139" s="117">
        <f>T140+T372</f>
        <v>66.86212021</v>
      </c>
      <c r="AT139" s="16" t="s">
        <v>72</v>
      </c>
      <c r="AU139" s="16" t="s">
        <v>103</v>
      </c>
      <c r="BK139" s="118">
        <f>BK140+BK372</f>
        <v>0</v>
      </c>
    </row>
    <row r="140" spans="2:65" s="11" customFormat="1" ht="25.9" customHeight="1">
      <c r="B140" s="119"/>
      <c r="D140" s="120" t="s">
        <v>72</v>
      </c>
      <c r="E140" s="121" t="s">
        <v>140</v>
      </c>
      <c r="F140" s="121" t="s">
        <v>141</v>
      </c>
      <c r="I140" s="122"/>
      <c r="J140" s="123">
        <f>BK140</f>
        <v>0</v>
      </c>
      <c r="L140" s="119"/>
      <c r="M140" s="124"/>
      <c r="P140" s="125">
        <f>P141+P149+P160+P201+P305+P363+P370</f>
        <v>0</v>
      </c>
      <c r="R140" s="125">
        <f>R141+R149+R160+R201+R305+R363+R370</f>
        <v>144.23845075999998</v>
      </c>
      <c r="T140" s="126">
        <f>T141+T149+T160+T201+T305+T363+T370</f>
        <v>66.135658000000006</v>
      </c>
      <c r="AR140" s="120" t="s">
        <v>81</v>
      </c>
      <c r="AT140" s="127" t="s">
        <v>72</v>
      </c>
      <c r="AU140" s="127" t="s">
        <v>73</v>
      </c>
      <c r="AY140" s="120" t="s">
        <v>142</v>
      </c>
      <c r="BK140" s="128">
        <f>BK141+BK149+BK160+BK201+BK305+BK363+BK370</f>
        <v>0</v>
      </c>
    </row>
    <row r="141" spans="2:65" s="11" customFormat="1" ht="22.9" customHeight="1">
      <c r="B141" s="119"/>
      <c r="D141" s="120" t="s">
        <v>72</v>
      </c>
      <c r="E141" s="129" t="s">
        <v>81</v>
      </c>
      <c r="F141" s="129" t="s">
        <v>143</v>
      </c>
      <c r="I141" s="122"/>
      <c r="J141" s="130">
        <f>BK141</f>
        <v>0</v>
      </c>
      <c r="L141" s="119"/>
      <c r="M141" s="124"/>
      <c r="P141" s="125">
        <f>SUM(P142:P148)</f>
        <v>0</v>
      </c>
      <c r="R141" s="125">
        <f>SUM(R142:R148)</f>
        <v>0</v>
      </c>
      <c r="T141" s="126">
        <f>SUM(T142:T148)</f>
        <v>0</v>
      </c>
      <c r="AR141" s="120" t="s">
        <v>81</v>
      </c>
      <c r="AT141" s="127" t="s">
        <v>72</v>
      </c>
      <c r="AU141" s="127" t="s">
        <v>81</v>
      </c>
      <c r="AY141" s="120" t="s">
        <v>142</v>
      </c>
      <c r="BK141" s="128">
        <f>SUM(BK142:BK148)</f>
        <v>0</v>
      </c>
    </row>
    <row r="142" spans="2:65" s="1" customFormat="1" ht="24.2" customHeight="1">
      <c r="B142" s="31"/>
      <c r="C142" s="131" t="s">
        <v>81</v>
      </c>
      <c r="D142" s="131" t="s">
        <v>144</v>
      </c>
      <c r="E142" s="132" t="s">
        <v>145</v>
      </c>
      <c r="F142" s="133" t="s">
        <v>146</v>
      </c>
      <c r="G142" s="134" t="s">
        <v>147</v>
      </c>
      <c r="H142" s="135">
        <v>1.728</v>
      </c>
      <c r="I142" s="136"/>
      <c r="J142" s="137">
        <f>ROUND(I142*H142,2)</f>
        <v>0</v>
      </c>
      <c r="K142" s="133" t="s">
        <v>148</v>
      </c>
      <c r="L142" s="31"/>
      <c r="M142" s="138" t="s">
        <v>1</v>
      </c>
      <c r="N142" s="139" t="s">
        <v>38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149</v>
      </c>
      <c r="AT142" s="142" t="s">
        <v>144</v>
      </c>
      <c r="AU142" s="142" t="s">
        <v>83</v>
      </c>
      <c r="AY142" s="16" t="s">
        <v>142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81</v>
      </c>
      <c r="BK142" s="143">
        <f>ROUND(I142*H142,2)</f>
        <v>0</v>
      </c>
      <c r="BL142" s="16" t="s">
        <v>149</v>
      </c>
      <c r="BM142" s="142" t="s">
        <v>150</v>
      </c>
    </row>
    <row r="143" spans="2:65" s="12" customFormat="1" ht="11.25">
      <c r="B143" s="144"/>
      <c r="D143" s="145" t="s">
        <v>151</v>
      </c>
      <c r="E143" s="146" t="s">
        <v>1</v>
      </c>
      <c r="F143" s="147" t="s">
        <v>152</v>
      </c>
      <c r="H143" s="148">
        <v>1.728</v>
      </c>
      <c r="I143" s="149"/>
      <c r="L143" s="144"/>
      <c r="M143" s="150"/>
      <c r="T143" s="151"/>
      <c r="AT143" s="146" t="s">
        <v>151</v>
      </c>
      <c r="AU143" s="146" t="s">
        <v>83</v>
      </c>
      <c r="AV143" s="12" t="s">
        <v>83</v>
      </c>
      <c r="AW143" s="12" t="s">
        <v>30</v>
      </c>
      <c r="AX143" s="12" t="s">
        <v>81</v>
      </c>
      <c r="AY143" s="146" t="s">
        <v>142</v>
      </c>
    </row>
    <row r="144" spans="2:65" s="1" customFormat="1" ht="37.9" customHeight="1">
      <c r="B144" s="31"/>
      <c r="C144" s="131" t="s">
        <v>83</v>
      </c>
      <c r="D144" s="131" t="s">
        <v>144</v>
      </c>
      <c r="E144" s="132" t="s">
        <v>153</v>
      </c>
      <c r="F144" s="133" t="s">
        <v>154</v>
      </c>
      <c r="G144" s="134" t="s">
        <v>147</v>
      </c>
      <c r="H144" s="135">
        <v>1.728</v>
      </c>
      <c r="I144" s="136"/>
      <c r="J144" s="137">
        <f>ROUND(I144*H144,2)</f>
        <v>0</v>
      </c>
      <c r="K144" s="133" t="s">
        <v>148</v>
      </c>
      <c r="L144" s="31"/>
      <c r="M144" s="138" t="s">
        <v>1</v>
      </c>
      <c r="N144" s="139" t="s">
        <v>38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149</v>
      </c>
      <c r="AT144" s="142" t="s">
        <v>144</v>
      </c>
      <c r="AU144" s="142" t="s">
        <v>83</v>
      </c>
      <c r="AY144" s="16" t="s">
        <v>142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81</v>
      </c>
      <c r="BK144" s="143">
        <f>ROUND(I144*H144,2)</f>
        <v>0</v>
      </c>
      <c r="BL144" s="16" t="s">
        <v>149</v>
      </c>
      <c r="BM144" s="142" t="s">
        <v>155</v>
      </c>
    </row>
    <row r="145" spans="2:65" s="1" customFormat="1" ht="37.9" customHeight="1">
      <c r="B145" s="31"/>
      <c r="C145" s="131" t="s">
        <v>156</v>
      </c>
      <c r="D145" s="131" t="s">
        <v>144</v>
      </c>
      <c r="E145" s="132" t="s">
        <v>157</v>
      </c>
      <c r="F145" s="133" t="s">
        <v>158</v>
      </c>
      <c r="G145" s="134" t="s">
        <v>147</v>
      </c>
      <c r="H145" s="135">
        <v>17.28</v>
      </c>
      <c r="I145" s="136"/>
      <c r="J145" s="137">
        <f>ROUND(I145*H145,2)</f>
        <v>0</v>
      </c>
      <c r="K145" s="133" t="s">
        <v>148</v>
      </c>
      <c r="L145" s="31"/>
      <c r="M145" s="138" t="s">
        <v>1</v>
      </c>
      <c r="N145" s="139" t="s">
        <v>38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149</v>
      </c>
      <c r="AT145" s="142" t="s">
        <v>144</v>
      </c>
      <c r="AU145" s="142" t="s">
        <v>83</v>
      </c>
      <c r="AY145" s="16" t="s">
        <v>142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81</v>
      </c>
      <c r="BK145" s="143">
        <f>ROUND(I145*H145,2)</f>
        <v>0</v>
      </c>
      <c r="BL145" s="16" t="s">
        <v>149</v>
      </c>
      <c r="BM145" s="142" t="s">
        <v>159</v>
      </c>
    </row>
    <row r="146" spans="2:65" s="12" customFormat="1" ht="11.25">
      <c r="B146" s="144"/>
      <c r="D146" s="145" t="s">
        <v>151</v>
      </c>
      <c r="E146" s="146" t="s">
        <v>1</v>
      </c>
      <c r="F146" s="147" t="s">
        <v>160</v>
      </c>
      <c r="H146" s="148">
        <v>17.28</v>
      </c>
      <c r="I146" s="149"/>
      <c r="L146" s="144"/>
      <c r="M146" s="150"/>
      <c r="T146" s="151"/>
      <c r="AT146" s="146" t="s">
        <v>151</v>
      </c>
      <c r="AU146" s="146" t="s">
        <v>83</v>
      </c>
      <c r="AV146" s="12" t="s">
        <v>83</v>
      </c>
      <c r="AW146" s="12" t="s">
        <v>30</v>
      </c>
      <c r="AX146" s="12" t="s">
        <v>81</v>
      </c>
      <c r="AY146" s="146" t="s">
        <v>142</v>
      </c>
    </row>
    <row r="147" spans="2:65" s="1" customFormat="1" ht="33" customHeight="1">
      <c r="B147" s="31"/>
      <c r="C147" s="131" t="s">
        <v>149</v>
      </c>
      <c r="D147" s="131" t="s">
        <v>144</v>
      </c>
      <c r="E147" s="132" t="s">
        <v>161</v>
      </c>
      <c r="F147" s="133" t="s">
        <v>162</v>
      </c>
      <c r="G147" s="134" t="s">
        <v>163</v>
      </c>
      <c r="H147" s="135">
        <v>3.11</v>
      </c>
      <c r="I147" s="136"/>
      <c r="J147" s="137">
        <f>ROUND(I147*H147,2)</f>
        <v>0</v>
      </c>
      <c r="K147" s="133" t="s">
        <v>148</v>
      </c>
      <c r="L147" s="31"/>
      <c r="M147" s="138" t="s">
        <v>1</v>
      </c>
      <c r="N147" s="139" t="s">
        <v>38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149</v>
      </c>
      <c r="AT147" s="142" t="s">
        <v>144</v>
      </c>
      <c r="AU147" s="142" t="s">
        <v>83</v>
      </c>
      <c r="AY147" s="16" t="s">
        <v>142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81</v>
      </c>
      <c r="BK147" s="143">
        <f>ROUND(I147*H147,2)</f>
        <v>0</v>
      </c>
      <c r="BL147" s="16" t="s">
        <v>149</v>
      </c>
      <c r="BM147" s="142" t="s">
        <v>164</v>
      </c>
    </row>
    <row r="148" spans="2:65" s="12" customFormat="1" ht="11.25">
      <c r="B148" s="144"/>
      <c r="D148" s="145" t="s">
        <v>151</v>
      </c>
      <c r="E148" s="146" t="s">
        <v>1</v>
      </c>
      <c r="F148" s="147" t="s">
        <v>165</v>
      </c>
      <c r="H148" s="148">
        <v>3.11</v>
      </c>
      <c r="I148" s="149"/>
      <c r="L148" s="144"/>
      <c r="M148" s="150"/>
      <c r="T148" s="151"/>
      <c r="AT148" s="146" t="s">
        <v>151</v>
      </c>
      <c r="AU148" s="146" t="s">
        <v>83</v>
      </c>
      <c r="AV148" s="12" t="s">
        <v>83</v>
      </c>
      <c r="AW148" s="12" t="s">
        <v>30</v>
      </c>
      <c r="AX148" s="12" t="s">
        <v>81</v>
      </c>
      <c r="AY148" s="146" t="s">
        <v>142</v>
      </c>
    </row>
    <row r="149" spans="2:65" s="11" customFormat="1" ht="22.9" customHeight="1">
      <c r="B149" s="119"/>
      <c r="D149" s="120" t="s">
        <v>72</v>
      </c>
      <c r="E149" s="129" t="s">
        <v>83</v>
      </c>
      <c r="F149" s="129" t="s">
        <v>166</v>
      </c>
      <c r="I149" s="122"/>
      <c r="J149" s="130">
        <f>BK149</f>
        <v>0</v>
      </c>
      <c r="L149" s="119"/>
      <c r="M149" s="124"/>
      <c r="P149" s="125">
        <f>SUM(P150:P159)</f>
        <v>0</v>
      </c>
      <c r="R149" s="125">
        <f>SUM(R150:R159)</f>
        <v>16.395094229999998</v>
      </c>
      <c r="T149" s="126">
        <f>SUM(T150:T159)</f>
        <v>0</v>
      </c>
      <c r="AR149" s="120" t="s">
        <v>81</v>
      </c>
      <c r="AT149" s="127" t="s">
        <v>72</v>
      </c>
      <c r="AU149" s="127" t="s">
        <v>81</v>
      </c>
      <c r="AY149" s="120" t="s">
        <v>142</v>
      </c>
      <c r="BK149" s="128">
        <f>SUM(BK150:BK159)</f>
        <v>0</v>
      </c>
    </row>
    <row r="150" spans="2:65" s="1" customFormat="1" ht="16.5" customHeight="1">
      <c r="B150" s="31"/>
      <c r="C150" s="131" t="s">
        <v>167</v>
      </c>
      <c r="D150" s="131" t="s">
        <v>144</v>
      </c>
      <c r="E150" s="132" t="s">
        <v>168</v>
      </c>
      <c r="F150" s="133" t="s">
        <v>169</v>
      </c>
      <c r="G150" s="134" t="s">
        <v>147</v>
      </c>
      <c r="H150" s="135">
        <v>1.5840000000000001</v>
      </c>
      <c r="I150" s="136"/>
      <c r="J150" s="137">
        <f>ROUND(I150*H150,2)</f>
        <v>0</v>
      </c>
      <c r="K150" s="133" t="s">
        <v>148</v>
      </c>
      <c r="L150" s="31"/>
      <c r="M150" s="138" t="s">
        <v>1</v>
      </c>
      <c r="N150" s="139" t="s">
        <v>38</v>
      </c>
      <c r="P150" s="140">
        <f>O150*H150</f>
        <v>0</v>
      </c>
      <c r="Q150" s="140">
        <v>2.3010199999999998</v>
      </c>
      <c r="R150" s="140">
        <f>Q150*H150</f>
        <v>3.6448156799999998</v>
      </c>
      <c r="S150" s="140">
        <v>0</v>
      </c>
      <c r="T150" s="141">
        <f>S150*H150</f>
        <v>0</v>
      </c>
      <c r="AR150" s="142" t="s">
        <v>149</v>
      </c>
      <c r="AT150" s="142" t="s">
        <v>144</v>
      </c>
      <c r="AU150" s="142" t="s">
        <v>83</v>
      </c>
      <c r="AY150" s="16" t="s">
        <v>142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81</v>
      </c>
      <c r="BK150" s="143">
        <f>ROUND(I150*H150,2)</f>
        <v>0</v>
      </c>
      <c r="BL150" s="16" t="s">
        <v>149</v>
      </c>
      <c r="BM150" s="142" t="s">
        <v>170</v>
      </c>
    </row>
    <row r="151" spans="2:65" s="12" customFormat="1" ht="11.25">
      <c r="B151" s="144"/>
      <c r="D151" s="145" t="s">
        <v>151</v>
      </c>
      <c r="E151" s="146" t="s">
        <v>1</v>
      </c>
      <c r="F151" s="147" t="s">
        <v>171</v>
      </c>
      <c r="H151" s="148">
        <v>1.5840000000000001</v>
      </c>
      <c r="I151" s="149"/>
      <c r="L151" s="144"/>
      <c r="M151" s="150"/>
      <c r="T151" s="151"/>
      <c r="AT151" s="146" t="s">
        <v>151</v>
      </c>
      <c r="AU151" s="146" t="s">
        <v>83</v>
      </c>
      <c r="AV151" s="12" t="s">
        <v>83</v>
      </c>
      <c r="AW151" s="12" t="s">
        <v>30</v>
      </c>
      <c r="AX151" s="12" t="s">
        <v>81</v>
      </c>
      <c r="AY151" s="146" t="s">
        <v>142</v>
      </c>
    </row>
    <row r="152" spans="2:65" s="1" customFormat="1" ht="33" customHeight="1">
      <c r="B152" s="31"/>
      <c r="C152" s="131" t="s">
        <v>172</v>
      </c>
      <c r="D152" s="131" t="s">
        <v>144</v>
      </c>
      <c r="E152" s="132" t="s">
        <v>173</v>
      </c>
      <c r="F152" s="133" t="s">
        <v>174</v>
      </c>
      <c r="G152" s="134" t="s">
        <v>175</v>
      </c>
      <c r="H152" s="135">
        <v>18.715</v>
      </c>
      <c r="I152" s="136"/>
      <c r="J152" s="137">
        <f>ROUND(I152*H152,2)</f>
        <v>0</v>
      </c>
      <c r="K152" s="133" t="s">
        <v>148</v>
      </c>
      <c r="L152" s="31"/>
      <c r="M152" s="138" t="s">
        <v>1</v>
      </c>
      <c r="N152" s="139" t="s">
        <v>38</v>
      </c>
      <c r="P152" s="140">
        <f>O152*H152</f>
        <v>0</v>
      </c>
      <c r="Q152" s="140">
        <v>0.67488999999999999</v>
      </c>
      <c r="R152" s="140">
        <f>Q152*H152</f>
        <v>12.63056635</v>
      </c>
      <c r="S152" s="140">
        <v>0</v>
      </c>
      <c r="T152" s="141">
        <f>S152*H152</f>
        <v>0</v>
      </c>
      <c r="AR152" s="142" t="s">
        <v>149</v>
      </c>
      <c r="AT152" s="142" t="s">
        <v>144</v>
      </c>
      <c r="AU152" s="142" t="s">
        <v>83</v>
      </c>
      <c r="AY152" s="16" t="s">
        <v>142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81</v>
      </c>
      <c r="BK152" s="143">
        <f>ROUND(I152*H152,2)</f>
        <v>0</v>
      </c>
      <c r="BL152" s="16" t="s">
        <v>149</v>
      </c>
      <c r="BM152" s="142" t="s">
        <v>176</v>
      </c>
    </row>
    <row r="153" spans="2:65" s="12" customFormat="1" ht="11.25">
      <c r="B153" s="144"/>
      <c r="D153" s="145" t="s">
        <v>151</v>
      </c>
      <c r="E153" s="146" t="s">
        <v>1</v>
      </c>
      <c r="F153" s="147" t="s">
        <v>177</v>
      </c>
      <c r="H153" s="148">
        <v>16.375</v>
      </c>
      <c r="I153" s="149"/>
      <c r="L153" s="144"/>
      <c r="M153" s="150"/>
      <c r="T153" s="151"/>
      <c r="AT153" s="146" t="s">
        <v>151</v>
      </c>
      <c r="AU153" s="146" t="s">
        <v>83</v>
      </c>
      <c r="AV153" s="12" t="s">
        <v>83</v>
      </c>
      <c r="AW153" s="12" t="s">
        <v>30</v>
      </c>
      <c r="AX153" s="12" t="s">
        <v>73</v>
      </c>
      <c r="AY153" s="146" t="s">
        <v>142</v>
      </c>
    </row>
    <row r="154" spans="2:65" s="12" customFormat="1" ht="11.25">
      <c r="B154" s="144"/>
      <c r="D154" s="145" t="s">
        <v>151</v>
      </c>
      <c r="E154" s="146" t="s">
        <v>1</v>
      </c>
      <c r="F154" s="147" t="s">
        <v>178</v>
      </c>
      <c r="H154" s="148">
        <v>2.34</v>
      </c>
      <c r="I154" s="149"/>
      <c r="L154" s="144"/>
      <c r="M154" s="150"/>
      <c r="T154" s="151"/>
      <c r="AT154" s="146" t="s">
        <v>151</v>
      </c>
      <c r="AU154" s="146" t="s">
        <v>83</v>
      </c>
      <c r="AV154" s="12" t="s">
        <v>83</v>
      </c>
      <c r="AW154" s="12" t="s">
        <v>30</v>
      </c>
      <c r="AX154" s="12" t="s">
        <v>73</v>
      </c>
      <c r="AY154" s="146" t="s">
        <v>142</v>
      </c>
    </row>
    <row r="155" spans="2:65" s="13" customFormat="1" ht="11.25">
      <c r="B155" s="152"/>
      <c r="D155" s="145" t="s">
        <v>151</v>
      </c>
      <c r="E155" s="153" t="s">
        <v>1</v>
      </c>
      <c r="F155" s="154" t="s">
        <v>179</v>
      </c>
      <c r="H155" s="155">
        <v>18.715</v>
      </c>
      <c r="I155" s="156"/>
      <c r="L155" s="152"/>
      <c r="M155" s="157"/>
      <c r="T155" s="158"/>
      <c r="AT155" s="153" t="s">
        <v>151</v>
      </c>
      <c r="AU155" s="153" t="s">
        <v>83</v>
      </c>
      <c r="AV155" s="13" t="s">
        <v>149</v>
      </c>
      <c r="AW155" s="13" t="s">
        <v>30</v>
      </c>
      <c r="AX155" s="13" t="s">
        <v>81</v>
      </c>
      <c r="AY155" s="153" t="s">
        <v>142</v>
      </c>
    </row>
    <row r="156" spans="2:65" s="1" customFormat="1" ht="24.2" customHeight="1">
      <c r="B156" s="31"/>
      <c r="C156" s="131" t="s">
        <v>180</v>
      </c>
      <c r="D156" s="131" t="s">
        <v>144</v>
      </c>
      <c r="E156" s="132" t="s">
        <v>181</v>
      </c>
      <c r="F156" s="133" t="s">
        <v>182</v>
      </c>
      <c r="G156" s="134" t="s">
        <v>163</v>
      </c>
      <c r="H156" s="135">
        <v>0.113</v>
      </c>
      <c r="I156" s="136"/>
      <c r="J156" s="137">
        <f>ROUND(I156*H156,2)</f>
        <v>0</v>
      </c>
      <c r="K156" s="133" t="s">
        <v>148</v>
      </c>
      <c r="L156" s="31"/>
      <c r="M156" s="138" t="s">
        <v>1</v>
      </c>
      <c r="N156" s="139" t="s">
        <v>38</v>
      </c>
      <c r="P156" s="140">
        <f>O156*H156</f>
        <v>0</v>
      </c>
      <c r="Q156" s="140">
        <v>1.0593999999999999</v>
      </c>
      <c r="R156" s="140">
        <f>Q156*H156</f>
        <v>0.11971219999999999</v>
      </c>
      <c r="S156" s="140">
        <v>0</v>
      </c>
      <c r="T156" s="141">
        <f>S156*H156</f>
        <v>0</v>
      </c>
      <c r="AR156" s="142" t="s">
        <v>149</v>
      </c>
      <c r="AT156" s="142" t="s">
        <v>144</v>
      </c>
      <c r="AU156" s="142" t="s">
        <v>83</v>
      </c>
      <c r="AY156" s="16" t="s">
        <v>142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81</v>
      </c>
      <c r="BK156" s="143">
        <f>ROUND(I156*H156,2)</f>
        <v>0</v>
      </c>
      <c r="BL156" s="16" t="s">
        <v>149</v>
      </c>
      <c r="BM156" s="142" t="s">
        <v>183</v>
      </c>
    </row>
    <row r="157" spans="2:65" s="12" customFormat="1" ht="11.25">
      <c r="B157" s="144"/>
      <c r="D157" s="145" t="s">
        <v>151</v>
      </c>
      <c r="E157" s="146" t="s">
        <v>1</v>
      </c>
      <c r="F157" s="147" t="s">
        <v>184</v>
      </c>
      <c r="H157" s="148">
        <v>3.5999999999999997E-2</v>
      </c>
      <c r="I157" s="149"/>
      <c r="L157" s="144"/>
      <c r="M157" s="150"/>
      <c r="T157" s="151"/>
      <c r="AT157" s="146" t="s">
        <v>151</v>
      </c>
      <c r="AU157" s="146" t="s">
        <v>83</v>
      </c>
      <c r="AV157" s="12" t="s">
        <v>83</v>
      </c>
      <c r="AW157" s="12" t="s">
        <v>30</v>
      </c>
      <c r="AX157" s="12" t="s">
        <v>73</v>
      </c>
      <c r="AY157" s="146" t="s">
        <v>142</v>
      </c>
    </row>
    <row r="158" spans="2:65" s="12" customFormat="1" ht="11.25">
      <c r="B158" s="144"/>
      <c r="D158" s="145" t="s">
        <v>151</v>
      </c>
      <c r="E158" s="146" t="s">
        <v>1</v>
      </c>
      <c r="F158" s="147" t="s">
        <v>185</v>
      </c>
      <c r="H158" s="148">
        <v>7.6999999999999999E-2</v>
      </c>
      <c r="I158" s="149"/>
      <c r="L158" s="144"/>
      <c r="M158" s="150"/>
      <c r="T158" s="151"/>
      <c r="AT158" s="146" t="s">
        <v>151</v>
      </c>
      <c r="AU158" s="146" t="s">
        <v>83</v>
      </c>
      <c r="AV158" s="12" t="s">
        <v>83</v>
      </c>
      <c r="AW158" s="12" t="s">
        <v>30</v>
      </c>
      <c r="AX158" s="12" t="s">
        <v>73</v>
      </c>
      <c r="AY158" s="146" t="s">
        <v>142</v>
      </c>
    </row>
    <row r="159" spans="2:65" s="13" customFormat="1" ht="11.25">
      <c r="B159" s="152"/>
      <c r="D159" s="145" t="s">
        <v>151</v>
      </c>
      <c r="E159" s="153" t="s">
        <v>1</v>
      </c>
      <c r="F159" s="154" t="s">
        <v>179</v>
      </c>
      <c r="H159" s="155">
        <v>0.11299999999999999</v>
      </c>
      <c r="I159" s="156"/>
      <c r="L159" s="152"/>
      <c r="M159" s="157"/>
      <c r="T159" s="158"/>
      <c r="AT159" s="153" t="s">
        <v>151</v>
      </c>
      <c r="AU159" s="153" t="s">
        <v>83</v>
      </c>
      <c r="AV159" s="13" t="s">
        <v>149</v>
      </c>
      <c r="AW159" s="13" t="s">
        <v>30</v>
      </c>
      <c r="AX159" s="13" t="s">
        <v>81</v>
      </c>
      <c r="AY159" s="153" t="s">
        <v>142</v>
      </c>
    </row>
    <row r="160" spans="2:65" s="11" customFormat="1" ht="22.9" customHeight="1">
      <c r="B160" s="119"/>
      <c r="D160" s="120" t="s">
        <v>72</v>
      </c>
      <c r="E160" s="129" t="s">
        <v>156</v>
      </c>
      <c r="F160" s="129" t="s">
        <v>186</v>
      </c>
      <c r="I160" s="122"/>
      <c r="J160" s="130">
        <f>BK160</f>
        <v>0</v>
      </c>
      <c r="L160" s="119"/>
      <c r="M160" s="124"/>
      <c r="P160" s="125">
        <f>SUM(P161:P200)</f>
        <v>0</v>
      </c>
      <c r="R160" s="125">
        <f>SUM(R161:R200)</f>
        <v>39.963055849999996</v>
      </c>
      <c r="T160" s="126">
        <f>SUM(T161:T200)</f>
        <v>0</v>
      </c>
      <c r="AR160" s="120" t="s">
        <v>81</v>
      </c>
      <c r="AT160" s="127" t="s">
        <v>72</v>
      </c>
      <c r="AU160" s="127" t="s">
        <v>81</v>
      </c>
      <c r="AY160" s="120" t="s">
        <v>142</v>
      </c>
      <c r="BK160" s="128">
        <f>SUM(BK161:BK200)</f>
        <v>0</v>
      </c>
    </row>
    <row r="161" spans="2:65" s="1" customFormat="1" ht="33" customHeight="1">
      <c r="B161" s="31"/>
      <c r="C161" s="131" t="s">
        <v>187</v>
      </c>
      <c r="D161" s="131" t="s">
        <v>144</v>
      </c>
      <c r="E161" s="132" t="s">
        <v>188</v>
      </c>
      <c r="F161" s="133" t="s">
        <v>189</v>
      </c>
      <c r="G161" s="134" t="s">
        <v>175</v>
      </c>
      <c r="H161" s="135">
        <v>55.344999999999999</v>
      </c>
      <c r="I161" s="136"/>
      <c r="J161" s="137">
        <f>ROUND(I161*H161,2)</f>
        <v>0</v>
      </c>
      <c r="K161" s="133" t="s">
        <v>148</v>
      </c>
      <c r="L161" s="31"/>
      <c r="M161" s="138" t="s">
        <v>1</v>
      </c>
      <c r="N161" s="139" t="s">
        <v>38</v>
      </c>
      <c r="P161" s="140">
        <f>O161*H161</f>
        <v>0</v>
      </c>
      <c r="Q161" s="140">
        <v>0.34839999999999999</v>
      </c>
      <c r="R161" s="140">
        <f>Q161*H161</f>
        <v>19.282197999999998</v>
      </c>
      <c r="S161" s="140">
        <v>0</v>
      </c>
      <c r="T161" s="141">
        <f>S161*H161</f>
        <v>0</v>
      </c>
      <c r="AR161" s="142" t="s">
        <v>149</v>
      </c>
      <c r="AT161" s="142" t="s">
        <v>144</v>
      </c>
      <c r="AU161" s="142" t="s">
        <v>83</v>
      </c>
      <c r="AY161" s="16" t="s">
        <v>142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81</v>
      </c>
      <c r="BK161" s="143">
        <f>ROUND(I161*H161,2)</f>
        <v>0</v>
      </c>
      <c r="BL161" s="16" t="s">
        <v>149</v>
      </c>
      <c r="BM161" s="142" t="s">
        <v>190</v>
      </c>
    </row>
    <row r="162" spans="2:65" s="12" customFormat="1" ht="11.25">
      <c r="B162" s="144"/>
      <c r="D162" s="145" t="s">
        <v>151</v>
      </c>
      <c r="E162" s="146" t="s">
        <v>1</v>
      </c>
      <c r="F162" s="147" t="s">
        <v>191</v>
      </c>
      <c r="H162" s="148">
        <v>30.24</v>
      </c>
      <c r="I162" s="149"/>
      <c r="L162" s="144"/>
      <c r="M162" s="150"/>
      <c r="T162" s="151"/>
      <c r="AT162" s="146" t="s">
        <v>151</v>
      </c>
      <c r="AU162" s="146" t="s">
        <v>83</v>
      </c>
      <c r="AV162" s="12" t="s">
        <v>83</v>
      </c>
      <c r="AW162" s="12" t="s">
        <v>30</v>
      </c>
      <c r="AX162" s="12" t="s">
        <v>73</v>
      </c>
      <c r="AY162" s="146" t="s">
        <v>142</v>
      </c>
    </row>
    <row r="163" spans="2:65" s="12" customFormat="1" ht="11.25">
      <c r="B163" s="144"/>
      <c r="D163" s="145" t="s">
        <v>151</v>
      </c>
      <c r="E163" s="146" t="s">
        <v>1</v>
      </c>
      <c r="F163" s="147" t="s">
        <v>192</v>
      </c>
      <c r="H163" s="148">
        <v>7.2</v>
      </c>
      <c r="I163" s="149"/>
      <c r="L163" s="144"/>
      <c r="M163" s="150"/>
      <c r="T163" s="151"/>
      <c r="AT163" s="146" t="s">
        <v>151</v>
      </c>
      <c r="AU163" s="146" t="s">
        <v>83</v>
      </c>
      <c r="AV163" s="12" t="s">
        <v>83</v>
      </c>
      <c r="AW163" s="12" t="s">
        <v>30</v>
      </c>
      <c r="AX163" s="12" t="s">
        <v>73</v>
      </c>
      <c r="AY163" s="146" t="s">
        <v>142</v>
      </c>
    </row>
    <row r="164" spans="2:65" s="12" customFormat="1" ht="11.25">
      <c r="B164" s="144"/>
      <c r="D164" s="145" t="s">
        <v>151</v>
      </c>
      <c r="E164" s="146" t="s">
        <v>1</v>
      </c>
      <c r="F164" s="147" t="s">
        <v>193</v>
      </c>
      <c r="H164" s="148">
        <v>1.44</v>
      </c>
      <c r="I164" s="149"/>
      <c r="L164" s="144"/>
      <c r="M164" s="150"/>
      <c r="T164" s="151"/>
      <c r="AT164" s="146" t="s">
        <v>151</v>
      </c>
      <c r="AU164" s="146" t="s">
        <v>83</v>
      </c>
      <c r="AV164" s="12" t="s">
        <v>83</v>
      </c>
      <c r="AW164" s="12" t="s">
        <v>30</v>
      </c>
      <c r="AX164" s="12" t="s">
        <v>73</v>
      </c>
      <c r="AY164" s="146" t="s">
        <v>142</v>
      </c>
    </row>
    <row r="165" spans="2:65" s="12" customFormat="1" ht="11.25">
      <c r="B165" s="144"/>
      <c r="D165" s="145" t="s">
        <v>151</v>
      </c>
      <c r="E165" s="146" t="s">
        <v>1</v>
      </c>
      <c r="F165" s="147" t="s">
        <v>194</v>
      </c>
      <c r="H165" s="148">
        <v>8.08</v>
      </c>
      <c r="I165" s="149"/>
      <c r="L165" s="144"/>
      <c r="M165" s="150"/>
      <c r="T165" s="151"/>
      <c r="AT165" s="146" t="s">
        <v>151</v>
      </c>
      <c r="AU165" s="146" t="s">
        <v>83</v>
      </c>
      <c r="AV165" s="12" t="s">
        <v>83</v>
      </c>
      <c r="AW165" s="12" t="s">
        <v>30</v>
      </c>
      <c r="AX165" s="12" t="s">
        <v>73</v>
      </c>
      <c r="AY165" s="146" t="s">
        <v>142</v>
      </c>
    </row>
    <row r="166" spans="2:65" s="12" customFormat="1" ht="11.25">
      <c r="B166" s="144"/>
      <c r="D166" s="145" t="s">
        <v>151</v>
      </c>
      <c r="E166" s="146" t="s">
        <v>1</v>
      </c>
      <c r="F166" s="147" t="s">
        <v>195</v>
      </c>
      <c r="H166" s="148">
        <v>1.08</v>
      </c>
      <c r="I166" s="149"/>
      <c r="L166" s="144"/>
      <c r="M166" s="150"/>
      <c r="T166" s="151"/>
      <c r="AT166" s="146" t="s">
        <v>151</v>
      </c>
      <c r="AU166" s="146" t="s">
        <v>83</v>
      </c>
      <c r="AV166" s="12" t="s">
        <v>83</v>
      </c>
      <c r="AW166" s="12" t="s">
        <v>30</v>
      </c>
      <c r="AX166" s="12" t="s">
        <v>73</v>
      </c>
      <c r="AY166" s="146" t="s">
        <v>142</v>
      </c>
    </row>
    <row r="167" spans="2:65" s="12" customFormat="1" ht="11.25">
      <c r="B167" s="144"/>
      <c r="D167" s="145" t="s">
        <v>151</v>
      </c>
      <c r="E167" s="146" t="s">
        <v>1</v>
      </c>
      <c r="F167" s="147" t="s">
        <v>196</v>
      </c>
      <c r="H167" s="148">
        <v>1.44</v>
      </c>
      <c r="I167" s="149"/>
      <c r="L167" s="144"/>
      <c r="M167" s="150"/>
      <c r="T167" s="151"/>
      <c r="AT167" s="146" t="s">
        <v>151</v>
      </c>
      <c r="AU167" s="146" t="s">
        <v>83</v>
      </c>
      <c r="AV167" s="12" t="s">
        <v>83</v>
      </c>
      <c r="AW167" s="12" t="s">
        <v>30</v>
      </c>
      <c r="AX167" s="12" t="s">
        <v>73</v>
      </c>
      <c r="AY167" s="146" t="s">
        <v>142</v>
      </c>
    </row>
    <row r="168" spans="2:65" s="12" customFormat="1" ht="11.25">
      <c r="B168" s="144"/>
      <c r="D168" s="145" t="s">
        <v>151</v>
      </c>
      <c r="E168" s="146" t="s">
        <v>1</v>
      </c>
      <c r="F168" s="147" t="s">
        <v>197</v>
      </c>
      <c r="H168" s="148">
        <v>2.7480000000000002</v>
      </c>
      <c r="I168" s="149"/>
      <c r="L168" s="144"/>
      <c r="M168" s="150"/>
      <c r="T168" s="151"/>
      <c r="AT168" s="146" t="s">
        <v>151</v>
      </c>
      <c r="AU168" s="146" t="s">
        <v>83</v>
      </c>
      <c r="AV168" s="12" t="s">
        <v>83</v>
      </c>
      <c r="AW168" s="12" t="s">
        <v>30</v>
      </c>
      <c r="AX168" s="12" t="s">
        <v>73</v>
      </c>
      <c r="AY168" s="146" t="s">
        <v>142</v>
      </c>
    </row>
    <row r="169" spans="2:65" s="12" customFormat="1" ht="11.25">
      <c r="B169" s="144"/>
      <c r="D169" s="145" t="s">
        <v>151</v>
      </c>
      <c r="E169" s="146" t="s">
        <v>1</v>
      </c>
      <c r="F169" s="147" t="s">
        <v>198</v>
      </c>
      <c r="H169" s="148">
        <v>2.39</v>
      </c>
      <c r="I169" s="149"/>
      <c r="L169" s="144"/>
      <c r="M169" s="150"/>
      <c r="T169" s="151"/>
      <c r="AT169" s="146" t="s">
        <v>151</v>
      </c>
      <c r="AU169" s="146" t="s">
        <v>83</v>
      </c>
      <c r="AV169" s="12" t="s">
        <v>83</v>
      </c>
      <c r="AW169" s="12" t="s">
        <v>30</v>
      </c>
      <c r="AX169" s="12" t="s">
        <v>73</v>
      </c>
      <c r="AY169" s="146" t="s">
        <v>142</v>
      </c>
    </row>
    <row r="170" spans="2:65" s="12" customFormat="1" ht="11.25">
      <c r="B170" s="144"/>
      <c r="D170" s="145" t="s">
        <v>151</v>
      </c>
      <c r="E170" s="146" t="s">
        <v>1</v>
      </c>
      <c r="F170" s="147" t="s">
        <v>199</v>
      </c>
      <c r="H170" s="148">
        <v>0.72699999999999998</v>
      </c>
      <c r="I170" s="149"/>
      <c r="L170" s="144"/>
      <c r="M170" s="150"/>
      <c r="T170" s="151"/>
      <c r="AT170" s="146" t="s">
        <v>151</v>
      </c>
      <c r="AU170" s="146" t="s">
        <v>83</v>
      </c>
      <c r="AV170" s="12" t="s">
        <v>83</v>
      </c>
      <c r="AW170" s="12" t="s">
        <v>30</v>
      </c>
      <c r="AX170" s="12" t="s">
        <v>73</v>
      </c>
      <c r="AY170" s="146" t="s">
        <v>142</v>
      </c>
    </row>
    <row r="171" spans="2:65" s="13" customFormat="1" ht="11.25">
      <c r="B171" s="152"/>
      <c r="D171" s="145" t="s">
        <v>151</v>
      </c>
      <c r="E171" s="153" t="s">
        <v>1</v>
      </c>
      <c r="F171" s="154" t="s">
        <v>179</v>
      </c>
      <c r="H171" s="155">
        <v>55.344999999999985</v>
      </c>
      <c r="I171" s="156"/>
      <c r="L171" s="152"/>
      <c r="M171" s="157"/>
      <c r="T171" s="158"/>
      <c r="AT171" s="153" t="s">
        <v>151</v>
      </c>
      <c r="AU171" s="153" t="s">
        <v>83</v>
      </c>
      <c r="AV171" s="13" t="s">
        <v>149</v>
      </c>
      <c r="AW171" s="13" t="s">
        <v>30</v>
      </c>
      <c r="AX171" s="13" t="s">
        <v>81</v>
      </c>
      <c r="AY171" s="153" t="s">
        <v>142</v>
      </c>
    </row>
    <row r="172" spans="2:65" s="1" customFormat="1" ht="24.2" customHeight="1">
      <c r="B172" s="31"/>
      <c r="C172" s="131" t="s">
        <v>200</v>
      </c>
      <c r="D172" s="131" t="s">
        <v>144</v>
      </c>
      <c r="E172" s="132" t="s">
        <v>201</v>
      </c>
      <c r="F172" s="133" t="s">
        <v>202</v>
      </c>
      <c r="G172" s="134" t="s">
        <v>175</v>
      </c>
      <c r="H172" s="135">
        <v>9.218</v>
      </c>
      <c r="I172" s="136"/>
      <c r="J172" s="137">
        <f>ROUND(I172*H172,2)</f>
        <v>0</v>
      </c>
      <c r="K172" s="133" t="s">
        <v>148</v>
      </c>
      <c r="L172" s="31"/>
      <c r="M172" s="138" t="s">
        <v>1</v>
      </c>
      <c r="N172" s="139" t="s">
        <v>38</v>
      </c>
      <c r="P172" s="140">
        <f>O172*H172</f>
        <v>0</v>
      </c>
      <c r="Q172" s="140">
        <v>0.26905000000000001</v>
      </c>
      <c r="R172" s="140">
        <f>Q172*H172</f>
        <v>2.4801028999999999</v>
      </c>
      <c r="S172" s="140">
        <v>0</v>
      </c>
      <c r="T172" s="141">
        <f>S172*H172</f>
        <v>0</v>
      </c>
      <c r="AR172" s="142" t="s">
        <v>149</v>
      </c>
      <c r="AT172" s="142" t="s">
        <v>144</v>
      </c>
      <c r="AU172" s="142" t="s">
        <v>83</v>
      </c>
      <c r="AY172" s="16" t="s">
        <v>142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81</v>
      </c>
      <c r="BK172" s="143">
        <f>ROUND(I172*H172,2)</f>
        <v>0</v>
      </c>
      <c r="BL172" s="16" t="s">
        <v>149</v>
      </c>
      <c r="BM172" s="142" t="s">
        <v>203</v>
      </c>
    </row>
    <row r="173" spans="2:65" s="12" customFormat="1" ht="11.25">
      <c r="B173" s="144"/>
      <c r="D173" s="145" t="s">
        <v>151</v>
      </c>
      <c r="E173" s="146" t="s">
        <v>1</v>
      </c>
      <c r="F173" s="147" t="s">
        <v>204</v>
      </c>
      <c r="H173" s="148">
        <v>5.1929999999999996</v>
      </c>
      <c r="I173" s="149"/>
      <c r="L173" s="144"/>
      <c r="M173" s="150"/>
      <c r="T173" s="151"/>
      <c r="AT173" s="146" t="s">
        <v>151</v>
      </c>
      <c r="AU173" s="146" t="s">
        <v>83</v>
      </c>
      <c r="AV173" s="12" t="s">
        <v>83</v>
      </c>
      <c r="AW173" s="12" t="s">
        <v>30</v>
      </c>
      <c r="AX173" s="12" t="s">
        <v>73</v>
      </c>
      <c r="AY173" s="146" t="s">
        <v>142</v>
      </c>
    </row>
    <row r="174" spans="2:65" s="12" customFormat="1" ht="11.25">
      <c r="B174" s="144"/>
      <c r="D174" s="145" t="s">
        <v>151</v>
      </c>
      <c r="E174" s="146" t="s">
        <v>1</v>
      </c>
      <c r="F174" s="147" t="s">
        <v>205</v>
      </c>
      <c r="H174" s="148">
        <v>4.0250000000000004</v>
      </c>
      <c r="I174" s="149"/>
      <c r="L174" s="144"/>
      <c r="M174" s="150"/>
      <c r="T174" s="151"/>
      <c r="AT174" s="146" t="s">
        <v>151</v>
      </c>
      <c r="AU174" s="146" t="s">
        <v>83</v>
      </c>
      <c r="AV174" s="12" t="s">
        <v>83</v>
      </c>
      <c r="AW174" s="12" t="s">
        <v>30</v>
      </c>
      <c r="AX174" s="12" t="s">
        <v>73</v>
      </c>
      <c r="AY174" s="146" t="s">
        <v>142</v>
      </c>
    </row>
    <row r="175" spans="2:65" s="13" customFormat="1" ht="11.25">
      <c r="B175" s="152"/>
      <c r="D175" s="145" t="s">
        <v>151</v>
      </c>
      <c r="E175" s="153" t="s">
        <v>1</v>
      </c>
      <c r="F175" s="154" t="s">
        <v>179</v>
      </c>
      <c r="H175" s="155">
        <v>9.218</v>
      </c>
      <c r="I175" s="156"/>
      <c r="L175" s="152"/>
      <c r="M175" s="157"/>
      <c r="T175" s="158"/>
      <c r="AT175" s="153" t="s">
        <v>151</v>
      </c>
      <c r="AU175" s="153" t="s">
        <v>83</v>
      </c>
      <c r="AV175" s="13" t="s">
        <v>149</v>
      </c>
      <c r="AW175" s="13" t="s">
        <v>30</v>
      </c>
      <c r="AX175" s="13" t="s">
        <v>81</v>
      </c>
      <c r="AY175" s="153" t="s">
        <v>142</v>
      </c>
    </row>
    <row r="176" spans="2:65" s="1" customFormat="1" ht="24.2" customHeight="1">
      <c r="B176" s="31"/>
      <c r="C176" s="131" t="s">
        <v>206</v>
      </c>
      <c r="D176" s="131" t="s">
        <v>144</v>
      </c>
      <c r="E176" s="132" t="s">
        <v>207</v>
      </c>
      <c r="F176" s="133" t="s">
        <v>208</v>
      </c>
      <c r="G176" s="134" t="s">
        <v>209</v>
      </c>
      <c r="H176" s="135">
        <v>10</v>
      </c>
      <c r="I176" s="136"/>
      <c r="J176" s="137">
        <f t="shared" ref="J176:J184" si="0">ROUND(I176*H176,2)</f>
        <v>0</v>
      </c>
      <c r="K176" s="133" t="s">
        <v>148</v>
      </c>
      <c r="L176" s="31"/>
      <c r="M176" s="138" t="s">
        <v>1</v>
      </c>
      <c r="N176" s="139" t="s">
        <v>38</v>
      </c>
      <c r="P176" s="140">
        <f t="shared" ref="P176:P184" si="1">O176*H176</f>
        <v>0</v>
      </c>
      <c r="Q176" s="140">
        <v>2.588E-2</v>
      </c>
      <c r="R176" s="140">
        <f t="shared" ref="R176:R184" si="2">Q176*H176</f>
        <v>0.25880000000000003</v>
      </c>
      <c r="S176" s="140">
        <v>0</v>
      </c>
      <c r="T176" s="141">
        <f t="shared" ref="T176:T184" si="3">S176*H176</f>
        <v>0</v>
      </c>
      <c r="AR176" s="142" t="s">
        <v>149</v>
      </c>
      <c r="AT176" s="142" t="s">
        <v>144</v>
      </c>
      <c r="AU176" s="142" t="s">
        <v>83</v>
      </c>
      <c r="AY176" s="16" t="s">
        <v>142</v>
      </c>
      <c r="BE176" s="143">
        <f t="shared" ref="BE176:BE184" si="4">IF(N176="základní",J176,0)</f>
        <v>0</v>
      </c>
      <c r="BF176" s="143">
        <f t="shared" ref="BF176:BF184" si="5">IF(N176="snížená",J176,0)</f>
        <v>0</v>
      </c>
      <c r="BG176" s="143">
        <f t="shared" ref="BG176:BG184" si="6">IF(N176="zákl. přenesená",J176,0)</f>
        <v>0</v>
      </c>
      <c r="BH176" s="143">
        <f t="shared" ref="BH176:BH184" si="7">IF(N176="sníž. přenesená",J176,0)</f>
        <v>0</v>
      </c>
      <c r="BI176" s="143">
        <f t="shared" ref="BI176:BI184" si="8">IF(N176="nulová",J176,0)</f>
        <v>0</v>
      </c>
      <c r="BJ176" s="16" t="s">
        <v>81</v>
      </c>
      <c r="BK176" s="143">
        <f t="shared" ref="BK176:BK184" si="9">ROUND(I176*H176,2)</f>
        <v>0</v>
      </c>
      <c r="BL176" s="16" t="s">
        <v>149</v>
      </c>
      <c r="BM176" s="142" t="s">
        <v>210</v>
      </c>
    </row>
    <row r="177" spans="2:65" s="1" customFormat="1" ht="24.2" customHeight="1">
      <c r="B177" s="31"/>
      <c r="C177" s="159" t="s">
        <v>211</v>
      </c>
      <c r="D177" s="159" t="s">
        <v>212</v>
      </c>
      <c r="E177" s="160" t="s">
        <v>213</v>
      </c>
      <c r="F177" s="161" t="s">
        <v>214</v>
      </c>
      <c r="G177" s="162" t="s">
        <v>209</v>
      </c>
      <c r="H177" s="163">
        <v>2</v>
      </c>
      <c r="I177" s="164"/>
      <c r="J177" s="165">
        <f t="shared" si="0"/>
        <v>0</v>
      </c>
      <c r="K177" s="161" t="s">
        <v>148</v>
      </c>
      <c r="L177" s="166"/>
      <c r="M177" s="167" t="s">
        <v>1</v>
      </c>
      <c r="N177" s="168" t="s">
        <v>38</v>
      </c>
      <c r="P177" s="140">
        <f t="shared" si="1"/>
        <v>0</v>
      </c>
      <c r="Q177" s="140">
        <v>6.7000000000000004E-2</v>
      </c>
      <c r="R177" s="140">
        <f t="shared" si="2"/>
        <v>0.13400000000000001</v>
      </c>
      <c r="S177" s="140">
        <v>0</v>
      </c>
      <c r="T177" s="141">
        <f t="shared" si="3"/>
        <v>0</v>
      </c>
      <c r="AR177" s="142" t="s">
        <v>187</v>
      </c>
      <c r="AT177" s="142" t="s">
        <v>212</v>
      </c>
      <c r="AU177" s="142" t="s">
        <v>83</v>
      </c>
      <c r="AY177" s="16" t="s">
        <v>142</v>
      </c>
      <c r="BE177" s="143">
        <f t="shared" si="4"/>
        <v>0</v>
      </c>
      <c r="BF177" s="143">
        <f t="shared" si="5"/>
        <v>0</v>
      </c>
      <c r="BG177" s="143">
        <f t="shared" si="6"/>
        <v>0</v>
      </c>
      <c r="BH177" s="143">
        <f t="shared" si="7"/>
        <v>0</v>
      </c>
      <c r="BI177" s="143">
        <f t="shared" si="8"/>
        <v>0</v>
      </c>
      <c r="BJ177" s="16" t="s">
        <v>81</v>
      </c>
      <c r="BK177" s="143">
        <f t="shared" si="9"/>
        <v>0</v>
      </c>
      <c r="BL177" s="16" t="s">
        <v>149</v>
      </c>
      <c r="BM177" s="142" t="s">
        <v>215</v>
      </c>
    </row>
    <row r="178" spans="2:65" s="1" customFormat="1" ht="24.2" customHeight="1">
      <c r="B178" s="31"/>
      <c r="C178" s="159" t="s">
        <v>216</v>
      </c>
      <c r="D178" s="159" t="s">
        <v>212</v>
      </c>
      <c r="E178" s="160" t="s">
        <v>217</v>
      </c>
      <c r="F178" s="161" t="s">
        <v>218</v>
      </c>
      <c r="G178" s="162" t="s">
        <v>209</v>
      </c>
      <c r="H178" s="163">
        <v>6</v>
      </c>
      <c r="I178" s="164"/>
      <c r="J178" s="165">
        <f t="shared" si="0"/>
        <v>0</v>
      </c>
      <c r="K178" s="161" t="s">
        <v>148</v>
      </c>
      <c r="L178" s="166"/>
      <c r="M178" s="167" t="s">
        <v>1</v>
      </c>
      <c r="N178" s="168" t="s">
        <v>38</v>
      </c>
      <c r="P178" s="140">
        <f t="shared" si="1"/>
        <v>0</v>
      </c>
      <c r="Q178" s="140">
        <v>5.5E-2</v>
      </c>
      <c r="R178" s="140">
        <f t="shared" si="2"/>
        <v>0.33</v>
      </c>
      <c r="S178" s="140">
        <v>0</v>
      </c>
      <c r="T178" s="141">
        <f t="shared" si="3"/>
        <v>0</v>
      </c>
      <c r="AR178" s="142" t="s">
        <v>187</v>
      </c>
      <c r="AT178" s="142" t="s">
        <v>212</v>
      </c>
      <c r="AU178" s="142" t="s">
        <v>83</v>
      </c>
      <c r="AY178" s="16" t="s">
        <v>142</v>
      </c>
      <c r="BE178" s="143">
        <f t="shared" si="4"/>
        <v>0</v>
      </c>
      <c r="BF178" s="143">
        <f t="shared" si="5"/>
        <v>0</v>
      </c>
      <c r="BG178" s="143">
        <f t="shared" si="6"/>
        <v>0</v>
      </c>
      <c r="BH178" s="143">
        <f t="shared" si="7"/>
        <v>0</v>
      </c>
      <c r="BI178" s="143">
        <f t="shared" si="8"/>
        <v>0</v>
      </c>
      <c r="BJ178" s="16" t="s">
        <v>81</v>
      </c>
      <c r="BK178" s="143">
        <f t="shared" si="9"/>
        <v>0</v>
      </c>
      <c r="BL178" s="16" t="s">
        <v>149</v>
      </c>
      <c r="BM178" s="142" t="s">
        <v>219</v>
      </c>
    </row>
    <row r="179" spans="2:65" s="1" customFormat="1" ht="24.2" customHeight="1">
      <c r="B179" s="31"/>
      <c r="C179" s="159" t="s">
        <v>220</v>
      </c>
      <c r="D179" s="159" t="s">
        <v>212</v>
      </c>
      <c r="E179" s="160" t="s">
        <v>221</v>
      </c>
      <c r="F179" s="161" t="s">
        <v>222</v>
      </c>
      <c r="G179" s="162" t="s">
        <v>209</v>
      </c>
      <c r="H179" s="163">
        <v>2</v>
      </c>
      <c r="I179" s="164"/>
      <c r="J179" s="165">
        <f t="shared" si="0"/>
        <v>0</v>
      </c>
      <c r="K179" s="161" t="s">
        <v>148</v>
      </c>
      <c r="L179" s="166"/>
      <c r="M179" s="167" t="s">
        <v>1</v>
      </c>
      <c r="N179" s="168" t="s">
        <v>38</v>
      </c>
      <c r="P179" s="140">
        <f t="shared" si="1"/>
        <v>0</v>
      </c>
      <c r="Q179" s="140">
        <v>4.1000000000000002E-2</v>
      </c>
      <c r="R179" s="140">
        <f t="shared" si="2"/>
        <v>8.2000000000000003E-2</v>
      </c>
      <c r="S179" s="140">
        <v>0</v>
      </c>
      <c r="T179" s="141">
        <f t="shared" si="3"/>
        <v>0</v>
      </c>
      <c r="AR179" s="142" t="s">
        <v>187</v>
      </c>
      <c r="AT179" s="142" t="s">
        <v>212</v>
      </c>
      <c r="AU179" s="142" t="s">
        <v>83</v>
      </c>
      <c r="AY179" s="16" t="s">
        <v>142</v>
      </c>
      <c r="BE179" s="143">
        <f t="shared" si="4"/>
        <v>0</v>
      </c>
      <c r="BF179" s="143">
        <f t="shared" si="5"/>
        <v>0</v>
      </c>
      <c r="BG179" s="143">
        <f t="shared" si="6"/>
        <v>0</v>
      </c>
      <c r="BH179" s="143">
        <f t="shared" si="7"/>
        <v>0</v>
      </c>
      <c r="BI179" s="143">
        <f t="shared" si="8"/>
        <v>0</v>
      </c>
      <c r="BJ179" s="16" t="s">
        <v>81</v>
      </c>
      <c r="BK179" s="143">
        <f t="shared" si="9"/>
        <v>0</v>
      </c>
      <c r="BL179" s="16" t="s">
        <v>149</v>
      </c>
      <c r="BM179" s="142" t="s">
        <v>223</v>
      </c>
    </row>
    <row r="180" spans="2:65" s="1" customFormat="1" ht="24.2" customHeight="1">
      <c r="B180" s="31"/>
      <c r="C180" s="131" t="s">
        <v>224</v>
      </c>
      <c r="D180" s="131" t="s">
        <v>144</v>
      </c>
      <c r="E180" s="132" t="s">
        <v>225</v>
      </c>
      <c r="F180" s="133" t="s">
        <v>226</v>
      </c>
      <c r="G180" s="134" t="s">
        <v>209</v>
      </c>
      <c r="H180" s="135">
        <v>2</v>
      </c>
      <c r="I180" s="136"/>
      <c r="J180" s="137">
        <f t="shared" si="0"/>
        <v>0</v>
      </c>
      <c r="K180" s="133" t="s">
        <v>148</v>
      </c>
      <c r="L180" s="31"/>
      <c r="M180" s="138" t="s">
        <v>1</v>
      </c>
      <c r="N180" s="139" t="s">
        <v>38</v>
      </c>
      <c r="P180" s="140">
        <f t="shared" si="1"/>
        <v>0</v>
      </c>
      <c r="Q180" s="140">
        <v>3.0300000000000001E-2</v>
      </c>
      <c r="R180" s="140">
        <f t="shared" si="2"/>
        <v>6.0600000000000001E-2</v>
      </c>
      <c r="S180" s="140">
        <v>0</v>
      </c>
      <c r="T180" s="141">
        <f t="shared" si="3"/>
        <v>0</v>
      </c>
      <c r="AR180" s="142" t="s">
        <v>149</v>
      </c>
      <c r="AT180" s="142" t="s">
        <v>144</v>
      </c>
      <c r="AU180" s="142" t="s">
        <v>83</v>
      </c>
      <c r="AY180" s="16" t="s">
        <v>142</v>
      </c>
      <c r="BE180" s="143">
        <f t="shared" si="4"/>
        <v>0</v>
      </c>
      <c r="BF180" s="143">
        <f t="shared" si="5"/>
        <v>0</v>
      </c>
      <c r="BG180" s="143">
        <f t="shared" si="6"/>
        <v>0</v>
      </c>
      <c r="BH180" s="143">
        <f t="shared" si="7"/>
        <v>0</v>
      </c>
      <c r="BI180" s="143">
        <f t="shared" si="8"/>
        <v>0</v>
      </c>
      <c r="BJ180" s="16" t="s">
        <v>81</v>
      </c>
      <c r="BK180" s="143">
        <f t="shared" si="9"/>
        <v>0</v>
      </c>
      <c r="BL180" s="16" t="s">
        <v>149</v>
      </c>
      <c r="BM180" s="142" t="s">
        <v>227</v>
      </c>
    </row>
    <row r="181" spans="2:65" s="1" customFormat="1" ht="24.2" customHeight="1">
      <c r="B181" s="31"/>
      <c r="C181" s="159" t="s">
        <v>8</v>
      </c>
      <c r="D181" s="159" t="s">
        <v>212</v>
      </c>
      <c r="E181" s="160" t="s">
        <v>228</v>
      </c>
      <c r="F181" s="161" t="s">
        <v>229</v>
      </c>
      <c r="G181" s="162" t="s">
        <v>209</v>
      </c>
      <c r="H181" s="163">
        <v>2</v>
      </c>
      <c r="I181" s="164"/>
      <c r="J181" s="165">
        <f t="shared" si="0"/>
        <v>0</v>
      </c>
      <c r="K181" s="161" t="s">
        <v>148</v>
      </c>
      <c r="L181" s="166"/>
      <c r="M181" s="167" t="s">
        <v>1</v>
      </c>
      <c r="N181" s="168" t="s">
        <v>38</v>
      </c>
      <c r="P181" s="140">
        <f t="shared" si="1"/>
        <v>0</v>
      </c>
      <c r="Q181" s="140">
        <v>8.5999999999999993E-2</v>
      </c>
      <c r="R181" s="140">
        <f t="shared" si="2"/>
        <v>0.17199999999999999</v>
      </c>
      <c r="S181" s="140">
        <v>0</v>
      </c>
      <c r="T181" s="141">
        <f t="shared" si="3"/>
        <v>0</v>
      </c>
      <c r="AR181" s="142" t="s">
        <v>187</v>
      </c>
      <c r="AT181" s="142" t="s">
        <v>212</v>
      </c>
      <c r="AU181" s="142" t="s">
        <v>83</v>
      </c>
      <c r="AY181" s="16" t="s">
        <v>142</v>
      </c>
      <c r="BE181" s="143">
        <f t="shared" si="4"/>
        <v>0</v>
      </c>
      <c r="BF181" s="143">
        <f t="shared" si="5"/>
        <v>0</v>
      </c>
      <c r="BG181" s="143">
        <f t="shared" si="6"/>
        <v>0</v>
      </c>
      <c r="BH181" s="143">
        <f t="shared" si="7"/>
        <v>0</v>
      </c>
      <c r="BI181" s="143">
        <f t="shared" si="8"/>
        <v>0</v>
      </c>
      <c r="BJ181" s="16" t="s">
        <v>81</v>
      </c>
      <c r="BK181" s="143">
        <f t="shared" si="9"/>
        <v>0</v>
      </c>
      <c r="BL181" s="16" t="s">
        <v>149</v>
      </c>
      <c r="BM181" s="142" t="s">
        <v>230</v>
      </c>
    </row>
    <row r="182" spans="2:65" s="1" customFormat="1" ht="21.75" customHeight="1">
      <c r="B182" s="31"/>
      <c r="C182" s="131" t="s">
        <v>231</v>
      </c>
      <c r="D182" s="131" t="s">
        <v>144</v>
      </c>
      <c r="E182" s="132" t="s">
        <v>232</v>
      </c>
      <c r="F182" s="133" t="s">
        <v>233</v>
      </c>
      <c r="G182" s="134" t="s">
        <v>209</v>
      </c>
      <c r="H182" s="135">
        <v>5</v>
      </c>
      <c r="I182" s="136"/>
      <c r="J182" s="137">
        <f t="shared" si="0"/>
        <v>0</v>
      </c>
      <c r="K182" s="133" t="s">
        <v>148</v>
      </c>
      <c r="L182" s="31"/>
      <c r="M182" s="138" t="s">
        <v>1</v>
      </c>
      <c r="N182" s="139" t="s">
        <v>38</v>
      </c>
      <c r="P182" s="140">
        <f t="shared" si="1"/>
        <v>0</v>
      </c>
      <c r="Q182" s="140">
        <v>2.6929999999999999E-2</v>
      </c>
      <c r="R182" s="140">
        <f t="shared" si="2"/>
        <v>0.13464999999999999</v>
      </c>
      <c r="S182" s="140">
        <v>0</v>
      </c>
      <c r="T182" s="141">
        <f t="shared" si="3"/>
        <v>0</v>
      </c>
      <c r="AR182" s="142" t="s">
        <v>149</v>
      </c>
      <c r="AT182" s="142" t="s">
        <v>144</v>
      </c>
      <c r="AU182" s="142" t="s">
        <v>83</v>
      </c>
      <c r="AY182" s="16" t="s">
        <v>142</v>
      </c>
      <c r="BE182" s="143">
        <f t="shared" si="4"/>
        <v>0</v>
      </c>
      <c r="BF182" s="143">
        <f t="shared" si="5"/>
        <v>0</v>
      </c>
      <c r="BG182" s="143">
        <f t="shared" si="6"/>
        <v>0</v>
      </c>
      <c r="BH182" s="143">
        <f t="shared" si="7"/>
        <v>0</v>
      </c>
      <c r="BI182" s="143">
        <f t="shared" si="8"/>
        <v>0</v>
      </c>
      <c r="BJ182" s="16" t="s">
        <v>81</v>
      </c>
      <c r="BK182" s="143">
        <f t="shared" si="9"/>
        <v>0</v>
      </c>
      <c r="BL182" s="16" t="s">
        <v>149</v>
      </c>
      <c r="BM182" s="142" t="s">
        <v>234</v>
      </c>
    </row>
    <row r="183" spans="2:65" s="1" customFormat="1" ht="21.75" customHeight="1">
      <c r="B183" s="31"/>
      <c r="C183" s="131" t="s">
        <v>235</v>
      </c>
      <c r="D183" s="131" t="s">
        <v>144</v>
      </c>
      <c r="E183" s="132" t="s">
        <v>236</v>
      </c>
      <c r="F183" s="133" t="s">
        <v>237</v>
      </c>
      <c r="G183" s="134" t="s">
        <v>209</v>
      </c>
      <c r="H183" s="135">
        <v>3</v>
      </c>
      <c r="I183" s="136"/>
      <c r="J183" s="137">
        <f t="shared" si="0"/>
        <v>0</v>
      </c>
      <c r="K183" s="133" t="s">
        <v>148</v>
      </c>
      <c r="L183" s="31"/>
      <c r="M183" s="138" t="s">
        <v>1</v>
      </c>
      <c r="N183" s="139" t="s">
        <v>38</v>
      </c>
      <c r="P183" s="140">
        <f t="shared" si="1"/>
        <v>0</v>
      </c>
      <c r="Q183" s="140">
        <v>3.1949999999999999E-2</v>
      </c>
      <c r="R183" s="140">
        <f t="shared" si="2"/>
        <v>9.5849999999999991E-2</v>
      </c>
      <c r="S183" s="140">
        <v>0</v>
      </c>
      <c r="T183" s="141">
        <f t="shared" si="3"/>
        <v>0</v>
      </c>
      <c r="AR183" s="142" t="s">
        <v>149</v>
      </c>
      <c r="AT183" s="142" t="s">
        <v>144</v>
      </c>
      <c r="AU183" s="142" t="s">
        <v>83</v>
      </c>
      <c r="AY183" s="16" t="s">
        <v>142</v>
      </c>
      <c r="BE183" s="143">
        <f t="shared" si="4"/>
        <v>0</v>
      </c>
      <c r="BF183" s="143">
        <f t="shared" si="5"/>
        <v>0</v>
      </c>
      <c r="BG183" s="143">
        <f t="shared" si="6"/>
        <v>0</v>
      </c>
      <c r="BH183" s="143">
        <f t="shared" si="7"/>
        <v>0</v>
      </c>
      <c r="BI183" s="143">
        <f t="shared" si="8"/>
        <v>0</v>
      </c>
      <c r="BJ183" s="16" t="s">
        <v>81</v>
      </c>
      <c r="BK183" s="143">
        <f t="shared" si="9"/>
        <v>0</v>
      </c>
      <c r="BL183" s="16" t="s">
        <v>149</v>
      </c>
      <c r="BM183" s="142" t="s">
        <v>238</v>
      </c>
    </row>
    <row r="184" spans="2:65" s="1" customFormat="1" ht="33" customHeight="1">
      <c r="B184" s="31"/>
      <c r="C184" s="131" t="s">
        <v>239</v>
      </c>
      <c r="D184" s="131" t="s">
        <v>144</v>
      </c>
      <c r="E184" s="132" t="s">
        <v>240</v>
      </c>
      <c r="F184" s="133" t="s">
        <v>241</v>
      </c>
      <c r="G184" s="134" t="s">
        <v>163</v>
      </c>
      <c r="H184" s="135">
        <v>4.5350000000000001</v>
      </c>
      <c r="I184" s="136"/>
      <c r="J184" s="137">
        <f t="shared" si="0"/>
        <v>0</v>
      </c>
      <c r="K184" s="133" t="s">
        <v>148</v>
      </c>
      <c r="L184" s="31"/>
      <c r="M184" s="138" t="s">
        <v>1</v>
      </c>
      <c r="N184" s="139" t="s">
        <v>38</v>
      </c>
      <c r="P184" s="140">
        <f t="shared" si="1"/>
        <v>0</v>
      </c>
      <c r="Q184" s="140">
        <v>1.221E-2</v>
      </c>
      <c r="R184" s="140">
        <f t="shared" si="2"/>
        <v>5.5372350000000001E-2</v>
      </c>
      <c r="S184" s="140">
        <v>0</v>
      </c>
      <c r="T184" s="141">
        <f t="shared" si="3"/>
        <v>0</v>
      </c>
      <c r="AR184" s="142" t="s">
        <v>149</v>
      </c>
      <c r="AT184" s="142" t="s">
        <v>144</v>
      </c>
      <c r="AU184" s="142" t="s">
        <v>83</v>
      </c>
      <c r="AY184" s="16" t="s">
        <v>142</v>
      </c>
      <c r="BE184" s="143">
        <f t="shared" si="4"/>
        <v>0</v>
      </c>
      <c r="BF184" s="143">
        <f t="shared" si="5"/>
        <v>0</v>
      </c>
      <c r="BG184" s="143">
        <f t="shared" si="6"/>
        <v>0</v>
      </c>
      <c r="BH184" s="143">
        <f t="shared" si="7"/>
        <v>0</v>
      </c>
      <c r="BI184" s="143">
        <f t="shared" si="8"/>
        <v>0</v>
      </c>
      <c r="BJ184" s="16" t="s">
        <v>81</v>
      </c>
      <c r="BK184" s="143">
        <f t="shared" si="9"/>
        <v>0</v>
      </c>
      <c r="BL184" s="16" t="s">
        <v>149</v>
      </c>
      <c r="BM184" s="142" t="s">
        <v>242</v>
      </c>
    </row>
    <row r="185" spans="2:65" s="12" customFormat="1" ht="11.25">
      <c r="B185" s="144"/>
      <c r="D185" s="145" t="s">
        <v>151</v>
      </c>
      <c r="E185" s="146" t="s">
        <v>1</v>
      </c>
      <c r="F185" s="147" t="s">
        <v>243</v>
      </c>
      <c r="H185" s="148">
        <v>0.93700000000000006</v>
      </c>
      <c r="I185" s="149"/>
      <c r="L185" s="144"/>
      <c r="M185" s="150"/>
      <c r="T185" s="151"/>
      <c r="AT185" s="146" t="s">
        <v>151</v>
      </c>
      <c r="AU185" s="146" t="s">
        <v>83</v>
      </c>
      <c r="AV185" s="12" t="s">
        <v>83</v>
      </c>
      <c r="AW185" s="12" t="s">
        <v>30</v>
      </c>
      <c r="AX185" s="12" t="s">
        <v>73</v>
      </c>
      <c r="AY185" s="146" t="s">
        <v>142</v>
      </c>
    </row>
    <row r="186" spans="2:65" s="12" customFormat="1" ht="11.25">
      <c r="B186" s="144"/>
      <c r="D186" s="145" t="s">
        <v>151</v>
      </c>
      <c r="E186" s="146" t="s">
        <v>1</v>
      </c>
      <c r="F186" s="147" t="s">
        <v>244</v>
      </c>
      <c r="H186" s="148">
        <v>2.8820000000000001</v>
      </c>
      <c r="I186" s="149"/>
      <c r="L186" s="144"/>
      <c r="M186" s="150"/>
      <c r="T186" s="151"/>
      <c r="AT186" s="146" t="s">
        <v>151</v>
      </c>
      <c r="AU186" s="146" t="s">
        <v>83</v>
      </c>
      <c r="AV186" s="12" t="s">
        <v>83</v>
      </c>
      <c r="AW186" s="12" t="s">
        <v>30</v>
      </c>
      <c r="AX186" s="12" t="s">
        <v>73</v>
      </c>
      <c r="AY186" s="146" t="s">
        <v>142</v>
      </c>
    </row>
    <row r="187" spans="2:65" s="12" customFormat="1" ht="11.25">
      <c r="B187" s="144"/>
      <c r="D187" s="145" t="s">
        <v>151</v>
      </c>
      <c r="E187" s="146" t="s">
        <v>1</v>
      </c>
      <c r="F187" s="147" t="s">
        <v>245</v>
      </c>
      <c r="H187" s="148">
        <v>0.376</v>
      </c>
      <c r="I187" s="149"/>
      <c r="L187" s="144"/>
      <c r="M187" s="150"/>
      <c r="T187" s="151"/>
      <c r="AT187" s="146" t="s">
        <v>151</v>
      </c>
      <c r="AU187" s="146" t="s">
        <v>83</v>
      </c>
      <c r="AV187" s="12" t="s">
        <v>83</v>
      </c>
      <c r="AW187" s="12" t="s">
        <v>30</v>
      </c>
      <c r="AX187" s="12" t="s">
        <v>73</v>
      </c>
      <c r="AY187" s="146" t="s">
        <v>142</v>
      </c>
    </row>
    <row r="188" spans="2:65" s="12" customFormat="1" ht="11.25">
      <c r="B188" s="144"/>
      <c r="D188" s="145" t="s">
        <v>151</v>
      </c>
      <c r="E188" s="146" t="s">
        <v>1</v>
      </c>
      <c r="F188" s="147" t="s">
        <v>246</v>
      </c>
      <c r="H188" s="148">
        <v>0.34</v>
      </c>
      <c r="I188" s="149"/>
      <c r="L188" s="144"/>
      <c r="M188" s="150"/>
      <c r="T188" s="151"/>
      <c r="AT188" s="146" t="s">
        <v>151</v>
      </c>
      <c r="AU188" s="146" t="s">
        <v>83</v>
      </c>
      <c r="AV188" s="12" t="s">
        <v>83</v>
      </c>
      <c r="AW188" s="12" t="s">
        <v>30</v>
      </c>
      <c r="AX188" s="12" t="s">
        <v>73</v>
      </c>
      <c r="AY188" s="146" t="s">
        <v>142</v>
      </c>
    </row>
    <row r="189" spans="2:65" s="13" customFormat="1" ht="11.25">
      <c r="B189" s="152"/>
      <c r="D189" s="145" t="s">
        <v>151</v>
      </c>
      <c r="E189" s="153" t="s">
        <v>1</v>
      </c>
      <c r="F189" s="154" t="s">
        <v>179</v>
      </c>
      <c r="H189" s="155">
        <v>4.5350000000000001</v>
      </c>
      <c r="I189" s="156"/>
      <c r="L189" s="152"/>
      <c r="M189" s="157"/>
      <c r="T189" s="158"/>
      <c r="AT189" s="153" t="s">
        <v>151</v>
      </c>
      <c r="AU189" s="153" t="s">
        <v>83</v>
      </c>
      <c r="AV189" s="13" t="s">
        <v>149</v>
      </c>
      <c r="AW189" s="13" t="s">
        <v>30</v>
      </c>
      <c r="AX189" s="13" t="s">
        <v>81</v>
      </c>
      <c r="AY189" s="153" t="s">
        <v>142</v>
      </c>
    </row>
    <row r="190" spans="2:65" s="1" customFormat="1" ht="21.75" customHeight="1">
      <c r="B190" s="31"/>
      <c r="C190" s="159" t="s">
        <v>247</v>
      </c>
      <c r="D190" s="159" t="s">
        <v>212</v>
      </c>
      <c r="E190" s="160" t="s">
        <v>248</v>
      </c>
      <c r="F190" s="161" t="s">
        <v>249</v>
      </c>
      <c r="G190" s="162" t="s">
        <v>163</v>
      </c>
      <c r="H190" s="163">
        <v>4.5350000000000001</v>
      </c>
      <c r="I190" s="164"/>
      <c r="J190" s="165">
        <f>ROUND(I190*H190,2)</f>
        <v>0</v>
      </c>
      <c r="K190" s="161" t="s">
        <v>148</v>
      </c>
      <c r="L190" s="166"/>
      <c r="M190" s="167" t="s">
        <v>1</v>
      </c>
      <c r="N190" s="168" t="s">
        <v>38</v>
      </c>
      <c r="P190" s="140">
        <f>O190*H190</f>
        <v>0</v>
      </c>
      <c r="Q190" s="140">
        <v>1</v>
      </c>
      <c r="R190" s="140">
        <f>Q190*H190</f>
        <v>4.5350000000000001</v>
      </c>
      <c r="S190" s="140">
        <v>0</v>
      </c>
      <c r="T190" s="141">
        <f>S190*H190</f>
        <v>0</v>
      </c>
      <c r="AR190" s="142" t="s">
        <v>187</v>
      </c>
      <c r="AT190" s="142" t="s">
        <v>212</v>
      </c>
      <c r="AU190" s="142" t="s">
        <v>83</v>
      </c>
      <c r="AY190" s="16" t="s">
        <v>142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81</v>
      </c>
      <c r="BK190" s="143">
        <f>ROUND(I190*H190,2)</f>
        <v>0</v>
      </c>
      <c r="BL190" s="16" t="s">
        <v>149</v>
      </c>
      <c r="BM190" s="142" t="s">
        <v>250</v>
      </c>
    </row>
    <row r="191" spans="2:65" s="1" customFormat="1" ht="24.2" customHeight="1">
      <c r="B191" s="31"/>
      <c r="C191" s="131" t="s">
        <v>251</v>
      </c>
      <c r="D191" s="131" t="s">
        <v>144</v>
      </c>
      <c r="E191" s="132" t="s">
        <v>252</v>
      </c>
      <c r="F191" s="133" t="s">
        <v>253</v>
      </c>
      <c r="G191" s="134" t="s">
        <v>175</v>
      </c>
      <c r="H191" s="135">
        <v>115.25</v>
      </c>
      <c r="I191" s="136"/>
      <c r="J191" s="137">
        <f>ROUND(I191*H191,2)</f>
        <v>0</v>
      </c>
      <c r="K191" s="133" t="s">
        <v>148</v>
      </c>
      <c r="L191" s="31"/>
      <c r="M191" s="138" t="s">
        <v>1</v>
      </c>
      <c r="N191" s="139" t="s">
        <v>38</v>
      </c>
      <c r="P191" s="140">
        <f>O191*H191</f>
        <v>0</v>
      </c>
      <c r="Q191" s="140">
        <v>2.2120000000000001E-2</v>
      </c>
      <c r="R191" s="140">
        <f>Q191*H191</f>
        <v>2.5493299999999999</v>
      </c>
      <c r="S191" s="140">
        <v>0</v>
      </c>
      <c r="T191" s="141">
        <f>S191*H191</f>
        <v>0</v>
      </c>
      <c r="AR191" s="142" t="s">
        <v>149</v>
      </c>
      <c r="AT191" s="142" t="s">
        <v>144</v>
      </c>
      <c r="AU191" s="142" t="s">
        <v>83</v>
      </c>
      <c r="AY191" s="16" t="s">
        <v>142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81</v>
      </c>
      <c r="BK191" s="143">
        <f>ROUND(I191*H191,2)</f>
        <v>0</v>
      </c>
      <c r="BL191" s="16" t="s">
        <v>149</v>
      </c>
      <c r="BM191" s="142" t="s">
        <v>254</v>
      </c>
    </row>
    <row r="192" spans="2:65" s="12" customFormat="1" ht="33.75">
      <c r="B192" s="144"/>
      <c r="D192" s="145" t="s">
        <v>151</v>
      </c>
      <c r="E192" s="146" t="s">
        <v>1</v>
      </c>
      <c r="F192" s="147" t="s">
        <v>255</v>
      </c>
      <c r="H192" s="148">
        <v>115.25</v>
      </c>
      <c r="I192" s="149"/>
      <c r="L192" s="144"/>
      <c r="M192" s="150"/>
      <c r="T192" s="151"/>
      <c r="AT192" s="146" t="s">
        <v>151</v>
      </c>
      <c r="AU192" s="146" t="s">
        <v>83</v>
      </c>
      <c r="AV192" s="12" t="s">
        <v>83</v>
      </c>
      <c r="AW192" s="12" t="s">
        <v>30</v>
      </c>
      <c r="AX192" s="12" t="s">
        <v>81</v>
      </c>
      <c r="AY192" s="146" t="s">
        <v>142</v>
      </c>
    </row>
    <row r="193" spans="2:65" s="1" customFormat="1" ht="24.2" customHeight="1">
      <c r="B193" s="31"/>
      <c r="C193" s="131" t="s">
        <v>7</v>
      </c>
      <c r="D193" s="131" t="s">
        <v>144</v>
      </c>
      <c r="E193" s="132" t="s">
        <v>256</v>
      </c>
      <c r="F193" s="133" t="s">
        <v>257</v>
      </c>
      <c r="G193" s="134" t="s">
        <v>175</v>
      </c>
      <c r="H193" s="135">
        <v>85.935000000000002</v>
      </c>
      <c r="I193" s="136"/>
      <c r="J193" s="137">
        <f>ROUND(I193*H193,2)</f>
        <v>0</v>
      </c>
      <c r="K193" s="133" t="s">
        <v>148</v>
      </c>
      <c r="L193" s="31"/>
      <c r="M193" s="138" t="s">
        <v>1</v>
      </c>
      <c r="N193" s="139" t="s">
        <v>38</v>
      </c>
      <c r="P193" s="140">
        <f>O193*H193</f>
        <v>0</v>
      </c>
      <c r="Q193" s="140">
        <v>0.11396000000000001</v>
      </c>
      <c r="R193" s="140">
        <f>Q193*H193</f>
        <v>9.7931526000000009</v>
      </c>
      <c r="S193" s="140">
        <v>0</v>
      </c>
      <c r="T193" s="141">
        <f>S193*H193</f>
        <v>0</v>
      </c>
      <c r="AR193" s="142" t="s">
        <v>149</v>
      </c>
      <c r="AT193" s="142" t="s">
        <v>144</v>
      </c>
      <c r="AU193" s="142" t="s">
        <v>83</v>
      </c>
      <c r="AY193" s="16" t="s">
        <v>142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81</v>
      </c>
      <c r="BK193" s="143">
        <f>ROUND(I193*H193,2)</f>
        <v>0</v>
      </c>
      <c r="BL193" s="16" t="s">
        <v>149</v>
      </c>
      <c r="BM193" s="142" t="s">
        <v>258</v>
      </c>
    </row>
    <row r="194" spans="2:65" s="12" customFormat="1" ht="11.25">
      <c r="B194" s="144"/>
      <c r="D194" s="145" t="s">
        <v>151</v>
      </c>
      <c r="E194" s="146" t="s">
        <v>1</v>
      </c>
      <c r="F194" s="147" t="s">
        <v>259</v>
      </c>
      <c r="H194" s="148">
        <v>102.527</v>
      </c>
      <c r="I194" s="149"/>
      <c r="L194" s="144"/>
      <c r="M194" s="150"/>
      <c r="T194" s="151"/>
      <c r="AT194" s="146" t="s">
        <v>151</v>
      </c>
      <c r="AU194" s="146" t="s">
        <v>83</v>
      </c>
      <c r="AV194" s="12" t="s">
        <v>83</v>
      </c>
      <c r="AW194" s="12" t="s">
        <v>30</v>
      </c>
      <c r="AX194" s="12" t="s">
        <v>73</v>
      </c>
      <c r="AY194" s="146" t="s">
        <v>142</v>
      </c>
    </row>
    <row r="195" spans="2:65" s="12" customFormat="1" ht="11.25">
      <c r="B195" s="144"/>
      <c r="D195" s="145" t="s">
        <v>151</v>
      </c>
      <c r="E195" s="146" t="s">
        <v>1</v>
      </c>
      <c r="F195" s="147" t="s">
        <v>260</v>
      </c>
      <c r="H195" s="148">
        <v>-6.06</v>
      </c>
      <c r="I195" s="149"/>
      <c r="L195" s="144"/>
      <c r="M195" s="150"/>
      <c r="T195" s="151"/>
      <c r="AT195" s="146" t="s">
        <v>151</v>
      </c>
      <c r="AU195" s="146" t="s">
        <v>83</v>
      </c>
      <c r="AV195" s="12" t="s">
        <v>83</v>
      </c>
      <c r="AW195" s="12" t="s">
        <v>30</v>
      </c>
      <c r="AX195" s="12" t="s">
        <v>73</v>
      </c>
      <c r="AY195" s="146" t="s">
        <v>142</v>
      </c>
    </row>
    <row r="196" spans="2:65" s="12" customFormat="1" ht="11.25">
      <c r="B196" s="144"/>
      <c r="D196" s="145" t="s">
        <v>151</v>
      </c>
      <c r="E196" s="146" t="s">
        <v>1</v>
      </c>
      <c r="F196" s="147" t="s">
        <v>261</v>
      </c>
      <c r="H196" s="148">
        <v>-4.8479999999999999</v>
      </c>
      <c r="I196" s="149"/>
      <c r="L196" s="144"/>
      <c r="M196" s="150"/>
      <c r="T196" s="151"/>
      <c r="AT196" s="146" t="s">
        <v>151</v>
      </c>
      <c r="AU196" s="146" t="s">
        <v>83</v>
      </c>
      <c r="AV196" s="12" t="s">
        <v>83</v>
      </c>
      <c r="AW196" s="12" t="s">
        <v>30</v>
      </c>
      <c r="AX196" s="12" t="s">
        <v>73</v>
      </c>
      <c r="AY196" s="146" t="s">
        <v>142</v>
      </c>
    </row>
    <row r="197" spans="2:65" s="12" customFormat="1" ht="11.25">
      <c r="B197" s="144"/>
      <c r="D197" s="145" t="s">
        <v>151</v>
      </c>
      <c r="E197" s="146" t="s">
        <v>1</v>
      </c>
      <c r="F197" s="147" t="s">
        <v>262</v>
      </c>
      <c r="H197" s="148">
        <v>-4.32</v>
      </c>
      <c r="I197" s="149"/>
      <c r="L197" s="144"/>
      <c r="M197" s="150"/>
      <c r="T197" s="151"/>
      <c r="AT197" s="146" t="s">
        <v>151</v>
      </c>
      <c r="AU197" s="146" t="s">
        <v>83</v>
      </c>
      <c r="AV197" s="12" t="s">
        <v>83</v>
      </c>
      <c r="AW197" s="12" t="s">
        <v>30</v>
      </c>
      <c r="AX197" s="12" t="s">
        <v>73</v>
      </c>
      <c r="AY197" s="146" t="s">
        <v>142</v>
      </c>
    </row>
    <row r="198" spans="2:65" s="12" customFormat="1" ht="11.25">
      <c r="B198" s="144"/>
      <c r="D198" s="145" t="s">
        <v>151</v>
      </c>
      <c r="E198" s="146" t="s">
        <v>1</v>
      </c>
      <c r="F198" s="147" t="s">
        <v>263</v>
      </c>
      <c r="H198" s="148">
        <v>-0.55800000000000005</v>
      </c>
      <c r="I198" s="149"/>
      <c r="L198" s="144"/>
      <c r="M198" s="150"/>
      <c r="T198" s="151"/>
      <c r="AT198" s="146" t="s">
        <v>151</v>
      </c>
      <c r="AU198" s="146" t="s">
        <v>83</v>
      </c>
      <c r="AV198" s="12" t="s">
        <v>83</v>
      </c>
      <c r="AW198" s="12" t="s">
        <v>30</v>
      </c>
      <c r="AX198" s="12" t="s">
        <v>73</v>
      </c>
      <c r="AY198" s="146" t="s">
        <v>142</v>
      </c>
    </row>
    <row r="199" spans="2:65" s="12" customFormat="1" ht="11.25">
      <c r="B199" s="144"/>
      <c r="D199" s="145" t="s">
        <v>151</v>
      </c>
      <c r="E199" s="146" t="s">
        <v>1</v>
      </c>
      <c r="F199" s="147" t="s">
        <v>264</v>
      </c>
      <c r="H199" s="148">
        <v>-0.80600000000000005</v>
      </c>
      <c r="I199" s="149"/>
      <c r="L199" s="144"/>
      <c r="M199" s="150"/>
      <c r="T199" s="151"/>
      <c r="AT199" s="146" t="s">
        <v>151</v>
      </c>
      <c r="AU199" s="146" t="s">
        <v>83</v>
      </c>
      <c r="AV199" s="12" t="s">
        <v>83</v>
      </c>
      <c r="AW199" s="12" t="s">
        <v>30</v>
      </c>
      <c r="AX199" s="12" t="s">
        <v>73</v>
      </c>
      <c r="AY199" s="146" t="s">
        <v>142</v>
      </c>
    </row>
    <row r="200" spans="2:65" s="13" customFormat="1" ht="11.25">
      <c r="B200" s="152"/>
      <c r="D200" s="145" t="s">
        <v>151</v>
      </c>
      <c r="E200" s="153" t="s">
        <v>1</v>
      </c>
      <c r="F200" s="154" t="s">
        <v>179</v>
      </c>
      <c r="H200" s="155">
        <v>85.935000000000002</v>
      </c>
      <c r="I200" s="156"/>
      <c r="L200" s="152"/>
      <c r="M200" s="157"/>
      <c r="T200" s="158"/>
      <c r="AT200" s="153" t="s">
        <v>151</v>
      </c>
      <c r="AU200" s="153" t="s">
        <v>83</v>
      </c>
      <c r="AV200" s="13" t="s">
        <v>149</v>
      </c>
      <c r="AW200" s="13" t="s">
        <v>30</v>
      </c>
      <c r="AX200" s="13" t="s">
        <v>81</v>
      </c>
      <c r="AY200" s="153" t="s">
        <v>142</v>
      </c>
    </row>
    <row r="201" spans="2:65" s="11" customFormat="1" ht="22.9" customHeight="1">
      <c r="B201" s="119"/>
      <c r="D201" s="120" t="s">
        <v>72</v>
      </c>
      <c r="E201" s="129" t="s">
        <v>172</v>
      </c>
      <c r="F201" s="129" t="s">
        <v>265</v>
      </c>
      <c r="I201" s="122"/>
      <c r="J201" s="130">
        <f>BK201</f>
        <v>0</v>
      </c>
      <c r="L201" s="119"/>
      <c r="M201" s="124"/>
      <c r="P201" s="125">
        <f>SUM(P202:P304)</f>
        <v>0</v>
      </c>
      <c r="R201" s="125">
        <f>SUM(R202:R304)</f>
        <v>87.798308769999977</v>
      </c>
      <c r="T201" s="126">
        <f>SUM(T202:T304)</f>
        <v>0</v>
      </c>
      <c r="AR201" s="120" t="s">
        <v>81</v>
      </c>
      <c r="AT201" s="127" t="s">
        <v>72</v>
      </c>
      <c r="AU201" s="127" t="s">
        <v>81</v>
      </c>
      <c r="AY201" s="120" t="s">
        <v>142</v>
      </c>
      <c r="BK201" s="128">
        <f>SUM(BK202:BK304)</f>
        <v>0</v>
      </c>
    </row>
    <row r="202" spans="2:65" s="1" customFormat="1" ht="24.2" customHeight="1">
      <c r="B202" s="31"/>
      <c r="C202" s="131" t="s">
        <v>266</v>
      </c>
      <c r="D202" s="131" t="s">
        <v>144</v>
      </c>
      <c r="E202" s="132" t="s">
        <v>267</v>
      </c>
      <c r="F202" s="133" t="s">
        <v>268</v>
      </c>
      <c r="G202" s="134" t="s">
        <v>175</v>
      </c>
      <c r="H202" s="135">
        <v>236.45099999999999</v>
      </c>
      <c r="I202" s="136"/>
      <c r="J202" s="137">
        <f>ROUND(I202*H202,2)</f>
        <v>0</v>
      </c>
      <c r="K202" s="133" t="s">
        <v>148</v>
      </c>
      <c r="L202" s="31"/>
      <c r="M202" s="138" t="s">
        <v>1</v>
      </c>
      <c r="N202" s="139" t="s">
        <v>38</v>
      </c>
      <c r="P202" s="140">
        <f>O202*H202</f>
        <v>0</v>
      </c>
      <c r="Q202" s="140">
        <v>7.3499999999999998E-3</v>
      </c>
      <c r="R202" s="140">
        <f>Q202*H202</f>
        <v>1.7379148499999999</v>
      </c>
      <c r="S202" s="140">
        <v>0</v>
      </c>
      <c r="T202" s="141">
        <f>S202*H202</f>
        <v>0</v>
      </c>
      <c r="AR202" s="142" t="s">
        <v>149</v>
      </c>
      <c r="AT202" s="142" t="s">
        <v>144</v>
      </c>
      <c r="AU202" s="142" t="s">
        <v>83</v>
      </c>
      <c r="AY202" s="16" t="s">
        <v>142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6" t="s">
        <v>81</v>
      </c>
      <c r="BK202" s="143">
        <f>ROUND(I202*H202,2)</f>
        <v>0</v>
      </c>
      <c r="BL202" s="16" t="s">
        <v>149</v>
      </c>
      <c r="BM202" s="142" t="s">
        <v>269</v>
      </c>
    </row>
    <row r="203" spans="2:65" s="12" customFormat="1" ht="11.25">
      <c r="B203" s="144"/>
      <c r="D203" s="145" t="s">
        <v>151</v>
      </c>
      <c r="E203" s="146" t="s">
        <v>1</v>
      </c>
      <c r="F203" s="147" t="s">
        <v>270</v>
      </c>
      <c r="H203" s="148">
        <v>171.86799999999999</v>
      </c>
      <c r="I203" s="149"/>
      <c r="L203" s="144"/>
      <c r="M203" s="150"/>
      <c r="T203" s="151"/>
      <c r="AT203" s="146" t="s">
        <v>151</v>
      </c>
      <c r="AU203" s="146" t="s">
        <v>83</v>
      </c>
      <c r="AV203" s="12" t="s">
        <v>83</v>
      </c>
      <c r="AW203" s="12" t="s">
        <v>30</v>
      </c>
      <c r="AX203" s="12" t="s">
        <v>73</v>
      </c>
      <c r="AY203" s="146" t="s">
        <v>142</v>
      </c>
    </row>
    <row r="204" spans="2:65" s="12" customFormat="1" ht="11.25">
      <c r="B204" s="144"/>
      <c r="D204" s="145" t="s">
        <v>151</v>
      </c>
      <c r="E204" s="146" t="s">
        <v>1</v>
      </c>
      <c r="F204" s="147" t="s">
        <v>271</v>
      </c>
      <c r="H204" s="148">
        <v>64.582999999999998</v>
      </c>
      <c r="I204" s="149"/>
      <c r="L204" s="144"/>
      <c r="M204" s="150"/>
      <c r="T204" s="151"/>
      <c r="AT204" s="146" t="s">
        <v>151</v>
      </c>
      <c r="AU204" s="146" t="s">
        <v>83</v>
      </c>
      <c r="AV204" s="12" t="s">
        <v>83</v>
      </c>
      <c r="AW204" s="12" t="s">
        <v>30</v>
      </c>
      <c r="AX204" s="12" t="s">
        <v>73</v>
      </c>
      <c r="AY204" s="146" t="s">
        <v>142</v>
      </c>
    </row>
    <row r="205" spans="2:65" s="13" customFormat="1" ht="11.25">
      <c r="B205" s="152"/>
      <c r="D205" s="145" t="s">
        <v>151</v>
      </c>
      <c r="E205" s="153" t="s">
        <v>1</v>
      </c>
      <c r="F205" s="154" t="s">
        <v>179</v>
      </c>
      <c r="H205" s="155">
        <v>236.45099999999999</v>
      </c>
      <c r="I205" s="156"/>
      <c r="L205" s="152"/>
      <c r="M205" s="157"/>
      <c r="T205" s="158"/>
      <c r="AT205" s="153" t="s">
        <v>151</v>
      </c>
      <c r="AU205" s="153" t="s">
        <v>83</v>
      </c>
      <c r="AV205" s="13" t="s">
        <v>149</v>
      </c>
      <c r="AW205" s="13" t="s">
        <v>30</v>
      </c>
      <c r="AX205" s="13" t="s">
        <v>81</v>
      </c>
      <c r="AY205" s="153" t="s">
        <v>142</v>
      </c>
    </row>
    <row r="206" spans="2:65" s="1" customFormat="1" ht="24.2" customHeight="1">
      <c r="B206" s="31"/>
      <c r="C206" s="131" t="s">
        <v>272</v>
      </c>
      <c r="D206" s="131" t="s">
        <v>144</v>
      </c>
      <c r="E206" s="132" t="s">
        <v>273</v>
      </c>
      <c r="F206" s="133" t="s">
        <v>274</v>
      </c>
      <c r="G206" s="134" t="s">
        <v>175</v>
      </c>
      <c r="H206" s="135">
        <v>394.25599999999997</v>
      </c>
      <c r="I206" s="136"/>
      <c r="J206" s="137">
        <f>ROUND(I206*H206,2)</f>
        <v>0</v>
      </c>
      <c r="K206" s="133" t="s">
        <v>148</v>
      </c>
      <c r="L206" s="31"/>
      <c r="M206" s="138" t="s">
        <v>1</v>
      </c>
      <c r="N206" s="139" t="s">
        <v>38</v>
      </c>
      <c r="P206" s="140">
        <f>O206*H206</f>
        <v>0</v>
      </c>
      <c r="Q206" s="140">
        <v>2.5999999999999998E-4</v>
      </c>
      <c r="R206" s="140">
        <f>Q206*H206</f>
        <v>0.10250655999999998</v>
      </c>
      <c r="S206" s="140">
        <v>0</v>
      </c>
      <c r="T206" s="141">
        <f>S206*H206</f>
        <v>0</v>
      </c>
      <c r="AR206" s="142" t="s">
        <v>149</v>
      </c>
      <c r="AT206" s="142" t="s">
        <v>144</v>
      </c>
      <c r="AU206" s="142" t="s">
        <v>83</v>
      </c>
      <c r="AY206" s="16" t="s">
        <v>142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81</v>
      </c>
      <c r="BK206" s="143">
        <f>ROUND(I206*H206,2)</f>
        <v>0</v>
      </c>
      <c r="BL206" s="16" t="s">
        <v>149</v>
      </c>
      <c r="BM206" s="142" t="s">
        <v>275</v>
      </c>
    </row>
    <row r="207" spans="2:65" s="12" customFormat="1" ht="11.25">
      <c r="B207" s="144"/>
      <c r="D207" s="145" t="s">
        <v>151</v>
      </c>
      <c r="E207" s="146" t="s">
        <v>1</v>
      </c>
      <c r="F207" s="147" t="s">
        <v>276</v>
      </c>
      <c r="H207" s="148">
        <v>394.25599999999997</v>
      </c>
      <c r="I207" s="149"/>
      <c r="L207" s="144"/>
      <c r="M207" s="150"/>
      <c r="T207" s="151"/>
      <c r="AT207" s="146" t="s">
        <v>151</v>
      </c>
      <c r="AU207" s="146" t="s">
        <v>83</v>
      </c>
      <c r="AV207" s="12" t="s">
        <v>83</v>
      </c>
      <c r="AW207" s="12" t="s">
        <v>30</v>
      </c>
      <c r="AX207" s="12" t="s">
        <v>81</v>
      </c>
      <c r="AY207" s="146" t="s">
        <v>142</v>
      </c>
    </row>
    <row r="208" spans="2:65" s="1" customFormat="1" ht="24.2" customHeight="1">
      <c r="B208" s="31"/>
      <c r="C208" s="131" t="s">
        <v>277</v>
      </c>
      <c r="D208" s="131" t="s">
        <v>144</v>
      </c>
      <c r="E208" s="132" t="s">
        <v>278</v>
      </c>
      <c r="F208" s="133" t="s">
        <v>279</v>
      </c>
      <c r="G208" s="134" t="s">
        <v>175</v>
      </c>
      <c r="H208" s="135">
        <v>630.70699999999999</v>
      </c>
      <c r="I208" s="136"/>
      <c r="J208" s="137">
        <f>ROUND(I208*H208,2)</f>
        <v>0</v>
      </c>
      <c r="K208" s="133" t="s">
        <v>148</v>
      </c>
      <c r="L208" s="31"/>
      <c r="M208" s="138" t="s">
        <v>1</v>
      </c>
      <c r="N208" s="139" t="s">
        <v>38</v>
      </c>
      <c r="P208" s="140">
        <f>O208*H208</f>
        <v>0</v>
      </c>
      <c r="Q208" s="140">
        <v>4.3800000000000002E-3</v>
      </c>
      <c r="R208" s="140">
        <f>Q208*H208</f>
        <v>2.76249666</v>
      </c>
      <c r="S208" s="140">
        <v>0</v>
      </c>
      <c r="T208" s="141">
        <f>S208*H208</f>
        <v>0</v>
      </c>
      <c r="AR208" s="142" t="s">
        <v>149</v>
      </c>
      <c r="AT208" s="142" t="s">
        <v>144</v>
      </c>
      <c r="AU208" s="142" t="s">
        <v>83</v>
      </c>
      <c r="AY208" s="16" t="s">
        <v>142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81</v>
      </c>
      <c r="BK208" s="143">
        <f>ROUND(I208*H208,2)</f>
        <v>0</v>
      </c>
      <c r="BL208" s="16" t="s">
        <v>149</v>
      </c>
      <c r="BM208" s="142" t="s">
        <v>280</v>
      </c>
    </row>
    <row r="209" spans="2:65" s="12" customFormat="1" ht="11.25">
      <c r="B209" s="144"/>
      <c r="D209" s="145" t="s">
        <v>151</v>
      </c>
      <c r="E209" s="146" t="s">
        <v>1</v>
      </c>
      <c r="F209" s="147" t="s">
        <v>276</v>
      </c>
      <c r="H209" s="148">
        <v>394.25599999999997</v>
      </c>
      <c r="I209" s="149"/>
      <c r="L209" s="144"/>
      <c r="M209" s="150"/>
      <c r="T209" s="151"/>
      <c r="AT209" s="146" t="s">
        <v>151</v>
      </c>
      <c r="AU209" s="146" t="s">
        <v>83</v>
      </c>
      <c r="AV209" s="12" t="s">
        <v>83</v>
      </c>
      <c r="AW209" s="12" t="s">
        <v>30</v>
      </c>
      <c r="AX209" s="12" t="s">
        <v>73</v>
      </c>
      <c r="AY209" s="146" t="s">
        <v>142</v>
      </c>
    </row>
    <row r="210" spans="2:65" s="12" customFormat="1" ht="11.25">
      <c r="B210" s="144"/>
      <c r="D210" s="145" t="s">
        <v>151</v>
      </c>
      <c r="E210" s="146" t="s">
        <v>1</v>
      </c>
      <c r="F210" s="147" t="s">
        <v>270</v>
      </c>
      <c r="H210" s="148">
        <v>171.86799999999999</v>
      </c>
      <c r="I210" s="149"/>
      <c r="L210" s="144"/>
      <c r="M210" s="150"/>
      <c r="T210" s="151"/>
      <c r="AT210" s="146" t="s">
        <v>151</v>
      </c>
      <c r="AU210" s="146" t="s">
        <v>83</v>
      </c>
      <c r="AV210" s="12" t="s">
        <v>83</v>
      </c>
      <c r="AW210" s="12" t="s">
        <v>30</v>
      </c>
      <c r="AX210" s="12" t="s">
        <v>73</v>
      </c>
      <c r="AY210" s="146" t="s">
        <v>142</v>
      </c>
    </row>
    <row r="211" spans="2:65" s="12" customFormat="1" ht="11.25">
      <c r="B211" s="144"/>
      <c r="D211" s="145" t="s">
        <v>151</v>
      </c>
      <c r="E211" s="146" t="s">
        <v>1</v>
      </c>
      <c r="F211" s="147" t="s">
        <v>271</v>
      </c>
      <c r="H211" s="148">
        <v>64.582999999999998</v>
      </c>
      <c r="I211" s="149"/>
      <c r="L211" s="144"/>
      <c r="M211" s="150"/>
      <c r="T211" s="151"/>
      <c r="AT211" s="146" t="s">
        <v>151</v>
      </c>
      <c r="AU211" s="146" t="s">
        <v>83</v>
      </c>
      <c r="AV211" s="12" t="s">
        <v>83</v>
      </c>
      <c r="AW211" s="12" t="s">
        <v>30</v>
      </c>
      <c r="AX211" s="12" t="s">
        <v>73</v>
      </c>
      <c r="AY211" s="146" t="s">
        <v>142</v>
      </c>
    </row>
    <row r="212" spans="2:65" s="13" customFormat="1" ht="11.25">
      <c r="B212" s="152"/>
      <c r="D212" s="145" t="s">
        <v>151</v>
      </c>
      <c r="E212" s="153" t="s">
        <v>1</v>
      </c>
      <c r="F212" s="154" t="s">
        <v>179</v>
      </c>
      <c r="H212" s="155">
        <v>630.70699999999999</v>
      </c>
      <c r="I212" s="156"/>
      <c r="L212" s="152"/>
      <c r="M212" s="157"/>
      <c r="T212" s="158"/>
      <c r="AT212" s="153" t="s">
        <v>151</v>
      </c>
      <c r="AU212" s="153" t="s">
        <v>83</v>
      </c>
      <c r="AV212" s="13" t="s">
        <v>149</v>
      </c>
      <c r="AW212" s="13" t="s">
        <v>30</v>
      </c>
      <c r="AX212" s="13" t="s">
        <v>81</v>
      </c>
      <c r="AY212" s="153" t="s">
        <v>142</v>
      </c>
    </row>
    <row r="213" spans="2:65" s="1" customFormat="1" ht="24.2" customHeight="1">
      <c r="B213" s="31"/>
      <c r="C213" s="131" t="s">
        <v>281</v>
      </c>
      <c r="D213" s="131" t="s">
        <v>144</v>
      </c>
      <c r="E213" s="132" t="s">
        <v>282</v>
      </c>
      <c r="F213" s="133" t="s">
        <v>283</v>
      </c>
      <c r="G213" s="134" t="s">
        <v>175</v>
      </c>
      <c r="H213" s="135">
        <v>394.25599999999997</v>
      </c>
      <c r="I213" s="136"/>
      <c r="J213" s="137">
        <f>ROUND(I213*H213,2)</f>
        <v>0</v>
      </c>
      <c r="K213" s="133" t="s">
        <v>148</v>
      </c>
      <c r="L213" s="31"/>
      <c r="M213" s="138" t="s">
        <v>1</v>
      </c>
      <c r="N213" s="139" t="s">
        <v>38</v>
      </c>
      <c r="P213" s="140">
        <f>O213*H213</f>
        <v>0</v>
      </c>
      <c r="Q213" s="140">
        <v>4.0000000000000001E-3</v>
      </c>
      <c r="R213" s="140">
        <f>Q213*H213</f>
        <v>1.577024</v>
      </c>
      <c r="S213" s="140">
        <v>0</v>
      </c>
      <c r="T213" s="141">
        <f>S213*H213</f>
        <v>0</v>
      </c>
      <c r="AR213" s="142" t="s">
        <v>149</v>
      </c>
      <c r="AT213" s="142" t="s">
        <v>144</v>
      </c>
      <c r="AU213" s="142" t="s">
        <v>83</v>
      </c>
      <c r="AY213" s="16" t="s">
        <v>142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81</v>
      </c>
      <c r="BK213" s="143">
        <f>ROUND(I213*H213,2)</f>
        <v>0</v>
      </c>
      <c r="BL213" s="16" t="s">
        <v>149</v>
      </c>
      <c r="BM213" s="142" t="s">
        <v>284</v>
      </c>
    </row>
    <row r="214" spans="2:65" s="12" customFormat="1" ht="11.25">
      <c r="B214" s="144"/>
      <c r="D214" s="145" t="s">
        <v>151</v>
      </c>
      <c r="E214" s="146" t="s">
        <v>1</v>
      </c>
      <c r="F214" s="147" t="s">
        <v>276</v>
      </c>
      <c r="H214" s="148">
        <v>394.25599999999997</v>
      </c>
      <c r="I214" s="149"/>
      <c r="L214" s="144"/>
      <c r="M214" s="150"/>
      <c r="T214" s="151"/>
      <c r="AT214" s="146" t="s">
        <v>151</v>
      </c>
      <c r="AU214" s="146" t="s">
        <v>83</v>
      </c>
      <c r="AV214" s="12" t="s">
        <v>83</v>
      </c>
      <c r="AW214" s="12" t="s">
        <v>30</v>
      </c>
      <c r="AX214" s="12" t="s">
        <v>81</v>
      </c>
      <c r="AY214" s="146" t="s">
        <v>142</v>
      </c>
    </row>
    <row r="215" spans="2:65" s="1" customFormat="1" ht="24.2" customHeight="1">
      <c r="B215" s="31"/>
      <c r="C215" s="131" t="s">
        <v>285</v>
      </c>
      <c r="D215" s="131" t="s">
        <v>144</v>
      </c>
      <c r="E215" s="132" t="s">
        <v>286</v>
      </c>
      <c r="F215" s="133" t="s">
        <v>287</v>
      </c>
      <c r="G215" s="134" t="s">
        <v>175</v>
      </c>
      <c r="H215" s="135">
        <v>236.45099999999999</v>
      </c>
      <c r="I215" s="136"/>
      <c r="J215" s="137">
        <f>ROUND(I215*H215,2)</f>
        <v>0</v>
      </c>
      <c r="K215" s="133" t="s">
        <v>148</v>
      </c>
      <c r="L215" s="31"/>
      <c r="M215" s="138" t="s">
        <v>1</v>
      </c>
      <c r="N215" s="139" t="s">
        <v>38</v>
      </c>
      <c r="P215" s="140">
        <f>O215*H215</f>
        <v>0</v>
      </c>
      <c r="Q215" s="140">
        <v>1.8380000000000001E-2</v>
      </c>
      <c r="R215" s="140">
        <f>Q215*H215</f>
        <v>4.3459693799999997</v>
      </c>
      <c r="S215" s="140">
        <v>0</v>
      </c>
      <c r="T215" s="141">
        <f>S215*H215</f>
        <v>0</v>
      </c>
      <c r="AR215" s="142" t="s">
        <v>149</v>
      </c>
      <c r="AT215" s="142" t="s">
        <v>144</v>
      </c>
      <c r="AU215" s="142" t="s">
        <v>83</v>
      </c>
      <c r="AY215" s="16" t="s">
        <v>142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6" t="s">
        <v>81</v>
      </c>
      <c r="BK215" s="143">
        <f>ROUND(I215*H215,2)</f>
        <v>0</v>
      </c>
      <c r="BL215" s="16" t="s">
        <v>149</v>
      </c>
      <c r="BM215" s="142" t="s">
        <v>288</v>
      </c>
    </row>
    <row r="216" spans="2:65" s="12" customFormat="1" ht="11.25">
      <c r="B216" s="144"/>
      <c r="D216" s="145" t="s">
        <v>151</v>
      </c>
      <c r="E216" s="146" t="s">
        <v>1</v>
      </c>
      <c r="F216" s="147" t="s">
        <v>270</v>
      </c>
      <c r="H216" s="148">
        <v>171.86799999999999</v>
      </c>
      <c r="I216" s="149"/>
      <c r="L216" s="144"/>
      <c r="M216" s="150"/>
      <c r="T216" s="151"/>
      <c r="AT216" s="146" t="s">
        <v>151</v>
      </c>
      <c r="AU216" s="146" t="s">
        <v>83</v>
      </c>
      <c r="AV216" s="12" t="s">
        <v>83</v>
      </c>
      <c r="AW216" s="12" t="s">
        <v>30</v>
      </c>
      <c r="AX216" s="12" t="s">
        <v>73</v>
      </c>
      <c r="AY216" s="146" t="s">
        <v>142</v>
      </c>
    </row>
    <row r="217" spans="2:65" s="12" customFormat="1" ht="11.25">
      <c r="B217" s="144"/>
      <c r="D217" s="145" t="s">
        <v>151</v>
      </c>
      <c r="E217" s="146" t="s">
        <v>1</v>
      </c>
      <c r="F217" s="147" t="s">
        <v>271</v>
      </c>
      <c r="H217" s="148">
        <v>64.582999999999998</v>
      </c>
      <c r="I217" s="149"/>
      <c r="L217" s="144"/>
      <c r="M217" s="150"/>
      <c r="T217" s="151"/>
      <c r="AT217" s="146" t="s">
        <v>151</v>
      </c>
      <c r="AU217" s="146" t="s">
        <v>83</v>
      </c>
      <c r="AV217" s="12" t="s">
        <v>83</v>
      </c>
      <c r="AW217" s="12" t="s">
        <v>30</v>
      </c>
      <c r="AX217" s="12" t="s">
        <v>73</v>
      </c>
      <c r="AY217" s="146" t="s">
        <v>142</v>
      </c>
    </row>
    <row r="218" spans="2:65" s="13" customFormat="1" ht="11.25">
      <c r="B218" s="152"/>
      <c r="D218" s="145" t="s">
        <v>151</v>
      </c>
      <c r="E218" s="153" t="s">
        <v>1</v>
      </c>
      <c r="F218" s="154" t="s">
        <v>179</v>
      </c>
      <c r="H218" s="155">
        <v>236.45099999999999</v>
      </c>
      <c r="I218" s="156"/>
      <c r="L218" s="152"/>
      <c r="M218" s="157"/>
      <c r="T218" s="158"/>
      <c r="AT218" s="153" t="s">
        <v>151</v>
      </c>
      <c r="AU218" s="153" t="s">
        <v>83</v>
      </c>
      <c r="AV218" s="13" t="s">
        <v>149</v>
      </c>
      <c r="AW218" s="13" t="s">
        <v>30</v>
      </c>
      <c r="AX218" s="13" t="s">
        <v>81</v>
      </c>
      <c r="AY218" s="153" t="s">
        <v>142</v>
      </c>
    </row>
    <row r="219" spans="2:65" s="1" customFormat="1" ht="24.2" customHeight="1">
      <c r="B219" s="31"/>
      <c r="C219" s="131" t="s">
        <v>289</v>
      </c>
      <c r="D219" s="131" t="s">
        <v>144</v>
      </c>
      <c r="E219" s="132" t="s">
        <v>290</v>
      </c>
      <c r="F219" s="133" t="s">
        <v>291</v>
      </c>
      <c r="G219" s="134" t="s">
        <v>175</v>
      </c>
      <c r="H219" s="135">
        <v>57.628</v>
      </c>
      <c r="I219" s="136"/>
      <c r="J219" s="137">
        <f>ROUND(I219*H219,2)</f>
        <v>0</v>
      </c>
      <c r="K219" s="133" t="s">
        <v>148</v>
      </c>
      <c r="L219" s="31"/>
      <c r="M219" s="138" t="s">
        <v>1</v>
      </c>
      <c r="N219" s="139" t="s">
        <v>38</v>
      </c>
      <c r="P219" s="140">
        <f>O219*H219</f>
        <v>0</v>
      </c>
      <c r="Q219" s="140">
        <v>1.2E-2</v>
      </c>
      <c r="R219" s="140">
        <f>Q219*H219</f>
        <v>0.69153600000000004</v>
      </c>
      <c r="S219" s="140">
        <v>0</v>
      </c>
      <c r="T219" s="141">
        <f>S219*H219</f>
        <v>0</v>
      </c>
      <c r="AR219" s="142" t="s">
        <v>149</v>
      </c>
      <c r="AT219" s="142" t="s">
        <v>144</v>
      </c>
      <c r="AU219" s="142" t="s">
        <v>83</v>
      </c>
      <c r="AY219" s="16" t="s">
        <v>142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81</v>
      </c>
      <c r="BK219" s="143">
        <f>ROUND(I219*H219,2)</f>
        <v>0</v>
      </c>
      <c r="BL219" s="16" t="s">
        <v>149</v>
      </c>
      <c r="BM219" s="142" t="s">
        <v>292</v>
      </c>
    </row>
    <row r="220" spans="2:65" s="1" customFormat="1" ht="21.75" customHeight="1">
      <c r="B220" s="31"/>
      <c r="C220" s="131" t="s">
        <v>293</v>
      </c>
      <c r="D220" s="131" t="s">
        <v>144</v>
      </c>
      <c r="E220" s="132" t="s">
        <v>294</v>
      </c>
      <c r="F220" s="133" t="s">
        <v>295</v>
      </c>
      <c r="G220" s="134" t="s">
        <v>175</v>
      </c>
      <c r="H220" s="135">
        <v>57.628</v>
      </c>
      <c r="I220" s="136"/>
      <c r="J220" s="137">
        <f>ROUND(I220*H220,2)</f>
        <v>0</v>
      </c>
      <c r="K220" s="133" t="s">
        <v>148</v>
      </c>
      <c r="L220" s="31"/>
      <c r="M220" s="138" t="s">
        <v>1</v>
      </c>
      <c r="N220" s="139" t="s">
        <v>38</v>
      </c>
      <c r="P220" s="140">
        <f>O220*H220</f>
        <v>0</v>
      </c>
      <c r="Q220" s="140">
        <v>1.6199999999999999E-2</v>
      </c>
      <c r="R220" s="140">
        <f>Q220*H220</f>
        <v>0.9335736</v>
      </c>
      <c r="S220" s="140">
        <v>0</v>
      </c>
      <c r="T220" s="141">
        <f>S220*H220</f>
        <v>0</v>
      </c>
      <c r="AR220" s="142" t="s">
        <v>149</v>
      </c>
      <c r="AT220" s="142" t="s">
        <v>144</v>
      </c>
      <c r="AU220" s="142" t="s">
        <v>83</v>
      </c>
      <c r="AY220" s="16" t="s">
        <v>142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81</v>
      </c>
      <c r="BK220" s="143">
        <f>ROUND(I220*H220,2)</f>
        <v>0</v>
      </c>
      <c r="BL220" s="16" t="s">
        <v>149</v>
      </c>
      <c r="BM220" s="142" t="s">
        <v>296</v>
      </c>
    </row>
    <row r="221" spans="2:65" s="1" customFormat="1" ht="16.5" customHeight="1">
      <c r="B221" s="31"/>
      <c r="C221" s="131" t="s">
        <v>297</v>
      </c>
      <c r="D221" s="131" t="s">
        <v>144</v>
      </c>
      <c r="E221" s="132" t="s">
        <v>298</v>
      </c>
      <c r="F221" s="133" t="s">
        <v>299</v>
      </c>
      <c r="G221" s="134" t="s">
        <v>175</v>
      </c>
      <c r="H221" s="135">
        <v>37.984999999999999</v>
      </c>
      <c r="I221" s="136"/>
      <c r="J221" s="137">
        <f>ROUND(I221*H221,2)</f>
        <v>0</v>
      </c>
      <c r="K221" s="133" t="s">
        <v>148</v>
      </c>
      <c r="L221" s="31"/>
      <c r="M221" s="138" t="s">
        <v>1</v>
      </c>
      <c r="N221" s="139" t="s">
        <v>38</v>
      </c>
      <c r="P221" s="140">
        <f>O221*H221</f>
        <v>0</v>
      </c>
      <c r="Q221" s="140">
        <v>2.5999999999999998E-4</v>
      </c>
      <c r="R221" s="140">
        <f>Q221*H221</f>
        <v>9.8760999999999988E-3</v>
      </c>
      <c r="S221" s="140">
        <v>0</v>
      </c>
      <c r="T221" s="141">
        <f>S221*H221</f>
        <v>0</v>
      </c>
      <c r="AR221" s="142" t="s">
        <v>149</v>
      </c>
      <c r="AT221" s="142" t="s">
        <v>144</v>
      </c>
      <c r="AU221" s="142" t="s">
        <v>83</v>
      </c>
      <c r="AY221" s="16" t="s">
        <v>142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6" t="s">
        <v>81</v>
      </c>
      <c r="BK221" s="143">
        <f>ROUND(I221*H221,2)</f>
        <v>0</v>
      </c>
      <c r="BL221" s="16" t="s">
        <v>149</v>
      </c>
      <c r="BM221" s="142" t="s">
        <v>300</v>
      </c>
    </row>
    <row r="222" spans="2:65" s="12" customFormat="1" ht="11.25">
      <c r="B222" s="144"/>
      <c r="D222" s="145" t="s">
        <v>151</v>
      </c>
      <c r="E222" s="146" t="s">
        <v>1</v>
      </c>
      <c r="F222" s="147" t="s">
        <v>301</v>
      </c>
      <c r="H222" s="148">
        <v>37.984999999999999</v>
      </c>
      <c r="I222" s="149"/>
      <c r="L222" s="144"/>
      <c r="M222" s="150"/>
      <c r="T222" s="151"/>
      <c r="AT222" s="146" t="s">
        <v>151</v>
      </c>
      <c r="AU222" s="146" t="s">
        <v>83</v>
      </c>
      <c r="AV222" s="12" t="s">
        <v>83</v>
      </c>
      <c r="AW222" s="12" t="s">
        <v>30</v>
      </c>
      <c r="AX222" s="12" t="s">
        <v>81</v>
      </c>
      <c r="AY222" s="146" t="s">
        <v>142</v>
      </c>
    </row>
    <row r="223" spans="2:65" s="1" customFormat="1" ht="24.2" customHeight="1">
      <c r="B223" s="31"/>
      <c r="C223" s="131" t="s">
        <v>302</v>
      </c>
      <c r="D223" s="131" t="s">
        <v>144</v>
      </c>
      <c r="E223" s="132" t="s">
        <v>303</v>
      </c>
      <c r="F223" s="133" t="s">
        <v>304</v>
      </c>
      <c r="G223" s="134" t="s">
        <v>175</v>
      </c>
      <c r="H223" s="135">
        <v>37.984999999999999</v>
      </c>
      <c r="I223" s="136"/>
      <c r="J223" s="137">
        <f>ROUND(I223*H223,2)</f>
        <v>0</v>
      </c>
      <c r="K223" s="133" t="s">
        <v>148</v>
      </c>
      <c r="L223" s="31"/>
      <c r="M223" s="138" t="s">
        <v>1</v>
      </c>
      <c r="N223" s="139" t="s">
        <v>38</v>
      </c>
      <c r="P223" s="140">
        <f>O223*H223</f>
        <v>0</v>
      </c>
      <c r="Q223" s="140">
        <v>4.3800000000000002E-3</v>
      </c>
      <c r="R223" s="140">
        <f>Q223*H223</f>
        <v>0.1663743</v>
      </c>
      <c r="S223" s="140">
        <v>0</v>
      </c>
      <c r="T223" s="141">
        <f>S223*H223</f>
        <v>0</v>
      </c>
      <c r="AR223" s="142" t="s">
        <v>149</v>
      </c>
      <c r="AT223" s="142" t="s">
        <v>144</v>
      </c>
      <c r="AU223" s="142" t="s">
        <v>83</v>
      </c>
      <c r="AY223" s="16" t="s">
        <v>142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6" t="s">
        <v>81</v>
      </c>
      <c r="BK223" s="143">
        <f>ROUND(I223*H223,2)</f>
        <v>0</v>
      </c>
      <c r="BL223" s="16" t="s">
        <v>149</v>
      </c>
      <c r="BM223" s="142" t="s">
        <v>305</v>
      </c>
    </row>
    <row r="224" spans="2:65" s="12" customFormat="1" ht="11.25">
      <c r="B224" s="144"/>
      <c r="D224" s="145" t="s">
        <v>151</v>
      </c>
      <c r="E224" s="146" t="s">
        <v>1</v>
      </c>
      <c r="F224" s="147" t="s">
        <v>301</v>
      </c>
      <c r="H224" s="148">
        <v>37.984999999999999</v>
      </c>
      <c r="I224" s="149"/>
      <c r="L224" s="144"/>
      <c r="M224" s="150"/>
      <c r="T224" s="151"/>
      <c r="AT224" s="146" t="s">
        <v>151</v>
      </c>
      <c r="AU224" s="146" t="s">
        <v>83</v>
      </c>
      <c r="AV224" s="12" t="s">
        <v>83</v>
      </c>
      <c r="AW224" s="12" t="s">
        <v>30</v>
      </c>
      <c r="AX224" s="12" t="s">
        <v>81</v>
      </c>
      <c r="AY224" s="146" t="s">
        <v>142</v>
      </c>
    </row>
    <row r="225" spans="2:65" s="1" customFormat="1" ht="24.2" customHeight="1">
      <c r="B225" s="31"/>
      <c r="C225" s="131" t="s">
        <v>306</v>
      </c>
      <c r="D225" s="131" t="s">
        <v>144</v>
      </c>
      <c r="E225" s="132" t="s">
        <v>307</v>
      </c>
      <c r="F225" s="133" t="s">
        <v>308</v>
      </c>
      <c r="G225" s="134" t="s">
        <v>309</v>
      </c>
      <c r="H225" s="135">
        <v>344.75</v>
      </c>
      <c r="I225" s="136"/>
      <c r="J225" s="137">
        <f>ROUND(I225*H225,2)</f>
        <v>0</v>
      </c>
      <c r="K225" s="133" t="s">
        <v>148</v>
      </c>
      <c r="L225" s="31"/>
      <c r="M225" s="138" t="s">
        <v>1</v>
      </c>
      <c r="N225" s="139" t="s">
        <v>38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149</v>
      </c>
      <c r="AT225" s="142" t="s">
        <v>144</v>
      </c>
      <c r="AU225" s="142" t="s">
        <v>83</v>
      </c>
      <c r="AY225" s="16" t="s">
        <v>142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6" t="s">
        <v>81</v>
      </c>
      <c r="BK225" s="143">
        <f>ROUND(I225*H225,2)</f>
        <v>0</v>
      </c>
      <c r="BL225" s="16" t="s">
        <v>149</v>
      </c>
      <c r="BM225" s="142" t="s">
        <v>310</v>
      </c>
    </row>
    <row r="226" spans="2:65" s="12" customFormat="1" ht="11.25">
      <c r="B226" s="144"/>
      <c r="D226" s="145" t="s">
        <v>151</v>
      </c>
      <c r="E226" s="146" t="s">
        <v>1</v>
      </c>
      <c r="F226" s="147" t="s">
        <v>311</v>
      </c>
      <c r="H226" s="148">
        <v>120.55</v>
      </c>
      <c r="I226" s="149"/>
      <c r="L226" s="144"/>
      <c r="M226" s="150"/>
      <c r="T226" s="151"/>
      <c r="AT226" s="146" t="s">
        <v>151</v>
      </c>
      <c r="AU226" s="146" t="s">
        <v>83</v>
      </c>
      <c r="AV226" s="12" t="s">
        <v>83</v>
      </c>
      <c r="AW226" s="12" t="s">
        <v>30</v>
      </c>
      <c r="AX226" s="12" t="s">
        <v>73</v>
      </c>
      <c r="AY226" s="146" t="s">
        <v>142</v>
      </c>
    </row>
    <row r="227" spans="2:65" s="12" customFormat="1" ht="11.25">
      <c r="B227" s="144"/>
      <c r="D227" s="145" t="s">
        <v>151</v>
      </c>
      <c r="E227" s="146" t="s">
        <v>1</v>
      </c>
      <c r="F227" s="147" t="s">
        <v>312</v>
      </c>
      <c r="H227" s="148">
        <v>218.8</v>
      </c>
      <c r="I227" s="149"/>
      <c r="L227" s="144"/>
      <c r="M227" s="150"/>
      <c r="T227" s="151"/>
      <c r="AT227" s="146" t="s">
        <v>151</v>
      </c>
      <c r="AU227" s="146" t="s">
        <v>83</v>
      </c>
      <c r="AV227" s="12" t="s">
        <v>83</v>
      </c>
      <c r="AW227" s="12" t="s">
        <v>30</v>
      </c>
      <c r="AX227" s="12" t="s">
        <v>73</v>
      </c>
      <c r="AY227" s="146" t="s">
        <v>142</v>
      </c>
    </row>
    <row r="228" spans="2:65" s="12" customFormat="1" ht="11.25">
      <c r="B228" s="144"/>
      <c r="D228" s="145" t="s">
        <v>151</v>
      </c>
      <c r="E228" s="146" t="s">
        <v>1</v>
      </c>
      <c r="F228" s="147" t="s">
        <v>313</v>
      </c>
      <c r="H228" s="148">
        <v>5.4</v>
      </c>
      <c r="I228" s="149"/>
      <c r="L228" s="144"/>
      <c r="M228" s="150"/>
      <c r="T228" s="151"/>
      <c r="AT228" s="146" t="s">
        <v>151</v>
      </c>
      <c r="AU228" s="146" t="s">
        <v>83</v>
      </c>
      <c r="AV228" s="12" t="s">
        <v>83</v>
      </c>
      <c r="AW228" s="12" t="s">
        <v>30</v>
      </c>
      <c r="AX228" s="12" t="s">
        <v>73</v>
      </c>
      <c r="AY228" s="146" t="s">
        <v>142</v>
      </c>
    </row>
    <row r="229" spans="2:65" s="13" customFormat="1" ht="11.25">
      <c r="B229" s="152"/>
      <c r="D229" s="145" t="s">
        <v>151</v>
      </c>
      <c r="E229" s="153" t="s">
        <v>1</v>
      </c>
      <c r="F229" s="154" t="s">
        <v>179</v>
      </c>
      <c r="H229" s="155">
        <v>344.75</v>
      </c>
      <c r="I229" s="156"/>
      <c r="L229" s="152"/>
      <c r="M229" s="157"/>
      <c r="T229" s="158"/>
      <c r="AT229" s="153" t="s">
        <v>151</v>
      </c>
      <c r="AU229" s="153" t="s">
        <v>83</v>
      </c>
      <c r="AV229" s="13" t="s">
        <v>149</v>
      </c>
      <c r="AW229" s="13" t="s">
        <v>30</v>
      </c>
      <c r="AX229" s="13" t="s">
        <v>81</v>
      </c>
      <c r="AY229" s="153" t="s">
        <v>142</v>
      </c>
    </row>
    <row r="230" spans="2:65" s="1" customFormat="1" ht="16.5" customHeight="1">
      <c r="B230" s="31"/>
      <c r="C230" s="159" t="s">
        <v>314</v>
      </c>
      <c r="D230" s="159" t="s">
        <v>212</v>
      </c>
      <c r="E230" s="160" t="s">
        <v>315</v>
      </c>
      <c r="F230" s="161" t="s">
        <v>316</v>
      </c>
      <c r="G230" s="162" t="s">
        <v>309</v>
      </c>
      <c r="H230" s="163">
        <v>361.988</v>
      </c>
      <c r="I230" s="164"/>
      <c r="J230" s="165">
        <f>ROUND(I230*H230,2)</f>
        <v>0</v>
      </c>
      <c r="K230" s="161" t="s">
        <v>148</v>
      </c>
      <c r="L230" s="166"/>
      <c r="M230" s="167" t="s">
        <v>1</v>
      </c>
      <c r="N230" s="168" t="s">
        <v>38</v>
      </c>
      <c r="P230" s="140">
        <f>O230*H230</f>
        <v>0</v>
      </c>
      <c r="Q230" s="140">
        <v>1E-4</v>
      </c>
      <c r="R230" s="140">
        <f>Q230*H230</f>
        <v>3.6198800000000003E-2</v>
      </c>
      <c r="S230" s="140">
        <v>0</v>
      </c>
      <c r="T230" s="141">
        <f>S230*H230</f>
        <v>0</v>
      </c>
      <c r="AR230" s="142" t="s">
        <v>187</v>
      </c>
      <c r="AT230" s="142" t="s">
        <v>212</v>
      </c>
      <c r="AU230" s="142" t="s">
        <v>83</v>
      </c>
      <c r="AY230" s="16" t="s">
        <v>142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81</v>
      </c>
      <c r="BK230" s="143">
        <f>ROUND(I230*H230,2)</f>
        <v>0</v>
      </c>
      <c r="BL230" s="16" t="s">
        <v>149</v>
      </c>
      <c r="BM230" s="142" t="s">
        <v>317</v>
      </c>
    </row>
    <row r="231" spans="2:65" s="12" customFormat="1" ht="11.25">
      <c r="B231" s="144"/>
      <c r="D231" s="145" t="s">
        <v>151</v>
      </c>
      <c r="E231" s="146" t="s">
        <v>1</v>
      </c>
      <c r="F231" s="147" t="s">
        <v>318</v>
      </c>
      <c r="H231" s="148">
        <v>361.988</v>
      </c>
      <c r="I231" s="149"/>
      <c r="L231" s="144"/>
      <c r="M231" s="150"/>
      <c r="T231" s="151"/>
      <c r="AT231" s="146" t="s">
        <v>151</v>
      </c>
      <c r="AU231" s="146" t="s">
        <v>83</v>
      </c>
      <c r="AV231" s="12" t="s">
        <v>83</v>
      </c>
      <c r="AW231" s="12" t="s">
        <v>30</v>
      </c>
      <c r="AX231" s="12" t="s">
        <v>81</v>
      </c>
      <c r="AY231" s="146" t="s">
        <v>142</v>
      </c>
    </row>
    <row r="232" spans="2:65" s="1" customFormat="1" ht="24.2" customHeight="1">
      <c r="B232" s="31"/>
      <c r="C232" s="131" t="s">
        <v>319</v>
      </c>
      <c r="D232" s="131" t="s">
        <v>144</v>
      </c>
      <c r="E232" s="132" t="s">
        <v>320</v>
      </c>
      <c r="F232" s="133" t="s">
        <v>321</v>
      </c>
      <c r="G232" s="134" t="s">
        <v>309</v>
      </c>
      <c r="H232" s="135">
        <v>79.39</v>
      </c>
      <c r="I232" s="136"/>
      <c r="J232" s="137">
        <f>ROUND(I232*H232,2)</f>
        <v>0</v>
      </c>
      <c r="K232" s="133" t="s">
        <v>148</v>
      </c>
      <c r="L232" s="31"/>
      <c r="M232" s="138" t="s">
        <v>1</v>
      </c>
      <c r="N232" s="139" t="s">
        <v>38</v>
      </c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AR232" s="142" t="s">
        <v>149</v>
      </c>
      <c r="AT232" s="142" t="s">
        <v>144</v>
      </c>
      <c r="AU232" s="142" t="s">
        <v>83</v>
      </c>
      <c r="AY232" s="16" t="s">
        <v>142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81</v>
      </c>
      <c r="BK232" s="143">
        <f>ROUND(I232*H232,2)</f>
        <v>0</v>
      </c>
      <c r="BL232" s="16" t="s">
        <v>149</v>
      </c>
      <c r="BM232" s="142" t="s">
        <v>322</v>
      </c>
    </row>
    <row r="233" spans="2:65" s="1" customFormat="1" ht="24.2" customHeight="1">
      <c r="B233" s="31"/>
      <c r="C233" s="159" t="s">
        <v>323</v>
      </c>
      <c r="D233" s="159" t="s">
        <v>212</v>
      </c>
      <c r="E233" s="160" t="s">
        <v>324</v>
      </c>
      <c r="F233" s="161" t="s">
        <v>325</v>
      </c>
      <c r="G233" s="162" t="s">
        <v>309</v>
      </c>
      <c r="H233" s="163">
        <v>83.36</v>
      </c>
      <c r="I233" s="164"/>
      <c r="J233" s="165">
        <f>ROUND(I233*H233,2)</f>
        <v>0</v>
      </c>
      <c r="K233" s="161" t="s">
        <v>148</v>
      </c>
      <c r="L233" s="166"/>
      <c r="M233" s="167" t="s">
        <v>1</v>
      </c>
      <c r="N233" s="168" t="s">
        <v>38</v>
      </c>
      <c r="P233" s="140">
        <f>O233*H233</f>
        <v>0</v>
      </c>
      <c r="Q233" s="140">
        <v>4.0000000000000003E-5</v>
      </c>
      <c r="R233" s="140">
        <f>Q233*H233</f>
        <v>3.3344000000000004E-3</v>
      </c>
      <c r="S233" s="140">
        <v>0</v>
      </c>
      <c r="T233" s="141">
        <f>S233*H233</f>
        <v>0</v>
      </c>
      <c r="AR233" s="142" t="s">
        <v>187</v>
      </c>
      <c r="AT233" s="142" t="s">
        <v>212</v>
      </c>
      <c r="AU233" s="142" t="s">
        <v>83</v>
      </c>
      <c r="AY233" s="16" t="s">
        <v>142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6" t="s">
        <v>81</v>
      </c>
      <c r="BK233" s="143">
        <f>ROUND(I233*H233,2)</f>
        <v>0</v>
      </c>
      <c r="BL233" s="16" t="s">
        <v>149</v>
      </c>
      <c r="BM233" s="142" t="s">
        <v>326</v>
      </c>
    </row>
    <row r="234" spans="2:65" s="12" customFormat="1" ht="11.25">
      <c r="B234" s="144"/>
      <c r="D234" s="145" t="s">
        <v>151</v>
      </c>
      <c r="E234" s="146" t="s">
        <v>1</v>
      </c>
      <c r="F234" s="147" t="s">
        <v>327</v>
      </c>
      <c r="H234" s="148">
        <v>83.36</v>
      </c>
      <c r="I234" s="149"/>
      <c r="L234" s="144"/>
      <c r="M234" s="150"/>
      <c r="T234" s="151"/>
      <c r="AT234" s="146" t="s">
        <v>151</v>
      </c>
      <c r="AU234" s="146" t="s">
        <v>83</v>
      </c>
      <c r="AV234" s="12" t="s">
        <v>83</v>
      </c>
      <c r="AW234" s="12" t="s">
        <v>30</v>
      </c>
      <c r="AX234" s="12" t="s">
        <v>81</v>
      </c>
      <c r="AY234" s="146" t="s">
        <v>142</v>
      </c>
    </row>
    <row r="235" spans="2:65" s="1" customFormat="1" ht="24.2" customHeight="1">
      <c r="B235" s="31"/>
      <c r="C235" s="131" t="s">
        <v>328</v>
      </c>
      <c r="D235" s="131" t="s">
        <v>144</v>
      </c>
      <c r="E235" s="132" t="s">
        <v>329</v>
      </c>
      <c r="F235" s="133" t="s">
        <v>330</v>
      </c>
      <c r="G235" s="134" t="s">
        <v>175</v>
      </c>
      <c r="H235" s="135">
        <v>17.504999999999999</v>
      </c>
      <c r="I235" s="136"/>
      <c r="J235" s="137">
        <f>ROUND(I235*H235,2)</f>
        <v>0</v>
      </c>
      <c r="K235" s="133" t="s">
        <v>148</v>
      </c>
      <c r="L235" s="31"/>
      <c r="M235" s="138" t="s">
        <v>1</v>
      </c>
      <c r="N235" s="139" t="s">
        <v>38</v>
      </c>
      <c r="P235" s="140">
        <f>O235*H235</f>
        <v>0</v>
      </c>
      <c r="Q235" s="140">
        <v>2.9999999999999997E-4</v>
      </c>
      <c r="R235" s="140">
        <f>Q235*H235</f>
        <v>5.2514999999999992E-3</v>
      </c>
      <c r="S235" s="140">
        <v>0</v>
      </c>
      <c r="T235" s="141">
        <f>S235*H235</f>
        <v>0</v>
      </c>
      <c r="AR235" s="142" t="s">
        <v>149</v>
      </c>
      <c r="AT235" s="142" t="s">
        <v>144</v>
      </c>
      <c r="AU235" s="142" t="s">
        <v>83</v>
      </c>
      <c r="AY235" s="16" t="s">
        <v>142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81</v>
      </c>
      <c r="BK235" s="143">
        <f>ROUND(I235*H235,2)</f>
        <v>0</v>
      </c>
      <c r="BL235" s="16" t="s">
        <v>149</v>
      </c>
      <c r="BM235" s="142" t="s">
        <v>331</v>
      </c>
    </row>
    <row r="236" spans="2:65" s="12" customFormat="1" ht="11.25">
      <c r="B236" s="144"/>
      <c r="D236" s="145" t="s">
        <v>151</v>
      </c>
      <c r="E236" s="146" t="s">
        <v>1</v>
      </c>
      <c r="F236" s="147" t="s">
        <v>332</v>
      </c>
      <c r="H236" s="148">
        <v>17.504999999999999</v>
      </c>
      <c r="I236" s="149"/>
      <c r="L236" s="144"/>
      <c r="M236" s="150"/>
      <c r="T236" s="151"/>
      <c r="AT236" s="146" t="s">
        <v>151</v>
      </c>
      <c r="AU236" s="146" t="s">
        <v>83</v>
      </c>
      <c r="AV236" s="12" t="s">
        <v>83</v>
      </c>
      <c r="AW236" s="12" t="s">
        <v>30</v>
      </c>
      <c r="AX236" s="12" t="s">
        <v>81</v>
      </c>
      <c r="AY236" s="146" t="s">
        <v>142</v>
      </c>
    </row>
    <row r="237" spans="2:65" s="1" customFormat="1" ht="44.25" customHeight="1">
      <c r="B237" s="31"/>
      <c r="C237" s="131" t="s">
        <v>333</v>
      </c>
      <c r="D237" s="131" t="s">
        <v>144</v>
      </c>
      <c r="E237" s="132" t="s">
        <v>334</v>
      </c>
      <c r="F237" s="133" t="s">
        <v>335</v>
      </c>
      <c r="G237" s="134" t="s">
        <v>175</v>
      </c>
      <c r="H237" s="135">
        <v>17.504999999999999</v>
      </c>
      <c r="I237" s="136"/>
      <c r="J237" s="137">
        <f>ROUND(I237*H237,2)</f>
        <v>0</v>
      </c>
      <c r="K237" s="133" t="s">
        <v>148</v>
      </c>
      <c r="L237" s="31"/>
      <c r="M237" s="138" t="s">
        <v>1</v>
      </c>
      <c r="N237" s="139" t="s">
        <v>38</v>
      </c>
      <c r="P237" s="140">
        <f>O237*H237</f>
        <v>0</v>
      </c>
      <c r="Q237" s="140">
        <v>8.5199999999999998E-3</v>
      </c>
      <c r="R237" s="140">
        <f>Q237*H237</f>
        <v>0.14914259999999999</v>
      </c>
      <c r="S237" s="140">
        <v>0</v>
      </c>
      <c r="T237" s="141">
        <f>S237*H237</f>
        <v>0</v>
      </c>
      <c r="AR237" s="142" t="s">
        <v>149</v>
      </c>
      <c r="AT237" s="142" t="s">
        <v>144</v>
      </c>
      <c r="AU237" s="142" t="s">
        <v>83</v>
      </c>
      <c r="AY237" s="16" t="s">
        <v>142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6" t="s">
        <v>81</v>
      </c>
      <c r="BK237" s="143">
        <f>ROUND(I237*H237,2)</f>
        <v>0</v>
      </c>
      <c r="BL237" s="16" t="s">
        <v>149</v>
      </c>
      <c r="BM237" s="142" t="s">
        <v>336</v>
      </c>
    </row>
    <row r="238" spans="2:65" s="12" customFormat="1" ht="11.25">
      <c r="B238" s="144"/>
      <c r="D238" s="145" t="s">
        <v>151</v>
      </c>
      <c r="E238" s="146" t="s">
        <v>1</v>
      </c>
      <c r="F238" s="147" t="s">
        <v>337</v>
      </c>
      <c r="H238" s="148">
        <v>8.1530000000000005</v>
      </c>
      <c r="I238" s="149"/>
      <c r="L238" s="144"/>
      <c r="M238" s="150"/>
      <c r="T238" s="151"/>
      <c r="AT238" s="146" t="s">
        <v>151</v>
      </c>
      <c r="AU238" s="146" t="s">
        <v>83</v>
      </c>
      <c r="AV238" s="12" t="s">
        <v>83</v>
      </c>
      <c r="AW238" s="12" t="s">
        <v>30</v>
      </c>
      <c r="AX238" s="12" t="s">
        <v>73</v>
      </c>
      <c r="AY238" s="146" t="s">
        <v>142</v>
      </c>
    </row>
    <row r="239" spans="2:65" s="12" customFormat="1" ht="11.25">
      <c r="B239" s="144"/>
      <c r="D239" s="145" t="s">
        <v>151</v>
      </c>
      <c r="E239" s="146" t="s">
        <v>1</v>
      </c>
      <c r="F239" s="147" t="s">
        <v>338</v>
      </c>
      <c r="H239" s="148">
        <v>5.2130000000000001</v>
      </c>
      <c r="I239" s="149"/>
      <c r="L239" s="144"/>
      <c r="M239" s="150"/>
      <c r="T239" s="151"/>
      <c r="AT239" s="146" t="s">
        <v>151</v>
      </c>
      <c r="AU239" s="146" t="s">
        <v>83</v>
      </c>
      <c r="AV239" s="12" t="s">
        <v>83</v>
      </c>
      <c r="AW239" s="12" t="s">
        <v>30</v>
      </c>
      <c r="AX239" s="12" t="s">
        <v>73</v>
      </c>
      <c r="AY239" s="146" t="s">
        <v>142</v>
      </c>
    </row>
    <row r="240" spans="2:65" s="12" customFormat="1" ht="11.25">
      <c r="B240" s="144"/>
      <c r="D240" s="145" t="s">
        <v>151</v>
      </c>
      <c r="E240" s="146" t="s">
        <v>1</v>
      </c>
      <c r="F240" s="147" t="s">
        <v>339</v>
      </c>
      <c r="H240" s="148">
        <v>4.1390000000000002</v>
      </c>
      <c r="I240" s="149"/>
      <c r="L240" s="144"/>
      <c r="M240" s="150"/>
      <c r="T240" s="151"/>
      <c r="AT240" s="146" t="s">
        <v>151</v>
      </c>
      <c r="AU240" s="146" t="s">
        <v>83</v>
      </c>
      <c r="AV240" s="12" t="s">
        <v>83</v>
      </c>
      <c r="AW240" s="12" t="s">
        <v>30</v>
      </c>
      <c r="AX240" s="12" t="s">
        <v>73</v>
      </c>
      <c r="AY240" s="146" t="s">
        <v>142</v>
      </c>
    </row>
    <row r="241" spans="2:65" s="13" customFormat="1" ht="11.25">
      <c r="B241" s="152"/>
      <c r="D241" s="145" t="s">
        <v>151</v>
      </c>
      <c r="E241" s="153" t="s">
        <v>1</v>
      </c>
      <c r="F241" s="154" t="s">
        <v>179</v>
      </c>
      <c r="H241" s="155">
        <v>17.504999999999999</v>
      </c>
      <c r="I241" s="156"/>
      <c r="L241" s="152"/>
      <c r="M241" s="157"/>
      <c r="T241" s="158"/>
      <c r="AT241" s="153" t="s">
        <v>151</v>
      </c>
      <c r="AU241" s="153" t="s">
        <v>83</v>
      </c>
      <c r="AV241" s="13" t="s">
        <v>149</v>
      </c>
      <c r="AW241" s="13" t="s">
        <v>30</v>
      </c>
      <c r="AX241" s="13" t="s">
        <v>81</v>
      </c>
      <c r="AY241" s="153" t="s">
        <v>142</v>
      </c>
    </row>
    <row r="242" spans="2:65" s="1" customFormat="1" ht="24.2" customHeight="1">
      <c r="B242" s="31"/>
      <c r="C242" s="159" t="s">
        <v>340</v>
      </c>
      <c r="D242" s="159" t="s">
        <v>212</v>
      </c>
      <c r="E242" s="160" t="s">
        <v>341</v>
      </c>
      <c r="F242" s="161" t="s">
        <v>342</v>
      </c>
      <c r="G242" s="162" t="s">
        <v>175</v>
      </c>
      <c r="H242" s="163">
        <v>18.38</v>
      </c>
      <c r="I242" s="164"/>
      <c r="J242" s="165">
        <f>ROUND(I242*H242,2)</f>
        <v>0</v>
      </c>
      <c r="K242" s="161" t="s">
        <v>148</v>
      </c>
      <c r="L242" s="166"/>
      <c r="M242" s="167" t="s">
        <v>1</v>
      </c>
      <c r="N242" s="168" t="s">
        <v>38</v>
      </c>
      <c r="P242" s="140">
        <f>O242*H242</f>
        <v>0</v>
      </c>
      <c r="Q242" s="140">
        <v>2.8999999999999998E-3</v>
      </c>
      <c r="R242" s="140">
        <f>Q242*H242</f>
        <v>5.3301999999999995E-2</v>
      </c>
      <c r="S242" s="140">
        <v>0</v>
      </c>
      <c r="T242" s="141">
        <f>S242*H242</f>
        <v>0</v>
      </c>
      <c r="AR242" s="142" t="s">
        <v>187</v>
      </c>
      <c r="AT242" s="142" t="s">
        <v>212</v>
      </c>
      <c r="AU242" s="142" t="s">
        <v>83</v>
      </c>
      <c r="AY242" s="16" t="s">
        <v>142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6" t="s">
        <v>81</v>
      </c>
      <c r="BK242" s="143">
        <f>ROUND(I242*H242,2)</f>
        <v>0</v>
      </c>
      <c r="BL242" s="16" t="s">
        <v>149</v>
      </c>
      <c r="BM242" s="142" t="s">
        <v>343</v>
      </c>
    </row>
    <row r="243" spans="2:65" s="12" customFormat="1" ht="11.25">
      <c r="B243" s="144"/>
      <c r="D243" s="145" t="s">
        <v>151</v>
      </c>
      <c r="E243" s="146" t="s">
        <v>1</v>
      </c>
      <c r="F243" s="147" t="s">
        <v>344</v>
      </c>
      <c r="H243" s="148">
        <v>18.38</v>
      </c>
      <c r="I243" s="149"/>
      <c r="L243" s="144"/>
      <c r="M243" s="150"/>
      <c r="T243" s="151"/>
      <c r="AT243" s="146" t="s">
        <v>151</v>
      </c>
      <c r="AU243" s="146" t="s">
        <v>83</v>
      </c>
      <c r="AV243" s="12" t="s">
        <v>83</v>
      </c>
      <c r="AW243" s="12" t="s">
        <v>30</v>
      </c>
      <c r="AX243" s="12" t="s">
        <v>81</v>
      </c>
      <c r="AY243" s="146" t="s">
        <v>142</v>
      </c>
    </row>
    <row r="244" spans="2:65" s="1" customFormat="1" ht="44.25" customHeight="1">
      <c r="B244" s="31"/>
      <c r="C244" s="131" t="s">
        <v>345</v>
      </c>
      <c r="D244" s="131" t="s">
        <v>144</v>
      </c>
      <c r="E244" s="132" t="s">
        <v>346</v>
      </c>
      <c r="F244" s="133" t="s">
        <v>347</v>
      </c>
      <c r="G244" s="134" t="s">
        <v>175</v>
      </c>
      <c r="H244" s="135">
        <v>381.50599999999997</v>
      </c>
      <c r="I244" s="136"/>
      <c r="J244" s="137">
        <f>ROUND(I244*H244,2)</f>
        <v>0</v>
      </c>
      <c r="K244" s="133" t="s">
        <v>148</v>
      </c>
      <c r="L244" s="31"/>
      <c r="M244" s="138" t="s">
        <v>1</v>
      </c>
      <c r="N244" s="139" t="s">
        <v>38</v>
      </c>
      <c r="P244" s="140">
        <f>O244*H244</f>
        <v>0</v>
      </c>
      <c r="Q244" s="140">
        <v>1.1599999999999999E-2</v>
      </c>
      <c r="R244" s="140">
        <f>Q244*H244</f>
        <v>4.4254695999999996</v>
      </c>
      <c r="S244" s="140">
        <v>0</v>
      </c>
      <c r="T244" s="141">
        <f>S244*H244</f>
        <v>0</v>
      </c>
      <c r="AR244" s="142" t="s">
        <v>149</v>
      </c>
      <c r="AT244" s="142" t="s">
        <v>144</v>
      </c>
      <c r="AU244" s="142" t="s">
        <v>83</v>
      </c>
      <c r="AY244" s="16" t="s">
        <v>142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6" t="s">
        <v>81</v>
      </c>
      <c r="BK244" s="143">
        <f>ROUND(I244*H244,2)</f>
        <v>0</v>
      </c>
      <c r="BL244" s="16" t="s">
        <v>149</v>
      </c>
      <c r="BM244" s="142" t="s">
        <v>348</v>
      </c>
    </row>
    <row r="245" spans="2:65" s="12" customFormat="1" ht="11.25">
      <c r="B245" s="144"/>
      <c r="D245" s="145" t="s">
        <v>151</v>
      </c>
      <c r="E245" s="146" t="s">
        <v>1</v>
      </c>
      <c r="F245" s="147" t="s">
        <v>349</v>
      </c>
      <c r="H245" s="148">
        <v>349.03699999999998</v>
      </c>
      <c r="I245" s="149"/>
      <c r="L245" s="144"/>
      <c r="M245" s="150"/>
      <c r="T245" s="151"/>
      <c r="AT245" s="146" t="s">
        <v>151</v>
      </c>
      <c r="AU245" s="146" t="s">
        <v>83</v>
      </c>
      <c r="AV245" s="12" t="s">
        <v>83</v>
      </c>
      <c r="AW245" s="12" t="s">
        <v>30</v>
      </c>
      <c r="AX245" s="12" t="s">
        <v>73</v>
      </c>
      <c r="AY245" s="146" t="s">
        <v>142</v>
      </c>
    </row>
    <row r="246" spans="2:65" s="12" customFormat="1" ht="11.25">
      <c r="B246" s="144"/>
      <c r="D246" s="145" t="s">
        <v>151</v>
      </c>
      <c r="E246" s="146" t="s">
        <v>1</v>
      </c>
      <c r="F246" s="147" t="s">
        <v>350</v>
      </c>
      <c r="H246" s="148">
        <v>19.838999999999999</v>
      </c>
      <c r="I246" s="149"/>
      <c r="L246" s="144"/>
      <c r="M246" s="150"/>
      <c r="T246" s="151"/>
      <c r="AT246" s="146" t="s">
        <v>151</v>
      </c>
      <c r="AU246" s="146" t="s">
        <v>83</v>
      </c>
      <c r="AV246" s="12" t="s">
        <v>83</v>
      </c>
      <c r="AW246" s="12" t="s">
        <v>30</v>
      </c>
      <c r="AX246" s="12" t="s">
        <v>73</v>
      </c>
      <c r="AY246" s="146" t="s">
        <v>142</v>
      </c>
    </row>
    <row r="247" spans="2:65" s="12" customFormat="1" ht="11.25">
      <c r="B247" s="144"/>
      <c r="D247" s="145" t="s">
        <v>151</v>
      </c>
      <c r="E247" s="146" t="s">
        <v>1</v>
      </c>
      <c r="F247" s="147" t="s">
        <v>351</v>
      </c>
      <c r="H247" s="148">
        <v>24.54</v>
      </c>
      <c r="I247" s="149"/>
      <c r="L247" s="144"/>
      <c r="M247" s="150"/>
      <c r="T247" s="151"/>
      <c r="AT247" s="146" t="s">
        <v>151</v>
      </c>
      <c r="AU247" s="146" t="s">
        <v>83</v>
      </c>
      <c r="AV247" s="12" t="s">
        <v>83</v>
      </c>
      <c r="AW247" s="12" t="s">
        <v>30</v>
      </c>
      <c r="AX247" s="12" t="s">
        <v>73</v>
      </c>
      <c r="AY247" s="146" t="s">
        <v>142</v>
      </c>
    </row>
    <row r="248" spans="2:65" s="12" customFormat="1" ht="11.25">
      <c r="B248" s="144"/>
      <c r="D248" s="145" t="s">
        <v>151</v>
      </c>
      <c r="E248" s="146" t="s">
        <v>1</v>
      </c>
      <c r="F248" s="147" t="s">
        <v>352</v>
      </c>
      <c r="H248" s="148">
        <v>27.199000000000002</v>
      </c>
      <c r="I248" s="149"/>
      <c r="L248" s="144"/>
      <c r="M248" s="150"/>
      <c r="T248" s="151"/>
      <c r="AT248" s="146" t="s">
        <v>151</v>
      </c>
      <c r="AU248" s="146" t="s">
        <v>83</v>
      </c>
      <c r="AV248" s="12" t="s">
        <v>83</v>
      </c>
      <c r="AW248" s="12" t="s">
        <v>30</v>
      </c>
      <c r="AX248" s="12" t="s">
        <v>73</v>
      </c>
      <c r="AY248" s="146" t="s">
        <v>142</v>
      </c>
    </row>
    <row r="249" spans="2:65" s="12" customFormat="1" ht="11.25">
      <c r="B249" s="144"/>
      <c r="D249" s="145" t="s">
        <v>151</v>
      </c>
      <c r="E249" s="146" t="s">
        <v>1</v>
      </c>
      <c r="F249" s="147" t="s">
        <v>353</v>
      </c>
      <c r="H249" s="148">
        <v>-5.76</v>
      </c>
      <c r="I249" s="149"/>
      <c r="L249" s="144"/>
      <c r="M249" s="150"/>
      <c r="T249" s="151"/>
      <c r="AT249" s="146" t="s">
        <v>151</v>
      </c>
      <c r="AU249" s="146" t="s">
        <v>83</v>
      </c>
      <c r="AV249" s="12" t="s">
        <v>83</v>
      </c>
      <c r="AW249" s="12" t="s">
        <v>30</v>
      </c>
      <c r="AX249" s="12" t="s">
        <v>73</v>
      </c>
      <c r="AY249" s="146" t="s">
        <v>142</v>
      </c>
    </row>
    <row r="250" spans="2:65" s="12" customFormat="1" ht="11.25">
      <c r="B250" s="144"/>
      <c r="D250" s="145" t="s">
        <v>151</v>
      </c>
      <c r="E250" s="146" t="s">
        <v>1</v>
      </c>
      <c r="F250" s="147" t="s">
        <v>354</v>
      </c>
      <c r="H250" s="148">
        <v>-15.12</v>
      </c>
      <c r="I250" s="149"/>
      <c r="L250" s="144"/>
      <c r="M250" s="150"/>
      <c r="T250" s="151"/>
      <c r="AT250" s="146" t="s">
        <v>151</v>
      </c>
      <c r="AU250" s="146" t="s">
        <v>83</v>
      </c>
      <c r="AV250" s="12" t="s">
        <v>83</v>
      </c>
      <c r="AW250" s="12" t="s">
        <v>30</v>
      </c>
      <c r="AX250" s="12" t="s">
        <v>73</v>
      </c>
      <c r="AY250" s="146" t="s">
        <v>142</v>
      </c>
    </row>
    <row r="251" spans="2:65" s="12" customFormat="1" ht="11.25">
      <c r="B251" s="144"/>
      <c r="D251" s="145" t="s">
        <v>151</v>
      </c>
      <c r="E251" s="146" t="s">
        <v>1</v>
      </c>
      <c r="F251" s="147" t="s">
        <v>355</v>
      </c>
      <c r="H251" s="148">
        <v>-1.6</v>
      </c>
      <c r="I251" s="149"/>
      <c r="L251" s="144"/>
      <c r="M251" s="150"/>
      <c r="T251" s="151"/>
      <c r="AT251" s="146" t="s">
        <v>151</v>
      </c>
      <c r="AU251" s="146" t="s">
        <v>83</v>
      </c>
      <c r="AV251" s="12" t="s">
        <v>83</v>
      </c>
      <c r="AW251" s="12" t="s">
        <v>30</v>
      </c>
      <c r="AX251" s="12" t="s">
        <v>73</v>
      </c>
      <c r="AY251" s="146" t="s">
        <v>142</v>
      </c>
    </row>
    <row r="252" spans="2:65" s="12" customFormat="1" ht="11.25">
      <c r="B252" s="144"/>
      <c r="D252" s="145" t="s">
        <v>151</v>
      </c>
      <c r="E252" s="146" t="s">
        <v>1</v>
      </c>
      <c r="F252" s="147" t="s">
        <v>356</v>
      </c>
      <c r="H252" s="148">
        <v>-5.5129999999999999</v>
      </c>
      <c r="I252" s="149"/>
      <c r="L252" s="144"/>
      <c r="M252" s="150"/>
      <c r="T252" s="151"/>
      <c r="AT252" s="146" t="s">
        <v>151</v>
      </c>
      <c r="AU252" s="146" t="s">
        <v>83</v>
      </c>
      <c r="AV252" s="12" t="s">
        <v>83</v>
      </c>
      <c r="AW252" s="12" t="s">
        <v>30</v>
      </c>
      <c r="AX252" s="12" t="s">
        <v>73</v>
      </c>
      <c r="AY252" s="146" t="s">
        <v>142</v>
      </c>
    </row>
    <row r="253" spans="2:65" s="12" customFormat="1" ht="11.25">
      <c r="B253" s="144"/>
      <c r="D253" s="145" t="s">
        <v>151</v>
      </c>
      <c r="E253" s="146" t="s">
        <v>1</v>
      </c>
      <c r="F253" s="147" t="s">
        <v>357</v>
      </c>
      <c r="H253" s="148">
        <v>-2.585</v>
      </c>
      <c r="I253" s="149"/>
      <c r="L253" s="144"/>
      <c r="M253" s="150"/>
      <c r="T253" s="151"/>
      <c r="AT253" s="146" t="s">
        <v>151</v>
      </c>
      <c r="AU253" s="146" t="s">
        <v>83</v>
      </c>
      <c r="AV253" s="12" t="s">
        <v>83</v>
      </c>
      <c r="AW253" s="12" t="s">
        <v>30</v>
      </c>
      <c r="AX253" s="12" t="s">
        <v>73</v>
      </c>
      <c r="AY253" s="146" t="s">
        <v>142</v>
      </c>
    </row>
    <row r="254" spans="2:65" s="12" customFormat="1" ht="11.25">
      <c r="B254" s="144"/>
      <c r="D254" s="145" t="s">
        <v>151</v>
      </c>
      <c r="E254" s="146" t="s">
        <v>1</v>
      </c>
      <c r="F254" s="147" t="s">
        <v>358</v>
      </c>
      <c r="H254" s="148">
        <v>-8.5310000000000006</v>
      </c>
      <c r="I254" s="149"/>
      <c r="L254" s="144"/>
      <c r="M254" s="150"/>
      <c r="T254" s="151"/>
      <c r="AT254" s="146" t="s">
        <v>151</v>
      </c>
      <c r="AU254" s="146" t="s">
        <v>83</v>
      </c>
      <c r="AV254" s="12" t="s">
        <v>83</v>
      </c>
      <c r="AW254" s="12" t="s">
        <v>30</v>
      </c>
      <c r="AX254" s="12" t="s">
        <v>73</v>
      </c>
      <c r="AY254" s="146" t="s">
        <v>142</v>
      </c>
    </row>
    <row r="255" spans="2:65" s="13" customFormat="1" ht="11.25">
      <c r="B255" s="152"/>
      <c r="D255" s="145" t="s">
        <v>151</v>
      </c>
      <c r="E255" s="153" t="s">
        <v>1</v>
      </c>
      <c r="F255" s="154" t="s">
        <v>179</v>
      </c>
      <c r="H255" s="155">
        <v>381.50600000000003</v>
      </c>
      <c r="I255" s="156"/>
      <c r="L255" s="152"/>
      <c r="M255" s="157"/>
      <c r="T255" s="158"/>
      <c r="AT255" s="153" t="s">
        <v>151</v>
      </c>
      <c r="AU255" s="153" t="s">
        <v>83</v>
      </c>
      <c r="AV255" s="13" t="s">
        <v>149</v>
      </c>
      <c r="AW255" s="13" t="s">
        <v>30</v>
      </c>
      <c r="AX255" s="13" t="s">
        <v>81</v>
      </c>
      <c r="AY255" s="153" t="s">
        <v>142</v>
      </c>
    </row>
    <row r="256" spans="2:65" s="1" customFormat="1" ht="24.2" customHeight="1">
      <c r="B256" s="31"/>
      <c r="C256" s="159" t="s">
        <v>359</v>
      </c>
      <c r="D256" s="159" t="s">
        <v>212</v>
      </c>
      <c r="E256" s="160" t="s">
        <v>360</v>
      </c>
      <c r="F256" s="161" t="s">
        <v>361</v>
      </c>
      <c r="G256" s="162" t="s">
        <v>175</v>
      </c>
      <c r="H256" s="163">
        <v>400.58100000000002</v>
      </c>
      <c r="I256" s="164"/>
      <c r="J256" s="165">
        <f>ROUND(I256*H256,2)</f>
        <v>0</v>
      </c>
      <c r="K256" s="161" t="s">
        <v>148</v>
      </c>
      <c r="L256" s="166"/>
      <c r="M256" s="167" t="s">
        <v>1</v>
      </c>
      <c r="N256" s="168" t="s">
        <v>38</v>
      </c>
      <c r="P256" s="140">
        <f>O256*H256</f>
        <v>0</v>
      </c>
      <c r="Q256" s="140">
        <v>1.7999999999999999E-2</v>
      </c>
      <c r="R256" s="140">
        <f>Q256*H256</f>
        <v>7.210458</v>
      </c>
      <c r="S256" s="140">
        <v>0</v>
      </c>
      <c r="T256" s="141">
        <f>S256*H256</f>
        <v>0</v>
      </c>
      <c r="AR256" s="142" t="s">
        <v>187</v>
      </c>
      <c r="AT256" s="142" t="s">
        <v>212</v>
      </c>
      <c r="AU256" s="142" t="s">
        <v>83</v>
      </c>
      <c r="AY256" s="16" t="s">
        <v>142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6" t="s">
        <v>81</v>
      </c>
      <c r="BK256" s="143">
        <f>ROUND(I256*H256,2)</f>
        <v>0</v>
      </c>
      <c r="BL256" s="16" t="s">
        <v>149</v>
      </c>
      <c r="BM256" s="142" t="s">
        <v>362</v>
      </c>
    </row>
    <row r="257" spans="2:65" s="12" customFormat="1" ht="11.25">
      <c r="B257" s="144"/>
      <c r="D257" s="145" t="s">
        <v>151</v>
      </c>
      <c r="E257" s="146" t="s">
        <v>1</v>
      </c>
      <c r="F257" s="147" t="s">
        <v>363</v>
      </c>
      <c r="H257" s="148">
        <v>400.58100000000002</v>
      </c>
      <c r="I257" s="149"/>
      <c r="L257" s="144"/>
      <c r="M257" s="150"/>
      <c r="T257" s="151"/>
      <c r="AT257" s="146" t="s">
        <v>151</v>
      </c>
      <c r="AU257" s="146" t="s">
        <v>83</v>
      </c>
      <c r="AV257" s="12" t="s">
        <v>83</v>
      </c>
      <c r="AW257" s="12" t="s">
        <v>30</v>
      </c>
      <c r="AX257" s="12" t="s">
        <v>81</v>
      </c>
      <c r="AY257" s="146" t="s">
        <v>142</v>
      </c>
    </row>
    <row r="258" spans="2:65" s="1" customFormat="1" ht="37.9" customHeight="1">
      <c r="B258" s="31"/>
      <c r="C258" s="131" t="s">
        <v>364</v>
      </c>
      <c r="D258" s="131" t="s">
        <v>144</v>
      </c>
      <c r="E258" s="132" t="s">
        <v>365</v>
      </c>
      <c r="F258" s="133" t="s">
        <v>366</v>
      </c>
      <c r="G258" s="134" t="s">
        <v>309</v>
      </c>
      <c r="H258" s="135">
        <v>15.878</v>
      </c>
      <c r="I258" s="136"/>
      <c r="J258" s="137">
        <f>ROUND(I258*H258,2)</f>
        <v>0</v>
      </c>
      <c r="K258" s="133" t="s">
        <v>148</v>
      </c>
      <c r="L258" s="31"/>
      <c r="M258" s="138" t="s">
        <v>1</v>
      </c>
      <c r="N258" s="139" t="s">
        <v>38</v>
      </c>
      <c r="P258" s="140">
        <f>O258*H258</f>
        <v>0</v>
      </c>
      <c r="Q258" s="140">
        <v>1.7600000000000001E-3</v>
      </c>
      <c r="R258" s="140">
        <f>Q258*H258</f>
        <v>2.7945280000000003E-2</v>
      </c>
      <c r="S258" s="140">
        <v>0</v>
      </c>
      <c r="T258" s="141">
        <f>S258*H258</f>
        <v>0</v>
      </c>
      <c r="AR258" s="142" t="s">
        <v>149</v>
      </c>
      <c r="AT258" s="142" t="s">
        <v>144</v>
      </c>
      <c r="AU258" s="142" t="s">
        <v>83</v>
      </c>
      <c r="AY258" s="16" t="s">
        <v>142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6" t="s">
        <v>81</v>
      </c>
      <c r="BK258" s="143">
        <f>ROUND(I258*H258,2)</f>
        <v>0</v>
      </c>
      <c r="BL258" s="16" t="s">
        <v>149</v>
      </c>
      <c r="BM258" s="142" t="s">
        <v>367</v>
      </c>
    </row>
    <row r="259" spans="2:65" s="12" customFormat="1" ht="11.25">
      <c r="B259" s="144"/>
      <c r="D259" s="145" t="s">
        <v>151</v>
      </c>
      <c r="E259" s="146" t="s">
        <v>1</v>
      </c>
      <c r="F259" s="147" t="s">
        <v>368</v>
      </c>
      <c r="H259" s="148">
        <v>15.878</v>
      </c>
      <c r="I259" s="149"/>
      <c r="L259" s="144"/>
      <c r="M259" s="150"/>
      <c r="T259" s="151"/>
      <c r="AT259" s="146" t="s">
        <v>151</v>
      </c>
      <c r="AU259" s="146" t="s">
        <v>83</v>
      </c>
      <c r="AV259" s="12" t="s">
        <v>83</v>
      </c>
      <c r="AW259" s="12" t="s">
        <v>30</v>
      </c>
      <c r="AX259" s="12" t="s">
        <v>81</v>
      </c>
      <c r="AY259" s="146" t="s">
        <v>142</v>
      </c>
    </row>
    <row r="260" spans="2:65" s="1" customFormat="1" ht="24.2" customHeight="1">
      <c r="B260" s="31"/>
      <c r="C260" s="159" t="s">
        <v>369</v>
      </c>
      <c r="D260" s="159" t="s">
        <v>212</v>
      </c>
      <c r="E260" s="160" t="s">
        <v>370</v>
      </c>
      <c r="F260" s="161" t="s">
        <v>371</v>
      </c>
      <c r="G260" s="162" t="s">
        <v>175</v>
      </c>
      <c r="H260" s="163">
        <v>17.466000000000001</v>
      </c>
      <c r="I260" s="164"/>
      <c r="J260" s="165">
        <f>ROUND(I260*H260,2)</f>
        <v>0</v>
      </c>
      <c r="K260" s="161" t="s">
        <v>148</v>
      </c>
      <c r="L260" s="166"/>
      <c r="M260" s="167" t="s">
        <v>1</v>
      </c>
      <c r="N260" s="168" t="s">
        <v>38</v>
      </c>
      <c r="P260" s="140">
        <f>O260*H260</f>
        <v>0</v>
      </c>
      <c r="Q260" s="140">
        <v>3.0000000000000001E-3</v>
      </c>
      <c r="R260" s="140">
        <f>Q260*H260</f>
        <v>5.2398000000000007E-2</v>
      </c>
      <c r="S260" s="140">
        <v>0</v>
      </c>
      <c r="T260" s="141">
        <f>S260*H260</f>
        <v>0</v>
      </c>
      <c r="AR260" s="142" t="s">
        <v>187</v>
      </c>
      <c r="AT260" s="142" t="s">
        <v>212</v>
      </c>
      <c r="AU260" s="142" t="s">
        <v>83</v>
      </c>
      <c r="AY260" s="16" t="s">
        <v>142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6" t="s">
        <v>81</v>
      </c>
      <c r="BK260" s="143">
        <f>ROUND(I260*H260,2)</f>
        <v>0</v>
      </c>
      <c r="BL260" s="16" t="s">
        <v>149</v>
      </c>
      <c r="BM260" s="142" t="s">
        <v>372</v>
      </c>
    </row>
    <row r="261" spans="2:65" s="12" customFormat="1" ht="11.25">
      <c r="B261" s="144"/>
      <c r="D261" s="145" t="s">
        <v>151</v>
      </c>
      <c r="E261" s="146" t="s">
        <v>1</v>
      </c>
      <c r="F261" s="147" t="s">
        <v>373</v>
      </c>
      <c r="H261" s="148">
        <v>17.466000000000001</v>
      </c>
      <c r="I261" s="149"/>
      <c r="L261" s="144"/>
      <c r="M261" s="150"/>
      <c r="T261" s="151"/>
      <c r="AT261" s="146" t="s">
        <v>151</v>
      </c>
      <c r="AU261" s="146" t="s">
        <v>83</v>
      </c>
      <c r="AV261" s="12" t="s">
        <v>83</v>
      </c>
      <c r="AW261" s="12" t="s">
        <v>30</v>
      </c>
      <c r="AX261" s="12" t="s">
        <v>81</v>
      </c>
      <c r="AY261" s="146" t="s">
        <v>142</v>
      </c>
    </row>
    <row r="262" spans="2:65" s="1" customFormat="1" ht="37.9" customHeight="1">
      <c r="B262" s="31"/>
      <c r="C262" s="131" t="s">
        <v>374</v>
      </c>
      <c r="D262" s="131" t="s">
        <v>144</v>
      </c>
      <c r="E262" s="132" t="s">
        <v>375</v>
      </c>
      <c r="F262" s="133" t="s">
        <v>376</v>
      </c>
      <c r="G262" s="134" t="s">
        <v>175</v>
      </c>
      <c r="H262" s="135">
        <v>17.504999999999999</v>
      </c>
      <c r="I262" s="136"/>
      <c r="J262" s="137">
        <f>ROUND(I262*H262,2)</f>
        <v>0</v>
      </c>
      <c r="K262" s="133" t="s">
        <v>148</v>
      </c>
      <c r="L262" s="31"/>
      <c r="M262" s="138" t="s">
        <v>1</v>
      </c>
      <c r="N262" s="139" t="s">
        <v>38</v>
      </c>
      <c r="P262" s="140">
        <f>O262*H262</f>
        <v>0</v>
      </c>
      <c r="Q262" s="140">
        <v>8.0000000000000007E-5</v>
      </c>
      <c r="R262" s="140">
        <f>Q262*H262</f>
        <v>1.4004E-3</v>
      </c>
      <c r="S262" s="140">
        <v>0</v>
      </c>
      <c r="T262" s="141">
        <f>S262*H262</f>
        <v>0</v>
      </c>
      <c r="AR262" s="142" t="s">
        <v>149</v>
      </c>
      <c r="AT262" s="142" t="s">
        <v>144</v>
      </c>
      <c r="AU262" s="142" t="s">
        <v>83</v>
      </c>
      <c r="AY262" s="16" t="s">
        <v>142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6" t="s">
        <v>81</v>
      </c>
      <c r="BK262" s="143">
        <f>ROUND(I262*H262,2)</f>
        <v>0</v>
      </c>
      <c r="BL262" s="16" t="s">
        <v>149</v>
      </c>
      <c r="BM262" s="142" t="s">
        <v>377</v>
      </c>
    </row>
    <row r="263" spans="2:65" s="1" customFormat="1" ht="37.9" customHeight="1">
      <c r="B263" s="31"/>
      <c r="C263" s="131" t="s">
        <v>378</v>
      </c>
      <c r="D263" s="131" t="s">
        <v>144</v>
      </c>
      <c r="E263" s="132" t="s">
        <v>379</v>
      </c>
      <c r="F263" s="133" t="s">
        <v>380</v>
      </c>
      <c r="G263" s="134" t="s">
        <v>175</v>
      </c>
      <c r="H263" s="135">
        <v>381.50599999999997</v>
      </c>
      <c r="I263" s="136"/>
      <c r="J263" s="137">
        <f>ROUND(I263*H263,2)</f>
        <v>0</v>
      </c>
      <c r="K263" s="133" t="s">
        <v>148</v>
      </c>
      <c r="L263" s="31"/>
      <c r="M263" s="138" t="s">
        <v>1</v>
      </c>
      <c r="N263" s="139" t="s">
        <v>38</v>
      </c>
      <c r="P263" s="140">
        <f>O263*H263</f>
        <v>0</v>
      </c>
      <c r="Q263" s="140">
        <v>8.0000000000000007E-5</v>
      </c>
      <c r="R263" s="140">
        <f>Q263*H263</f>
        <v>3.0520479999999999E-2</v>
      </c>
      <c r="S263" s="140">
        <v>0</v>
      </c>
      <c r="T263" s="141">
        <f>S263*H263</f>
        <v>0</v>
      </c>
      <c r="AR263" s="142" t="s">
        <v>149</v>
      </c>
      <c r="AT263" s="142" t="s">
        <v>144</v>
      </c>
      <c r="AU263" s="142" t="s">
        <v>83</v>
      </c>
      <c r="AY263" s="16" t="s">
        <v>142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6" t="s">
        <v>81</v>
      </c>
      <c r="BK263" s="143">
        <f>ROUND(I263*H263,2)</f>
        <v>0</v>
      </c>
      <c r="BL263" s="16" t="s">
        <v>149</v>
      </c>
      <c r="BM263" s="142" t="s">
        <v>381</v>
      </c>
    </row>
    <row r="264" spans="2:65" s="1" customFormat="1" ht="24.2" customHeight="1">
      <c r="B264" s="31"/>
      <c r="C264" s="131" t="s">
        <v>382</v>
      </c>
      <c r="D264" s="131" t="s">
        <v>144</v>
      </c>
      <c r="E264" s="132" t="s">
        <v>383</v>
      </c>
      <c r="F264" s="133" t="s">
        <v>384</v>
      </c>
      <c r="G264" s="134" t="s">
        <v>175</v>
      </c>
      <c r="H264" s="135">
        <v>17.504999999999999</v>
      </c>
      <c r="I264" s="136"/>
      <c r="J264" s="137">
        <f>ROUND(I264*H264,2)</f>
        <v>0</v>
      </c>
      <c r="K264" s="133" t="s">
        <v>148</v>
      </c>
      <c r="L264" s="31"/>
      <c r="M264" s="138" t="s">
        <v>1</v>
      </c>
      <c r="N264" s="139" t="s">
        <v>38</v>
      </c>
      <c r="P264" s="140">
        <f>O264*H264</f>
        <v>0</v>
      </c>
      <c r="Q264" s="140">
        <v>5.7000000000000002E-3</v>
      </c>
      <c r="R264" s="140">
        <f>Q264*H264</f>
        <v>9.9778499999999992E-2</v>
      </c>
      <c r="S264" s="140">
        <v>0</v>
      </c>
      <c r="T264" s="141">
        <f>S264*H264</f>
        <v>0</v>
      </c>
      <c r="AR264" s="142" t="s">
        <v>149</v>
      </c>
      <c r="AT264" s="142" t="s">
        <v>144</v>
      </c>
      <c r="AU264" s="142" t="s">
        <v>83</v>
      </c>
      <c r="AY264" s="16" t="s">
        <v>142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6" t="s">
        <v>81</v>
      </c>
      <c r="BK264" s="143">
        <f>ROUND(I264*H264,2)</f>
        <v>0</v>
      </c>
      <c r="BL264" s="16" t="s">
        <v>149</v>
      </c>
      <c r="BM264" s="142" t="s">
        <v>385</v>
      </c>
    </row>
    <row r="265" spans="2:65" s="12" customFormat="1" ht="11.25">
      <c r="B265" s="144"/>
      <c r="D265" s="145" t="s">
        <v>151</v>
      </c>
      <c r="E265" s="146" t="s">
        <v>1</v>
      </c>
      <c r="F265" s="147" t="s">
        <v>332</v>
      </c>
      <c r="H265" s="148">
        <v>17.504999999999999</v>
      </c>
      <c r="I265" s="149"/>
      <c r="L265" s="144"/>
      <c r="M265" s="150"/>
      <c r="T265" s="151"/>
      <c r="AT265" s="146" t="s">
        <v>151</v>
      </c>
      <c r="AU265" s="146" t="s">
        <v>83</v>
      </c>
      <c r="AV265" s="12" t="s">
        <v>83</v>
      </c>
      <c r="AW265" s="12" t="s">
        <v>30</v>
      </c>
      <c r="AX265" s="12" t="s">
        <v>81</v>
      </c>
      <c r="AY265" s="146" t="s">
        <v>142</v>
      </c>
    </row>
    <row r="266" spans="2:65" s="1" customFormat="1" ht="24.2" customHeight="1">
      <c r="B266" s="31"/>
      <c r="C266" s="131" t="s">
        <v>386</v>
      </c>
      <c r="D266" s="131" t="s">
        <v>144</v>
      </c>
      <c r="E266" s="132" t="s">
        <v>387</v>
      </c>
      <c r="F266" s="133" t="s">
        <v>388</v>
      </c>
      <c r="G266" s="134" t="s">
        <v>175</v>
      </c>
      <c r="H266" s="135">
        <v>435.36900000000003</v>
      </c>
      <c r="I266" s="136"/>
      <c r="J266" s="137">
        <f>ROUND(I266*H266,2)</f>
        <v>0</v>
      </c>
      <c r="K266" s="133" t="s">
        <v>148</v>
      </c>
      <c r="L266" s="31"/>
      <c r="M266" s="138" t="s">
        <v>1</v>
      </c>
      <c r="N266" s="139" t="s">
        <v>38</v>
      </c>
      <c r="P266" s="140">
        <f>O266*H266</f>
        <v>0</v>
      </c>
      <c r="Q266" s="140">
        <v>3.3E-3</v>
      </c>
      <c r="R266" s="140">
        <f>Q266*H266</f>
        <v>1.4367177</v>
      </c>
      <c r="S266" s="140">
        <v>0</v>
      </c>
      <c r="T266" s="141">
        <f>S266*H266</f>
        <v>0</v>
      </c>
      <c r="AR266" s="142" t="s">
        <v>149</v>
      </c>
      <c r="AT266" s="142" t="s">
        <v>144</v>
      </c>
      <c r="AU266" s="142" t="s">
        <v>83</v>
      </c>
      <c r="AY266" s="16" t="s">
        <v>142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6" t="s">
        <v>81</v>
      </c>
      <c r="BK266" s="143">
        <f>ROUND(I266*H266,2)</f>
        <v>0</v>
      </c>
      <c r="BL266" s="16" t="s">
        <v>149</v>
      </c>
      <c r="BM266" s="142" t="s">
        <v>389</v>
      </c>
    </row>
    <row r="267" spans="2:65" s="12" customFormat="1" ht="11.25">
      <c r="B267" s="144"/>
      <c r="D267" s="145" t="s">
        <v>151</v>
      </c>
      <c r="E267" s="146" t="s">
        <v>1</v>
      </c>
      <c r="F267" s="147" t="s">
        <v>390</v>
      </c>
      <c r="H267" s="148">
        <v>397.38400000000001</v>
      </c>
      <c r="I267" s="149"/>
      <c r="L267" s="144"/>
      <c r="M267" s="150"/>
      <c r="T267" s="151"/>
      <c r="AT267" s="146" t="s">
        <v>151</v>
      </c>
      <c r="AU267" s="146" t="s">
        <v>83</v>
      </c>
      <c r="AV267" s="12" t="s">
        <v>83</v>
      </c>
      <c r="AW267" s="12" t="s">
        <v>30</v>
      </c>
      <c r="AX267" s="12" t="s">
        <v>73</v>
      </c>
      <c r="AY267" s="146" t="s">
        <v>142</v>
      </c>
    </row>
    <row r="268" spans="2:65" s="12" customFormat="1" ht="11.25">
      <c r="B268" s="144"/>
      <c r="D268" s="145" t="s">
        <v>151</v>
      </c>
      <c r="E268" s="146" t="s">
        <v>1</v>
      </c>
      <c r="F268" s="147" t="s">
        <v>301</v>
      </c>
      <c r="H268" s="148">
        <v>37.984999999999999</v>
      </c>
      <c r="I268" s="149"/>
      <c r="L268" s="144"/>
      <c r="M268" s="150"/>
      <c r="T268" s="151"/>
      <c r="AT268" s="146" t="s">
        <v>151</v>
      </c>
      <c r="AU268" s="146" t="s">
        <v>83</v>
      </c>
      <c r="AV268" s="12" t="s">
        <v>83</v>
      </c>
      <c r="AW268" s="12" t="s">
        <v>30</v>
      </c>
      <c r="AX268" s="12" t="s">
        <v>73</v>
      </c>
      <c r="AY268" s="146" t="s">
        <v>142</v>
      </c>
    </row>
    <row r="269" spans="2:65" s="13" customFormat="1" ht="11.25">
      <c r="B269" s="152"/>
      <c r="D269" s="145" t="s">
        <v>151</v>
      </c>
      <c r="E269" s="153" t="s">
        <v>1</v>
      </c>
      <c r="F269" s="154" t="s">
        <v>179</v>
      </c>
      <c r="H269" s="155">
        <v>435.36900000000003</v>
      </c>
      <c r="I269" s="156"/>
      <c r="L269" s="152"/>
      <c r="M269" s="157"/>
      <c r="T269" s="158"/>
      <c r="AT269" s="153" t="s">
        <v>151</v>
      </c>
      <c r="AU269" s="153" t="s">
        <v>83</v>
      </c>
      <c r="AV269" s="13" t="s">
        <v>149</v>
      </c>
      <c r="AW269" s="13" t="s">
        <v>30</v>
      </c>
      <c r="AX269" s="13" t="s">
        <v>81</v>
      </c>
      <c r="AY269" s="153" t="s">
        <v>142</v>
      </c>
    </row>
    <row r="270" spans="2:65" s="1" customFormat="1" ht="16.5" customHeight="1">
      <c r="B270" s="31"/>
      <c r="C270" s="131" t="s">
        <v>391</v>
      </c>
      <c r="D270" s="131" t="s">
        <v>144</v>
      </c>
      <c r="E270" s="132" t="s">
        <v>392</v>
      </c>
      <c r="F270" s="133" t="s">
        <v>393</v>
      </c>
      <c r="G270" s="134" t="s">
        <v>175</v>
      </c>
      <c r="H270" s="135">
        <v>78.5</v>
      </c>
      <c r="I270" s="136"/>
      <c r="J270" s="137">
        <f>ROUND(I270*H270,2)</f>
        <v>0</v>
      </c>
      <c r="K270" s="133" t="s">
        <v>148</v>
      </c>
      <c r="L270" s="31"/>
      <c r="M270" s="138" t="s">
        <v>1</v>
      </c>
      <c r="N270" s="139" t="s">
        <v>38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149</v>
      </c>
      <c r="AT270" s="142" t="s">
        <v>144</v>
      </c>
      <c r="AU270" s="142" t="s">
        <v>83</v>
      </c>
      <c r="AY270" s="16" t="s">
        <v>142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81</v>
      </c>
      <c r="BK270" s="143">
        <f>ROUND(I270*H270,2)</f>
        <v>0</v>
      </c>
      <c r="BL270" s="16" t="s">
        <v>149</v>
      </c>
      <c r="BM270" s="142" t="s">
        <v>394</v>
      </c>
    </row>
    <row r="271" spans="2:65" s="12" customFormat="1" ht="11.25">
      <c r="B271" s="144"/>
      <c r="D271" s="145" t="s">
        <v>151</v>
      </c>
      <c r="E271" s="146" t="s">
        <v>1</v>
      </c>
      <c r="F271" s="147" t="s">
        <v>395</v>
      </c>
      <c r="H271" s="148">
        <v>78.5</v>
      </c>
      <c r="I271" s="149"/>
      <c r="L271" s="144"/>
      <c r="M271" s="150"/>
      <c r="T271" s="151"/>
      <c r="AT271" s="146" t="s">
        <v>151</v>
      </c>
      <c r="AU271" s="146" t="s">
        <v>83</v>
      </c>
      <c r="AV271" s="12" t="s">
        <v>83</v>
      </c>
      <c r="AW271" s="12" t="s">
        <v>30</v>
      </c>
      <c r="AX271" s="12" t="s">
        <v>81</v>
      </c>
      <c r="AY271" s="146" t="s">
        <v>142</v>
      </c>
    </row>
    <row r="272" spans="2:65" s="1" customFormat="1" ht="24.2" customHeight="1">
      <c r="B272" s="31"/>
      <c r="C272" s="131" t="s">
        <v>396</v>
      </c>
      <c r="D272" s="131" t="s">
        <v>144</v>
      </c>
      <c r="E272" s="132" t="s">
        <v>397</v>
      </c>
      <c r="F272" s="133" t="s">
        <v>398</v>
      </c>
      <c r="G272" s="134" t="s">
        <v>175</v>
      </c>
      <c r="H272" s="135">
        <v>40.299999999999997</v>
      </c>
      <c r="I272" s="136"/>
      <c r="J272" s="137">
        <f>ROUND(I272*H272,2)</f>
        <v>0</v>
      </c>
      <c r="K272" s="133" t="s">
        <v>148</v>
      </c>
      <c r="L272" s="31"/>
      <c r="M272" s="138" t="s">
        <v>1</v>
      </c>
      <c r="N272" s="139" t="s">
        <v>38</v>
      </c>
      <c r="P272" s="140">
        <f>O272*H272</f>
        <v>0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AR272" s="142" t="s">
        <v>149</v>
      </c>
      <c r="AT272" s="142" t="s">
        <v>144</v>
      </c>
      <c r="AU272" s="142" t="s">
        <v>83</v>
      </c>
      <c r="AY272" s="16" t="s">
        <v>142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6" t="s">
        <v>81</v>
      </c>
      <c r="BK272" s="143">
        <f>ROUND(I272*H272,2)</f>
        <v>0</v>
      </c>
      <c r="BL272" s="16" t="s">
        <v>149</v>
      </c>
      <c r="BM272" s="142" t="s">
        <v>399</v>
      </c>
    </row>
    <row r="273" spans="2:65" s="12" customFormat="1" ht="11.25">
      <c r="B273" s="144"/>
      <c r="D273" s="145" t="s">
        <v>151</v>
      </c>
      <c r="E273" s="146" t="s">
        <v>1</v>
      </c>
      <c r="F273" s="147" t="s">
        <v>400</v>
      </c>
      <c r="H273" s="148">
        <v>40.299999999999997</v>
      </c>
      <c r="I273" s="149"/>
      <c r="L273" s="144"/>
      <c r="M273" s="150"/>
      <c r="T273" s="151"/>
      <c r="AT273" s="146" t="s">
        <v>151</v>
      </c>
      <c r="AU273" s="146" t="s">
        <v>83</v>
      </c>
      <c r="AV273" s="12" t="s">
        <v>83</v>
      </c>
      <c r="AW273" s="12" t="s">
        <v>30</v>
      </c>
      <c r="AX273" s="12" t="s">
        <v>81</v>
      </c>
      <c r="AY273" s="146" t="s">
        <v>142</v>
      </c>
    </row>
    <row r="274" spans="2:65" s="1" customFormat="1" ht="33" customHeight="1">
      <c r="B274" s="31"/>
      <c r="C274" s="131" t="s">
        <v>401</v>
      </c>
      <c r="D274" s="131" t="s">
        <v>144</v>
      </c>
      <c r="E274" s="132" t="s">
        <v>402</v>
      </c>
      <c r="F274" s="133" t="s">
        <v>403</v>
      </c>
      <c r="G274" s="134" t="s">
        <v>147</v>
      </c>
      <c r="H274" s="135">
        <v>24.245999999999999</v>
      </c>
      <c r="I274" s="136"/>
      <c r="J274" s="137">
        <f>ROUND(I274*H274,2)</f>
        <v>0</v>
      </c>
      <c r="K274" s="133" t="s">
        <v>148</v>
      </c>
      <c r="L274" s="31"/>
      <c r="M274" s="138" t="s">
        <v>1</v>
      </c>
      <c r="N274" s="139" t="s">
        <v>38</v>
      </c>
      <c r="P274" s="140">
        <f>O274*H274</f>
        <v>0</v>
      </c>
      <c r="Q274" s="140">
        <v>2.5018699999999998</v>
      </c>
      <c r="R274" s="140">
        <f>Q274*H274</f>
        <v>60.660340019999992</v>
      </c>
      <c r="S274" s="140">
        <v>0</v>
      </c>
      <c r="T274" s="141">
        <f>S274*H274</f>
        <v>0</v>
      </c>
      <c r="AR274" s="142" t="s">
        <v>149</v>
      </c>
      <c r="AT274" s="142" t="s">
        <v>144</v>
      </c>
      <c r="AU274" s="142" t="s">
        <v>83</v>
      </c>
      <c r="AY274" s="16" t="s">
        <v>142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81</v>
      </c>
      <c r="BK274" s="143">
        <f>ROUND(I274*H274,2)</f>
        <v>0</v>
      </c>
      <c r="BL274" s="16" t="s">
        <v>149</v>
      </c>
      <c r="BM274" s="142" t="s">
        <v>404</v>
      </c>
    </row>
    <row r="275" spans="2:65" s="12" customFormat="1" ht="11.25">
      <c r="B275" s="144"/>
      <c r="D275" s="145" t="s">
        <v>151</v>
      </c>
      <c r="E275" s="146" t="s">
        <v>1</v>
      </c>
      <c r="F275" s="147" t="s">
        <v>405</v>
      </c>
      <c r="H275" s="148">
        <v>24.245999999999999</v>
      </c>
      <c r="I275" s="149"/>
      <c r="L275" s="144"/>
      <c r="M275" s="150"/>
      <c r="T275" s="151"/>
      <c r="AT275" s="146" t="s">
        <v>151</v>
      </c>
      <c r="AU275" s="146" t="s">
        <v>83</v>
      </c>
      <c r="AV275" s="12" t="s">
        <v>83</v>
      </c>
      <c r="AW275" s="12" t="s">
        <v>30</v>
      </c>
      <c r="AX275" s="12" t="s">
        <v>81</v>
      </c>
      <c r="AY275" s="146" t="s">
        <v>142</v>
      </c>
    </row>
    <row r="276" spans="2:65" s="1" customFormat="1" ht="16.5" customHeight="1">
      <c r="B276" s="31"/>
      <c r="C276" s="131" t="s">
        <v>406</v>
      </c>
      <c r="D276" s="131" t="s">
        <v>144</v>
      </c>
      <c r="E276" s="132" t="s">
        <v>407</v>
      </c>
      <c r="F276" s="133" t="s">
        <v>408</v>
      </c>
      <c r="G276" s="134" t="s">
        <v>163</v>
      </c>
      <c r="H276" s="135">
        <v>0.49199999999999999</v>
      </c>
      <c r="I276" s="136"/>
      <c r="J276" s="137">
        <f>ROUND(I276*H276,2)</f>
        <v>0</v>
      </c>
      <c r="K276" s="133" t="s">
        <v>148</v>
      </c>
      <c r="L276" s="31"/>
      <c r="M276" s="138" t="s">
        <v>1</v>
      </c>
      <c r="N276" s="139" t="s">
        <v>38</v>
      </c>
      <c r="P276" s="140">
        <f>O276*H276</f>
        <v>0</v>
      </c>
      <c r="Q276" s="140">
        <v>1.06277</v>
      </c>
      <c r="R276" s="140">
        <f>Q276*H276</f>
        <v>0.52288283999999996</v>
      </c>
      <c r="S276" s="140">
        <v>0</v>
      </c>
      <c r="T276" s="141">
        <f>S276*H276</f>
        <v>0</v>
      </c>
      <c r="AR276" s="142" t="s">
        <v>149</v>
      </c>
      <c r="AT276" s="142" t="s">
        <v>144</v>
      </c>
      <c r="AU276" s="142" t="s">
        <v>83</v>
      </c>
      <c r="AY276" s="16" t="s">
        <v>142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6" t="s">
        <v>81</v>
      </c>
      <c r="BK276" s="143">
        <f>ROUND(I276*H276,2)</f>
        <v>0</v>
      </c>
      <c r="BL276" s="16" t="s">
        <v>149</v>
      </c>
      <c r="BM276" s="142" t="s">
        <v>409</v>
      </c>
    </row>
    <row r="277" spans="2:65" s="12" customFormat="1" ht="11.25">
      <c r="B277" s="144"/>
      <c r="D277" s="145" t="s">
        <v>151</v>
      </c>
      <c r="E277" s="146" t="s">
        <v>1</v>
      </c>
      <c r="F277" s="147" t="s">
        <v>410</v>
      </c>
      <c r="H277" s="148">
        <v>0.49199999999999999</v>
      </c>
      <c r="I277" s="149"/>
      <c r="L277" s="144"/>
      <c r="M277" s="150"/>
      <c r="T277" s="151"/>
      <c r="AT277" s="146" t="s">
        <v>151</v>
      </c>
      <c r="AU277" s="146" t="s">
        <v>83</v>
      </c>
      <c r="AV277" s="12" t="s">
        <v>83</v>
      </c>
      <c r="AW277" s="12" t="s">
        <v>30</v>
      </c>
      <c r="AX277" s="12" t="s">
        <v>81</v>
      </c>
      <c r="AY277" s="146" t="s">
        <v>142</v>
      </c>
    </row>
    <row r="278" spans="2:65" s="1" customFormat="1" ht="33" customHeight="1">
      <c r="B278" s="31"/>
      <c r="C278" s="131" t="s">
        <v>411</v>
      </c>
      <c r="D278" s="131" t="s">
        <v>144</v>
      </c>
      <c r="E278" s="132" t="s">
        <v>412</v>
      </c>
      <c r="F278" s="133" t="s">
        <v>413</v>
      </c>
      <c r="G278" s="134" t="s">
        <v>309</v>
      </c>
      <c r="H278" s="135">
        <v>180.36</v>
      </c>
      <c r="I278" s="136"/>
      <c r="J278" s="137">
        <f>ROUND(I278*H278,2)</f>
        <v>0</v>
      </c>
      <c r="K278" s="133" t="s">
        <v>148</v>
      </c>
      <c r="L278" s="31"/>
      <c r="M278" s="138" t="s">
        <v>1</v>
      </c>
      <c r="N278" s="139" t="s">
        <v>38</v>
      </c>
      <c r="P278" s="140">
        <f>O278*H278</f>
        <v>0</v>
      </c>
      <c r="Q278" s="140">
        <v>2.0000000000000002E-5</v>
      </c>
      <c r="R278" s="140">
        <f>Q278*H278</f>
        <v>3.6072000000000005E-3</v>
      </c>
      <c r="S278" s="140">
        <v>0</v>
      </c>
      <c r="T278" s="141">
        <f>S278*H278</f>
        <v>0</v>
      </c>
      <c r="AR278" s="142" t="s">
        <v>149</v>
      </c>
      <c r="AT278" s="142" t="s">
        <v>144</v>
      </c>
      <c r="AU278" s="142" t="s">
        <v>83</v>
      </c>
      <c r="AY278" s="16" t="s">
        <v>142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6" t="s">
        <v>81</v>
      </c>
      <c r="BK278" s="143">
        <f>ROUND(I278*H278,2)</f>
        <v>0</v>
      </c>
      <c r="BL278" s="16" t="s">
        <v>149</v>
      </c>
      <c r="BM278" s="142" t="s">
        <v>414</v>
      </c>
    </row>
    <row r="279" spans="2:65" s="1" customFormat="1" ht="24.2" customHeight="1">
      <c r="B279" s="31"/>
      <c r="C279" s="131" t="s">
        <v>415</v>
      </c>
      <c r="D279" s="131" t="s">
        <v>144</v>
      </c>
      <c r="E279" s="132" t="s">
        <v>416</v>
      </c>
      <c r="F279" s="133" t="s">
        <v>417</v>
      </c>
      <c r="G279" s="134" t="s">
        <v>209</v>
      </c>
      <c r="H279" s="135">
        <v>5</v>
      </c>
      <c r="I279" s="136"/>
      <c r="J279" s="137">
        <f>ROUND(I279*H279,2)</f>
        <v>0</v>
      </c>
      <c r="K279" s="133" t="s">
        <v>148</v>
      </c>
      <c r="L279" s="31"/>
      <c r="M279" s="138" t="s">
        <v>1</v>
      </c>
      <c r="N279" s="139" t="s">
        <v>38</v>
      </c>
      <c r="P279" s="140">
        <f>O279*H279</f>
        <v>0</v>
      </c>
      <c r="Q279" s="140">
        <v>1.7770000000000001E-2</v>
      </c>
      <c r="R279" s="140">
        <f>Q279*H279</f>
        <v>8.8850000000000012E-2</v>
      </c>
      <c r="S279" s="140">
        <v>0</v>
      </c>
      <c r="T279" s="141">
        <f>S279*H279</f>
        <v>0</v>
      </c>
      <c r="AR279" s="142" t="s">
        <v>149</v>
      </c>
      <c r="AT279" s="142" t="s">
        <v>144</v>
      </c>
      <c r="AU279" s="142" t="s">
        <v>83</v>
      </c>
      <c r="AY279" s="16" t="s">
        <v>142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6" t="s">
        <v>81</v>
      </c>
      <c r="BK279" s="143">
        <f>ROUND(I279*H279,2)</f>
        <v>0</v>
      </c>
      <c r="BL279" s="16" t="s">
        <v>149</v>
      </c>
      <c r="BM279" s="142" t="s">
        <v>418</v>
      </c>
    </row>
    <row r="280" spans="2:65" s="12" customFormat="1" ht="11.25">
      <c r="B280" s="144"/>
      <c r="D280" s="145" t="s">
        <v>151</v>
      </c>
      <c r="E280" s="146" t="s">
        <v>1</v>
      </c>
      <c r="F280" s="147" t="s">
        <v>419</v>
      </c>
      <c r="H280" s="148">
        <v>2</v>
      </c>
      <c r="I280" s="149"/>
      <c r="L280" s="144"/>
      <c r="M280" s="150"/>
      <c r="T280" s="151"/>
      <c r="AT280" s="146" t="s">
        <v>151</v>
      </c>
      <c r="AU280" s="146" t="s">
        <v>83</v>
      </c>
      <c r="AV280" s="12" t="s">
        <v>83</v>
      </c>
      <c r="AW280" s="12" t="s">
        <v>30</v>
      </c>
      <c r="AX280" s="12" t="s">
        <v>73</v>
      </c>
      <c r="AY280" s="146" t="s">
        <v>142</v>
      </c>
    </row>
    <row r="281" spans="2:65" s="12" customFormat="1" ht="11.25">
      <c r="B281" s="144"/>
      <c r="D281" s="145" t="s">
        <v>151</v>
      </c>
      <c r="E281" s="146" t="s">
        <v>1</v>
      </c>
      <c r="F281" s="147" t="s">
        <v>420</v>
      </c>
      <c r="H281" s="148">
        <v>3</v>
      </c>
      <c r="I281" s="149"/>
      <c r="L281" s="144"/>
      <c r="M281" s="150"/>
      <c r="T281" s="151"/>
      <c r="AT281" s="146" t="s">
        <v>151</v>
      </c>
      <c r="AU281" s="146" t="s">
        <v>83</v>
      </c>
      <c r="AV281" s="12" t="s">
        <v>83</v>
      </c>
      <c r="AW281" s="12" t="s">
        <v>30</v>
      </c>
      <c r="AX281" s="12" t="s">
        <v>73</v>
      </c>
      <c r="AY281" s="146" t="s">
        <v>142</v>
      </c>
    </row>
    <row r="282" spans="2:65" s="13" customFormat="1" ht="11.25">
      <c r="B282" s="152"/>
      <c r="D282" s="145" t="s">
        <v>151</v>
      </c>
      <c r="E282" s="153" t="s">
        <v>1</v>
      </c>
      <c r="F282" s="154" t="s">
        <v>179</v>
      </c>
      <c r="H282" s="155">
        <v>5</v>
      </c>
      <c r="I282" s="156"/>
      <c r="L282" s="152"/>
      <c r="M282" s="157"/>
      <c r="T282" s="158"/>
      <c r="AT282" s="153" t="s">
        <v>151</v>
      </c>
      <c r="AU282" s="153" t="s">
        <v>83</v>
      </c>
      <c r="AV282" s="13" t="s">
        <v>149</v>
      </c>
      <c r="AW282" s="13" t="s">
        <v>30</v>
      </c>
      <c r="AX282" s="13" t="s">
        <v>81</v>
      </c>
      <c r="AY282" s="153" t="s">
        <v>142</v>
      </c>
    </row>
    <row r="283" spans="2:65" s="1" customFormat="1" ht="24.2" customHeight="1">
      <c r="B283" s="31"/>
      <c r="C283" s="159" t="s">
        <v>421</v>
      </c>
      <c r="D283" s="159" t="s">
        <v>212</v>
      </c>
      <c r="E283" s="160" t="s">
        <v>422</v>
      </c>
      <c r="F283" s="161" t="s">
        <v>423</v>
      </c>
      <c r="G283" s="162" t="s">
        <v>209</v>
      </c>
      <c r="H283" s="163">
        <v>3</v>
      </c>
      <c r="I283" s="164"/>
      <c r="J283" s="165">
        <f>ROUND(I283*H283,2)</f>
        <v>0</v>
      </c>
      <c r="K283" s="161" t="s">
        <v>148</v>
      </c>
      <c r="L283" s="166"/>
      <c r="M283" s="167" t="s">
        <v>1</v>
      </c>
      <c r="N283" s="168" t="s">
        <v>38</v>
      </c>
      <c r="P283" s="140">
        <f>O283*H283</f>
        <v>0</v>
      </c>
      <c r="Q283" s="140">
        <v>1.489E-2</v>
      </c>
      <c r="R283" s="140">
        <f>Q283*H283</f>
        <v>4.4670000000000001E-2</v>
      </c>
      <c r="S283" s="140">
        <v>0</v>
      </c>
      <c r="T283" s="141">
        <f>S283*H283</f>
        <v>0</v>
      </c>
      <c r="AR283" s="142" t="s">
        <v>187</v>
      </c>
      <c r="AT283" s="142" t="s">
        <v>212</v>
      </c>
      <c r="AU283" s="142" t="s">
        <v>83</v>
      </c>
      <c r="AY283" s="16" t="s">
        <v>142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6" t="s">
        <v>81</v>
      </c>
      <c r="BK283" s="143">
        <f>ROUND(I283*H283,2)</f>
        <v>0</v>
      </c>
      <c r="BL283" s="16" t="s">
        <v>149</v>
      </c>
      <c r="BM283" s="142" t="s">
        <v>424</v>
      </c>
    </row>
    <row r="284" spans="2:65" s="1" customFormat="1" ht="24.2" customHeight="1">
      <c r="B284" s="31"/>
      <c r="C284" s="159" t="s">
        <v>425</v>
      </c>
      <c r="D284" s="159" t="s">
        <v>212</v>
      </c>
      <c r="E284" s="160" t="s">
        <v>426</v>
      </c>
      <c r="F284" s="161" t="s">
        <v>427</v>
      </c>
      <c r="G284" s="162" t="s">
        <v>209</v>
      </c>
      <c r="H284" s="163">
        <v>2</v>
      </c>
      <c r="I284" s="164"/>
      <c r="J284" s="165">
        <f>ROUND(I284*H284,2)</f>
        <v>0</v>
      </c>
      <c r="K284" s="161" t="s">
        <v>148</v>
      </c>
      <c r="L284" s="166"/>
      <c r="M284" s="167" t="s">
        <v>1</v>
      </c>
      <c r="N284" s="168" t="s">
        <v>38</v>
      </c>
      <c r="P284" s="140">
        <f>O284*H284</f>
        <v>0</v>
      </c>
      <c r="Q284" s="140">
        <v>1.521E-2</v>
      </c>
      <c r="R284" s="140">
        <f>Q284*H284</f>
        <v>3.0419999999999999E-2</v>
      </c>
      <c r="S284" s="140">
        <v>0</v>
      </c>
      <c r="T284" s="141">
        <f>S284*H284</f>
        <v>0</v>
      </c>
      <c r="AR284" s="142" t="s">
        <v>187</v>
      </c>
      <c r="AT284" s="142" t="s">
        <v>212</v>
      </c>
      <c r="AU284" s="142" t="s">
        <v>83</v>
      </c>
      <c r="AY284" s="16" t="s">
        <v>142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6" t="s">
        <v>81</v>
      </c>
      <c r="BK284" s="143">
        <f>ROUND(I284*H284,2)</f>
        <v>0</v>
      </c>
      <c r="BL284" s="16" t="s">
        <v>149</v>
      </c>
      <c r="BM284" s="142" t="s">
        <v>428</v>
      </c>
    </row>
    <row r="285" spans="2:65" s="1" customFormat="1" ht="21.75" customHeight="1">
      <c r="B285" s="31"/>
      <c r="C285" s="131" t="s">
        <v>429</v>
      </c>
      <c r="D285" s="131" t="s">
        <v>144</v>
      </c>
      <c r="E285" s="132" t="s">
        <v>430</v>
      </c>
      <c r="F285" s="133" t="s">
        <v>431</v>
      </c>
      <c r="G285" s="134" t="s">
        <v>209</v>
      </c>
      <c r="H285" s="135">
        <v>5</v>
      </c>
      <c r="I285" s="136"/>
      <c r="J285" s="137">
        <f>ROUND(I285*H285,2)</f>
        <v>0</v>
      </c>
      <c r="K285" s="133" t="s">
        <v>148</v>
      </c>
      <c r="L285" s="31"/>
      <c r="M285" s="138" t="s">
        <v>1</v>
      </c>
      <c r="N285" s="139" t="s">
        <v>38</v>
      </c>
      <c r="P285" s="140">
        <f>O285*H285</f>
        <v>0</v>
      </c>
      <c r="Q285" s="140">
        <v>4.684E-2</v>
      </c>
      <c r="R285" s="140">
        <f>Q285*H285</f>
        <v>0.23419999999999999</v>
      </c>
      <c r="S285" s="140">
        <v>0</v>
      </c>
      <c r="T285" s="141">
        <f>S285*H285</f>
        <v>0</v>
      </c>
      <c r="AR285" s="142" t="s">
        <v>149</v>
      </c>
      <c r="AT285" s="142" t="s">
        <v>144</v>
      </c>
      <c r="AU285" s="142" t="s">
        <v>83</v>
      </c>
      <c r="AY285" s="16" t="s">
        <v>142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6" t="s">
        <v>81</v>
      </c>
      <c r="BK285" s="143">
        <f>ROUND(I285*H285,2)</f>
        <v>0</v>
      </c>
      <c r="BL285" s="16" t="s">
        <v>149</v>
      </c>
      <c r="BM285" s="142" t="s">
        <v>432</v>
      </c>
    </row>
    <row r="286" spans="2:65" s="12" customFormat="1" ht="11.25">
      <c r="B286" s="144"/>
      <c r="D286" s="145" t="s">
        <v>151</v>
      </c>
      <c r="E286" s="146" t="s">
        <v>1</v>
      </c>
      <c r="F286" s="147" t="s">
        <v>433</v>
      </c>
      <c r="H286" s="148">
        <v>1</v>
      </c>
      <c r="I286" s="149"/>
      <c r="L286" s="144"/>
      <c r="M286" s="150"/>
      <c r="T286" s="151"/>
      <c r="AT286" s="146" t="s">
        <v>151</v>
      </c>
      <c r="AU286" s="146" t="s">
        <v>83</v>
      </c>
      <c r="AV286" s="12" t="s">
        <v>83</v>
      </c>
      <c r="AW286" s="12" t="s">
        <v>30</v>
      </c>
      <c r="AX286" s="12" t="s">
        <v>73</v>
      </c>
      <c r="AY286" s="146" t="s">
        <v>142</v>
      </c>
    </row>
    <row r="287" spans="2:65" s="12" customFormat="1" ht="11.25">
      <c r="B287" s="144"/>
      <c r="D287" s="145" t="s">
        <v>151</v>
      </c>
      <c r="E287" s="146" t="s">
        <v>1</v>
      </c>
      <c r="F287" s="147" t="s">
        <v>434</v>
      </c>
      <c r="H287" s="148">
        <v>2</v>
      </c>
      <c r="I287" s="149"/>
      <c r="L287" s="144"/>
      <c r="M287" s="150"/>
      <c r="T287" s="151"/>
      <c r="AT287" s="146" t="s">
        <v>151</v>
      </c>
      <c r="AU287" s="146" t="s">
        <v>83</v>
      </c>
      <c r="AV287" s="12" t="s">
        <v>83</v>
      </c>
      <c r="AW287" s="12" t="s">
        <v>30</v>
      </c>
      <c r="AX287" s="12" t="s">
        <v>73</v>
      </c>
      <c r="AY287" s="146" t="s">
        <v>142</v>
      </c>
    </row>
    <row r="288" spans="2:65" s="12" customFormat="1" ht="11.25">
      <c r="B288" s="144"/>
      <c r="D288" s="145" t="s">
        <v>151</v>
      </c>
      <c r="E288" s="146" t="s">
        <v>1</v>
      </c>
      <c r="F288" s="147" t="s">
        <v>435</v>
      </c>
      <c r="H288" s="148">
        <v>1</v>
      </c>
      <c r="I288" s="149"/>
      <c r="L288" s="144"/>
      <c r="M288" s="150"/>
      <c r="T288" s="151"/>
      <c r="AT288" s="146" t="s">
        <v>151</v>
      </c>
      <c r="AU288" s="146" t="s">
        <v>83</v>
      </c>
      <c r="AV288" s="12" t="s">
        <v>83</v>
      </c>
      <c r="AW288" s="12" t="s">
        <v>30</v>
      </c>
      <c r="AX288" s="12" t="s">
        <v>73</v>
      </c>
      <c r="AY288" s="146" t="s">
        <v>142</v>
      </c>
    </row>
    <row r="289" spans="2:65" s="12" customFormat="1" ht="11.25">
      <c r="B289" s="144"/>
      <c r="D289" s="145" t="s">
        <v>151</v>
      </c>
      <c r="E289" s="146" t="s">
        <v>1</v>
      </c>
      <c r="F289" s="147" t="s">
        <v>436</v>
      </c>
      <c r="H289" s="148">
        <v>1</v>
      </c>
      <c r="I289" s="149"/>
      <c r="L289" s="144"/>
      <c r="M289" s="150"/>
      <c r="T289" s="151"/>
      <c r="AT289" s="146" t="s">
        <v>151</v>
      </c>
      <c r="AU289" s="146" t="s">
        <v>83</v>
      </c>
      <c r="AV289" s="12" t="s">
        <v>83</v>
      </c>
      <c r="AW289" s="12" t="s">
        <v>30</v>
      </c>
      <c r="AX289" s="12" t="s">
        <v>73</v>
      </c>
      <c r="AY289" s="146" t="s">
        <v>142</v>
      </c>
    </row>
    <row r="290" spans="2:65" s="13" customFormat="1" ht="11.25">
      <c r="B290" s="152"/>
      <c r="D290" s="145" t="s">
        <v>151</v>
      </c>
      <c r="E290" s="153" t="s">
        <v>1</v>
      </c>
      <c r="F290" s="154" t="s">
        <v>179</v>
      </c>
      <c r="H290" s="155">
        <v>5</v>
      </c>
      <c r="I290" s="156"/>
      <c r="L290" s="152"/>
      <c r="M290" s="157"/>
      <c r="T290" s="158"/>
      <c r="AT290" s="153" t="s">
        <v>151</v>
      </c>
      <c r="AU290" s="153" t="s">
        <v>83</v>
      </c>
      <c r="AV290" s="13" t="s">
        <v>149</v>
      </c>
      <c r="AW290" s="13" t="s">
        <v>30</v>
      </c>
      <c r="AX290" s="13" t="s">
        <v>81</v>
      </c>
      <c r="AY290" s="153" t="s">
        <v>142</v>
      </c>
    </row>
    <row r="291" spans="2:65" s="1" customFormat="1" ht="33" customHeight="1">
      <c r="B291" s="31"/>
      <c r="C291" s="159" t="s">
        <v>437</v>
      </c>
      <c r="D291" s="159" t="s">
        <v>212</v>
      </c>
      <c r="E291" s="160" t="s">
        <v>438</v>
      </c>
      <c r="F291" s="161" t="s">
        <v>439</v>
      </c>
      <c r="G291" s="162" t="s">
        <v>209</v>
      </c>
      <c r="H291" s="163">
        <v>2</v>
      </c>
      <c r="I291" s="164"/>
      <c r="J291" s="165">
        <f>ROUND(I291*H291,2)</f>
        <v>0</v>
      </c>
      <c r="K291" s="161" t="s">
        <v>148</v>
      </c>
      <c r="L291" s="166"/>
      <c r="M291" s="167" t="s">
        <v>1</v>
      </c>
      <c r="N291" s="168" t="s">
        <v>38</v>
      </c>
      <c r="P291" s="140">
        <f>O291*H291</f>
        <v>0</v>
      </c>
      <c r="Q291" s="140">
        <v>1.6240000000000001E-2</v>
      </c>
      <c r="R291" s="140">
        <f>Q291*H291</f>
        <v>3.2480000000000002E-2</v>
      </c>
      <c r="S291" s="140">
        <v>0</v>
      </c>
      <c r="T291" s="141">
        <f>S291*H291</f>
        <v>0</v>
      </c>
      <c r="AR291" s="142" t="s">
        <v>187</v>
      </c>
      <c r="AT291" s="142" t="s">
        <v>212</v>
      </c>
      <c r="AU291" s="142" t="s">
        <v>83</v>
      </c>
      <c r="AY291" s="16" t="s">
        <v>142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6" t="s">
        <v>81</v>
      </c>
      <c r="BK291" s="143">
        <f>ROUND(I291*H291,2)</f>
        <v>0</v>
      </c>
      <c r="BL291" s="16" t="s">
        <v>149</v>
      </c>
      <c r="BM291" s="142" t="s">
        <v>440</v>
      </c>
    </row>
    <row r="292" spans="2:65" s="1" customFormat="1" ht="33" customHeight="1">
      <c r="B292" s="31"/>
      <c r="C292" s="159" t="s">
        <v>441</v>
      </c>
      <c r="D292" s="159" t="s">
        <v>212</v>
      </c>
      <c r="E292" s="160" t="s">
        <v>442</v>
      </c>
      <c r="F292" s="161" t="s">
        <v>443</v>
      </c>
      <c r="G292" s="162" t="s">
        <v>209</v>
      </c>
      <c r="H292" s="163">
        <v>1</v>
      </c>
      <c r="I292" s="164"/>
      <c r="J292" s="165">
        <f>ROUND(I292*H292,2)</f>
        <v>0</v>
      </c>
      <c r="K292" s="161" t="s">
        <v>148</v>
      </c>
      <c r="L292" s="166"/>
      <c r="M292" s="167" t="s">
        <v>1</v>
      </c>
      <c r="N292" s="168" t="s">
        <v>38</v>
      </c>
      <c r="P292" s="140">
        <f>O292*H292</f>
        <v>0</v>
      </c>
      <c r="Q292" s="140">
        <v>1.553E-2</v>
      </c>
      <c r="R292" s="140">
        <f>Q292*H292</f>
        <v>1.553E-2</v>
      </c>
      <c r="S292" s="140">
        <v>0</v>
      </c>
      <c r="T292" s="141">
        <f>S292*H292</f>
        <v>0</v>
      </c>
      <c r="AR292" s="142" t="s">
        <v>187</v>
      </c>
      <c r="AT292" s="142" t="s">
        <v>212</v>
      </c>
      <c r="AU292" s="142" t="s">
        <v>83</v>
      </c>
      <c r="AY292" s="16" t="s">
        <v>142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6" t="s">
        <v>81</v>
      </c>
      <c r="BK292" s="143">
        <f>ROUND(I292*H292,2)</f>
        <v>0</v>
      </c>
      <c r="BL292" s="16" t="s">
        <v>149</v>
      </c>
      <c r="BM292" s="142" t="s">
        <v>444</v>
      </c>
    </row>
    <row r="293" spans="2:65" s="1" customFormat="1" ht="33" customHeight="1">
      <c r="B293" s="31"/>
      <c r="C293" s="159" t="s">
        <v>445</v>
      </c>
      <c r="D293" s="159" t="s">
        <v>212</v>
      </c>
      <c r="E293" s="160" t="s">
        <v>446</v>
      </c>
      <c r="F293" s="161" t="s">
        <v>447</v>
      </c>
      <c r="G293" s="162" t="s">
        <v>209</v>
      </c>
      <c r="H293" s="163">
        <v>1</v>
      </c>
      <c r="I293" s="164"/>
      <c r="J293" s="165">
        <f>ROUND(I293*H293,2)</f>
        <v>0</v>
      </c>
      <c r="K293" s="161" t="s">
        <v>148</v>
      </c>
      <c r="L293" s="166"/>
      <c r="M293" s="167" t="s">
        <v>1</v>
      </c>
      <c r="N293" s="168" t="s">
        <v>38</v>
      </c>
      <c r="P293" s="140">
        <f>O293*H293</f>
        <v>0</v>
      </c>
      <c r="Q293" s="140">
        <v>1.4579999999999999E-2</v>
      </c>
      <c r="R293" s="140">
        <f>Q293*H293</f>
        <v>1.4579999999999999E-2</v>
      </c>
      <c r="S293" s="140">
        <v>0</v>
      </c>
      <c r="T293" s="141">
        <f>S293*H293</f>
        <v>0</v>
      </c>
      <c r="AR293" s="142" t="s">
        <v>187</v>
      </c>
      <c r="AT293" s="142" t="s">
        <v>212</v>
      </c>
      <c r="AU293" s="142" t="s">
        <v>83</v>
      </c>
      <c r="AY293" s="16" t="s">
        <v>142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6" t="s">
        <v>81</v>
      </c>
      <c r="BK293" s="143">
        <f>ROUND(I293*H293,2)</f>
        <v>0</v>
      </c>
      <c r="BL293" s="16" t="s">
        <v>149</v>
      </c>
      <c r="BM293" s="142" t="s">
        <v>448</v>
      </c>
    </row>
    <row r="294" spans="2:65" s="1" customFormat="1" ht="33" customHeight="1">
      <c r="B294" s="31"/>
      <c r="C294" s="159" t="s">
        <v>449</v>
      </c>
      <c r="D294" s="159" t="s">
        <v>212</v>
      </c>
      <c r="E294" s="160" t="s">
        <v>450</v>
      </c>
      <c r="F294" s="161" t="s">
        <v>451</v>
      </c>
      <c r="G294" s="162" t="s">
        <v>209</v>
      </c>
      <c r="H294" s="163">
        <v>1</v>
      </c>
      <c r="I294" s="164"/>
      <c r="J294" s="165">
        <f>ROUND(I294*H294,2)</f>
        <v>0</v>
      </c>
      <c r="K294" s="161" t="s">
        <v>1</v>
      </c>
      <c r="L294" s="166"/>
      <c r="M294" s="167" t="s">
        <v>1</v>
      </c>
      <c r="N294" s="168" t="s">
        <v>38</v>
      </c>
      <c r="P294" s="140">
        <f>O294*H294</f>
        <v>0</v>
      </c>
      <c r="Q294" s="140">
        <v>1.95E-2</v>
      </c>
      <c r="R294" s="140">
        <f>Q294*H294</f>
        <v>1.95E-2</v>
      </c>
      <c r="S294" s="140">
        <v>0</v>
      </c>
      <c r="T294" s="141">
        <f>S294*H294</f>
        <v>0</v>
      </c>
      <c r="AR294" s="142" t="s">
        <v>187</v>
      </c>
      <c r="AT294" s="142" t="s">
        <v>212</v>
      </c>
      <c r="AU294" s="142" t="s">
        <v>83</v>
      </c>
      <c r="AY294" s="16" t="s">
        <v>142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6" t="s">
        <v>81</v>
      </c>
      <c r="BK294" s="143">
        <f>ROUND(I294*H294,2)</f>
        <v>0</v>
      </c>
      <c r="BL294" s="16" t="s">
        <v>149</v>
      </c>
      <c r="BM294" s="142" t="s">
        <v>452</v>
      </c>
    </row>
    <row r="295" spans="2:65" s="1" customFormat="1" ht="21.75" customHeight="1">
      <c r="B295" s="31"/>
      <c r="C295" s="131" t="s">
        <v>453</v>
      </c>
      <c r="D295" s="131" t="s">
        <v>144</v>
      </c>
      <c r="E295" s="132" t="s">
        <v>454</v>
      </c>
      <c r="F295" s="133" t="s">
        <v>455</v>
      </c>
      <c r="G295" s="134" t="s">
        <v>209</v>
      </c>
      <c r="H295" s="135">
        <v>3</v>
      </c>
      <c r="I295" s="136"/>
      <c r="J295" s="137">
        <f>ROUND(I295*H295,2)</f>
        <v>0</v>
      </c>
      <c r="K295" s="133" t="s">
        <v>148</v>
      </c>
      <c r="L295" s="31"/>
      <c r="M295" s="138" t="s">
        <v>1</v>
      </c>
      <c r="N295" s="139" t="s">
        <v>38</v>
      </c>
      <c r="P295" s="140">
        <f>O295*H295</f>
        <v>0</v>
      </c>
      <c r="Q295" s="140">
        <v>7.1459999999999996E-2</v>
      </c>
      <c r="R295" s="140">
        <f>Q295*H295</f>
        <v>0.21437999999999999</v>
      </c>
      <c r="S295" s="140">
        <v>0</v>
      </c>
      <c r="T295" s="141">
        <f>S295*H295</f>
        <v>0</v>
      </c>
      <c r="AR295" s="142" t="s">
        <v>149</v>
      </c>
      <c r="AT295" s="142" t="s">
        <v>144</v>
      </c>
      <c r="AU295" s="142" t="s">
        <v>83</v>
      </c>
      <c r="AY295" s="16" t="s">
        <v>142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6" t="s">
        <v>81</v>
      </c>
      <c r="BK295" s="143">
        <f>ROUND(I295*H295,2)</f>
        <v>0</v>
      </c>
      <c r="BL295" s="16" t="s">
        <v>149</v>
      </c>
      <c r="BM295" s="142" t="s">
        <v>456</v>
      </c>
    </row>
    <row r="296" spans="2:65" s="12" customFormat="1" ht="11.25">
      <c r="B296" s="144"/>
      <c r="D296" s="145" t="s">
        <v>151</v>
      </c>
      <c r="E296" s="146" t="s">
        <v>1</v>
      </c>
      <c r="F296" s="147" t="s">
        <v>457</v>
      </c>
      <c r="H296" s="148">
        <v>1</v>
      </c>
      <c r="I296" s="149"/>
      <c r="L296" s="144"/>
      <c r="M296" s="150"/>
      <c r="T296" s="151"/>
      <c r="AT296" s="146" t="s">
        <v>151</v>
      </c>
      <c r="AU296" s="146" t="s">
        <v>83</v>
      </c>
      <c r="AV296" s="12" t="s">
        <v>83</v>
      </c>
      <c r="AW296" s="12" t="s">
        <v>30</v>
      </c>
      <c r="AX296" s="12" t="s">
        <v>73</v>
      </c>
      <c r="AY296" s="146" t="s">
        <v>142</v>
      </c>
    </row>
    <row r="297" spans="2:65" s="12" customFormat="1" ht="11.25">
      <c r="B297" s="144"/>
      <c r="D297" s="145" t="s">
        <v>151</v>
      </c>
      <c r="E297" s="146" t="s">
        <v>1</v>
      </c>
      <c r="F297" s="147" t="s">
        <v>436</v>
      </c>
      <c r="H297" s="148">
        <v>1</v>
      </c>
      <c r="I297" s="149"/>
      <c r="L297" s="144"/>
      <c r="M297" s="150"/>
      <c r="T297" s="151"/>
      <c r="AT297" s="146" t="s">
        <v>151</v>
      </c>
      <c r="AU297" s="146" t="s">
        <v>83</v>
      </c>
      <c r="AV297" s="12" t="s">
        <v>83</v>
      </c>
      <c r="AW297" s="12" t="s">
        <v>30</v>
      </c>
      <c r="AX297" s="12" t="s">
        <v>73</v>
      </c>
      <c r="AY297" s="146" t="s">
        <v>142</v>
      </c>
    </row>
    <row r="298" spans="2:65" s="12" customFormat="1" ht="11.25">
      <c r="B298" s="144"/>
      <c r="D298" s="145" t="s">
        <v>151</v>
      </c>
      <c r="E298" s="146" t="s">
        <v>1</v>
      </c>
      <c r="F298" s="147" t="s">
        <v>458</v>
      </c>
      <c r="H298" s="148">
        <v>1</v>
      </c>
      <c r="I298" s="149"/>
      <c r="L298" s="144"/>
      <c r="M298" s="150"/>
      <c r="T298" s="151"/>
      <c r="AT298" s="146" t="s">
        <v>151</v>
      </c>
      <c r="AU298" s="146" t="s">
        <v>83</v>
      </c>
      <c r="AV298" s="12" t="s">
        <v>83</v>
      </c>
      <c r="AW298" s="12" t="s">
        <v>30</v>
      </c>
      <c r="AX298" s="12" t="s">
        <v>73</v>
      </c>
      <c r="AY298" s="146" t="s">
        <v>142</v>
      </c>
    </row>
    <row r="299" spans="2:65" s="13" customFormat="1" ht="11.25">
      <c r="B299" s="152"/>
      <c r="D299" s="145" t="s">
        <v>151</v>
      </c>
      <c r="E299" s="153" t="s">
        <v>1</v>
      </c>
      <c r="F299" s="154" t="s">
        <v>179</v>
      </c>
      <c r="H299" s="155">
        <v>3</v>
      </c>
      <c r="I299" s="156"/>
      <c r="L299" s="152"/>
      <c r="M299" s="157"/>
      <c r="T299" s="158"/>
      <c r="AT299" s="153" t="s">
        <v>151</v>
      </c>
      <c r="AU299" s="153" t="s">
        <v>83</v>
      </c>
      <c r="AV299" s="13" t="s">
        <v>149</v>
      </c>
      <c r="AW299" s="13" t="s">
        <v>30</v>
      </c>
      <c r="AX299" s="13" t="s">
        <v>81</v>
      </c>
      <c r="AY299" s="153" t="s">
        <v>142</v>
      </c>
    </row>
    <row r="300" spans="2:65" s="1" customFormat="1" ht="33" customHeight="1">
      <c r="B300" s="31"/>
      <c r="C300" s="159" t="s">
        <v>459</v>
      </c>
      <c r="D300" s="159" t="s">
        <v>212</v>
      </c>
      <c r="E300" s="160" t="s">
        <v>460</v>
      </c>
      <c r="F300" s="161" t="s">
        <v>461</v>
      </c>
      <c r="G300" s="162" t="s">
        <v>209</v>
      </c>
      <c r="H300" s="163">
        <v>1</v>
      </c>
      <c r="I300" s="164"/>
      <c r="J300" s="165">
        <f>ROUND(I300*H300,2)</f>
        <v>0</v>
      </c>
      <c r="K300" s="161" t="s">
        <v>148</v>
      </c>
      <c r="L300" s="166"/>
      <c r="M300" s="167" t="s">
        <v>1</v>
      </c>
      <c r="N300" s="168" t="s">
        <v>38</v>
      </c>
      <c r="P300" s="140">
        <f>O300*H300</f>
        <v>0</v>
      </c>
      <c r="Q300" s="140">
        <v>1.8679999999999999E-2</v>
      </c>
      <c r="R300" s="140">
        <f>Q300*H300</f>
        <v>1.8679999999999999E-2</v>
      </c>
      <c r="S300" s="140">
        <v>0</v>
      </c>
      <c r="T300" s="141">
        <f>S300*H300</f>
        <v>0</v>
      </c>
      <c r="AR300" s="142" t="s">
        <v>187</v>
      </c>
      <c r="AT300" s="142" t="s">
        <v>212</v>
      </c>
      <c r="AU300" s="142" t="s">
        <v>83</v>
      </c>
      <c r="AY300" s="16" t="s">
        <v>142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6" t="s">
        <v>81</v>
      </c>
      <c r="BK300" s="143">
        <f>ROUND(I300*H300,2)</f>
        <v>0</v>
      </c>
      <c r="BL300" s="16" t="s">
        <v>149</v>
      </c>
      <c r="BM300" s="142" t="s">
        <v>462</v>
      </c>
    </row>
    <row r="301" spans="2:65" s="1" customFormat="1" ht="33" customHeight="1">
      <c r="B301" s="31"/>
      <c r="C301" s="159" t="s">
        <v>463</v>
      </c>
      <c r="D301" s="159" t="s">
        <v>212</v>
      </c>
      <c r="E301" s="160" t="s">
        <v>464</v>
      </c>
      <c r="F301" s="161" t="s">
        <v>465</v>
      </c>
      <c r="G301" s="162" t="s">
        <v>209</v>
      </c>
      <c r="H301" s="163">
        <v>1</v>
      </c>
      <c r="I301" s="164"/>
      <c r="J301" s="165">
        <f>ROUND(I301*H301,2)</f>
        <v>0</v>
      </c>
      <c r="K301" s="161" t="s">
        <v>1</v>
      </c>
      <c r="L301" s="166"/>
      <c r="M301" s="167" t="s">
        <v>1</v>
      </c>
      <c r="N301" s="168" t="s">
        <v>38</v>
      </c>
      <c r="P301" s="140">
        <f>O301*H301</f>
        <v>0</v>
      </c>
      <c r="Q301" s="140">
        <v>1.95E-2</v>
      </c>
      <c r="R301" s="140">
        <f>Q301*H301</f>
        <v>1.95E-2</v>
      </c>
      <c r="S301" s="140">
        <v>0</v>
      </c>
      <c r="T301" s="141">
        <f>S301*H301</f>
        <v>0</v>
      </c>
      <c r="AR301" s="142" t="s">
        <v>187</v>
      </c>
      <c r="AT301" s="142" t="s">
        <v>212</v>
      </c>
      <c r="AU301" s="142" t="s">
        <v>83</v>
      </c>
      <c r="AY301" s="16" t="s">
        <v>142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6" t="s">
        <v>81</v>
      </c>
      <c r="BK301" s="143">
        <f>ROUND(I301*H301,2)</f>
        <v>0</v>
      </c>
      <c r="BL301" s="16" t="s">
        <v>149</v>
      </c>
      <c r="BM301" s="142" t="s">
        <v>466</v>
      </c>
    </row>
    <row r="302" spans="2:65" s="12" customFormat="1" ht="11.25">
      <c r="B302" s="144"/>
      <c r="D302" s="145" t="s">
        <v>151</v>
      </c>
      <c r="E302" s="146" t="s">
        <v>1</v>
      </c>
      <c r="F302" s="147" t="s">
        <v>467</v>
      </c>
      <c r="H302" s="148">
        <v>1</v>
      </c>
      <c r="I302" s="149"/>
      <c r="L302" s="144"/>
      <c r="M302" s="150"/>
      <c r="T302" s="151"/>
      <c r="AT302" s="146" t="s">
        <v>151</v>
      </c>
      <c r="AU302" s="146" t="s">
        <v>83</v>
      </c>
      <c r="AV302" s="12" t="s">
        <v>83</v>
      </c>
      <c r="AW302" s="12" t="s">
        <v>30</v>
      </c>
      <c r="AX302" s="12" t="s">
        <v>81</v>
      </c>
      <c r="AY302" s="146" t="s">
        <v>142</v>
      </c>
    </row>
    <row r="303" spans="2:65" s="1" customFormat="1" ht="33" customHeight="1">
      <c r="B303" s="31"/>
      <c r="C303" s="159" t="s">
        <v>468</v>
      </c>
      <c r="D303" s="159" t="s">
        <v>212</v>
      </c>
      <c r="E303" s="160" t="s">
        <v>469</v>
      </c>
      <c r="F303" s="161" t="s">
        <v>470</v>
      </c>
      <c r="G303" s="162" t="s">
        <v>209</v>
      </c>
      <c r="H303" s="163">
        <v>1</v>
      </c>
      <c r="I303" s="164"/>
      <c r="J303" s="165">
        <f>ROUND(I303*H303,2)</f>
        <v>0</v>
      </c>
      <c r="K303" s="161" t="s">
        <v>1</v>
      </c>
      <c r="L303" s="166"/>
      <c r="M303" s="167" t="s">
        <v>1</v>
      </c>
      <c r="N303" s="168" t="s">
        <v>38</v>
      </c>
      <c r="P303" s="140">
        <f>O303*H303</f>
        <v>0</v>
      </c>
      <c r="Q303" s="140">
        <v>1.95E-2</v>
      </c>
      <c r="R303" s="140">
        <f>Q303*H303</f>
        <v>1.95E-2</v>
      </c>
      <c r="S303" s="140">
        <v>0</v>
      </c>
      <c r="T303" s="141">
        <f>S303*H303</f>
        <v>0</v>
      </c>
      <c r="AR303" s="142" t="s">
        <v>187</v>
      </c>
      <c r="AT303" s="142" t="s">
        <v>212</v>
      </c>
      <c r="AU303" s="142" t="s">
        <v>83</v>
      </c>
      <c r="AY303" s="16" t="s">
        <v>142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81</v>
      </c>
      <c r="BK303" s="143">
        <f>ROUND(I303*H303,2)</f>
        <v>0</v>
      </c>
      <c r="BL303" s="16" t="s">
        <v>149</v>
      </c>
      <c r="BM303" s="142" t="s">
        <v>471</v>
      </c>
    </row>
    <row r="304" spans="2:65" s="12" customFormat="1" ht="11.25">
      <c r="B304" s="144"/>
      <c r="D304" s="145" t="s">
        <v>151</v>
      </c>
      <c r="E304" s="146" t="s">
        <v>1</v>
      </c>
      <c r="F304" s="147" t="s">
        <v>458</v>
      </c>
      <c r="H304" s="148">
        <v>1</v>
      </c>
      <c r="I304" s="149"/>
      <c r="L304" s="144"/>
      <c r="M304" s="150"/>
      <c r="T304" s="151"/>
      <c r="AT304" s="146" t="s">
        <v>151</v>
      </c>
      <c r="AU304" s="146" t="s">
        <v>83</v>
      </c>
      <c r="AV304" s="12" t="s">
        <v>83</v>
      </c>
      <c r="AW304" s="12" t="s">
        <v>30</v>
      </c>
      <c r="AX304" s="12" t="s">
        <v>81</v>
      </c>
      <c r="AY304" s="146" t="s">
        <v>142</v>
      </c>
    </row>
    <row r="305" spans="2:65" s="11" customFormat="1" ht="22.9" customHeight="1">
      <c r="B305" s="119"/>
      <c r="D305" s="120" t="s">
        <v>72</v>
      </c>
      <c r="E305" s="129" t="s">
        <v>200</v>
      </c>
      <c r="F305" s="129" t="s">
        <v>472</v>
      </c>
      <c r="I305" s="122"/>
      <c r="J305" s="130">
        <f>BK305</f>
        <v>0</v>
      </c>
      <c r="L305" s="119"/>
      <c r="M305" s="124"/>
      <c r="P305" s="125">
        <f>SUM(P306:P362)</f>
        <v>0</v>
      </c>
      <c r="R305" s="125">
        <f>SUM(R306:R362)</f>
        <v>8.1991909999999987E-2</v>
      </c>
      <c r="T305" s="126">
        <f>SUM(T306:T362)</f>
        <v>66.135658000000006</v>
      </c>
      <c r="AR305" s="120" t="s">
        <v>81</v>
      </c>
      <c r="AT305" s="127" t="s">
        <v>72</v>
      </c>
      <c r="AU305" s="127" t="s">
        <v>81</v>
      </c>
      <c r="AY305" s="120" t="s">
        <v>142</v>
      </c>
      <c r="BK305" s="128">
        <f>SUM(BK306:BK362)</f>
        <v>0</v>
      </c>
    </row>
    <row r="306" spans="2:65" s="1" customFormat="1" ht="33" customHeight="1">
      <c r="B306" s="31"/>
      <c r="C306" s="131" t="s">
        <v>473</v>
      </c>
      <c r="D306" s="131" t="s">
        <v>144</v>
      </c>
      <c r="E306" s="132" t="s">
        <v>474</v>
      </c>
      <c r="F306" s="133" t="s">
        <v>475</v>
      </c>
      <c r="G306" s="134" t="s">
        <v>175</v>
      </c>
      <c r="H306" s="135">
        <v>423</v>
      </c>
      <c r="I306" s="136"/>
      <c r="J306" s="137">
        <f>ROUND(I306*H306,2)</f>
        <v>0</v>
      </c>
      <c r="K306" s="133" t="s">
        <v>148</v>
      </c>
      <c r="L306" s="31"/>
      <c r="M306" s="138" t="s">
        <v>1</v>
      </c>
      <c r="N306" s="139" t="s">
        <v>38</v>
      </c>
      <c r="P306" s="140">
        <f>O306*H306</f>
        <v>0</v>
      </c>
      <c r="Q306" s="140">
        <v>0</v>
      </c>
      <c r="R306" s="140">
        <f>Q306*H306</f>
        <v>0</v>
      </c>
      <c r="S306" s="140">
        <v>0</v>
      </c>
      <c r="T306" s="141">
        <f>S306*H306</f>
        <v>0</v>
      </c>
      <c r="AR306" s="142" t="s">
        <v>149</v>
      </c>
      <c r="AT306" s="142" t="s">
        <v>144</v>
      </c>
      <c r="AU306" s="142" t="s">
        <v>83</v>
      </c>
      <c r="AY306" s="16" t="s">
        <v>142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6" t="s">
        <v>81</v>
      </c>
      <c r="BK306" s="143">
        <f>ROUND(I306*H306,2)</f>
        <v>0</v>
      </c>
      <c r="BL306" s="16" t="s">
        <v>149</v>
      </c>
      <c r="BM306" s="142" t="s">
        <v>476</v>
      </c>
    </row>
    <row r="307" spans="2:65" s="1" customFormat="1" ht="33" customHeight="1">
      <c r="B307" s="31"/>
      <c r="C307" s="131" t="s">
        <v>477</v>
      </c>
      <c r="D307" s="131" t="s">
        <v>144</v>
      </c>
      <c r="E307" s="132" t="s">
        <v>478</v>
      </c>
      <c r="F307" s="133" t="s">
        <v>479</v>
      </c>
      <c r="G307" s="134" t="s">
        <v>175</v>
      </c>
      <c r="H307" s="135">
        <v>12690</v>
      </c>
      <c r="I307" s="136"/>
      <c r="J307" s="137">
        <f>ROUND(I307*H307,2)</f>
        <v>0</v>
      </c>
      <c r="K307" s="133" t="s">
        <v>148</v>
      </c>
      <c r="L307" s="31"/>
      <c r="M307" s="138" t="s">
        <v>1</v>
      </c>
      <c r="N307" s="139" t="s">
        <v>38</v>
      </c>
      <c r="P307" s="140">
        <f>O307*H307</f>
        <v>0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AR307" s="142" t="s">
        <v>149</v>
      </c>
      <c r="AT307" s="142" t="s">
        <v>144</v>
      </c>
      <c r="AU307" s="142" t="s">
        <v>83</v>
      </c>
      <c r="AY307" s="16" t="s">
        <v>142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6" t="s">
        <v>81</v>
      </c>
      <c r="BK307" s="143">
        <f>ROUND(I307*H307,2)</f>
        <v>0</v>
      </c>
      <c r="BL307" s="16" t="s">
        <v>149</v>
      </c>
      <c r="BM307" s="142" t="s">
        <v>480</v>
      </c>
    </row>
    <row r="308" spans="2:65" s="12" customFormat="1" ht="11.25">
      <c r="B308" s="144"/>
      <c r="D308" s="145" t="s">
        <v>151</v>
      </c>
      <c r="E308" s="146" t="s">
        <v>1</v>
      </c>
      <c r="F308" s="147" t="s">
        <v>481</v>
      </c>
      <c r="H308" s="148">
        <v>12690</v>
      </c>
      <c r="I308" s="149"/>
      <c r="L308" s="144"/>
      <c r="M308" s="150"/>
      <c r="T308" s="151"/>
      <c r="AT308" s="146" t="s">
        <v>151</v>
      </c>
      <c r="AU308" s="146" t="s">
        <v>83</v>
      </c>
      <c r="AV308" s="12" t="s">
        <v>83</v>
      </c>
      <c r="AW308" s="12" t="s">
        <v>30</v>
      </c>
      <c r="AX308" s="12" t="s">
        <v>81</v>
      </c>
      <c r="AY308" s="146" t="s">
        <v>142</v>
      </c>
    </row>
    <row r="309" spans="2:65" s="1" customFormat="1" ht="33" customHeight="1">
      <c r="B309" s="31"/>
      <c r="C309" s="131" t="s">
        <v>482</v>
      </c>
      <c r="D309" s="131" t="s">
        <v>144</v>
      </c>
      <c r="E309" s="132" t="s">
        <v>483</v>
      </c>
      <c r="F309" s="133" t="s">
        <v>484</v>
      </c>
      <c r="G309" s="134" t="s">
        <v>175</v>
      </c>
      <c r="H309" s="135">
        <v>423</v>
      </c>
      <c r="I309" s="136"/>
      <c r="J309" s="137">
        <f>ROUND(I309*H309,2)</f>
        <v>0</v>
      </c>
      <c r="K309" s="133" t="s">
        <v>148</v>
      </c>
      <c r="L309" s="31"/>
      <c r="M309" s="138" t="s">
        <v>1</v>
      </c>
      <c r="N309" s="139" t="s">
        <v>38</v>
      </c>
      <c r="P309" s="140">
        <f>O309*H309</f>
        <v>0</v>
      </c>
      <c r="Q309" s="140">
        <v>0</v>
      </c>
      <c r="R309" s="140">
        <f>Q309*H309</f>
        <v>0</v>
      </c>
      <c r="S309" s="140">
        <v>0</v>
      </c>
      <c r="T309" s="141">
        <f>S309*H309</f>
        <v>0</v>
      </c>
      <c r="AR309" s="142" t="s">
        <v>149</v>
      </c>
      <c r="AT309" s="142" t="s">
        <v>144</v>
      </c>
      <c r="AU309" s="142" t="s">
        <v>83</v>
      </c>
      <c r="AY309" s="16" t="s">
        <v>142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6" t="s">
        <v>81</v>
      </c>
      <c r="BK309" s="143">
        <f>ROUND(I309*H309,2)</f>
        <v>0</v>
      </c>
      <c r="BL309" s="16" t="s">
        <v>149</v>
      </c>
      <c r="BM309" s="142" t="s">
        <v>485</v>
      </c>
    </row>
    <row r="310" spans="2:65" s="1" customFormat="1" ht="33" customHeight="1">
      <c r="B310" s="31"/>
      <c r="C310" s="131" t="s">
        <v>486</v>
      </c>
      <c r="D310" s="131" t="s">
        <v>144</v>
      </c>
      <c r="E310" s="132" t="s">
        <v>487</v>
      </c>
      <c r="F310" s="133" t="s">
        <v>488</v>
      </c>
      <c r="G310" s="134" t="s">
        <v>175</v>
      </c>
      <c r="H310" s="135">
        <v>630.70699999999999</v>
      </c>
      <c r="I310" s="136"/>
      <c r="J310" s="137">
        <f>ROUND(I310*H310,2)</f>
        <v>0</v>
      </c>
      <c r="K310" s="133" t="s">
        <v>148</v>
      </c>
      <c r="L310" s="31"/>
      <c r="M310" s="138" t="s">
        <v>1</v>
      </c>
      <c r="N310" s="139" t="s">
        <v>38</v>
      </c>
      <c r="P310" s="140">
        <f>O310*H310</f>
        <v>0</v>
      </c>
      <c r="Q310" s="140">
        <v>1.2999999999999999E-4</v>
      </c>
      <c r="R310" s="140">
        <f>Q310*H310</f>
        <v>8.1991909999999987E-2</v>
      </c>
      <c r="S310" s="140">
        <v>0</v>
      </c>
      <c r="T310" s="141">
        <f>S310*H310</f>
        <v>0</v>
      </c>
      <c r="AR310" s="142" t="s">
        <v>149</v>
      </c>
      <c r="AT310" s="142" t="s">
        <v>144</v>
      </c>
      <c r="AU310" s="142" t="s">
        <v>83</v>
      </c>
      <c r="AY310" s="16" t="s">
        <v>142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6" t="s">
        <v>81</v>
      </c>
      <c r="BK310" s="143">
        <f>ROUND(I310*H310,2)</f>
        <v>0</v>
      </c>
      <c r="BL310" s="16" t="s">
        <v>149</v>
      </c>
      <c r="BM310" s="142" t="s">
        <v>489</v>
      </c>
    </row>
    <row r="311" spans="2:65" s="1" customFormat="1" ht="21.75" customHeight="1">
      <c r="B311" s="31"/>
      <c r="C311" s="131" t="s">
        <v>490</v>
      </c>
      <c r="D311" s="131" t="s">
        <v>144</v>
      </c>
      <c r="E311" s="132" t="s">
        <v>491</v>
      </c>
      <c r="F311" s="133" t="s">
        <v>492</v>
      </c>
      <c r="G311" s="134" t="s">
        <v>175</v>
      </c>
      <c r="H311" s="135">
        <v>41.338999999999999</v>
      </c>
      <c r="I311" s="136"/>
      <c r="J311" s="137">
        <f>ROUND(I311*H311,2)</f>
        <v>0</v>
      </c>
      <c r="K311" s="133" t="s">
        <v>148</v>
      </c>
      <c r="L311" s="31"/>
      <c r="M311" s="138" t="s">
        <v>1</v>
      </c>
      <c r="N311" s="139" t="s">
        <v>38</v>
      </c>
      <c r="P311" s="140">
        <f>O311*H311</f>
        <v>0</v>
      </c>
      <c r="Q311" s="140">
        <v>0</v>
      </c>
      <c r="R311" s="140">
        <f>Q311*H311</f>
        <v>0</v>
      </c>
      <c r="S311" s="140">
        <v>0.13100000000000001</v>
      </c>
      <c r="T311" s="141">
        <f>S311*H311</f>
        <v>5.4154090000000004</v>
      </c>
      <c r="AR311" s="142" t="s">
        <v>149</v>
      </c>
      <c r="AT311" s="142" t="s">
        <v>144</v>
      </c>
      <c r="AU311" s="142" t="s">
        <v>83</v>
      </c>
      <c r="AY311" s="16" t="s">
        <v>142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81</v>
      </c>
      <c r="BK311" s="143">
        <f>ROUND(I311*H311,2)</f>
        <v>0</v>
      </c>
      <c r="BL311" s="16" t="s">
        <v>149</v>
      </c>
      <c r="BM311" s="142" t="s">
        <v>493</v>
      </c>
    </row>
    <row r="312" spans="2:65" s="12" customFormat="1" ht="11.25">
      <c r="B312" s="144"/>
      <c r="D312" s="145" t="s">
        <v>151</v>
      </c>
      <c r="E312" s="146" t="s">
        <v>1</v>
      </c>
      <c r="F312" s="147" t="s">
        <v>494</v>
      </c>
      <c r="H312" s="148">
        <v>46.994999999999997</v>
      </c>
      <c r="I312" s="149"/>
      <c r="L312" s="144"/>
      <c r="M312" s="150"/>
      <c r="T312" s="151"/>
      <c r="AT312" s="146" t="s">
        <v>151</v>
      </c>
      <c r="AU312" s="146" t="s">
        <v>83</v>
      </c>
      <c r="AV312" s="12" t="s">
        <v>83</v>
      </c>
      <c r="AW312" s="12" t="s">
        <v>30</v>
      </c>
      <c r="AX312" s="12" t="s">
        <v>73</v>
      </c>
      <c r="AY312" s="146" t="s">
        <v>142</v>
      </c>
    </row>
    <row r="313" spans="2:65" s="12" customFormat="1" ht="11.25">
      <c r="B313" s="144"/>
      <c r="D313" s="145" t="s">
        <v>151</v>
      </c>
      <c r="E313" s="146" t="s">
        <v>1</v>
      </c>
      <c r="F313" s="147" t="s">
        <v>495</v>
      </c>
      <c r="H313" s="148">
        <v>-5.6559999999999997</v>
      </c>
      <c r="I313" s="149"/>
      <c r="L313" s="144"/>
      <c r="M313" s="150"/>
      <c r="T313" s="151"/>
      <c r="AT313" s="146" t="s">
        <v>151</v>
      </c>
      <c r="AU313" s="146" t="s">
        <v>83</v>
      </c>
      <c r="AV313" s="12" t="s">
        <v>83</v>
      </c>
      <c r="AW313" s="12" t="s">
        <v>30</v>
      </c>
      <c r="AX313" s="12" t="s">
        <v>73</v>
      </c>
      <c r="AY313" s="146" t="s">
        <v>142</v>
      </c>
    </row>
    <row r="314" spans="2:65" s="13" customFormat="1" ht="11.25">
      <c r="B314" s="152"/>
      <c r="D314" s="145" t="s">
        <v>151</v>
      </c>
      <c r="E314" s="153" t="s">
        <v>1</v>
      </c>
      <c r="F314" s="154" t="s">
        <v>179</v>
      </c>
      <c r="H314" s="155">
        <v>41.338999999999999</v>
      </c>
      <c r="I314" s="156"/>
      <c r="L314" s="152"/>
      <c r="M314" s="157"/>
      <c r="T314" s="158"/>
      <c r="AT314" s="153" t="s">
        <v>151</v>
      </c>
      <c r="AU314" s="153" t="s">
        <v>83</v>
      </c>
      <c r="AV314" s="13" t="s">
        <v>149</v>
      </c>
      <c r="AW314" s="13" t="s">
        <v>30</v>
      </c>
      <c r="AX314" s="13" t="s">
        <v>81</v>
      </c>
      <c r="AY314" s="153" t="s">
        <v>142</v>
      </c>
    </row>
    <row r="315" spans="2:65" s="1" customFormat="1" ht="21.75" customHeight="1">
      <c r="B315" s="31"/>
      <c r="C315" s="131" t="s">
        <v>496</v>
      </c>
      <c r="D315" s="131" t="s">
        <v>144</v>
      </c>
      <c r="E315" s="132" t="s">
        <v>497</v>
      </c>
      <c r="F315" s="133" t="s">
        <v>498</v>
      </c>
      <c r="G315" s="134" t="s">
        <v>175</v>
      </c>
      <c r="H315" s="135">
        <v>147.155</v>
      </c>
      <c r="I315" s="136"/>
      <c r="J315" s="137">
        <f>ROUND(I315*H315,2)</f>
        <v>0</v>
      </c>
      <c r="K315" s="133" t="s">
        <v>148</v>
      </c>
      <c r="L315" s="31"/>
      <c r="M315" s="138" t="s">
        <v>1</v>
      </c>
      <c r="N315" s="139" t="s">
        <v>38</v>
      </c>
      <c r="P315" s="140">
        <f>O315*H315</f>
        <v>0</v>
      </c>
      <c r="Q315" s="140">
        <v>0</v>
      </c>
      <c r="R315" s="140">
        <f>Q315*H315</f>
        <v>0</v>
      </c>
      <c r="S315" s="140">
        <v>0.26100000000000001</v>
      </c>
      <c r="T315" s="141">
        <f>S315*H315</f>
        <v>38.407454999999999</v>
      </c>
      <c r="AR315" s="142" t="s">
        <v>149</v>
      </c>
      <c r="AT315" s="142" t="s">
        <v>144</v>
      </c>
      <c r="AU315" s="142" t="s">
        <v>83</v>
      </c>
      <c r="AY315" s="16" t="s">
        <v>142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6" t="s">
        <v>81</v>
      </c>
      <c r="BK315" s="143">
        <f>ROUND(I315*H315,2)</f>
        <v>0</v>
      </c>
      <c r="BL315" s="16" t="s">
        <v>149</v>
      </c>
      <c r="BM315" s="142" t="s">
        <v>499</v>
      </c>
    </row>
    <row r="316" spans="2:65" s="12" customFormat="1" ht="11.25">
      <c r="B316" s="144"/>
      <c r="D316" s="145" t="s">
        <v>151</v>
      </c>
      <c r="E316" s="146" t="s">
        <v>1</v>
      </c>
      <c r="F316" s="147" t="s">
        <v>500</v>
      </c>
      <c r="H316" s="148">
        <v>166.44900000000001</v>
      </c>
      <c r="I316" s="149"/>
      <c r="L316" s="144"/>
      <c r="M316" s="150"/>
      <c r="T316" s="151"/>
      <c r="AT316" s="146" t="s">
        <v>151</v>
      </c>
      <c r="AU316" s="146" t="s">
        <v>83</v>
      </c>
      <c r="AV316" s="12" t="s">
        <v>83</v>
      </c>
      <c r="AW316" s="12" t="s">
        <v>30</v>
      </c>
      <c r="AX316" s="12" t="s">
        <v>73</v>
      </c>
      <c r="AY316" s="146" t="s">
        <v>142</v>
      </c>
    </row>
    <row r="317" spans="2:65" s="12" customFormat="1" ht="11.25">
      <c r="B317" s="144"/>
      <c r="D317" s="145" t="s">
        <v>151</v>
      </c>
      <c r="E317" s="146" t="s">
        <v>1</v>
      </c>
      <c r="F317" s="147" t="s">
        <v>495</v>
      </c>
      <c r="H317" s="148">
        <v>-5.6559999999999997</v>
      </c>
      <c r="I317" s="149"/>
      <c r="L317" s="144"/>
      <c r="M317" s="150"/>
      <c r="T317" s="151"/>
      <c r="AT317" s="146" t="s">
        <v>151</v>
      </c>
      <c r="AU317" s="146" t="s">
        <v>83</v>
      </c>
      <c r="AV317" s="12" t="s">
        <v>83</v>
      </c>
      <c r="AW317" s="12" t="s">
        <v>30</v>
      </c>
      <c r="AX317" s="12" t="s">
        <v>73</v>
      </c>
      <c r="AY317" s="146" t="s">
        <v>142</v>
      </c>
    </row>
    <row r="318" spans="2:65" s="12" customFormat="1" ht="11.25">
      <c r="B318" s="144"/>
      <c r="D318" s="145" t="s">
        <v>151</v>
      </c>
      <c r="E318" s="146" t="s">
        <v>1</v>
      </c>
      <c r="F318" s="147" t="s">
        <v>501</v>
      </c>
      <c r="H318" s="148">
        <v>-4.8479999999999999</v>
      </c>
      <c r="I318" s="149"/>
      <c r="L318" s="144"/>
      <c r="M318" s="150"/>
      <c r="T318" s="151"/>
      <c r="AT318" s="146" t="s">
        <v>151</v>
      </c>
      <c r="AU318" s="146" t="s">
        <v>83</v>
      </c>
      <c r="AV318" s="12" t="s">
        <v>83</v>
      </c>
      <c r="AW318" s="12" t="s">
        <v>30</v>
      </c>
      <c r="AX318" s="12" t="s">
        <v>73</v>
      </c>
      <c r="AY318" s="146" t="s">
        <v>142</v>
      </c>
    </row>
    <row r="319" spans="2:65" s="12" customFormat="1" ht="11.25">
      <c r="B319" s="144"/>
      <c r="D319" s="145" t="s">
        <v>151</v>
      </c>
      <c r="E319" s="146" t="s">
        <v>1</v>
      </c>
      <c r="F319" s="147" t="s">
        <v>502</v>
      </c>
      <c r="H319" s="148">
        <v>-5.76</v>
      </c>
      <c r="I319" s="149"/>
      <c r="L319" s="144"/>
      <c r="M319" s="150"/>
      <c r="T319" s="151"/>
      <c r="AT319" s="146" t="s">
        <v>151</v>
      </c>
      <c r="AU319" s="146" t="s">
        <v>83</v>
      </c>
      <c r="AV319" s="12" t="s">
        <v>83</v>
      </c>
      <c r="AW319" s="12" t="s">
        <v>30</v>
      </c>
      <c r="AX319" s="12" t="s">
        <v>73</v>
      </c>
      <c r="AY319" s="146" t="s">
        <v>142</v>
      </c>
    </row>
    <row r="320" spans="2:65" s="12" customFormat="1" ht="11.25">
      <c r="B320" s="144"/>
      <c r="D320" s="145" t="s">
        <v>151</v>
      </c>
      <c r="E320" s="146" t="s">
        <v>1</v>
      </c>
      <c r="F320" s="147" t="s">
        <v>503</v>
      </c>
      <c r="H320" s="148">
        <v>-3.03</v>
      </c>
      <c r="I320" s="149"/>
      <c r="L320" s="144"/>
      <c r="M320" s="150"/>
      <c r="T320" s="151"/>
      <c r="AT320" s="146" t="s">
        <v>151</v>
      </c>
      <c r="AU320" s="146" t="s">
        <v>83</v>
      </c>
      <c r="AV320" s="12" t="s">
        <v>83</v>
      </c>
      <c r="AW320" s="12" t="s">
        <v>30</v>
      </c>
      <c r="AX320" s="12" t="s">
        <v>73</v>
      </c>
      <c r="AY320" s="146" t="s">
        <v>142</v>
      </c>
    </row>
    <row r="321" spans="2:65" s="13" customFormat="1" ht="11.25">
      <c r="B321" s="152"/>
      <c r="D321" s="145" t="s">
        <v>151</v>
      </c>
      <c r="E321" s="153" t="s">
        <v>1</v>
      </c>
      <c r="F321" s="154" t="s">
        <v>179</v>
      </c>
      <c r="H321" s="155">
        <v>147.155</v>
      </c>
      <c r="I321" s="156"/>
      <c r="L321" s="152"/>
      <c r="M321" s="157"/>
      <c r="T321" s="158"/>
      <c r="AT321" s="153" t="s">
        <v>151</v>
      </c>
      <c r="AU321" s="153" t="s">
        <v>83</v>
      </c>
      <c r="AV321" s="13" t="s">
        <v>149</v>
      </c>
      <c r="AW321" s="13" t="s">
        <v>30</v>
      </c>
      <c r="AX321" s="13" t="s">
        <v>81</v>
      </c>
      <c r="AY321" s="153" t="s">
        <v>142</v>
      </c>
    </row>
    <row r="322" spans="2:65" s="1" customFormat="1" ht="24.2" customHeight="1">
      <c r="B322" s="31"/>
      <c r="C322" s="131" t="s">
        <v>504</v>
      </c>
      <c r="D322" s="131" t="s">
        <v>144</v>
      </c>
      <c r="E322" s="132" t="s">
        <v>505</v>
      </c>
      <c r="F322" s="133" t="s">
        <v>506</v>
      </c>
      <c r="G322" s="134" t="s">
        <v>147</v>
      </c>
      <c r="H322" s="135">
        <v>1.9219999999999999</v>
      </c>
      <c r="I322" s="136"/>
      <c r="J322" s="137">
        <f>ROUND(I322*H322,2)</f>
        <v>0</v>
      </c>
      <c r="K322" s="133" t="s">
        <v>148</v>
      </c>
      <c r="L322" s="31"/>
      <c r="M322" s="138" t="s">
        <v>1</v>
      </c>
      <c r="N322" s="139" t="s">
        <v>38</v>
      </c>
      <c r="P322" s="140">
        <f>O322*H322</f>
        <v>0</v>
      </c>
      <c r="Q322" s="140">
        <v>0</v>
      </c>
      <c r="R322" s="140">
        <f>Q322*H322</f>
        <v>0</v>
      </c>
      <c r="S322" s="140">
        <v>1.8</v>
      </c>
      <c r="T322" s="141">
        <f>S322*H322</f>
        <v>3.4596</v>
      </c>
      <c r="AR322" s="142" t="s">
        <v>149</v>
      </c>
      <c r="AT322" s="142" t="s">
        <v>144</v>
      </c>
      <c r="AU322" s="142" t="s">
        <v>83</v>
      </c>
      <c r="AY322" s="16" t="s">
        <v>142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6" t="s">
        <v>81</v>
      </c>
      <c r="BK322" s="143">
        <f>ROUND(I322*H322,2)</f>
        <v>0</v>
      </c>
      <c r="BL322" s="16" t="s">
        <v>149</v>
      </c>
      <c r="BM322" s="142" t="s">
        <v>507</v>
      </c>
    </row>
    <row r="323" spans="2:65" s="12" customFormat="1" ht="11.25">
      <c r="B323" s="144"/>
      <c r="D323" s="145" t="s">
        <v>151</v>
      </c>
      <c r="E323" s="146" t="s">
        <v>1</v>
      </c>
      <c r="F323" s="147" t="s">
        <v>508</v>
      </c>
      <c r="H323" s="148">
        <v>1.9219999999999999</v>
      </c>
      <c r="I323" s="149"/>
      <c r="L323" s="144"/>
      <c r="M323" s="150"/>
      <c r="T323" s="151"/>
      <c r="AT323" s="146" t="s">
        <v>151</v>
      </c>
      <c r="AU323" s="146" t="s">
        <v>83</v>
      </c>
      <c r="AV323" s="12" t="s">
        <v>83</v>
      </c>
      <c r="AW323" s="12" t="s">
        <v>30</v>
      </c>
      <c r="AX323" s="12" t="s">
        <v>81</v>
      </c>
      <c r="AY323" s="146" t="s">
        <v>142</v>
      </c>
    </row>
    <row r="324" spans="2:65" s="1" customFormat="1" ht="24.2" customHeight="1">
      <c r="B324" s="31"/>
      <c r="C324" s="131" t="s">
        <v>509</v>
      </c>
      <c r="D324" s="131" t="s">
        <v>144</v>
      </c>
      <c r="E324" s="132" t="s">
        <v>510</v>
      </c>
      <c r="F324" s="133" t="s">
        <v>511</v>
      </c>
      <c r="G324" s="134" t="s">
        <v>175</v>
      </c>
      <c r="H324" s="135">
        <v>8.2799999999999994</v>
      </c>
      <c r="I324" s="136"/>
      <c r="J324" s="137">
        <f>ROUND(I324*H324,2)</f>
        <v>0</v>
      </c>
      <c r="K324" s="133" t="s">
        <v>148</v>
      </c>
      <c r="L324" s="31"/>
      <c r="M324" s="138" t="s">
        <v>1</v>
      </c>
      <c r="N324" s="139" t="s">
        <v>38</v>
      </c>
      <c r="P324" s="140">
        <f>O324*H324</f>
        <v>0</v>
      </c>
      <c r="Q324" s="140">
        <v>0</v>
      </c>
      <c r="R324" s="140">
        <f>Q324*H324</f>
        <v>0</v>
      </c>
      <c r="S324" s="140">
        <v>6.2E-2</v>
      </c>
      <c r="T324" s="141">
        <f>S324*H324</f>
        <v>0.51335999999999993</v>
      </c>
      <c r="AR324" s="142" t="s">
        <v>149</v>
      </c>
      <c r="AT324" s="142" t="s">
        <v>144</v>
      </c>
      <c r="AU324" s="142" t="s">
        <v>83</v>
      </c>
      <c r="AY324" s="16" t="s">
        <v>142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6" t="s">
        <v>81</v>
      </c>
      <c r="BK324" s="143">
        <f>ROUND(I324*H324,2)</f>
        <v>0</v>
      </c>
      <c r="BL324" s="16" t="s">
        <v>149</v>
      </c>
      <c r="BM324" s="142" t="s">
        <v>512</v>
      </c>
    </row>
    <row r="325" spans="2:65" s="12" customFormat="1" ht="11.25">
      <c r="B325" s="144"/>
      <c r="D325" s="145" t="s">
        <v>151</v>
      </c>
      <c r="E325" s="146" t="s">
        <v>1</v>
      </c>
      <c r="F325" s="147" t="s">
        <v>513</v>
      </c>
      <c r="H325" s="148">
        <v>1.44</v>
      </c>
      <c r="I325" s="149"/>
      <c r="L325" s="144"/>
      <c r="M325" s="150"/>
      <c r="T325" s="151"/>
      <c r="AT325" s="146" t="s">
        <v>151</v>
      </c>
      <c r="AU325" s="146" t="s">
        <v>83</v>
      </c>
      <c r="AV325" s="12" t="s">
        <v>83</v>
      </c>
      <c r="AW325" s="12" t="s">
        <v>30</v>
      </c>
      <c r="AX325" s="12" t="s">
        <v>73</v>
      </c>
      <c r="AY325" s="146" t="s">
        <v>142</v>
      </c>
    </row>
    <row r="326" spans="2:65" s="12" customFormat="1" ht="11.25">
      <c r="B326" s="144"/>
      <c r="D326" s="145" t="s">
        <v>151</v>
      </c>
      <c r="E326" s="146" t="s">
        <v>1</v>
      </c>
      <c r="F326" s="147" t="s">
        <v>195</v>
      </c>
      <c r="H326" s="148">
        <v>1.08</v>
      </c>
      <c r="I326" s="149"/>
      <c r="L326" s="144"/>
      <c r="M326" s="150"/>
      <c r="T326" s="151"/>
      <c r="AT326" s="146" t="s">
        <v>151</v>
      </c>
      <c r="AU326" s="146" t="s">
        <v>83</v>
      </c>
      <c r="AV326" s="12" t="s">
        <v>83</v>
      </c>
      <c r="AW326" s="12" t="s">
        <v>30</v>
      </c>
      <c r="AX326" s="12" t="s">
        <v>73</v>
      </c>
      <c r="AY326" s="146" t="s">
        <v>142</v>
      </c>
    </row>
    <row r="327" spans="2:65" s="12" customFormat="1" ht="11.25">
      <c r="B327" s="144"/>
      <c r="D327" s="145" t="s">
        <v>151</v>
      </c>
      <c r="E327" s="146" t="s">
        <v>1</v>
      </c>
      <c r="F327" s="147" t="s">
        <v>514</v>
      </c>
      <c r="H327" s="148">
        <v>5.76</v>
      </c>
      <c r="I327" s="149"/>
      <c r="L327" s="144"/>
      <c r="M327" s="150"/>
      <c r="T327" s="151"/>
      <c r="AT327" s="146" t="s">
        <v>151</v>
      </c>
      <c r="AU327" s="146" t="s">
        <v>83</v>
      </c>
      <c r="AV327" s="12" t="s">
        <v>83</v>
      </c>
      <c r="AW327" s="12" t="s">
        <v>30</v>
      </c>
      <c r="AX327" s="12" t="s">
        <v>73</v>
      </c>
      <c r="AY327" s="146" t="s">
        <v>142</v>
      </c>
    </row>
    <row r="328" spans="2:65" s="13" customFormat="1" ht="11.25">
      <c r="B328" s="152"/>
      <c r="D328" s="145" t="s">
        <v>151</v>
      </c>
      <c r="E328" s="153" t="s">
        <v>1</v>
      </c>
      <c r="F328" s="154" t="s">
        <v>179</v>
      </c>
      <c r="H328" s="155">
        <v>8.2799999999999994</v>
      </c>
      <c r="I328" s="156"/>
      <c r="L328" s="152"/>
      <c r="M328" s="157"/>
      <c r="T328" s="158"/>
      <c r="AT328" s="153" t="s">
        <v>151</v>
      </c>
      <c r="AU328" s="153" t="s">
        <v>83</v>
      </c>
      <c r="AV328" s="13" t="s">
        <v>149</v>
      </c>
      <c r="AW328" s="13" t="s">
        <v>30</v>
      </c>
      <c r="AX328" s="13" t="s">
        <v>81</v>
      </c>
      <c r="AY328" s="153" t="s">
        <v>142</v>
      </c>
    </row>
    <row r="329" spans="2:65" s="1" customFormat="1" ht="24.2" customHeight="1">
      <c r="B329" s="31"/>
      <c r="C329" s="131" t="s">
        <v>515</v>
      </c>
      <c r="D329" s="131" t="s">
        <v>144</v>
      </c>
      <c r="E329" s="132" t="s">
        <v>516</v>
      </c>
      <c r="F329" s="133" t="s">
        <v>517</v>
      </c>
      <c r="G329" s="134" t="s">
        <v>175</v>
      </c>
      <c r="H329" s="135">
        <v>56.16</v>
      </c>
      <c r="I329" s="136"/>
      <c r="J329" s="137">
        <f>ROUND(I329*H329,2)</f>
        <v>0</v>
      </c>
      <c r="K329" s="133" t="s">
        <v>148</v>
      </c>
      <c r="L329" s="31"/>
      <c r="M329" s="138" t="s">
        <v>1</v>
      </c>
      <c r="N329" s="139" t="s">
        <v>38</v>
      </c>
      <c r="P329" s="140">
        <f>O329*H329</f>
        <v>0</v>
      </c>
      <c r="Q329" s="140">
        <v>0</v>
      </c>
      <c r="R329" s="140">
        <f>Q329*H329</f>
        <v>0</v>
      </c>
      <c r="S329" s="140">
        <v>5.3999999999999999E-2</v>
      </c>
      <c r="T329" s="141">
        <f>S329*H329</f>
        <v>3.0326399999999998</v>
      </c>
      <c r="AR329" s="142" t="s">
        <v>149</v>
      </c>
      <c r="AT329" s="142" t="s">
        <v>144</v>
      </c>
      <c r="AU329" s="142" t="s">
        <v>83</v>
      </c>
      <c r="AY329" s="16" t="s">
        <v>142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6" t="s">
        <v>81</v>
      </c>
      <c r="BK329" s="143">
        <f>ROUND(I329*H329,2)</f>
        <v>0</v>
      </c>
      <c r="BL329" s="16" t="s">
        <v>149</v>
      </c>
      <c r="BM329" s="142" t="s">
        <v>518</v>
      </c>
    </row>
    <row r="330" spans="2:65" s="12" customFormat="1" ht="11.25">
      <c r="B330" s="144"/>
      <c r="D330" s="145" t="s">
        <v>151</v>
      </c>
      <c r="E330" s="146" t="s">
        <v>1</v>
      </c>
      <c r="F330" s="147" t="s">
        <v>519</v>
      </c>
      <c r="H330" s="148">
        <v>56.16</v>
      </c>
      <c r="I330" s="149"/>
      <c r="L330" s="144"/>
      <c r="M330" s="150"/>
      <c r="T330" s="151"/>
      <c r="AT330" s="146" t="s">
        <v>151</v>
      </c>
      <c r="AU330" s="146" t="s">
        <v>83</v>
      </c>
      <c r="AV330" s="12" t="s">
        <v>83</v>
      </c>
      <c r="AW330" s="12" t="s">
        <v>30</v>
      </c>
      <c r="AX330" s="12" t="s">
        <v>81</v>
      </c>
      <c r="AY330" s="146" t="s">
        <v>142</v>
      </c>
    </row>
    <row r="331" spans="2:65" s="1" customFormat="1" ht="21.75" customHeight="1">
      <c r="B331" s="31"/>
      <c r="C331" s="131" t="s">
        <v>520</v>
      </c>
      <c r="D331" s="131" t="s">
        <v>144</v>
      </c>
      <c r="E331" s="132" t="s">
        <v>521</v>
      </c>
      <c r="F331" s="133" t="s">
        <v>522</v>
      </c>
      <c r="G331" s="134" t="s">
        <v>175</v>
      </c>
      <c r="H331" s="135">
        <v>16.16</v>
      </c>
      <c r="I331" s="136"/>
      <c r="J331" s="137">
        <f>ROUND(I331*H331,2)</f>
        <v>0</v>
      </c>
      <c r="K331" s="133" t="s">
        <v>148</v>
      </c>
      <c r="L331" s="31"/>
      <c r="M331" s="138" t="s">
        <v>1</v>
      </c>
      <c r="N331" s="139" t="s">
        <v>38</v>
      </c>
      <c r="P331" s="140">
        <f>O331*H331</f>
        <v>0</v>
      </c>
      <c r="Q331" s="140">
        <v>0</v>
      </c>
      <c r="R331" s="140">
        <f>Q331*H331</f>
        <v>0</v>
      </c>
      <c r="S331" s="140">
        <v>8.7999999999999995E-2</v>
      </c>
      <c r="T331" s="141">
        <f>S331*H331</f>
        <v>1.42208</v>
      </c>
      <c r="AR331" s="142" t="s">
        <v>149</v>
      </c>
      <c r="AT331" s="142" t="s">
        <v>144</v>
      </c>
      <c r="AU331" s="142" t="s">
        <v>83</v>
      </c>
      <c r="AY331" s="16" t="s">
        <v>142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6" t="s">
        <v>81</v>
      </c>
      <c r="BK331" s="143">
        <f>ROUND(I331*H331,2)</f>
        <v>0</v>
      </c>
      <c r="BL331" s="16" t="s">
        <v>149</v>
      </c>
      <c r="BM331" s="142" t="s">
        <v>523</v>
      </c>
    </row>
    <row r="332" spans="2:65" s="12" customFormat="1" ht="11.25">
      <c r="B332" s="144"/>
      <c r="D332" s="145" t="s">
        <v>151</v>
      </c>
      <c r="E332" s="146" t="s">
        <v>1</v>
      </c>
      <c r="F332" s="147" t="s">
        <v>524</v>
      </c>
      <c r="H332" s="148">
        <v>11.311999999999999</v>
      </c>
      <c r="I332" s="149"/>
      <c r="L332" s="144"/>
      <c r="M332" s="150"/>
      <c r="T332" s="151"/>
      <c r="AT332" s="146" t="s">
        <v>151</v>
      </c>
      <c r="AU332" s="146" t="s">
        <v>83</v>
      </c>
      <c r="AV332" s="12" t="s">
        <v>83</v>
      </c>
      <c r="AW332" s="12" t="s">
        <v>30</v>
      </c>
      <c r="AX332" s="12" t="s">
        <v>73</v>
      </c>
      <c r="AY332" s="146" t="s">
        <v>142</v>
      </c>
    </row>
    <row r="333" spans="2:65" s="12" customFormat="1" ht="11.25">
      <c r="B333" s="144"/>
      <c r="D333" s="145" t="s">
        <v>151</v>
      </c>
      <c r="E333" s="146" t="s">
        <v>1</v>
      </c>
      <c r="F333" s="147" t="s">
        <v>525</v>
      </c>
      <c r="H333" s="148">
        <v>4.8479999999999999</v>
      </c>
      <c r="I333" s="149"/>
      <c r="L333" s="144"/>
      <c r="M333" s="150"/>
      <c r="T333" s="151"/>
      <c r="AT333" s="146" t="s">
        <v>151</v>
      </c>
      <c r="AU333" s="146" t="s">
        <v>83</v>
      </c>
      <c r="AV333" s="12" t="s">
        <v>83</v>
      </c>
      <c r="AW333" s="12" t="s">
        <v>30</v>
      </c>
      <c r="AX333" s="12" t="s">
        <v>73</v>
      </c>
      <c r="AY333" s="146" t="s">
        <v>142</v>
      </c>
    </row>
    <row r="334" spans="2:65" s="13" customFormat="1" ht="11.25">
      <c r="B334" s="152"/>
      <c r="D334" s="145" t="s">
        <v>151</v>
      </c>
      <c r="E334" s="153" t="s">
        <v>1</v>
      </c>
      <c r="F334" s="154" t="s">
        <v>179</v>
      </c>
      <c r="H334" s="155">
        <v>16.16</v>
      </c>
      <c r="I334" s="156"/>
      <c r="L334" s="152"/>
      <c r="M334" s="157"/>
      <c r="T334" s="158"/>
      <c r="AT334" s="153" t="s">
        <v>151</v>
      </c>
      <c r="AU334" s="153" t="s">
        <v>83</v>
      </c>
      <c r="AV334" s="13" t="s">
        <v>149</v>
      </c>
      <c r="AW334" s="13" t="s">
        <v>30</v>
      </c>
      <c r="AX334" s="13" t="s">
        <v>81</v>
      </c>
      <c r="AY334" s="153" t="s">
        <v>142</v>
      </c>
    </row>
    <row r="335" spans="2:65" s="1" customFormat="1" ht="21.75" customHeight="1">
      <c r="B335" s="31"/>
      <c r="C335" s="131" t="s">
        <v>526</v>
      </c>
      <c r="D335" s="131" t="s">
        <v>144</v>
      </c>
      <c r="E335" s="132" t="s">
        <v>527</v>
      </c>
      <c r="F335" s="133" t="s">
        <v>528</v>
      </c>
      <c r="G335" s="134" t="s">
        <v>175</v>
      </c>
      <c r="H335" s="135">
        <v>24.442</v>
      </c>
      <c r="I335" s="136"/>
      <c r="J335" s="137">
        <f>ROUND(I335*H335,2)</f>
        <v>0</v>
      </c>
      <c r="K335" s="133" t="s">
        <v>148</v>
      </c>
      <c r="L335" s="31"/>
      <c r="M335" s="138" t="s">
        <v>1</v>
      </c>
      <c r="N335" s="139" t="s">
        <v>38</v>
      </c>
      <c r="P335" s="140">
        <f>O335*H335</f>
        <v>0</v>
      </c>
      <c r="Q335" s="140">
        <v>0</v>
      </c>
      <c r="R335" s="140">
        <f>Q335*H335</f>
        <v>0</v>
      </c>
      <c r="S335" s="140">
        <v>6.7000000000000004E-2</v>
      </c>
      <c r="T335" s="141">
        <f>S335*H335</f>
        <v>1.6376140000000001</v>
      </c>
      <c r="AR335" s="142" t="s">
        <v>149</v>
      </c>
      <c r="AT335" s="142" t="s">
        <v>144</v>
      </c>
      <c r="AU335" s="142" t="s">
        <v>83</v>
      </c>
      <c r="AY335" s="16" t="s">
        <v>142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6" t="s">
        <v>81</v>
      </c>
      <c r="BK335" s="143">
        <f>ROUND(I335*H335,2)</f>
        <v>0</v>
      </c>
      <c r="BL335" s="16" t="s">
        <v>149</v>
      </c>
      <c r="BM335" s="142" t="s">
        <v>529</v>
      </c>
    </row>
    <row r="336" spans="2:65" s="12" customFormat="1" ht="11.25">
      <c r="B336" s="144"/>
      <c r="D336" s="145" t="s">
        <v>151</v>
      </c>
      <c r="E336" s="146" t="s">
        <v>1</v>
      </c>
      <c r="F336" s="147" t="s">
        <v>530</v>
      </c>
      <c r="H336" s="148">
        <v>12.12</v>
      </c>
      <c r="I336" s="149"/>
      <c r="L336" s="144"/>
      <c r="M336" s="150"/>
      <c r="T336" s="151"/>
      <c r="AT336" s="146" t="s">
        <v>151</v>
      </c>
      <c r="AU336" s="146" t="s">
        <v>83</v>
      </c>
      <c r="AV336" s="12" t="s">
        <v>83</v>
      </c>
      <c r="AW336" s="12" t="s">
        <v>30</v>
      </c>
      <c r="AX336" s="12" t="s">
        <v>73</v>
      </c>
      <c r="AY336" s="146" t="s">
        <v>142</v>
      </c>
    </row>
    <row r="337" spans="2:65" s="12" customFormat="1" ht="11.25">
      <c r="B337" s="144"/>
      <c r="D337" s="145" t="s">
        <v>151</v>
      </c>
      <c r="E337" s="146" t="s">
        <v>1</v>
      </c>
      <c r="F337" s="147" t="s">
        <v>531</v>
      </c>
      <c r="H337" s="148">
        <v>2.222</v>
      </c>
      <c r="I337" s="149"/>
      <c r="L337" s="144"/>
      <c r="M337" s="150"/>
      <c r="T337" s="151"/>
      <c r="AT337" s="146" t="s">
        <v>151</v>
      </c>
      <c r="AU337" s="146" t="s">
        <v>83</v>
      </c>
      <c r="AV337" s="12" t="s">
        <v>83</v>
      </c>
      <c r="AW337" s="12" t="s">
        <v>30</v>
      </c>
      <c r="AX337" s="12" t="s">
        <v>73</v>
      </c>
      <c r="AY337" s="146" t="s">
        <v>142</v>
      </c>
    </row>
    <row r="338" spans="2:65" s="12" customFormat="1" ht="11.25">
      <c r="B338" s="144"/>
      <c r="D338" s="145" t="s">
        <v>151</v>
      </c>
      <c r="E338" s="146" t="s">
        <v>1</v>
      </c>
      <c r="F338" s="147" t="s">
        <v>532</v>
      </c>
      <c r="H338" s="148">
        <v>10.1</v>
      </c>
      <c r="I338" s="149"/>
      <c r="L338" s="144"/>
      <c r="M338" s="150"/>
      <c r="T338" s="151"/>
      <c r="AT338" s="146" t="s">
        <v>151</v>
      </c>
      <c r="AU338" s="146" t="s">
        <v>83</v>
      </c>
      <c r="AV338" s="12" t="s">
        <v>83</v>
      </c>
      <c r="AW338" s="12" t="s">
        <v>30</v>
      </c>
      <c r="AX338" s="12" t="s">
        <v>73</v>
      </c>
      <c r="AY338" s="146" t="s">
        <v>142</v>
      </c>
    </row>
    <row r="339" spans="2:65" s="13" customFormat="1" ht="11.25">
      <c r="B339" s="152"/>
      <c r="D339" s="145" t="s">
        <v>151</v>
      </c>
      <c r="E339" s="153" t="s">
        <v>1</v>
      </c>
      <c r="F339" s="154" t="s">
        <v>179</v>
      </c>
      <c r="H339" s="155">
        <v>24.442</v>
      </c>
      <c r="I339" s="156"/>
      <c r="L339" s="152"/>
      <c r="M339" s="157"/>
      <c r="T339" s="158"/>
      <c r="AT339" s="153" t="s">
        <v>151</v>
      </c>
      <c r="AU339" s="153" t="s">
        <v>83</v>
      </c>
      <c r="AV339" s="13" t="s">
        <v>149</v>
      </c>
      <c r="AW339" s="13" t="s">
        <v>30</v>
      </c>
      <c r="AX339" s="13" t="s">
        <v>81</v>
      </c>
      <c r="AY339" s="153" t="s">
        <v>142</v>
      </c>
    </row>
    <row r="340" spans="2:65" s="1" customFormat="1" ht="16.5" customHeight="1">
      <c r="B340" s="31"/>
      <c r="C340" s="131" t="s">
        <v>533</v>
      </c>
      <c r="D340" s="131" t="s">
        <v>144</v>
      </c>
      <c r="E340" s="132" t="s">
        <v>534</v>
      </c>
      <c r="F340" s="133" t="s">
        <v>535</v>
      </c>
      <c r="G340" s="134" t="s">
        <v>175</v>
      </c>
      <c r="H340" s="135">
        <v>8.5310000000000006</v>
      </c>
      <c r="I340" s="136"/>
      <c r="J340" s="137">
        <f>ROUND(I340*H340,2)</f>
        <v>0</v>
      </c>
      <c r="K340" s="133" t="s">
        <v>148</v>
      </c>
      <c r="L340" s="31"/>
      <c r="M340" s="138" t="s">
        <v>1</v>
      </c>
      <c r="N340" s="139" t="s">
        <v>38</v>
      </c>
      <c r="P340" s="140">
        <f>O340*H340</f>
        <v>0</v>
      </c>
      <c r="Q340" s="140">
        <v>0</v>
      </c>
      <c r="R340" s="140">
        <f>Q340*H340</f>
        <v>0</v>
      </c>
      <c r="S340" s="140">
        <v>5.1999999999999998E-2</v>
      </c>
      <c r="T340" s="141">
        <f>S340*H340</f>
        <v>0.44361200000000001</v>
      </c>
      <c r="AR340" s="142" t="s">
        <v>149</v>
      </c>
      <c r="AT340" s="142" t="s">
        <v>144</v>
      </c>
      <c r="AU340" s="142" t="s">
        <v>83</v>
      </c>
      <c r="AY340" s="16" t="s">
        <v>142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6" t="s">
        <v>81</v>
      </c>
      <c r="BK340" s="143">
        <f>ROUND(I340*H340,2)</f>
        <v>0</v>
      </c>
      <c r="BL340" s="16" t="s">
        <v>149</v>
      </c>
      <c r="BM340" s="142" t="s">
        <v>536</v>
      </c>
    </row>
    <row r="341" spans="2:65" s="12" customFormat="1" ht="11.25">
      <c r="B341" s="144"/>
      <c r="D341" s="145" t="s">
        <v>151</v>
      </c>
      <c r="E341" s="146" t="s">
        <v>1</v>
      </c>
      <c r="F341" s="147" t="s">
        <v>537</v>
      </c>
      <c r="H341" s="148">
        <v>8.5310000000000006</v>
      </c>
      <c r="I341" s="149"/>
      <c r="L341" s="144"/>
      <c r="M341" s="150"/>
      <c r="T341" s="151"/>
      <c r="AT341" s="146" t="s">
        <v>151</v>
      </c>
      <c r="AU341" s="146" t="s">
        <v>83</v>
      </c>
      <c r="AV341" s="12" t="s">
        <v>83</v>
      </c>
      <c r="AW341" s="12" t="s">
        <v>30</v>
      </c>
      <c r="AX341" s="12" t="s">
        <v>81</v>
      </c>
      <c r="AY341" s="146" t="s">
        <v>142</v>
      </c>
    </row>
    <row r="342" spans="2:65" s="1" customFormat="1" ht="24.2" customHeight="1">
      <c r="B342" s="31"/>
      <c r="C342" s="131" t="s">
        <v>538</v>
      </c>
      <c r="D342" s="131" t="s">
        <v>144</v>
      </c>
      <c r="E342" s="132" t="s">
        <v>539</v>
      </c>
      <c r="F342" s="133" t="s">
        <v>540</v>
      </c>
      <c r="G342" s="134" t="s">
        <v>147</v>
      </c>
      <c r="H342" s="135">
        <v>0.752</v>
      </c>
      <c r="I342" s="136"/>
      <c r="J342" s="137">
        <f>ROUND(I342*H342,2)</f>
        <v>0</v>
      </c>
      <c r="K342" s="133" t="s">
        <v>148</v>
      </c>
      <c r="L342" s="31"/>
      <c r="M342" s="138" t="s">
        <v>1</v>
      </c>
      <c r="N342" s="139" t="s">
        <v>38</v>
      </c>
      <c r="P342" s="140">
        <f>O342*H342</f>
        <v>0</v>
      </c>
      <c r="Q342" s="140">
        <v>0</v>
      </c>
      <c r="R342" s="140">
        <f>Q342*H342</f>
        <v>0</v>
      </c>
      <c r="S342" s="140">
        <v>1.8</v>
      </c>
      <c r="T342" s="141">
        <f>S342*H342</f>
        <v>1.3536000000000001</v>
      </c>
      <c r="AR342" s="142" t="s">
        <v>149</v>
      </c>
      <c r="AT342" s="142" t="s">
        <v>144</v>
      </c>
      <c r="AU342" s="142" t="s">
        <v>83</v>
      </c>
      <c r="AY342" s="16" t="s">
        <v>142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6" t="s">
        <v>81</v>
      </c>
      <c r="BK342" s="143">
        <f>ROUND(I342*H342,2)</f>
        <v>0</v>
      </c>
      <c r="BL342" s="16" t="s">
        <v>149</v>
      </c>
      <c r="BM342" s="142" t="s">
        <v>541</v>
      </c>
    </row>
    <row r="343" spans="2:65" s="12" customFormat="1" ht="11.25">
      <c r="B343" s="144"/>
      <c r="D343" s="145" t="s">
        <v>151</v>
      </c>
      <c r="E343" s="146" t="s">
        <v>1</v>
      </c>
      <c r="F343" s="147" t="s">
        <v>542</v>
      </c>
      <c r="H343" s="148">
        <v>0.24</v>
      </c>
      <c r="I343" s="149"/>
      <c r="L343" s="144"/>
      <c r="M343" s="150"/>
      <c r="T343" s="151"/>
      <c r="AT343" s="146" t="s">
        <v>151</v>
      </c>
      <c r="AU343" s="146" t="s">
        <v>83</v>
      </c>
      <c r="AV343" s="12" t="s">
        <v>83</v>
      </c>
      <c r="AW343" s="12" t="s">
        <v>30</v>
      </c>
      <c r="AX343" s="12" t="s">
        <v>73</v>
      </c>
      <c r="AY343" s="146" t="s">
        <v>142</v>
      </c>
    </row>
    <row r="344" spans="2:65" s="12" customFormat="1" ht="11.25">
      <c r="B344" s="144"/>
      <c r="D344" s="145" t="s">
        <v>151</v>
      </c>
      <c r="E344" s="146" t="s">
        <v>1</v>
      </c>
      <c r="F344" s="147" t="s">
        <v>543</v>
      </c>
      <c r="H344" s="148">
        <v>0.29399999999999998</v>
      </c>
      <c r="I344" s="149"/>
      <c r="L344" s="144"/>
      <c r="M344" s="150"/>
      <c r="T344" s="151"/>
      <c r="AT344" s="146" t="s">
        <v>151</v>
      </c>
      <c r="AU344" s="146" t="s">
        <v>83</v>
      </c>
      <c r="AV344" s="12" t="s">
        <v>83</v>
      </c>
      <c r="AW344" s="12" t="s">
        <v>30</v>
      </c>
      <c r="AX344" s="12" t="s">
        <v>73</v>
      </c>
      <c r="AY344" s="146" t="s">
        <v>142</v>
      </c>
    </row>
    <row r="345" spans="2:65" s="12" customFormat="1" ht="11.25">
      <c r="B345" s="144"/>
      <c r="D345" s="145" t="s">
        <v>151</v>
      </c>
      <c r="E345" s="146" t="s">
        <v>1</v>
      </c>
      <c r="F345" s="147" t="s">
        <v>544</v>
      </c>
      <c r="H345" s="148">
        <v>0.218</v>
      </c>
      <c r="I345" s="149"/>
      <c r="L345" s="144"/>
      <c r="M345" s="150"/>
      <c r="T345" s="151"/>
      <c r="AT345" s="146" t="s">
        <v>151</v>
      </c>
      <c r="AU345" s="146" t="s">
        <v>83</v>
      </c>
      <c r="AV345" s="12" t="s">
        <v>83</v>
      </c>
      <c r="AW345" s="12" t="s">
        <v>30</v>
      </c>
      <c r="AX345" s="12" t="s">
        <v>73</v>
      </c>
      <c r="AY345" s="146" t="s">
        <v>142</v>
      </c>
    </row>
    <row r="346" spans="2:65" s="13" customFormat="1" ht="11.25">
      <c r="B346" s="152"/>
      <c r="D346" s="145" t="s">
        <v>151</v>
      </c>
      <c r="E346" s="153" t="s">
        <v>1</v>
      </c>
      <c r="F346" s="154" t="s">
        <v>179</v>
      </c>
      <c r="H346" s="155">
        <v>0.752</v>
      </c>
      <c r="I346" s="156"/>
      <c r="L346" s="152"/>
      <c r="M346" s="157"/>
      <c r="T346" s="158"/>
      <c r="AT346" s="153" t="s">
        <v>151</v>
      </c>
      <c r="AU346" s="153" t="s">
        <v>83</v>
      </c>
      <c r="AV346" s="13" t="s">
        <v>149</v>
      </c>
      <c r="AW346" s="13" t="s">
        <v>30</v>
      </c>
      <c r="AX346" s="13" t="s">
        <v>81</v>
      </c>
      <c r="AY346" s="153" t="s">
        <v>142</v>
      </c>
    </row>
    <row r="347" spans="2:65" s="1" customFormat="1" ht="24.2" customHeight="1">
      <c r="B347" s="31"/>
      <c r="C347" s="131" t="s">
        <v>545</v>
      </c>
      <c r="D347" s="131" t="s">
        <v>144</v>
      </c>
      <c r="E347" s="132" t="s">
        <v>546</v>
      </c>
      <c r="F347" s="133" t="s">
        <v>547</v>
      </c>
      <c r="G347" s="134" t="s">
        <v>147</v>
      </c>
      <c r="H347" s="135">
        <v>3.661</v>
      </c>
      <c r="I347" s="136"/>
      <c r="J347" s="137">
        <f>ROUND(I347*H347,2)</f>
        <v>0</v>
      </c>
      <c r="K347" s="133" t="s">
        <v>148</v>
      </c>
      <c r="L347" s="31"/>
      <c r="M347" s="138" t="s">
        <v>1</v>
      </c>
      <c r="N347" s="139" t="s">
        <v>38</v>
      </c>
      <c r="P347" s="140">
        <f>O347*H347</f>
        <v>0</v>
      </c>
      <c r="Q347" s="140">
        <v>0</v>
      </c>
      <c r="R347" s="140">
        <f>Q347*H347</f>
        <v>0</v>
      </c>
      <c r="S347" s="140">
        <v>1.8</v>
      </c>
      <c r="T347" s="141">
        <f>S347*H347</f>
        <v>6.5898000000000003</v>
      </c>
      <c r="AR347" s="142" t="s">
        <v>149</v>
      </c>
      <c r="AT347" s="142" t="s">
        <v>144</v>
      </c>
      <c r="AU347" s="142" t="s">
        <v>83</v>
      </c>
      <c r="AY347" s="16" t="s">
        <v>142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6" t="s">
        <v>81</v>
      </c>
      <c r="BK347" s="143">
        <f>ROUND(I347*H347,2)</f>
        <v>0</v>
      </c>
      <c r="BL347" s="16" t="s">
        <v>149</v>
      </c>
      <c r="BM347" s="142" t="s">
        <v>548</v>
      </c>
    </row>
    <row r="348" spans="2:65" s="12" customFormat="1" ht="11.25">
      <c r="B348" s="144"/>
      <c r="D348" s="145" t="s">
        <v>151</v>
      </c>
      <c r="E348" s="146" t="s">
        <v>1</v>
      </c>
      <c r="F348" s="147" t="s">
        <v>549</v>
      </c>
      <c r="H348" s="148">
        <v>0.48499999999999999</v>
      </c>
      <c r="I348" s="149"/>
      <c r="L348" s="144"/>
      <c r="M348" s="150"/>
      <c r="T348" s="151"/>
      <c r="AT348" s="146" t="s">
        <v>151</v>
      </c>
      <c r="AU348" s="146" t="s">
        <v>83</v>
      </c>
      <c r="AV348" s="12" t="s">
        <v>83</v>
      </c>
      <c r="AW348" s="12" t="s">
        <v>30</v>
      </c>
      <c r="AX348" s="12" t="s">
        <v>73</v>
      </c>
      <c r="AY348" s="146" t="s">
        <v>142</v>
      </c>
    </row>
    <row r="349" spans="2:65" s="12" customFormat="1" ht="11.25">
      <c r="B349" s="144"/>
      <c r="D349" s="145" t="s">
        <v>151</v>
      </c>
      <c r="E349" s="146" t="s">
        <v>1</v>
      </c>
      <c r="F349" s="147" t="s">
        <v>550</v>
      </c>
      <c r="H349" s="148">
        <v>0.72699999999999998</v>
      </c>
      <c r="I349" s="149"/>
      <c r="L349" s="144"/>
      <c r="M349" s="150"/>
      <c r="T349" s="151"/>
      <c r="AT349" s="146" t="s">
        <v>151</v>
      </c>
      <c r="AU349" s="146" t="s">
        <v>83</v>
      </c>
      <c r="AV349" s="12" t="s">
        <v>83</v>
      </c>
      <c r="AW349" s="12" t="s">
        <v>30</v>
      </c>
      <c r="AX349" s="12" t="s">
        <v>73</v>
      </c>
      <c r="AY349" s="146" t="s">
        <v>142</v>
      </c>
    </row>
    <row r="350" spans="2:65" s="12" customFormat="1" ht="11.25">
      <c r="B350" s="144"/>
      <c r="D350" s="145" t="s">
        <v>151</v>
      </c>
      <c r="E350" s="146" t="s">
        <v>1</v>
      </c>
      <c r="F350" s="147" t="s">
        <v>551</v>
      </c>
      <c r="H350" s="148">
        <v>0.42399999999999999</v>
      </c>
      <c r="I350" s="149"/>
      <c r="L350" s="144"/>
      <c r="M350" s="150"/>
      <c r="T350" s="151"/>
      <c r="AT350" s="146" t="s">
        <v>151</v>
      </c>
      <c r="AU350" s="146" t="s">
        <v>83</v>
      </c>
      <c r="AV350" s="12" t="s">
        <v>83</v>
      </c>
      <c r="AW350" s="12" t="s">
        <v>30</v>
      </c>
      <c r="AX350" s="12" t="s">
        <v>73</v>
      </c>
      <c r="AY350" s="146" t="s">
        <v>142</v>
      </c>
    </row>
    <row r="351" spans="2:65" s="12" customFormat="1" ht="11.25">
      <c r="B351" s="144"/>
      <c r="D351" s="145" t="s">
        <v>151</v>
      </c>
      <c r="E351" s="146" t="s">
        <v>1</v>
      </c>
      <c r="F351" s="147" t="s">
        <v>552</v>
      </c>
      <c r="H351" s="148">
        <v>0.66700000000000004</v>
      </c>
      <c r="I351" s="149"/>
      <c r="L351" s="144"/>
      <c r="M351" s="150"/>
      <c r="T351" s="151"/>
      <c r="AT351" s="146" t="s">
        <v>151</v>
      </c>
      <c r="AU351" s="146" t="s">
        <v>83</v>
      </c>
      <c r="AV351" s="12" t="s">
        <v>83</v>
      </c>
      <c r="AW351" s="12" t="s">
        <v>30</v>
      </c>
      <c r="AX351" s="12" t="s">
        <v>73</v>
      </c>
      <c r="AY351" s="146" t="s">
        <v>142</v>
      </c>
    </row>
    <row r="352" spans="2:65" s="12" customFormat="1" ht="11.25">
      <c r="B352" s="144"/>
      <c r="D352" s="145" t="s">
        <v>151</v>
      </c>
      <c r="E352" s="146" t="s">
        <v>1</v>
      </c>
      <c r="F352" s="147" t="s">
        <v>553</v>
      </c>
      <c r="H352" s="148">
        <v>0.71</v>
      </c>
      <c r="I352" s="149"/>
      <c r="L352" s="144"/>
      <c r="M352" s="150"/>
      <c r="T352" s="151"/>
      <c r="AT352" s="146" t="s">
        <v>151</v>
      </c>
      <c r="AU352" s="146" t="s">
        <v>83</v>
      </c>
      <c r="AV352" s="12" t="s">
        <v>83</v>
      </c>
      <c r="AW352" s="12" t="s">
        <v>30</v>
      </c>
      <c r="AX352" s="12" t="s">
        <v>73</v>
      </c>
      <c r="AY352" s="146" t="s">
        <v>142</v>
      </c>
    </row>
    <row r="353" spans="2:65" s="12" customFormat="1" ht="11.25">
      <c r="B353" s="144"/>
      <c r="D353" s="145" t="s">
        <v>151</v>
      </c>
      <c r="E353" s="146" t="s">
        <v>1</v>
      </c>
      <c r="F353" s="147" t="s">
        <v>554</v>
      </c>
      <c r="H353" s="148">
        <v>0.64800000000000002</v>
      </c>
      <c r="I353" s="149"/>
      <c r="L353" s="144"/>
      <c r="M353" s="150"/>
      <c r="T353" s="151"/>
      <c r="AT353" s="146" t="s">
        <v>151</v>
      </c>
      <c r="AU353" s="146" t="s">
        <v>83</v>
      </c>
      <c r="AV353" s="12" t="s">
        <v>83</v>
      </c>
      <c r="AW353" s="12" t="s">
        <v>30</v>
      </c>
      <c r="AX353" s="12" t="s">
        <v>73</v>
      </c>
      <c r="AY353" s="146" t="s">
        <v>142</v>
      </c>
    </row>
    <row r="354" spans="2:65" s="13" customFormat="1" ht="11.25">
      <c r="B354" s="152"/>
      <c r="D354" s="145" t="s">
        <v>151</v>
      </c>
      <c r="E354" s="153" t="s">
        <v>1</v>
      </c>
      <c r="F354" s="154" t="s">
        <v>179</v>
      </c>
      <c r="H354" s="155">
        <v>3.661</v>
      </c>
      <c r="I354" s="156"/>
      <c r="L354" s="152"/>
      <c r="M354" s="157"/>
      <c r="T354" s="158"/>
      <c r="AT354" s="153" t="s">
        <v>151</v>
      </c>
      <c r="AU354" s="153" t="s">
        <v>83</v>
      </c>
      <c r="AV354" s="13" t="s">
        <v>149</v>
      </c>
      <c r="AW354" s="13" t="s">
        <v>30</v>
      </c>
      <c r="AX354" s="13" t="s">
        <v>81</v>
      </c>
      <c r="AY354" s="153" t="s">
        <v>142</v>
      </c>
    </row>
    <row r="355" spans="2:65" s="1" customFormat="1" ht="24.2" customHeight="1">
      <c r="B355" s="31"/>
      <c r="C355" s="131" t="s">
        <v>555</v>
      </c>
      <c r="D355" s="131" t="s">
        <v>144</v>
      </c>
      <c r="E355" s="132" t="s">
        <v>556</v>
      </c>
      <c r="F355" s="133" t="s">
        <v>557</v>
      </c>
      <c r="G355" s="134" t="s">
        <v>309</v>
      </c>
      <c r="H355" s="135">
        <v>22.4</v>
      </c>
      <c r="I355" s="136"/>
      <c r="J355" s="137">
        <f>ROUND(I355*H355,2)</f>
        <v>0</v>
      </c>
      <c r="K355" s="133" t="s">
        <v>148</v>
      </c>
      <c r="L355" s="31"/>
      <c r="M355" s="138" t="s">
        <v>1</v>
      </c>
      <c r="N355" s="139" t="s">
        <v>38</v>
      </c>
      <c r="P355" s="140">
        <f>O355*H355</f>
        <v>0</v>
      </c>
      <c r="Q355" s="140">
        <v>0</v>
      </c>
      <c r="R355" s="140">
        <f>Q355*H355</f>
        <v>0</v>
      </c>
      <c r="S355" s="140">
        <v>5.3999999999999999E-2</v>
      </c>
      <c r="T355" s="141">
        <f>S355*H355</f>
        <v>1.2096</v>
      </c>
      <c r="AR355" s="142" t="s">
        <v>149</v>
      </c>
      <c r="AT355" s="142" t="s">
        <v>144</v>
      </c>
      <c r="AU355" s="142" t="s">
        <v>83</v>
      </c>
      <c r="AY355" s="16" t="s">
        <v>142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6" t="s">
        <v>81</v>
      </c>
      <c r="BK355" s="143">
        <f>ROUND(I355*H355,2)</f>
        <v>0</v>
      </c>
      <c r="BL355" s="16" t="s">
        <v>149</v>
      </c>
      <c r="BM355" s="142" t="s">
        <v>558</v>
      </c>
    </row>
    <row r="356" spans="2:65" s="12" customFormat="1" ht="11.25">
      <c r="B356" s="144"/>
      <c r="D356" s="145" t="s">
        <v>151</v>
      </c>
      <c r="E356" s="146" t="s">
        <v>1</v>
      </c>
      <c r="F356" s="147" t="s">
        <v>559</v>
      </c>
      <c r="H356" s="148">
        <v>9.6</v>
      </c>
      <c r="I356" s="149"/>
      <c r="L356" s="144"/>
      <c r="M356" s="150"/>
      <c r="T356" s="151"/>
      <c r="AT356" s="146" t="s">
        <v>151</v>
      </c>
      <c r="AU356" s="146" t="s">
        <v>83</v>
      </c>
      <c r="AV356" s="12" t="s">
        <v>83</v>
      </c>
      <c r="AW356" s="12" t="s">
        <v>30</v>
      </c>
      <c r="AX356" s="12" t="s">
        <v>73</v>
      </c>
      <c r="AY356" s="146" t="s">
        <v>142</v>
      </c>
    </row>
    <row r="357" spans="2:65" s="12" customFormat="1" ht="11.25">
      <c r="B357" s="144"/>
      <c r="D357" s="145" t="s">
        <v>151</v>
      </c>
      <c r="E357" s="146" t="s">
        <v>1</v>
      </c>
      <c r="F357" s="147" t="s">
        <v>560</v>
      </c>
      <c r="H357" s="148">
        <v>5.2</v>
      </c>
      <c r="I357" s="149"/>
      <c r="L357" s="144"/>
      <c r="M357" s="150"/>
      <c r="T357" s="151"/>
      <c r="AT357" s="146" t="s">
        <v>151</v>
      </c>
      <c r="AU357" s="146" t="s">
        <v>83</v>
      </c>
      <c r="AV357" s="12" t="s">
        <v>83</v>
      </c>
      <c r="AW357" s="12" t="s">
        <v>30</v>
      </c>
      <c r="AX357" s="12" t="s">
        <v>73</v>
      </c>
      <c r="AY357" s="146" t="s">
        <v>142</v>
      </c>
    </row>
    <row r="358" spans="2:65" s="12" customFormat="1" ht="11.25">
      <c r="B358" s="144"/>
      <c r="D358" s="145" t="s">
        <v>151</v>
      </c>
      <c r="E358" s="146" t="s">
        <v>1</v>
      </c>
      <c r="F358" s="147" t="s">
        <v>561</v>
      </c>
      <c r="H358" s="148">
        <v>4</v>
      </c>
      <c r="I358" s="149"/>
      <c r="L358" s="144"/>
      <c r="M358" s="150"/>
      <c r="T358" s="151"/>
      <c r="AT358" s="146" t="s">
        <v>151</v>
      </c>
      <c r="AU358" s="146" t="s">
        <v>83</v>
      </c>
      <c r="AV358" s="12" t="s">
        <v>83</v>
      </c>
      <c r="AW358" s="12" t="s">
        <v>30</v>
      </c>
      <c r="AX358" s="12" t="s">
        <v>73</v>
      </c>
      <c r="AY358" s="146" t="s">
        <v>142</v>
      </c>
    </row>
    <row r="359" spans="2:65" s="12" customFormat="1" ht="11.25">
      <c r="B359" s="144"/>
      <c r="D359" s="145" t="s">
        <v>151</v>
      </c>
      <c r="E359" s="146" t="s">
        <v>1</v>
      </c>
      <c r="F359" s="147" t="s">
        <v>562</v>
      </c>
      <c r="H359" s="148">
        <v>3.6</v>
      </c>
      <c r="I359" s="149"/>
      <c r="L359" s="144"/>
      <c r="M359" s="150"/>
      <c r="T359" s="151"/>
      <c r="AT359" s="146" t="s">
        <v>151</v>
      </c>
      <c r="AU359" s="146" t="s">
        <v>83</v>
      </c>
      <c r="AV359" s="12" t="s">
        <v>83</v>
      </c>
      <c r="AW359" s="12" t="s">
        <v>30</v>
      </c>
      <c r="AX359" s="12" t="s">
        <v>73</v>
      </c>
      <c r="AY359" s="146" t="s">
        <v>142</v>
      </c>
    </row>
    <row r="360" spans="2:65" s="13" customFormat="1" ht="11.25">
      <c r="B360" s="152"/>
      <c r="D360" s="145" t="s">
        <v>151</v>
      </c>
      <c r="E360" s="153" t="s">
        <v>1</v>
      </c>
      <c r="F360" s="154" t="s">
        <v>179</v>
      </c>
      <c r="H360" s="155">
        <v>22.400000000000002</v>
      </c>
      <c r="I360" s="156"/>
      <c r="L360" s="152"/>
      <c r="M360" s="157"/>
      <c r="T360" s="158"/>
      <c r="AT360" s="153" t="s">
        <v>151</v>
      </c>
      <c r="AU360" s="153" t="s">
        <v>83</v>
      </c>
      <c r="AV360" s="13" t="s">
        <v>149</v>
      </c>
      <c r="AW360" s="13" t="s">
        <v>30</v>
      </c>
      <c r="AX360" s="13" t="s">
        <v>81</v>
      </c>
      <c r="AY360" s="153" t="s">
        <v>142</v>
      </c>
    </row>
    <row r="361" spans="2:65" s="1" customFormat="1" ht="37.9" customHeight="1">
      <c r="B361" s="31"/>
      <c r="C361" s="131" t="s">
        <v>563</v>
      </c>
      <c r="D361" s="131" t="s">
        <v>144</v>
      </c>
      <c r="E361" s="132" t="s">
        <v>564</v>
      </c>
      <c r="F361" s="133" t="s">
        <v>565</v>
      </c>
      <c r="G361" s="134" t="s">
        <v>175</v>
      </c>
      <c r="H361" s="135">
        <v>57.628</v>
      </c>
      <c r="I361" s="136"/>
      <c r="J361" s="137">
        <f>ROUND(I361*H361,2)</f>
        <v>0</v>
      </c>
      <c r="K361" s="133" t="s">
        <v>148</v>
      </c>
      <c r="L361" s="31"/>
      <c r="M361" s="138" t="s">
        <v>1</v>
      </c>
      <c r="N361" s="139" t="s">
        <v>38</v>
      </c>
      <c r="P361" s="140">
        <f>O361*H361</f>
        <v>0</v>
      </c>
      <c r="Q361" s="140">
        <v>0</v>
      </c>
      <c r="R361" s="140">
        <f>Q361*H361</f>
        <v>0</v>
      </c>
      <c r="S361" s="140">
        <v>4.5999999999999999E-2</v>
      </c>
      <c r="T361" s="141">
        <f>S361*H361</f>
        <v>2.6508880000000001</v>
      </c>
      <c r="AR361" s="142" t="s">
        <v>149</v>
      </c>
      <c r="AT361" s="142" t="s">
        <v>144</v>
      </c>
      <c r="AU361" s="142" t="s">
        <v>83</v>
      </c>
      <c r="AY361" s="16" t="s">
        <v>142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6" t="s">
        <v>81</v>
      </c>
      <c r="BK361" s="143">
        <f>ROUND(I361*H361,2)</f>
        <v>0</v>
      </c>
      <c r="BL361" s="16" t="s">
        <v>149</v>
      </c>
      <c r="BM361" s="142" t="s">
        <v>566</v>
      </c>
    </row>
    <row r="362" spans="2:65" s="12" customFormat="1" ht="11.25">
      <c r="B362" s="144"/>
      <c r="D362" s="145" t="s">
        <v>151</v>
      </c>
      <c r="E362" s="146" t="s">
        <v>1</v>
      </c>
      <c r="F362" s="147" t="s">
        <v>567</v>
      </c>
      <c r="H362" s="148">
        <v>57.628</v>
      </c>
      <c r="I362" s="149"/>
      <c r="L362" s="144"/>
      <c r="M362" s="150"/>
      <c r="T362" s="151"/>
      <c r="AT362" s="146" t="s">
        <v>151</v>
      </c>
      <c r="AU362" s="146" t="s">
        <v>83</v>
      </c>
      <c r="AV362" s="12" t="s">
        <v>83</v>
      </c>
      <c r="AW362" s="12" t="s">
        <v>30</v>
      </c>
      <c r="AX362" s="12" t="s">
        <v>81</v>
      </c>
      <c r="AY362" s="146" t="s">
        <v>142</v>
      </c>
    </row>
    <row r="363" spans="2:65" s="11" customFormat="1" ht="22.9" customHeight="1">
      <c r="B363" s="119"/>
      <c r="D363" s="120" t="s">
        <v>72</v>
      </c>
      <c r="E363" s="129" t="s">
        <v>568</v>
      </c>
      <c r="F363" s="129" t="s">
        <v>569</v>
      </c>
      <c r="I363" s="122"/>
      <c r="J363" s="130">
        <f>BK363</f>
        <v>0</v>
      </c>
      <c r="L363" s="119"/>
      <c r="M363" s="124"/>
      <c r="P363" s="125">
        <f>SUM(P364:P369)</f>
        <v>0</v>
      </c>
      <c r="R363" s="125">
        <f>SUM(R364:R369)</f>
        <v>0</v>
      </c>
      <c r="T363" s="126">
        <f>SUM(T364:T369)</f>
        <v>0</v>
      </c>
      <c r="AR363" s="120" t="s">
        <v>81</v>
      </c>
      <c r="AT363" s="127" t="s">
        <v>72</v>
      </c>
      <c r="AU363" s="127" t="s">
        <v>81</v>
      </c>
      <c r="AY363" s="120" t="s">
        <v>142</v>
      </c>
      <c r="BK363" s="128">
        <f>SUM(BK364:BK369)</f>
        <v>0</v>
      </c>
    </row>
    <row r="364" spans="2:65" s="1" customFormat="1" ht="24.2" customHeight="1">
      <c r="B364" s="31"/>
      <c r="C364" s="131" t="s">
        <v>570</v>
      </c>
      <c r="D364" s="131" t="s">
        <v>144</v>
      </c>
      <c r="E364" s="132" t="s">
        <v>571</v>
      </c>
      <c r="F364" s="133" t="s">
        <v>572</v>
      </c>
      <c r="G364" s="134" t="s">
        <v>163</v>
      </c>
      <c r="H364" s="135">
        <v>66.861999999999995</v>
      </c>
      <c r="I364" s="136"/>
      <c r="J364" s="137">
        <f>ROUND(I364*H364,2)</f>
        <v>0</v>
      </c>
      <c r="K364" s="133" t="s">
        <v>148</v>
      </c>
      <c r="L364" s="31"/>
      <c r="M364" s="138" t="s">
        <v>1</v>
      </c>
      <c r="N364" s="139" t="s">
        <v>38</v>
      </c>
      <c r="P364" s="140">
        <f>O364*H364</f>
        <v>0</v>
      </c>
      <c r="Q364" s="140">
        <v>0</v>
      </c>
      <c r="R364" s="140">
        <f>Q364*H364</f>
        <v>0</v>
      </c>
      <c r="S364" s="140">
        <v>0</v>
      </c>
      <c r="T364" s="141">
        <f>S364*H364</f>
        <v>0</v>
      </c>
      <c r="AR364" s="142" t="s">
        <v>149</v>
      </c>
      <c r="AT364" s="142" t="s">
        <v>144</v>
      </c>
      <c r="AU364" s="142" t="s">
        <v>83</v>
      </c>
      <c r="AY364" s="16" t="s">
        <v>142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6" t="s">
        <v>81</v>
      </c>
      <c r="BK364" s="143">
        <f>ROUND(I364*H364,2)</f>
        <v>0</v>
      </c>
      <c r="BL364" s="16" t="s">
        <v>149</v>
      </c>
      <c r="BM364" s="142" t="s">
        <v>573</v>
      </c>
    </row>
    <row r="365" spans="2:65" s="1" customFormat="1" ht="24.2" customHeight="1">
      <c r="B365" s="31"/>
      <c r="C365" s="131" t="s">
        <v>574</v>
      </c>
      <c r="D365" s="131" t="s">
        <v>144</v>
      </c>
      <c r="E365" s="132" t="s">
        <v>575</v>
      </c>
      <c r="F365" s="133" t="s">
        <v>576</v>
      </c>
      <c r="G365" s="134" t="s">
        <v>163</v>
      </c>
      <c r="H365" s="135">
        <v>66.861999999999995</v>
      </c>
      <c r="I365" s="136"/>
      <c r="J365" s="137">
        <f>ROUND(I365*H365,2)</f>
        <v>0</v>
      </c>
      <c r="K365" s="133" t="s">
        <v>148</v>
      </c>
      <c r="L365" s="31"/>
      <c r="M365" s="138" t="s">
        <v>1</v>
      </c>
      <c r="N365" s="139" t="s">
        <v>38</v>
      </c>
      <c r="P365" s="140">
        <f>O365*H365</f>
        <v>0</v>
      </c>
      <c r="Q365" s="140">
        <v>0</v>
      </c>
      <c r="R365" s="140">
        <f>Q365*H365</f>
        <v>0</v>
      </c>
      <c r="S365" s="140">
        <v>0</v>
      </c>
      <c r="T365" s="141">
        <f>S365*H365</f>
        <v>0</v>
      </c>
      <c r="AR365" s="142" t="s">
        <v>149</v>
      </c>
      <c r="AT365" s="142" t="s">
        <v>144</v>
      </c>
      <c r="AU365" s="142" t="s">
        <v>83</v>
      </c>
      <c r="AY365" s="16" t="s">
        <v>142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6" t="s">
        <v>81</v>
      </c>
      <c r="BK365" s="143">
        <f>ROUND(I365*H365,2)</f>
        <v>0</v>
      </c>
      <c r="BL365" s="16" t="s">
        <v>149</v>
      </c>
      <c r="BM365" s="142" t="s">
        <v>577</v>
      </c>
    </row>
    <row r="366" spans="2:65" s="1" customFormat="1" ht="24.2" customHeight="1">
      <c r="B366" s="31"/>
      <c r="C366" s="131" t="s">
        <v>578</v>
      </c>
      <c r="D366" s="131" t="s">
        <v>144</v>
      </c>
      <c r="E366" s="132" t="s">
        <v>579</v>
      </c>
      <c r="F366" s="133" t="s">
        <v>580</v>
      </c>
      <c r="G366" s="134" t="s">
        <v>163</v>
      </c>
      <c r="H366" s="135">
        <v>1337.24</v>
      </c>
      <c r="I366" s="136"/>
      <c r="J366" s="137">
        <f>ROUND(I366*H366,2)</f>
        <v>0</v>
      </c>
      <c r="K366" s="133" t="s">
        <v>148</v>
      </c>
      <c r="L366" s="31"/>
      <c r="M366" s="138" t="s">
        <v>1</v>
      </c>
      <c r="N366" s="139" t="s">
        <v>38</v>
      </c>
      <c r="P366" s="140">
        <f>O366*H366</f>
        <v>0</v>
      </c>
      <c r="Q366" s="140">
        <v>0</v>
      </c>
      <c r="R366" s="140">
        <f>Q366*H366</f>
        <v>0</v>
      </c>
      <c r="S366" s="140">
        <v>0</v>
      </c>
      <c r="T366" s="141">
        <f>S366*H366</f>
        <v>0</v>
      </c>
      <c r="AR366" s="142" t="s">
        <v>149</v>
      </c>
      <c r="AT366" s="142" t="s">
        <v>144</v>
      </c>
      <c r="AU366" s="142" t="s">
        <v>83</v>
      </c>
      <c r="AY366" s="16" t="s">
        <v>142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6" t="s">
        <v>81</v>
      </c>
      <c r="BK366" s="143">
        <f>ROUND(I366*H366,2)</f>
        <v>0</v>
      </c>
      <c r="BL366" s="16" t="s">
        <v>149</v>
      </c>
      <c r="BM366" s="142" t="s">
        <v>581</v>
      </c>
    </row>
    <row r="367" spans="2:65" s="12" customFormat="1" ht="11.25">
      <c r="B367" s="144"/>
      <c r="D367" s="145" t="s">
        <v>151</v>
      </c>
      <c r="E367" s="146" t="s">
        <v>1</v>
      </c>
      <c r="F367" s="147" t="s">
        <v>582</v>
      </c>
      <c r="H367" s="148">
        <v>1337.24</v>
      </c>
      <c r="I367" s="149"/>
      <c r="L367" s="144"/>
      <c r="M367" s="150"/>
      <c r="T367" s="151"/>
      <c r="AT367" s="146" t="s">
        <v>151</v>
      </c>
      <c r="AU367" s="146" t="s">
        <v>83</v>
      </c>
      <c r="AV367" s="12" t="s">
        <v>83</v>
      </c>
      <c r="AW367" s="12" t="s">
        <v>30</v>
      </c>
      <c r="AX367" s="12" t="s">
        <v>81</v>
      </c>
      <c r="AY367" s="146" t="s">
        <v>142</v>
      </c>
    </row>
    <row r="368" spans="2:65" s="1" customFormat="1" ht="33" customHeight="1">
      <c r="B368" s="31"/>
      <c r="C368" s="131" t="s">
        <v>583</v>
      </c>
      <c r="D368" s="131" t="s">
        <v>144</v>
      </c>
      <c r="E368" s="132" t="s">
        <v>584</v>
      </c>
      <c r="F368" s="133" t="s">
        <v>585</v>
      </c>
      <c r="G368" s="134" t="s">
        <v>163</v>
      </c>
      <c r="H368" s="135">
        <v>4.0170000000000003</v>
      </c>
      <c r="I368" s="136"/>
      <c r="J368" s="137">
        <f>ROUND(I368*H368,2)</f>
        <v>0</v>
      </c>
      <c r="K368" s="133" t="s">
        <v>148</v>
      </c>
      <c r="L368" s="31"/>
      <c r="M368" s="138" t="s">
        <v>1</v>
      </c>
      <c r="N368" s="139" t="s">
        <v>38</v>
      </c>
      <c r="P368" s="140">
        <f>O368*H368</f>
        <v>0</v>
      </c>
      <c r="Q368" s="140">
        <v>0</v>
      </c>
      <c r="R368" s="140">
        <f>Q368*H368</f>
        <v>0</v>
      </c>
      <c r="S368" s="140">
        <v>0</v>
      </c>
      <c r="T368" s="141">
        <f>S368*H368</f>
        <v>0</v>
      </c>
      <c r="AR368" s="142" t="s">
        <v>149</v>
      </c>
      <c r="AT368" s="142" t="s">
        <v>144</v>
      </c>
      <c r="AU368" s="142" t="s">
        <v>83</v>
      </c>
      <c r="AY368" s="16" t="s">
        <v>142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6" t="s">
        <v>81</v>
      </c>
      <c r="BK368" s="143">
        <f>ROUND(I368*H368,2)</f>
        <v>0</v>
      </c>
      <c r="BL368" s="16" t="s">
        <v>149</v>
      </c>
      <c r="BM368" s="142" t="s">
        <v>586</v>
      </c>
    </row>
    <row r="369" spans="2:65" s="1" customFormat="1" ht="44.25" customHeight="1">
      <c r="B369" s="31"/>
      <c r="C369" s="131" t="s">
        <v>587</v>
      </c>
      <c r="D369" s="131" t="s">
        <v>144</v>
      </c>
      <c r="E369" s="132" t="s">
        <v>588</v>
      </c>
      <c r="F369" s="133" t="s">
        <v>589</v>
      </c>
      <c r="G369" s="134" t="s">
        <v>163</v>
      </c>
      <c r="H369" s="135">
        <v>62.844999999999999</v>
      </c>
      <c r="I369" s="136"/>
      <c r="J369" s="137">
        <f>ROUND(I369*H369,2)</f>
        <v>0</v>
      </c>
      <c r="K369" s="133" t="s">
        <v>148</v>
      </c>
      <c r="L369" s="31"/>
      <c r="M369" s="138" t="s">
        <v>1</v>
      </c>
      <c r="N369" s="139" t="s">
        <v>38</v>
      </c>
      <c r="P369" s="140">
        <f>O369*H369</f>
        <v>0</v>
      </c>
      <c r="Q369" s="140">
        <v>0</v>
      </c>
      <c r="R369" s="140">
        <f>Q369*H369</f>
        <v>0</v>
      </c>
      <c r="S369" s="140">
        <v>0</v>
      </c>
      <c r="T369" s="141">
        <f>S369*H369</f>
        <v>0</v>
      </c>
      <c r="AR369" s="142" t="s">
        <v>149</v>
      </c>
      <c r="AT369" s="142" t="s">
        <v>144</v>
      </c>
      <c r="AU369" s="142" t="s">
        <v>83</v>
      </c>
      <c r="AY369" s="16" t="s">
        <v>142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6" t="s">
        <v>81</v>
      </c>
      <c r="BK369" s="143">
        <f>ROUND(I369*H369,2)</f>
        <v>0</v>
      </c>
      <c r="BL369" s="16" t="s">
        <v>149</v>
      </c>
      <c r="BM369" s="142" t="s">
        <v>590</v>
      </c>
    </row>
    <row r="370" spans="2:65" s="11" customFormat="1" ht="22.9" customHeight="1">
      <c r="B370" s="119"/>
      <c r="D370" s="120" t="s">
        <v>72</v>
      </c>
      <c r="E370" s="129" t="s">
        <v>591</v>
      </c>
      <c r="F370" s="129" t="s">
        <v>592</v>
      </c>
      <c r="I370" s="122"/>
      <c r="J370" s="130">
        <f>BK370</f>
        <v>0</v>
      </c>
      <c r="L370" s="119"/>
      <c r="M370" s="124"/>
      <c r="P370" s="125">
        <f>P371</f>
        <v>0</v>
      </c>
      <c r="R370" s="125">
        <f>R371</f>
        <v>0</v>
      </c>
      <c r="T370" s="126">
        <f>T371</f>
        <v>0</v>
      </c>
      <c r="AR370" s="120" t="s">
        <v>81</v>
      </c>
      <c r="AT370" s="127" t="s">
        <v>72</v>
      </c>
      <c r="AU370" s="127" t="s">
        <v>81</v>
      </c>
      <c r="AY370" s="120" t="s">
        <v>142</v>
      </c>
      <c r="BK370" s="128">
        <f>BK371</f>
        <v>0</v>
      </c>
    </row>
    <row r="371" spans="2:65" s="1" customFormat="1" ht="16.5" customHeight="1">
      <c r="B371" s="31"/>
      <c r="C371" s="131" t="s">
        <v>593</v>
      </c>
      <c r="D371" s="131" t="s">
        <v>144</v>
      </c>
      <c r="E371" s="132" t="s">
        <v>594</v>
      </c>
      <c r="F371" s="133" t="s">
        <v>595</v>
      </c>
      <c r="G371" s="134" t="s">
        <v>163</v>
      </c>
      <c r="H371" s="135">
        <v>144.238</v>
      </c>
      <c r="I371" s="136"/>
      <c r="J371" s="137">
        <f>ROUND(I371*H371,2)</f>
        <v>0</v>
      </c>
      <c r="K371" s="133" t="s">
        <v>148</v>
      </c>
      <c r="L371" s="31"/>
      <c r="M371" s="138" t="s">
        <v>1</v>
      </c>
      <c r="N371" s="139" t="s">
        <v>38</v>
      </c>
      <c r="P371" s="140">
        <f>O371*H371</f>
        <v>0</v>
      </c>
      <c r="Q371" s="140">
        <v>0</v>
      </c>
      <c r="R371" s="140">
        <f>Q371*H371</f>
        <v>0</v>
      </c>
      <c r="S371" s="140">
        <v>0</v>
      </c>
      <c r="T371" s="141">
        <f>S371*H371</f>
        <v>0</v>
      </c>
      <c r="AR371" s="142" t="s">
        <v>149</v>
      </c>
      <c r="AT371" s="142" t="s">
        <v>144</v>
      </c>
      <c r="AU371" s="142" t="s">
        <v>83</v>
      </c>
      <c r="AY371" s="16" t="s">
        <v>142</v>
      </c>
      <c r="BE371" s="143">
        <f>IF(N371="základní",J371,0)</f>
        <v>0</v>
      </c>
      <c r="BF371" s="143">
        <f>IF(N371="snížená",J371,0)</f>
        <v>0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6" t="s">
        <v>81</v>
      </c>
      <c r="BK371" s="143">
        <f>ROUND(I371*H371,2)</f>
        <v>0</v>
      </c>
      <c r="BL371" s="16" t="s">
        <v>149</v>
      </c>
      <c r="BM371" s="142" t="s">
        <v>596</v>
      </c>
    </row>
    <row r="372" spans="2:65" s="11" customFormat="1" ht="25.9" customHeight="1">
      <c r="B372" s="119"/>
      <c r="D372" s="120" t="s">
        <v>72</v>
      </c>
      <c r="E372" s="121" t="s">
        <v>597</v>
      </c>
      <c r="F372" s="121" t="s">
        <v>598</v>
      </c>
      <c r="I372" s="122"/>
      <c r="J372" s="123">
        <f>BK372</f>
        <v>0</v>
      </c>
      <c r="L372" s="119"/>
      <c r="M372" s="124"/>
      <c r="P372" s="125">
        <f>P373+P387+P396+P401+P406+P409+P418+P437+P443+P509+P512+P534+P558+P560</f>
        <v>0</v>
      </c>
      <c r="R372" s="125">
        <f>R373+R387+R396+R401+R406+R409+R418+R437+R443+R509+R512+R534+R558+R560</f>
        <v>20.159515600000002</v>
      </c>
      <c r="T372" s="126">
        <f>T373+T387+T396+T401+T406+T409+T418+T437+T443+T509+T512+T534+T558+T560</f>
        <v>0.72646221000000011</v>
      </c>
      <c r="AR372" s="120" t="s">
        <v>83</v>
      </c>
      <c r="AT372" s="127" t="s">
        <v>72</v>
      </c>
      <c r="AU372" s="127" t="s">
        <v>73</v>
      </c>
      <c r="AY372" s="120" t="s">
        <v>142</v>
      </c>
      <c r="BK372" s="128">
        <f>BK373+BK387+BK396+BK401+BK406+BK409+BK418+BK437+BK443+BK509+BK512+BK534+BK558+BK560</f>
        <v>0</v>
      </c>
    </row>
    <row r="373" spans="2:65" s="11" customFormat="1" ht="22.9" customHeight="1">
      <c r="B373" s="119"/>
      <c r="D373" s="120" t="s">
        <v>72</v>
      </c>
      <c r="E373" s="129" t="s">
        <v>599</v>
      </c>
      <c r="F373" s="129" t="s">
        <v>600</v>
      </c>
      <c r="I373" s="122"/>
      <c r="J373" s="130">
        <f>BK373</f>
        <v>0</v>
      </c>
      <c r="L373" s="119"/>
      <c r="M373" s="124"/>
      <c r="P373" s="125">
        <f>SUM(P374:P386)</f>
        <v>0</v>
      </c>
      <c r="R373" s="125">
        <f>SUM(R374:R386)</f>
        <v>2.4653306000000001</v>
      </c>
      <c r="T373" s="126">
        <f>SUM(T374:T386)</f>
        <v>0</v>
      </c>
      <c r="AR373" s="120" t="s">
        <v>83</v>
      </c>
      <c r="AT373" s="127" t="s">
        <v>72</v>
      </c>
      <c r="AU373" s="127" t="s">
        <v>81</v>
      </c>
      <c r="AY373" s="120" t="s">
        <v>142</v>
      </c>
      <c r="BK373" s="128">
        <f>SUM(BK374:BK386)</f>
        <v>0</v>
      </c>
    </row>
    <row r="374" spans="2:65" s="1" customFormat="1" ht="24.2" customHeight="1">
      <c r="B374" s="31"/>
      <c r="C374" s="131" t="s">
        <v>601</v>
      </c>
      <c r="D374" s="131" t="s">
        <v>144</v>
      </c>
      <c r="E374" s="132" t="s">
        <v>602</v>
      </c>
      <c r="F374" s="133" t="s">
        <v>603</v>
      </c>
      <c r="G374" s="134" t="s">
        <v>175</v>
      </c>
      <c r="H374" s="135">
        <v>350.976</v>
      </c>
      <c r="I374" s="136"/>
      <c r="J374" s="137">
        <f>ROUND(I374*H374,2)</f>
        <v>0</v>
      </c>
      <c r="K374" s="133" t="s">
        <v>148</v>
      </c>
      <c r="L374" s="31"/>
      <c r="M374" s="138" t="s">
        <v>1</v>
      </c>
      <c r="N374" s="139" t="s">
        <v>38</v>
      </c>
      <c r="P374" s="140">
        <f>O374*H374</f>
        <v>0</v>
      </c>
      <c r="Q374" s="140">
        <v>0</v>
      </c>
      <c r="R374" s="140">
        <f>Q374*H374</f>
        <v>0</v>
      </c>
      <c r="S374" s="140">
        <v>0</v>
      </c>
      <c r="T374" s="141">
        <f>S374*H374</f>
        <v>0</v>
      </c>
      <c r="AR374" s="142" t="s">
        <v>231</v>
      </c>
      <c r="AT374" s="142" t="s">
        <v>144</v>
      </c>
      <c r="AU374" s="142" t="s">
        <v>83</v>
      </c>
      <c r="AY374" s="16" t="s">
        <v>142</v>
      </c>
      <c r="BE374" s="143">
        <f>IF(N374="základní",J374,0)</f>
        <v>0</v>
      </c>
      <c r="BF374" s="143">
        <f>IF(N374="snížená",J374,0)</f>
        <v>0</v>
      </c>
      <c r="BG374" s="143">
        <f>IF(N374="zákl. přenesená",J374,0)</f>
        <v>0</v>
      </c>
      <c r="BH374" s="143">
        <f>IF(N374="sníž. přenesená",J374,0)</f>
        <v>0</v>
      </c>
      <c r="BI374" s="143">
        <f>IF(N374="nulová",J374,0)</f>
        <v>0</v>
      </c>
      <c r="BJ374" s="16" t="s">
        <v>81</v>
      </c>
      <c r="BK374" s="143">
        <f>ROUND(I374*H374,2)</f>
        <v>0</v>
      </c>
      <c r="BL374" s="16" t="s">
        <v>231</v>
      </c>
      <c r="BM374" s="142" t="s">
        <v>604</v>
      </c>
    </row>
    <row r="375" spans="2:65" s="12" customFormat="1" ht="33.75">
      <c r="B375" s="144"/>
      <c r="D375" s="145" t="s">
        <v>151</v>
      </c>
      <c r="E375" s="146" t="s">
        <v>1</v>
      </c>
      <c r="F375" s="147" t="s">
        <v>605</v>
      </c>
      <c r="H375" s="148">
        <v>304.13600000000002</v>
      </c>
      <c r="I375" s="149"/>
      <c r="L375" s="144"/>
      <c r="M375" s="150"/>
      <c r="T375" s="151"/>
      <c r="AT375" s="146" t="s">
        <v>151</v>
      </c>
      <c r="AU375" s="146" t="s">
        <v>83</v>
      </c>
      <c r="AV375" s="12" t="s">
        <v>83</v>
      </c>
      <c r="AW375" s="12" t="s">
        <v>30</v>
      </c>
      <c r="AX375" s="12" t="s">
        <v>73</v>
      </c>
      <c r="AY375" s="146" t="s">
        <v>142</v>
      </c>
    </row>
    <row r="376" spans="2:65" s="12" customFormat="1" ht="11.25">
      <c r="B376" s="144"/>
      <c r="D376" s="145" t="s">
        <v>151</v>
      </c>
      <c r="E376" s="146" t="s">
        <v>1</v>
      </c>
      <c r="F376" s="147" t="s">
        <v>606</v>
      </c>
      <c r="H376" s="148">
        <v>46.84</v>
      </c>
      <c r="I376" s="149"/>
      <c r="L376" s="144"/>
      <c r="M376" s="150"/>
      <c r="T376" s="151"/>
      <c r="AT376" s="146" t="s">
        <v>151</v>
      </c>
      <c r="AU376" s="146" t="s">
        <v>83</v>
      </c>
      <c r="AV376" s="12" t="s">
        <v>83</v>
      </c>
      <c r="AW376" s="12" t="s">
        <v>30</v>
      </c>
      <c r="AX376" s="12" t="s">
        <v>73</v>
      </c>
      <c r="AY376" s="146" t="s">
        <v>142</v>
      </c>
    </row>
    <row r="377" spans="2:65" s="13" customFormat="1" ht="11.25">
      <c r="B377" s="152"/>
      <c r="D377" s="145" t="s">
        <v>151</v>
      </c>
      <c r="E377" s="153" t="s">
        <v>1</v>
      </c>
      <c r="F377" s="154" t="s">
        <v>179</v>
      </c>
      <c r="H377" s="155">
        <v>350.976</v>
      </c>
      <c r="I377" s="156"/>
      <c r="L377" s="152"/>
      <c r="M377" s="157"/>
      <c r="T377" s="158"/>
      <c r="AT377" s="153" t="s">
        <v>151</v>
      </c>
      <c r="AU377" s="153" t="s">
        <v>83</v>
      </c>
      <c r="AV377" s="13" t="s">
        <v>149</v>
      </c>
      <c r="AW377" s="13" t="s">
        <v>30</v>
      </c>
      <c r="AX377" s="13" t="s">
        <v>81</v>
      </c>
      <c r="AY377" s="153" t="s">
        <v>142</v>
      </c>
    </row>
    <row r="378" spans="2:65" s="1" customFormat="1" ht="16.5" customHeight="1">
      <c r="B378" s="31"/>
      <c r="C378" s="159" t="s">
        <v>607</v>
      </c>
      <c r="D378" s="159" t="s">
        <v>212</v>
      </c>
      <c r="E378" s="160" t="s">
        <v>608</v>
      </c>
      <c r="F378" s="161" t="s">
        <v>609</v>
      </c>
      <c r="G378" s="162" t="s">
        <v>163</v>
      </c>
      <c r="H378" s="163">
        <v>0.11600000000000001</v>
      </c>
      <c r="I378" s="164"/>
      <c r="J378" s="165">
        <f>ROUND(I378*H378,2)</f>
        <v>0</v>
      </c>
      <c r="K378" s="161" t="s">
        <v>148</v>
      </c>
      <c r="L378" s="166"/>
      <c r="M378" s="167" t="s">
        <v>1</v>
      </c>
      <c r="N378" s="168" t="s">
        <v>38</v>
      </c>
      <c r="P378" s="140">
        <f>O378*H378</f>
        <v>0</v>
      </c>
      <c r="Q378" s="140">
        <v>1</v>
      </c>
      <c r="R378" s="140">
        <f>Q378*H378</f>
        <v>0.11600000000000001</v>
      </c>
      <c r="S378" s="140">
        <v>0</v>
      </c>
      <c r="T378" s="141">
        <f>S378*H378</f>
        <v>0</v>
      </c>
      <c r="AR378" s="142" t="s">
        <v>314</v>
      </c>
      <c r="AT378" s="142" t="s">
        <v>212</v>
      </c>
      <c r="AU378" s="142" t="s">
        <v>83</v>
      </c>
      <c r="AY378" s="16" t="s">
        <v>142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6" t="s">
        <v>81</v>
      </c>
      <c r="BK378" s="143">
        <f>ROUND(I378*H378,2)</f>
        <v>0</v>
      </c>
      <c r="BL378" s="16" t="s">
        <v>231</v>
      </c>
      <c r="BM378" s="142" t="s">
        <v>610</v>
      </c>
    </row>
    <row r="379" spans="2:65" s="12" customFormat="1" ht="11.25">
      <c r="B379" s="144"/>
      <c r="D379" s="145" t="s">
        <v>151</v>
      </c>
      <c r="E379" s="146" t="s">
        <v>1</v>
      </c>
      <c r="F379" s="147" t="s">
        <v>611</v>
      </c>
      <c r="H379" s="148">
        <v>0.11600000000000001</v>
      </c>
      <c r="I379" s="149"/>
      <c r="L379" s="144"/>
      <c r="M379" s="150"/>
      <c r="T379" s="151"/>
      <c r="AT379" s="146" t="s">
        <v>151</v>
      </c>
      <c r="AU379" s="146" t="s">
        <v>83</v>
      </c>
      <c r="AV379" s="12" t="s">
        <v>83</v>
      </c>
      <c r="AW379" s="12" t="s">
        <v>30</v>
      </c>
      <c r="AX379" s="12" t="s">
        <v>81</v>
      </c>
      <c r="AY379" s="146" t="s">
        <v>142</v>
      </c>
    </row>
    <row r="380" spans="2:65" s="1" customFormat="1" ht="24.2" customHeight="1">
      <c r="B380" s="31"/>
      <c r="C380" s="131" t="s">
        <v>612</v>
      </c>
      <c r="D380" s="131" t="s">
        <v>144</v>
      </c>
      <c r="E380" s="132" t="s">
        <v>613</v>
      </c>
      <c r="F380" s="133" t="s">
        <v>614</v>
      </c>
      <c r="G380" s="134" t="s">
        <v>175</v>
      </c>
      <c r="H380" s="135">
        <v>350.976</v>
      </c>
      <c r="I380" s="136"/>
      <c r="J380" s="137">
        <f>ROUND(I380*H380,2)</f>
        <v>0</v>
      </c>
      <c r="K380" s="133" t="s">
        <v>148</v>
      </c>
      <c r="L380" s="31"/>
      <c r="M380" s="138" t="s">
        <v>1</v>
      </c>
      <c r="N380" s="139" t="s">
        <v>38</v>
      </c>
      <c r="P380" s="140">
        <f>O380*H380</f>
        <v>0</v>
      </c>
      <c r="Q380" s="140">
        <v>4.0000000000000002E-4</v>
      </c>
      <c r="R380" s="140">
        <f>Q380*H380</f>
        <v>0.1403904</v>
      </c>
      <c r="S380" s="140">
        <v>0</v>
      </c>
      <c r="T380" s="141">
        <f>S380*H380</f>
        <v>0</v>
      </c>
      <c r="AR380" s="142" t="s">
        <v>231</v>
      </c>
      <c r="AT380" s="142" t="s">
        <v>144</v>
      </c>
      <c r="AU380" s="142" t="s">
        <v>83</v>
      </c>
      <c r="AY380" s="16" t="s">
        <v>142</v>
      </c>
      <c r="BE380" s="143">
        <f>IF(N380="základní",J380,0)</f>
        <v>0</v>
      </c>
      <c r="BF380" s="143">
        <f>IF(N380="snížená",J380,0)</f>
        <v>0</v>
      </c>
      <c r="BG380" s="143">
        <f>IF(N380="zákl. přenesená",J380,0)</f>
        <v>0</v>
      </c>
      <c r="BH380" s="143">
        <f>IF(N380="sníž. přenesená",J380,0)</f>
        <v>0</v>
      </c>
      <c r="BI380" s="143">
        <f>IF(N380="nulová",J380,0)</f>
        <v>0</v>
      </c>
      <c r="BJ380" s="16" t="s">
        <v>81</v>
      </c>
      <c r="BK380" s="143">
        <f>ROUND(I380*H380,2)</f>
        <v>0</v>
      </c>
      <c r="BL380" s="16" t="s">
        <v>231</v>
      </c>
      <c r="BM380" s="142" t="s">
        <v>615</v>
      </c>
    </row>
    <row r="381" spans="2:65" s="12" customFormat="1" ht="33.75">
      <c r="B381" s="144"/>
      <c r="D381" s="145" t="s">
        <v>151</v>
      </c>
      <c r="E381" s="146" t="s">
        <v>1</v>
      </c>
      <c r="F381" s="147" t="s">
        <v>605</v>
      </c>
      <c r="H381" s="148">
        <v>304.13600000000002</v>
      </c>
      <c r="I381" s="149"/>
      <c r="L381" s="144"/>
      <c r="M381" s="150"/>
      <c r="T381" s="151"/>
      <c r="AT381" s="146" t="s">
        <v>151</v>
      </c>
      <c r="AU381" s="146" t="s">
        <v>83</v>
      </c>
      <c r="AV381" s="12" t="s">
        <v>83</v>
      </c>
      <c r="AW381" s="12" t="s">
        <v>30</v>
      </c>
      <c r="AX381" s="12" t="s">
        <v>73</v>
      </c>
      <c r="AY381" s="146" t="s">
        <v>142</v>
      </c>
    </row>
    <row r="382" spans="2:65" s="12" customFormat="1" ht="11.25">
      <c r="B382" s="144"/>
      <c r="D382" s="145" t="s">
        <v>151</v>
      </c>
      <c r="E382" s="146" t="s">
        <v>1</v>
      </c>
      <c r="F382" s="147" t="s">
        <v>606</v>
      </c>
      <c r="H382" s="148">
        <v>46.84</v>
      </c>
      <c r="I382" s="149"/>
      <c r="L382" s="144"/>
      <c r="M382" s="150"/>
      <c r="T382" s="151"/>
      <c r="AT382" s="146" t="s">
        <v>151</v>
      </c>
      <c r="AU382" s="146" t="s">
        <v>83</v>
      </c>
      <c r="AV382" s="12" t="s">
        <v>83</v>
      </c>
      <c r="AW382" s="12" t="s">
        <v>30</v>
      </c>
      <c r="AX382" s="12" t="s">
        <v>73</v>
      </c>
      <c r="AY382" s="146" t="s">
        <v>142</v>
      </c>
    </row>
    <row r="383" spans="2:65" s="13" customFormat="1" ht="11.25">
      <c r="B383" s="152"/>
      <c r="D383" s="145" t="s">
        <v>151</v>
      </c>
      <c r="E383" s="153" t="s">
        <v>1</v>
      </c>
      <c r="F383" s="154" t="s">
        <v>179</v>
      </c>
      <c r="H383" s="155">
        <v>350.976</v>
      </c>
      <c r="I383" s="156"/>
      <c r="L383" s="152"/>
      <c r="M383" s="157"/>
      <c r="T383" s="158"/>
      <c r="AT383" s="153" t="s">
        <v>151</v>
      </c>
      <c r="AU383" s="153" t="s">
        <v>83</v>
      </c>
      <c r="AV383" s="13" t="s">
        <v>149</v>
      </c>
      <c r="AW383" s="13" t="s">
        <v>30</v>
      </c>
      <c r="AX383" s="13" t="s">
        <v>81</v>
      </c>
      <c r="AY383" s="153" t="s">
        <v>142</v>
      </c>
    </row>
    <row r="384" spans="2:65" s="1" customFormat="1" ht="44.25" customHeight="1">
      <c r="B384" s="31"/>
      <c r="C384" s="159" t="s">
        <v>616</v>
      </c>
      <c r="D384" s="159" t="s">
        <v>212</v>
      </c>
      <c r="E384" s="160" t="s">
        <v>617</v>
      </c>
      <c r="F384" s="161" t="s">
        <v>618</v>
      </c>
      <c r="G384" s="162" t="s">
        <v>175</v>
      </c>
      <c r="H384" s="163">
        <v>409.06299999999999</v>
      </c>
      <c r="I384" s="164"/>
      <c r="J384" s="165">
        <f>ROUND(I384*H384,2)</f>
        <v>0</v>
      </c>
      <c r="K384" s="161" t="s">
        <v>148</v>
      </c>
      <c r="L384" s="166"/>
      <c r="M384" s="167" t="s">
        <v>1</v>
      </c>
      <c r="N384" s="168" t="s">
        <v>38</v>
      </c>
      <c r="P384" s="140">
        <f>O384*H384</f>
        <v>0</v>
      </c>
      <c r="Q384" s="140">
        <v>5.4000000000000003E-3</v>
      </c>
      <c r="R384" s="140">
        <f>Q384*H384</f>
        <v>2.2089402000000002</v>
      </c>
      <c r="S384" s="140">
        <v>0</v>
      </c>
      <c r="T384" s="141">
        <f>S384*H384</f>
        <v>0</v>
      </c>
      <c r="AR384" s="142" t="s">
        <v>314</v>
      </c>
      <c r="AT384" s="142" t="s">
        <v>212</v>
      </c>
      <c r="AU384" s="142" t="s">
        <v>83</v>
      </c>
      <c r="AY384" s="16" t="s">
        <v>142</v>
      </c>
      <c r="BE384" s="143">
        <f>IF(N384="základní",J384,0)</f>
        <v>0</v>
      </c>
      <c r="BF384" s="143">
        <f>IF(N384="snížená",J384,0)</f>
        <v>0</v>
      </c>
      <c r="BG384" s="143">
        <f>IF(N384="zákl. přenesená",J384,0)</f>
        <v>0</v>
      </c>
      <c r="BH384" s="143">
        <f>IF(N384="sníž. přenesená",J384,0)</f>
        <v>0</v>
      </c>
      <c r="BI384" s="143">
        <f>IF(N384="nulová",J384,0)</f>
        <v>0</v>
      </c>
      <c r="BJ384" s="16" t="s">
        <v>81</v>
      </c>
      <c r="BK384" s="143">
        <f>ROUND(I384*H384,2)</f>
        <v>0</v>
      </c>
      <c r="BL384" s="16" t="s">
        <v>231</v>
      </c>
      <c r="BM384" s="142" t="s">
        <v>619</v>
      </c>
    </row>
    <row r="385" spans="2:65" s="12" customFormat="1" ht="11.25">
      <c r="B385" s="144"/>
      <c r="D385" s="145" t="s">
        <v>151</v>
      </c>
      <c r="E385" s="146" t="s">
        <v>1</v>
      </c>
      <c r="F385" s="147" t="s">
        <v>620</v>
      </c>
      <c r="H385" s="148">
        <v>409.06299999999999</v>
      </c>
      <c r="I385" s="149"/>
      <c r="L385" s="144"/>
      <c r="M385" s="150"/>
      <c r="T385" s="151"/>
      <c r="AT385" s="146" t="s">
        <v>151</v>
      </c>
      <c r="AU385" s="146" t="s">
        <v>83</v>
      </c>
      <c r="AV385" s="12" t="s">
        <v>83</v>
      </c>
      <c r="AW385" s="12" t="s">
        <v>30</v>
      </c>
      <c r="AX385" s="12" t="s">
        <v>81</v>
      </c>
      <c r="AY385" s="146" t="s">
        <v>142</v>
      </c>
    </row>
    <row r="386" spans="2:65" s="1" customFormat="1" ht="24.2" customHeight="1">
      <c r="B386" s="31"/>
      <c r="C386" s="131" t="s">
        <v>621</v>
      </c>
      <c r="D386" s="131" t="s">
        <v>144</v>
      </c>
      <c r="E386" s="132" t="s">
        <v>622</v>
      </c>
      <c r="F386" s="133" t="s">
        <v>623</v>
      </c>
      <c r="G386" s="134" t="s">
        <v>163</v>
      </c>
      <c r="H386" s="135">
        <v>2.4649999999999999</v>
      </c>
      <c r="I386" s="136"/>
      <c r="J386" s="137">
        <f>ROUND(I386*H386,2)</f>
        <v>0</v>
      </c>
      <c r="K386" s="133" t="s">
        <v>148</v>
      </c>
      <c r="L386" s="31"/>
      <c r="M386" s="138" t="s">
        <v>1</v>
      </c>
      <c r="N386" s="139" t="s">
        <v>38</v>
      </c>
      <c r="P386" s="140">
        <f>O386*H386</f>
        <v>0</v>
      </c>
      <c r="Q386" s="140">
        <v>0</v>
      </c>
      <c r="R386" s="140">
        <f>Q386*H386</f>
        <v>0</v>
      </c>
      <c r="S386" s="140">
        <v>0</v>
      </c>
      <c r="T386" s="141">
        <f>S386*H386</f>
        <v>0</v>
      </c>
      <c r="AR386" s="142" t="s">
        <v>231</v>
      </c>
      <c r="AT386" s="142" t="s">
        <v>144</v>
      </c>
      <c r="AU386" s="142" t="s">
        <v>83</v>
      </c>
      <c r="AY386" s="16" t="s">
        <v>142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81</v>
      </c>
      <c r="BK386" s="143">
        <f>ROUND(I386*H386,2)</f>
        <v>0</v>
      </c>
      <c r="BL386" s="16" t="s">
        <v>231</v>
      </c>
      <c r="BM386" s="142" t="s">
        <v>624</v>
      </c>
    </row>
    <row r="387" spans="2:65" s="11" customFormat="1" ht="22.9" customHeight="1">
      <c r="B387" s="119"/>
      <c r="D387" s="120" t="s">
        <v>72</v>
      </c>
      <c r="E387" s="129" t="s">
        <v>625</v>
      </c>
      <c r="F387" s="129" t="s">
        <v>626</v>
      </c>
      <c r="I387" s="122"/>
      <c r="J387" s="130">
        <f>BK387</f>
        <v>0</v>
      </c>
      <c r="L387" s="119"/>
      <c r="M387" s="124"/>
      <c r="P387" s="125">
        <f>SUM(P388:P395)</f>
        <v>0</v>
      </c>
      <c r="R387" s="125">
        <f>SUM(R388:R395)</f>
        <v>0.14309839999999999</v>
      </c>
      <c r="T387" s="126">
        <f>SUM(T388:T395)</f>
        <v>0</v>
      </c>
      <c r="AR387" s="120" t="s">
        <v>83</v>
      </c>
      <c r="AT387" s="127" t="s">
        <v>72</v>
      </c>
      <c r="AU387" s="127" t="s">
        <v>81</v>
      </c>
      <c r="AY387" s="120" t="s">
        <v>142</v>
      </c>
      <c r="BK387" s="128">
        <f>SUM(BK388:BK395)</f>
        <v>0</v>
      </c>
    </row>
    <row r="388" spans="2:65" s="1" customFormat="1" ht="24.2" customHeight="1">
      <c r="B388" s="31"/>
      <c r="C388" s="131" t="s">
        <v>627</v>
      </c>
      <c r="D388" s="131" t="s">
        <v>144</v>
      </c>
      <c r="E388" s="132" t="s">
        <v>628</v>
      </c>
      <c r="F388" s="133" t="s">
        <v>629</v>
      </c>
      <c r="G388" s="134" t="s">
        <v>175</v>
      </c>
      <c r="H388" s="135">
        <v>46.84</v>
      </c>
      <c r="I388" s="136"/>
      <c r="J388" s="137">
        <f>ROUND(I388*H388,2)</f>
        <v>0</v>
      </c>
      <c r="K388" s="133" t="s">
        <v>148</v>
      </c>
      <c r="L388" s="31"/>
      <c r="M388" s="138" t="s">
        <v>1</v>
      </c>
      <c r="N388" s="139" t="s">
        <v>38</v>
      </c>
      <c r="P388" s="140">
        <f>O388*H388</f>
        <v>0</v>
      </c>
      <c r="Q388" s="140">
        <v>3.0000000000000001E-5</v>
      </c>
      <c r="R388" s="140">
        <f>Q388*H388</f>
        <v>1.4052000000000001E-3</v>
      </c>
      <c r="S388" s="140">
        <v>0</v>
      </c>
      <c r="T388" s="141">
        <f>S388*H388</f>
        <v>0</v>
      </c>
      <c r="AR388" s="142" t="s">
        <v>231</v>
      </c>
      <c r="AT388" s="142" t="s">
        <v>144</v>
      </c>
      <c r="AU388" s="142" t="s">
        <v>83</v>
      </c>
      <c r="AY388" s="16" t="s">
        <v>142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6" t="s">
        <v>81</v>
      </c>
      <c r="BK388" s="143">
        <f>ROUND(I388*H388,2)</f>
        <v>0</v>
      </c>
      <c r="BL388" s="16" t="s">
        <v>231</v>
      </c>
      <c r="BM388" s="142" t="s">
        <v>630</v>
      </c>
    </row>
    <row r="389" spans="2:65" s="12" customFormat="1" ht="11.25">
      <c r="B389" s="144"/>
      <c r="D389" s="145" t="s">
        <v>151</v>
      </c>
      <c r="E389" s="146" t="s">
        <v>1</v>
      </c>
      <c r="F389" s="147" t="s">
        <v>606</v>
      </c>
      <c r="H389" s="148">
        <v>46.84</v>
      </c>
      <c r="I389" s="149"/>
      <c r="L389" s="144"/>
      <c r="M389" s="150"/>
      <c r="T389" s="151"/>
      <c r="AT389" s="146" t="s">
        <v>151</v>
      </c>
      <c r="AU389" s="146" t="s">
        <v>83</v>
      </c>
      <c r="AV389" s="12" t="s">
        <v>83</v>
      </c>
      <c r="AW389" s="12" t="s">
        <v>30</v>
      </c>
      <c r="AX389" s="12" t="s">
        <v>81</v>
      </c>
      <c r="AY389" s="146" t="s">
        <v>142</v>
      </c>
    </row>
    <row r="390" spans="2:65" s="1" customFormat="1" ht="33" customHeight="1">
      <c r="B390" s="31"/>
      <c r="C390" s="159" t="s">
        <v>631</v>
      </c>
      <c r="D390" s="159" t="s">
        <v>212</v>
      </c>
      <c r="E390" s="160" t="s">
        <v>632</v>
      </c>
      <c r="F390" s="161" t="s">
        <v>633</v>
      </c>
      <c r="G390" s="162" t="s">
        <v>175</v>
      </c>
      <c r="H390" s="163">
        <v>54.591999999999999</v>
      </c>
      <c r="I390" s="164"/>
      <c r="J390" s="165">
        <f>ROUND(I390*H390,2)</f>
        <v>0</v>
      </c>
      <c r="K390" s="161" t="s">
        <v>148</v>
      </c>
      <c r="L390" s="166"/>
      <c r="M390" s="167" t="s">
        <v>1</v>
      </c>
      <c r="N390" s="168" t="s">
        <v>38</v>
      </c>
      <c r="P390" s="140">
        <f>O390*H390</f>
        <v>0</v>
      </c>
      <c r="Q390" s="140">
        <v>2.0999999999999999E-3</v>
      </c>
      <c r="R390" s="140">
        <f>Q390*H390</f>
        <v>0.11464319999999999</v>
      </c>
      <c r="S390" s="140">
        <v>0</v>
      </c>
      <c r="T390" s="141">
        <f>S390*H390</f>
        <v>0</v>
      </c>
      <c r="AR390" s="142" t="s">
        <v>314</v>
      </c>
      <c r="AT390" s="142" t="s">
        <v>212</v>
      </c>
      <c r="AU390" s="142" t="s">
        <v>83</v>
      </c>
      <c r="AY390" s="16" t="s">
        <v>142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6" t="s">
        <v>81</v>
      </c>
      <c r="BK390" s="143">
        <f>ROUND(I390*H390,2)</f>
        <v>0</v>
      </c>
      <c r="BL390" s="16" t="s">
        <v>231</v>
      </c>
      <c r="BM390" s="142" t="s">
        <v>634</v>
      </c>
    </row>
    <row r="391" spans="2:65" s="12" customFormat="1" ht="11.25">
      <c r="B391" s="144"/>
      <c r="D391" s="145" t="s">
        <v>151</v>
      </c>
      <c r="E391" s="146" t="s">
        <v>1</v>
      </c>
      <c r="F391" s="147" t="s">
        <v>635</v>
      </c>
      <c r="H391" s="148">
        <v>54.591999999999999</v>
      </c>
      <c r="I391" s="149"/>
      <c r="L391" s="144"/>
      <c r="M391" s="150"/>
      <c r="T391" s="151"/>
      <c r="AT391" s="146" t="s">
        <v>151</v>
      </c>
      <c r="AU391" s="146" t="s">
        <v>83</v>
      </c>
      <c r="AV391" s="12" t="s">
        <v>83</v>
      </c>
      <c r="AW391" s="12" t="s">
        <v>30</v>
      </c>
      <c r="AX391" s="12" t="s">
        <v>81</v>
      </c>
      <c r="AY391" s="146" t="s">
        <v>142</v>
      </c>
    </row>
    <row r="392" spans="2:65" s="1" customFormat="1" ht="24.2" customHeight="1">
      <c r="B392" s="31"/>
      <c r="C392" s="131" t="s">
        <v>636</v>
      </c>
      <c r="D392" s="131" t="s">
        <v>144</v>
      </c>
      <c r="E392" s="132" t="s">
        <v>637</v>
      </c>
      <c r="F392" s="133" t="s">
        <v>638</v>
      </c>
      <c r="G392" s="134" t="s">
        <v>175</v>
      </c>
      <c r="H392" s="135">
        <v>46.84</v>
      </c>
      <c r="I392" s="136"/>
      <c r="J392" s="137">
        <f>ROUND(I392*H392,2)</f>
        <v>0</v>
      </c>
      <c r="K392" s="133" t="s">
        <v>148</v>
      </c>
      <c r="L392" s="31"/>
      <c r="M392" s="138" t="s">
        <v>1</v>
      </c>
      <c r="N392" s="139" t="s">
        <v>38</v>
      </c>
      <c r="P392" s="140">
        <f>O392*H392</f>
        <v>0</v>
      </c>
      <c r="Q392" s="140">
        <v>0</v>
      </c>
      <c r="R392" s="140">
        <f>Q392*H392</f>
        <v>0</v>
      </c>
      <c r="S392" s="140">
        <v>0</v>
      </c>
      <c r="T392" s="141">
        <f>S392*H392</f>
        <v>0</v>
      </c>
      <c r="AR392" s="142" t="s">
        <v>231</v>
      </c>
      <c r="AT392" s="142" t="s">
        <v>144</v>
      </c>
      <c r="AU392" s="142" t="s">
        <v>83</v>
      </c>
      <c r="AY392" s="16" t="s">
        <v>142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6" t="s">
        <v>81</v>
      </c>
      <c r="BK392" s="143">
        <f>ROUND(I392*H392,2)</f>
        <v>0</v>
      </c>
      <c r="BL392" s="16" t="s">
        <v>231</v>
      </c>
      <c r="BM392" s="142" t="s">
        <v>639</v>
      </c>
    </row>
    <row r="393" spans="2:65" s="1" customFormat="1" ht="16.5" customHeight="1">
      <c r="B393" s="31"/>
      <c r="C393" s="159" t="s">
        <v>640</v>
      </c>
      <c r="D393" s="159" t="s">
        <v>212</v>
      </c>
      <c r="E393" s="160" t="s">
        <v>641</v>
      </c>
      <c r="F393" s="161" t="s">
        <v>642</v>
      </c>
      <c r="G393" s="162" t="s">
        <v>175</v>
      </c>
      <c r="H393" s="163">
        <v>54.1</v>
      </c>
      <c r="I393" s="164"/>
      <c r="J393" s="165">
        <f>ROUND(I393*H393,2)</f>
        <v>0</v>
      </c>
      <c r="K393" s="161" t="s">
        <v>148</v>
      </c>
      <c r="L393" s="166"/>
      <c r="M393" s="167" t="s">
        <v>1</v>
      </c>
      <c r="N393" s="168" t="s">
        <v>38</v>
      </c>
      <c r="P393" s="140">
        <f>O393*H393</f>
        <v>0</v>
      </c>
      <c r="Q393" s="140">
        <v>5.0000000000000001E-4</v>
      </c>
      <c r="R393" s="140">
        <f>Q393*H393</f>
        <v>2.7050000000000001E-2</v>
      </c>
      <c r="S393" s="140">
        <v>0</v>
      </c>
      <c r="T393" s="141">
        <f>S393*H393</f>
        <v>0</v>
      </c>
      <c r="AR393" s="142" t="s">
        <v>314</v>
      </c>
      <c r="AT393" s="142" t="s">
        <v>212</v>
      </c>
      <c r="AU393" s="142" t="s">
        <v>83</v>
      </c>
      <c r="AY393" s="16" t="s">
        <v>142</v>
      </c>
      <c r="BE393" s="143">
        <f>IF(N393="základní",J393,0)</f>
        <v>0</v>
      </c>
      <c r="BF393" s="143">
        <f>IF(N393="snížená",J393,0)</f>
        <v>0</v>
      </c>
      <c r="BG393" s="143">
        <f>IF(N393="zákl. přenesená",J393,0)</f>
        <v>0</v>
      </c>
      <c r="BH393" s="143">
        <f>IF(N393="sníž. přenesená",J393,0)</f>
        <v>0</v>
      </c>
      <c r="BI393" s="143">
        <f>IF(N393="nulová",J393,0)</f>
        <v>0</v>
      </c>
      <c r="BJ393" s="16" t="s">
        <v>81</v>
      </c>
      <c r="BK393" s="143">
        <f>ROUND(I393*H393,2)</f>
        <v>0</v>
      </c>
      <c r="BL393" s="16" t="s">
        <v>231</v>
      </c>
      <c r="BM393" s="142" t="s">
        <v>643</v>
      </c>
    </row>
    <row r="394" spans="2:65" s="12" customFormat="1" ht="11.25">
      <c r="B394" s="144"/>
      <c r="D394" s="145" t="s">
        <v>151</v>
      </c>
      <c r="E394" s="146" t="s">
        <v>1</v>
      </c>
      <c r="F394" s="147" t="s">
        <v>644</v>
      </c>
      <c r="H394" s="148">
        <v>54.1</v>
      </c>
      <c r="I394" s="149"/>
      <c r="L394" s="144"/>
      <c r="M394" s="150"/>
      <c r="T394" s="151"/>
      <c r="AT394" s="146" t="s">
        <v>151</v>
      </c>
      <c r="AU394" s="146" t="s">
        <v>83</v>
      </c>
      <c r="AV394" s="12" t="s">
        <v>83</v>
      </c>
      <c r="AW394" s="12" t="s">
        <v>30</v>
      </c>
      <c r="AX394" s="12" t="s">
        <v>81</v>
      </c>
      <c r="AY394" s="146" t="s">
        <v>142</v>
      </c>
    </row>
    <row r="395" spans="2:65" s="1" customFormat="1" ht="24.2" customHeight="1">
      <c r="B395" s="31"/>
      <c r="C395" s="131" t="s">
        <v>645</v>
      </c>
      <c r="D395" s="131" t="s">
        <v>144</v>
      </c>
      <c r="E395" s="132" t="s">
        <v>646</v>
      </c>
      <c r="F395" s="133" t="s">
        <v>647</v>
      </c>
      <c r="G395" s="134" t="s">
        <v>163</v>
      </c>
      <c r="H395" s="135">
        <v>0.14299999999999999</v>
      </c>
      <c r="I395" s="136"/>
      <c r="J395" s="137">
        <f>ROUND(I395*H395,2)</f>
        <v>0</v>
      </c>
      <c r="K395" s="133" t="s">
        <v>148</v>
      </c>
      <c r="L395" s="31"/>
      <c r="M395" s="138" t="s">
        <v>1</v>
      </c>
      <c r="N395" s="139" t="s">
        <v>38</v>
      </c>
      <c r="P395" s="140">
        <f>O395*H395</f>
        <v>0</v>
      </c>
      <c r="Q395" s="140">
        <v>0</v>
      </c>
      <c r="R395" s="140">
        <f>Q395*H395</f>
        <v>0</v>
      </c>
      <c r="S395" s="140">
        <v>0</v>
      </c>
      <c r="T395" s="141">
        <f>S395*H395</f>
        <v>0</v>
      </c>
      <c r="AR395" s="142" t="s">
        <v>231</v>
      </c>
      <c r="AT395" s="142" t="s">
        <v>144</v>
      </c>
      <c r="AU395" s="142" t="s">
        <v>83</v>
      </c>
      <c r="AY395" s="16" t="s">
        <v>142</v>
      </c>
      <c r="BE395" s="143">
        <f>IF(N395="základní",J395,0)</f>
        <v>0</v>
      </c>
      <c r="BF395" s="143">
        <f>IF(N395="snížená",J395,0)</f>
        <v>0</v>
      </c>
      <c r="BG395" s="143">
        <f>IF(N395="zákl. přenesená",J395,0)</f>
        <v>0</v>
      </c>
      <c r="BH395" s="143">
        <f>IF(N395="sníž. přenesená",J395,0)</f>
        <v>0</v>
      </c>
      <c r="BI395" s="143">
        <f>IF(N395="nulová",J395,0)</f>
        <v>0</v>
      </c>
      <c r="BJ395" s="16" t="s">
        <v>81</v>
      </c>
      <c r="BK395" s="143">
        <f>ROUND(I395*H395,2)</f>
        <v>0</v>
      </c>
      <c r="BL395" s="16" t="s">
        <v>231</v>
      </c>
      <c r="BM395" s="142" t="s">
        <v>648</v>
      </c>
    </row>
    <row r="396" spans="2:65" s="11" customFormat="1" ht="22.9" customHeight="1">
      <c r="B396" s="119"/>
      <c r="D396" s="120" t="s">
        <v>72</v>
      </c>
      <c r="E396" s="129" t="s">
        <v>649</v>
      </c>
      <c r="F396" s="129" t="s">
        <v>650</v>
      </c>
      <c r="I396" s="122"/>
      <c r="J396" s="130">
        <f>BK396</f>
        <v>0</v>
      </c>
      <c r="L396" s="119"/>
      <c r="M396" s="124"/>
      <c r="P396" s="125">
        <f>SUM(P397:P400)</f>
        <v>0</v>
      </c>
      <c r="R396" s="125">
        <f>SUM(R397:R400)</f>
        <v>7.93938E-2</v>
      </c>
      <c r="T396" s="126">
        <f>SUM(T397:T400)</f>
        <v>0</v>
      </c>
      <c r="AR396" s="120" t="s">
        <v>83</v>
      </c>
      <c r="AT396" s="127" t="s">
        <v>72</v>
      </c>
      <c r="AU396" s="127" t="s">
        <v>81</v>
      </c>
      <c r="AY396" s="120" t="s">
        <v>142</v>
      </c>
      <c r="BK396" s="128">
        <f>SUM(BK397:BK400)</f>
        <v>0</v>
      </c>
    </row>
    <row r="397" spans="2:65" s="1" customFormat="1" ht="33" customHeight="1">
      <c r="B397" s="31"/>
      <c r="C397" s="131" t="s">
        <v>651</v>
      </c>
      <c r="D397" s="131" t="s">
        <v>144</v>
      </c>
      <c r="E397" s="132" t="s">
        <v>652</v>
      </c>
      <c r="F397" s="133" t="s">
        <v>653</v>
      </c>
      <c r="G397" s="134" t="s">
        <v>175</v>
      </c>
      <c r="H397" s="135">
        <v>46.84</v>
      </c>
      <c r="I397" s="136"/>
      <c r="J397" s="137">
        <f>ROUND(I397*H397,2)</f>
        <v>0</v>
      </c>
      <c r="K397" s="133" t="s">
        <v>148</v>
      </c>
      <c r="L397" s="31"/>
      <c r="M397" s="138" t="s">
        <v>1</v>
      </c>
      <c r="N397" s="139" t="s">
        <v>38</v>
      </c>
      <c r="P397" s="140">
        <f>O397*H397</f>
        <v>0</v>
      </c>
      <c r="Q397" s="140">
        <v>1.2E-4</v>
      </c>
      <c r="R397" s="140">
        <f>Q397*H397</f>
        <v>5.6208000000000004E-3</v>
      </c>
      <c r="S397" s="140">
        <v>0</v>
      </c>
      <c r="T397" s="141">
        <f>S397*H397</f>
        <v>0</v>
      </c>
      <c r="AR397" s="142" t="s">
        <v>231</v>
      </c>
      <c r="AT397" s="142" t="s">
        <v>144</v>
      </c>
      <c r="AU397" s="142" t="s">
        <v>83</v>
      </c>
      <c r="AY397" s="16" t="s">
        <v>142</v>
      </c>
      <c r="BE397" s="143">
        <f>IF(N397="základní",J397,0)</f>
        <v>0</v>
      </c>
      <c r="BF397" s="143">
        <f>IF(N397="snížená",J397,0)</f>
        <v>0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6" t="s">
        <v>81</v>
      </c>
      <c r="BK397" s="143">
        <f>ROUND(I397*H397,2)</f>
        <v>0</v>
      </c>
      <c r="BL397" s="16" t="s">
        <v>231</v>
      </c>
      <c r="BM397" s="142" t="s">
        <v>654</v>
      </c>
    </row>
    <row r="398" spans="2:65" s="12" customFormat="1" ht="11.25">
      <c r="B398" s="144"/>
      <c r="D398" s="145" t="s">
        <v>151</v>
      </c>
      <c r="E398" s="146" t="s">
        <v>1</v>
      </c>
      <c r="F398" s="147" t="s">
        <v>606</v>
      </c>
      <c r="H398" s="148">
        <v>46.84</v>
      </c>
      <c r="I398" s="149"/>
      <c r="L398" s="144"/>
      <c r="M398" s="150"/>
      <c r="T398" s="151"/>
      <c r="AT398" s="146" t="s">
        <v>151</v>
      </c>
      <c r="AU398" s="146" t="s">
        <v>83</v>
      </c>
      <c r="AV398" s="12" t="s">
        <v>83</v>
      </c>
      <c r="AW398" s="12" t="s">
        <v>30</v>
      </c>
      <c r="AX398" s="12" t="s">
        <v>81</v>
      </c>
      <c r="AY398" s="146" t="s">
        <v>142</v>
      </c>
    </row>
    <row r="399" spans="2:65" s="1" customFormat="1" ht="24.2" customHeight="1">
      <c r="B399" s="31"/>
      <c r="C399" s="159" t="s">
        <v>655</v>
      </c>
      <c r="D399" s="159" t="s">
        <v>212</v>
      </c>
      <c r="E399" s="160" t="s">
        <v>656</v>
      </c>
      <c r="F399" s="161" t="s">
        <v>657</v>
      </c>
      <c r="G399" s="162" t="s">
        <v>175</v>
      </c>
      <c r="H399" s="163">
        <v>49.182000000000002</v>
      </c>
      <c r="I399" s="164"/>
      <c r="J399" s="165">
        <f>ROUND(I399*H399,2)</f>
        <v>0</v>
      </c>
      <c r="K399" s="161" t="s">
        <v>148</v>
      </c>
      <c r="L399" s="166"/>
      <c r="M399" s="167" t="s">
        <v>1</v>
      </c>
      <c r="N399" s="168" t="s">
        <v>38</v>
      </c>
      <c r="P399" s="140">
        <f>O399*H399</f>
        <v>0</v>
      </c>
      <c r="Q399" s="140">
        <v>1.5E-3</v>
      </c>
      <c r="R399" s="140">
        <f>Q399*H399</f>
        <v>7.3773000000000005E-2</v>
      </c>
      <c r="S399" s="140">
        <v>0</v>
      </c>
      <c r="T399" s="141">
        <f>S399*H399</f>
        <v>0</v>
      </c>
      <c r="AR399" s="142" t="s">
        <v>314</v>
      </c>
      <c r="AT399" s="142" t="s">
        <v>212</v>
      </c>
      <c r="AU399" s="142" t="s">
        <v>83</v>
      </c>
      <c r="AY399" s="16" t="s">
        <v>142</v>
      </c>
      <c r="BE399" s="143">
        <f>IF(N399="základní",J399,0)</f>
        <v>0</v>
      </c>
      <c r="BF399" s="143">
        <f>IF(N399="snížená",J399,0)</f>
        <v>0</v>
      </c>
      <c r="BG399" s="143">
        <f>IF(N399="zákl. přenesená",J399,0)</f>
        <v>0</v>
      </c>
      <c r="BH399" s="143">
        <f>IF(N399="sníž. přenesená",J399,0)</f>
        <v>0</v>
      </c>
      <c r="BI399" s="143">
        <f>IF(N399="nulová",J399,0)</f>
        <v>0</v>
      </c>
      <c r="BJ399" s="16" t="s">
        <v>81</v>
      </c>
      <c r="BK399" s="143">
        <f>ROUND(I399*H399,2)</f>
        <v>0</v>
      </c>
      <c r="BL399" s="16" t="s">
        <v>231</v>
      </c>
      <c r="BM399" s="142" t="s">
        <v>658</v>
      </c>
    </row>
    <row r="400" spans="2:65" s="12" customFormat="1" ht="11.25">
      <c r="B400" s="144"/>
      <c r="D400" s="145" t="s">
        <v>151</v>
      </c>
      <c r="E400" s="146" t="s">
        <v>1</v>
      </c>
      <c r="F400" s="147" t="s">
        <v>659</v>
      </c>
      <c r="H400" s="148">
        <v>49.182000000000002</v>
      </c>
      <c r="I400" s="149"/>
      <c r="L400" s="144"/>
      <c r="M400" s="150"/>
      <c r="T400" s="151"/>
      <c r="AT400" s="146" t="s">
        <v>151</v>
      </c>
      <c r="AU400" s="146" t="s">
        <v>83</v>
      </c>
      <c r="AV400" s="12" t="s">
        <v>83</v>
      </c>
      <c r="AW400" s="12" t="s">
        <v>30</v>
      </c>
      <c r="AX400" s="12" t="s">
        <v>81</v>
      </c>
      <c r="AY400" s="146" t="s">
        <v>142</v>
      </c>
    </row>
    <row r="401" spans="2:65" s="11" customFormat="1" ht="22.9" customHeight="1">
      <c r="B401" s="119"/>
      <c r="D401" s="120" t="s">
        <v>72</v>
      </c>
      <c r="E401" s="129" t="s">
        <v>660</v>
      </c>
      <c r="F401" s="129" t="s">
        <v>661</v>
      </c>
      <c r="I401" s="122"/>
      <c r="J401" s="130">
        <f>BK401</f>
        <v>0</v>
      </c>
      <c r="L401" s="119"/>
      <c r="M401" s="124"/>
      <c r="P401" s="125">
        <f>SUM(P402:P405)</f>
        <v>0</v>
      </c>
      <c r="R401" s="125">
        <f>SUM(R402:R405)</f>
        <v>0.13121999999999998</v>
      </c>
      <c r="T401" s="126">
        <f>SUM(T402:T405)</f>
        <v>0</v>
      </c>
      <c r="AR401" s="120" t="s">
        <v>83</v>
      </c>
      <c r="AT401" s="127" t="s">
        <v>72</v>
      </c>
      <c r="AU401" s="127" t="s">
        <v>81</v>
      </c>
      <c r="AY401" s="120" t="s">
        <v>142</v>
      </c>
      <c r="BK401" s="128">
        <f>SUM(BK402:BK405)</f>
        <v>0</v>
      </c>
    </row>
    <row r="402" spans="2:65" s="1" customFormat="1" ht="24.2" customHeight="1">
      <c r="B402" s="31"/>
      <c r="C402" s="131" t="s">
        <v>662</v>
      </c>
      <c r="D402" s="131" t="s">
        <v>144</v>
      </c>
      <c r="E402" s="132" t="s">
        <v>663</v>
      </c>
      <c r="F402" s="133" t="s">
        <v>664</v>
      </c>
      <c r="G402" s="134" t="s">
        <v>665</v>
      </c>
      <c r="H402" s="135">
        <v>2</v>
      </c>
      <c r="I402" s="136"/>
      <c r="J402" s="137">
        <f>ROUND(I402*H402,2)</f>
        <v>0</v>
      </c>
      <c r="K402" s="133" t="s">
        <v>148</v>
      </c>
      <c r="L402" s="31"/>
      <c r="M402" s="138" t="s">
        <v>1</v>
      </c>
      <c r="N402" s="139" t="s">
        <v>38</v>
      </c>
      <c r="P402" s="140">
        <f>O402*H402</f>
        <v>0</v>
      </c>
      <c r="Q402" s="140">
        <v>2.894E-2</v>
      </c>
      <c r="R402" s="140">
        <f>Q402*H402</f>
        <v>5.7880000000000001E-2</v>
      </c>
      <c r="S402" s="140">
        <v>0</v>
      </c>
      <c r="T402" s="141">
        <f>S402*H402</f>
        <v>0</v>
      </c>
      <c r="AR402" s="142" t="s">
        <v>231</v>
      </c>
      <c r="AT402" s="142" t="s">
        <v>144</v>
      </c>
      <c r="AU402" s="142" t="s">
        <v>83</v>
      </c>
      <c r="AY402" s="16" t="s">
        <v>142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6" t="s">
        <v>81</v>
      </c>
      <c r="BK402" s="143">
        <f>ROUND(I402*H402,2)</f>
        <v>0</v>
      </c>
      <c r="BL402" s="16" t="s">
        <v>231</v>
      </c>
      <c r="BM402" s="142" t="s">
        <v>666</v>
      </c>
    </row>
    <row r="403" spans="2:65" s="1" customFormat="1" ht="24.2" customHeight="1">
      <c r="B403" s="31"/>
      <c r="C403" s="131" t="s">
        <v>667</v>
      </c>
      <c r="D403" s="131" t="s">
        <v>144</v>
      </c>
      <c r="E403" s="132" t="s">
        <v>668</v>
      </c>
      <c r="F403" s="133" t="s">
        <v>669</v>
      </c>
      <c r="G403" s="134" t="s">
        <v>665</v>
      </c>
      <c r="H403" s="135">
        <v>3</v>
      </c>
      <c r="I403" s="136"/>
      <c r="J403" s="137">
        <f>ROUND(I403*H403,2)</f>
        <v>0</v>
      </c>
      <c r="K403" s="133" t="s">
        <v>148</v>
      </c>
      <c r="L403" s="31"/>
      <c r="M403" s="138" t="s">
        <v>1</v>
      </c>
      <c r="N403" s="139" t="s">
        <v>38</v>
      </c>
      <c r="P403" s="140">
        <f>O403*H403</f>
        <v>0</v>
      </c>
      <c r="Q403" s="140">
        <v>1.7729999999999999E-2</v>
      </c>
      <c r="R403" s="140">
        <f>Q403*H403</f>
        <v>5.3190000000000001E-2</v>
      </c>
      <c r="S403" s="140">
        <v>0</v>
      </c>
      <c r="T403" s="141">
        <f>S403*H403</f>
        <v>0</v>
      </c>
      <c r="AR403" s="142" t="s">
        <v>231</v>
      </c>
      <c r="AT403" s="142" t="s">
        <v>144</v>
      </c>
      <c r="AU403" s="142" t="s">
        <v>83</v>
      </c>
      <c r="AY403" s="16" t="s">
        <v>142</v>
      </c>
      <c r="BE403" s="143">
        <f>IF(N403="základní",J403,0)</f>
        <v>0</v>
      </c>
      <c r="BF403" s="143">
        <f>IF(N403="snížená",J403,0)</f>
        <v>0</v>
      </c>
      <c r="BG403" s="143">
        <f>IF(N403="zákl. přenesená",J403,0)</f>
        <v>0</v>
      </c>
      <c r="BH403" s="143">
        <f>IF(N403="sníž. přenesená",J403,0)</f>
        <v>0</v>
      </c>
      <c r="BI403" s="143">
        <f>IF(N403="nulová",J403,0)</f>
        <v>0</v>
      </c>
      <c r="BJ403" s="16" t="s">
        <v>81</v>
      </c>
      <c r="BK403" s="143">
        <f>ROUND(I403*H403,2)</f>
        <v>0</v>
      </c>
      <c r="BL403" s="16" t="s">
        <v>231</v>
      </c>
      <c r="BM403" s="142" t="s">
        <v>670</v>
      </c>
    </row>
    <row r="404" spans="2:65" s="1" customFormat="1" ht="24.2" customHeight="1">
      <c r="B404" s="31"/>
      <c r="C404" s="131" t="s">
        <v>671</v>
      </c>
      <c r="D404" s="131" t="s">
        <v>144</v>
      </c>
      <c r="E404" s="132" t="s">
        <v>672</v>
      </c>
      <c r="F404" s="133" t="s">
        <v>673</v>
      </c>
      <c r="G404" s="134" t="s">
        <v>665</v>
      </c>
      <c r="H404" s="135">
        <v>1</v>
      </c>
      <c r="I404" s="136"/>
      <c r="J404" s="137">
        <f>ROUND(I404*H404,2)</f>
        <v>0</v>
      </c>
      <c r="K404" s="133" t="s">
        <v>148</v>
      </c>
      <c r="L404" s="31"/>
      <c r="M404" s="138" t="s">
        <v>1</v>
      </c>
      <c r="N404" s="139" t="s">
        <v>38</v>
      </c>
      <c r="P404" s="140">
        <f>O404*H404</f>
        <v>0</v>
      </c>
      <c r="Q404" s="140">
        <v>1.4749999999999999E-2</v>
      </c>
      <c r="R404" s="140">
        <f>Q404*H404</f>
        <v>1.4749999999999999E-2</v>
      </c>
      <c r="S404" s="140">
        <v>0</v>
      </c>
      <c r="T404" s="141">
        <f>S404*H404</f>
        <v>0</v>
      </c>
      <c r="AR404" s="142" t="s">
        <v>231</v>
      </c>
      <c r="AT404" s="142" t="s">
        <v>144</v>
      </c>
      <c r="AU404" s="142" t="s">
        <v>83</v>
      </c>
      <c r="AY404" s="16" t="s">
        <v>142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6" t="s">
        <v>81</v>
      </c>
      <c r="BK404" s="143">
        <f>ROUND(I404*H404,2)</f>
        <v>0</v>
      </c>
      <c r="BL404" s="16" t="s">
        <v>231</v>
      </c>
      <c r="BM404" s="142" t="s">
        <v>674</v>
      </c>
    </row>
    <row r="405" spans="2:65" s="1" customFormat="1" ht="21.75" customHeight="1">
      <c r="B405" s="31"/>
      <c r="C405" s="131" t="s">
        <v>675</v>
      </c>
      <c r="D405" s="131" t="s">
        <v>144</v>
      </c>
      <c r="E405" s="132" t="s">
        <v>676</v>
      </c>
      <c r="F405" s="133" t="s">
        <v>677</v>
      </c>
      <c r="G405" s="134" t="s">
        <v>665</v>
      </c>
      <c r="H405" s="135">
        <v>3</v>
      </c>
      <c r="I405" s="136"/>
      <c r="J405" s="137">
        <f>ROUND(I405*H405,2)</f>
        <v>0</v>
      </c>
      <c r="K405" s="133" t="s">
        <v>148</v>
      </c>
      <c r="L405" s="31"/>
      <c r="M405" s="138" t="s">
        <v>1</v>
      </c>
      <c r="N405" s="139" t="s">
        <v>38</v>
      </c>
      <c r="P405" s="140">
        <f>O405*H405</f>
        <v>0</v>
      </c>
      <c r="Q405" s="140">
        <v>1.8E-3</v>
      </c>
      <c r="R405" s="140">
        <f>Q405*H405</f>
        <v>5.4000000000000003E-3</v>
      </c>
      <c r="S405" s="140">
        <v>0</v>
      </c>
      <c r="T405" s="141">
        <f>S405*H405</f>
        <v>0</v>
      </c>
      <c r="AR405" s="142" t="s">
        <v>231</v>
      </c>
      <c r="AT405" s="142" t="s">
        <v>144</v>
      </c>
      <c r="AU405" s="142" t="s">
        <v>83</v>
      </c>
      <c r="AY405" s="16" t="s">
        <v>142</v>
      </c>
      <c r="BE405" s="143">
        <f>IF(N405="základní",J405,0)</f>
        <v>0</v>
      </c>
      <c r="BF405" s="143">
        <f>IF(N405="snížená",J405,0)</f>
        <v>0</v>
      </c>
      <c r="BG405" s="143">
        <f>IF(N405="zákl. přenesená",J405,0)</f>
        <v>0</v>
      </c>
      <c r="BH405" s="143">
        <f>IF(N405="sníž. přenesená",J405,0)</f>
        <v>0</v>
      </c>
      <c r="BI405" s="143">
        <f>IF(N405="nulová",J405,0)</f>
        <v>0</v>
      </c>
      <c r="BJ405" s="16" t="s">
        <v>81</v>
      </c>
      <c r="BK405" s="143">
        <f>ROUND(I405*H405,2)</f>
        <v>0</v>
      </c>
      <c r="BL405" s="16" t="s">
        <v>231</v>
      </c>
      <c r="BM405" s="142" t="s">
        <v>678</v>
      </c>
    </row>
    <row r="406" spans="2:65" s="11" customFormat="1" ht="22.9" customHeight="1">
      <c r="B406" s="119"/>
      <c r="D406" s="120" t="s">
        <v>72</v>
      </c>
      <c r="E406" s="129" t="s">
        <v>679</v>
      </c>
      <c r="F406" s="129" t="s">
        <v>680</v>
      </c>
      <c r="I406" s="122"/>
      <c r="J406" s="130">
        <f>BK406</f>
        <v>0</v>
      </c>
      <c r="L406" s="119"/>
      <c r="M406" s="124"/>
      <c r="P406" s="125">
        <f>SUM(P407:P408)</f>
        <v>0</v>
      </c>
      <c r="R406" s="125">
        <f>SUM(R407:R408)</f>
        <v>3.4300000000000004E-2</v>
      </c>
      <c r="T406" s="126">
        <f>SUM(T407:T408)</f>
        <v>0</v>
      </c>
      <c r="AR406" s="120" t="s">
        <v>83</v>
      </c>
      <c r="AT406" s="127" t="s">
        <v>72</v>
      </c>
      <c r="AU406" s="127" t="s">
        <v>81</v>
      </c>
      <c r="AY406" s="120" t="s">
        <v>142</v>
      </c>
      <c r="BK406" s="128">
        <f>SUM(BK407:BK408)</f>
        <v>0</v>
      </c>
    </row>
    <row r="407" spans="2:65" s="1" customFormat="1" ht="33" customHeight="1">
      <c r="B407" s="31"/>
      <c r="C407" s="131" t="s">
        <v>681</v>
      </c>
      <c r="D407" s="131" t="s">
        <v>144</v>
      </c>
      <c r="E407" s="132" t="s">
        <v>682</v>
      </c>
      <c r="F407" s="133" t="s">
        <v>683</v>
      </c>
      <c r="G407" s="134" t="s">
        <v>665</v>
      </c>
      <c r="H407" s="135">
        <v>2</v>
      </c>
      <c r="I407" s="136"/>
      <c r="J407" s="137">
        <f>ROUND(I407*H407,2)</f>
        <v>0</v>
      </c>
      <c r="K407" s="133" t="s">
        <v>148</v>
      </c>
      <c r="L407" s="31"/>
      <c r="M407" s="138" t="s">
        <v>1</v>
      </c>
      <c r="N407" s="139" t="s">
        <v>38</v>
      </c>
      <c r="P407" s="140">
        <f>O407*H407</f>
        <v>0</v>
      </c>
      <c r="Q407" s="140">
        <v>1.6650000000000002E-2</v>
      </c>
      <c r="R407" s="140">
        <f>Q407*H407</f>
        <v>3.3300000000000003E-2</v>
      </c>
      <c r="S407" s="140">
        <v>0</v>
      </c>
      <c r="T407" s="141">
        <f>S407*H407</f>
        <v>0</v>
      </c>
      <c r="AR407" s="142" t="s">
        <v>231</v>
      </c>
      <c r="AT407" s="142" t="s">
        <v>144</v>
      </c>
      <c r="AU407" s="142" t="s">
        <v>83</v>
      </c>
      <c r="AY407" s="16" t="s">
        <v>142</v>
      </c>
      <c r="BE407" s="143">
        <f>IF(N407="základní",J407,0)</f>
        <v>0</v>
      </c>
      <c r="BF407" s="143">
        <f>IF(N407="snížená",J407,0)</f>
        <v>0</v>
      </c>
      <c r="BG407" s="143">
        <f>IF(N407="zákl. přenesená",J407,0)</f>
        <v>0</v>
      </c>
      <c r="BH407" s="143">
        <f>IF(N407="sníž. přenesená",J407,0)</f>
        <v>0</v>
      </c>
      <c r="BI407" s="143">
        <f>IF(N407="nulová",J407,0)</f>
        <v>0</v>
      </c>
      <c r="BJ407" s="16" t="s">
        <v>81</v>
      </c>
      <c r="BK407" s="143">
        <f>ROUND(I407*H407,2)</f>
        <v>0</v>
      </c>
      <c r="BL407" s="16" t="s">
        <v>231</v>
      </c>
      <c r="BM407" s="142" t="s">
        <v>684</v>
      </c>
    </row>
    <row r="408" spans="2:65" s="1" customFormat="1" ht="16.5" customHeight="1">
      <c r="B408" s="31"/>
      <c r="C408" s="131" t="s">
        <v>685</v>
      </c>
      <c r="D408" s="131" t="s">
        <v>144</v>
      </c>
      <c r="E408" s="132" t="s">
        <v>686</v>
      </c>
      <c r="F408" s="133" t="s">
        <v>687</v>
      </c>
      <c r="G408" s="134" t="s">
        <v>665</v>
      </c>
      <c r="H408" s="135">
        <v>2</v>
      </c>
      <c r="I408" s="136"/>
      <c r="J408" s="137">
        <f>ROUND(I408*H408,2)</f>
        <v>0</v>
      </c>
      <c r="K408" s="133" t="s">
        <v>148</v>
      </c>
      <c r="L408" s="31"/>
      <c r="M408" s="138" t="s">
        <v>1</v>
      </c>
      <c r="N408" s="139" t="s">
        <v>38</v>
      </c>
      <c r="P408" s="140">
        <f>O408*H408</f>
        <v>0</v>
      </c>
      <c r="Q408" s="140">
        <v>5.0000000000000001E-4</v>
      </c>
      <c r="R408" s="140">
        <f>Q408*H408</f>
        <v>1E-3</v>
      </c>
      <c r="S408" s="140">
        <v>0</v>
      </c>
      <c r="T408" s="141">
        <f>S408*H408</f>
        <v>0</v>
      </c>
      <c r="AR408" s="142" t="s">
        <v>231</v>
      </c>
      <c r="AT408" s="142" t="s">
        <v>144</v>
      </c>
      <c r="AU408" s="142" t="s">
        <v>83</v>
      </c>
      <c r="AY408" s="16" t="s">
        <v>142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6" t="s">
        <v>81</v>
      </c>
      <c r="BK408" s="143">
        <f>ROUND(I408*H408,2)</f>
        <v>0</v>
      </c>
      <c r="BL408" s="16" t="s">
        <v>231</v>
      </c>
      <c r="BM408" s="142" t="s">
        <v>688</v>
      </c>
    </row>
    <row r="409" spans="2:65" s="11" customFormat="1" ht="22.9" customHeight="1">
      <c r="B409" s="119"/>
      <c r="D409" s="120" t="s">
        <v>72</v>
      </c>
      <c r="E409" s="129" t="s">
        <v>689</v>
      </c>
      <c r="F409" s="129" t="s">
        <v>690</v>
      </c>
      <c r="I409" s="122"/>
      <c r="J409" s="130">
        <f>BK409</f>
        <v>0</v>
      </c>
      <c r="L409" s="119"/>
      <c r="M409" s="124"/>
      <c r="P409" s="125">
        <f>SUM(P410:P417)</f>
        <v>0</v>
      </c>
      <c r="R409" s="125">
        <f>SUM(R410:R417)</f>
        <v>0.10742240000000002</v>
      </c>
      <c r="T409" s="126">
        <f>SUM(T410:T417)</f>
        <v>0</v>
      </c>
      <c r="AR409" s="120" t="s">
        <v>83</v>
      </c>
      <c r="AT409" s="127" t="s">
        <v>72</v>
      </c>
      <c r="AU409" s="127" t="s">
        <v>81</v>
      </c>
      <c r="AY409" s="120" t="s">
        <v>142</v>
      </c>
      <c r="BK409" s="128">
        <f>SUM(BK410:BK417)</f>
        <v>0</v>
      </c>
    </row>
    <row r="410" spans="2:65" s="1" customFormat="1" ht="24.2" customHeight="1">
      <c r="B410" s="31"/>
      <c r="C410" s="131" t="s">
        <v>691</v>
      </c>
      <c r="D410" s="131" t="s">
        <v>144</v>
      </c>
      <c r="E410" s="132" t="s">
        <v>692</v>
      </c>
      <c r="F410" s="133" t="s">
        <v>693</v>
      </c>
      <c r="G410" s="134" t="s">
        <v>175</v>
      </c>
      <c r="H410" s="135">
        <v>2.6920000000000002</v>
      </c>
      <c r="I410" s="136"/>
      <c r="J410" s="137">
        <f>ROUND(I410*H410,2)</f>
        <v>0</v>
      </c>
      <c r="K410" s="133" t="s">
        <v>148</v>
      </c>
      <c r="L410" s="31"/>
      <c r="M410" s="138" t="s">
        <v>1</v>
      </c>
      <c r="N410" s="139" t="s">
        <v>38</v>
      </c>
      <c r="P410" s="140">
        <f>O410*H410</f>
        <v>0</v>
      </c>
      <c r="Q410" s="140">
        <v>2.7199999999999998E-2</v>
      </c>
      <c r="R410" s="140">
        <f>Q410*H410</f>
        <v>7.3222400000000007E-2</v>
      </c>
      <c r="S410" s="140">
        <v>0</v>
      </c>
      <c r="T410" s="141">
        <f>S410*H410</f>
        <v>0</v>
      </c>
      <c r="AR410" s="142" t="s">
        <v>231</v>
      </c>
      <c r="AT410" s="142" t="s">
        <v>144</v>
      </c>
      <c r="AU410" s="142" t="s">
        <v>83</v>
      </c>
      <c r="AY410" s="16" t="s">
        <v>142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6" t="s">
        <v>81</v>
      </c>
      <c r="BK410" s="143">
        <f>ROUND(I410*H410,2)</f>
        <v>0</v>
      </c>
      <c r="BL410" s="16" t="s">
        <v>231</v>
      </c>
      <c r="BM410" s="142" t="s">
        <v>694</v>
      </c>
    </row>
    <row r="411" spans="2:65" s="12" customFormat="1" ht="11.25">
      <c r="B411" s="144"/>
      <c r="D411" s="145" t="s">
        <v>151</v>
      </c>
      <c r="E411" s="146" t="s">
        <v>1</v>
      </c>
      <c r="F411" s="147" t="s">
        <v>695</v>
      </c>
      <c r="H411" s="148">
        <v>1.3340000000000001</v>
      </c>
      <c r="I411" s="149"/>
      <c r="L411" s="144"/>
      <c r="M411" s="150"/>
      <c r="T411" s="151"/>
      <c r="AT411" s="146" t="s">
        <v>151</v>
      </c>
      <c r="AU411" s="146" t="s">
        <v>83</v>
      </c>
      <c r="AV411" s="12" t="s">
        <v>83</v>
      </c>
      <c r="AW411" s="12" t="s">
        <v>30</v>
      </c>
      <c r="AX411" s="12" t="s">
        <v>73</v>
      </c>
      <c r="AY411" s="146" t="s">
        <v>142</v>
      </c>
    </row>
    <row r="412" spans="2:65" s="12" customFormat="1" ht="11.25">
      <c r="B412" s="144"/>
      <c r="D412" s="145" t="s">
        <v>151</v>
      </c>
      <c r="E412" s="146" t="s">
        <v>1</v>
      </c>
      <c r="F412" s="147" t="s">
        <v>696</v>
      </c>
      <c r="H412" s="148">
        <v>0.17399999999999999</v>
      </c>
      <c r="I412" s="149"/>
      <c r="L412" s="144"/>
      <c r="M412" s="150"/>
      <c r="T412" s="151"/>
      <c r="AT412" s="146" t="s">
        <v>151</v>
      </c>
      <c r="AU412" s="146" t="s">
        <v>83</v>
      </c>
      <c r="AV412" s="12" t="s">
        <v>83</v>
      </c>
      <c r="AW412" s="12" t="s">
        <v>30</v>
      </c>
      <c r="AX412" s="12" t="s">
        <v>73</v>
      </c>
      <c r="AY412" s="146" t="s">
        <v>142</v>
      </c>
    </row>
    <row r="413" spans="2:65" s="12" customFormat="1" ht="11.25">
      <c r="B413" s="144"/>
      <c r="D413" s="145" t="s">
        <v>151</v>
      </c>
      <c r="E413" s="146" t="s">
        <v>1</v>
      </c>
      <c r="F413" s="147" t="s">
        <v>697</v>
      </c>
      <c r="H413" s="148">
        <v>1.0469999999999999</v>
      </c>
      <c r="I413" s="149"/>
      <c r="L413" s="144"/>
      <c r="M413" s="150"/>
      <c r="T413" s="151"/>
      <c r="AT413" s="146" t="s">
        <v>151</v>
      </c>
      <c r="AU413" s="146" t="s">
        <v>83</v>
      </c>
      <c r="AV413" s="12" t="s">
        <v>83</v>
      </c>
      <c r="AW413" s="12" t="s">
        <v>30</v>
      </c>
      <c r="AX413" s="12" t="s">
        <v>73</v>
      </c>
      <c r="AY413" s="146" t="s">
        <v>142</v>
      </c>
    </row>
    <row r="414" spans="2:65" s="12" customFormat="1" ht="11.25">
      <c r="B414" s="144"/>
      <c r="D414" s="145" t="s">
        <v>151</v>
      </c>
      <c r="E414" s="146" t="s">
        <v>1</v>
      </c>
      <c r="F414" s="147" t="s">
        <v>698</v>
      </c>
      <c r="H414" s="148">
        <v>0.13700000000000001</v>
      </c>
      <c r="I414" s="149"/>
      <c r="L414" s="144"/>
      <c r="M414" s="150"/>
      <c r="T414" s="151"/>
      <c r="AT414" s="146" t="s">
        <v>151</v>
      </c>
      <c r="AU414" s="146" t="s">
        <v>83</v>
      </c>
      <c r="AV414" s="12" t="s">
        <v>83</v>
      </c>
      <c r="AW414" s="12" t="s">
        <v>30</v>
      </c>
      <c r="AX414" s="12" t="s">
        <v>73</v>
      </c>
      <c r="AY414" s="146" t="s">
        <v>142</v>
      </c>
    </row>
    <row r="415" spans="2:65" s="13" customFormat="1" ht="11.25">
      <c r="B415" s="152"/>
      <c r="D415" s="145" t="s">
        <v>151</v>
      </c>
      <c r="E415" s="153" t="s">
        <v>1</v>
      </c>
      <c r="F415" s="154" t="s">
        <v>179</v>
      </c>
      <c r="H415" s="155">
        <v>2.6919999999999997</v>
      </c>
      <c r="I415" s="156"/>
      <c r="L415" s="152"/>
      <c r="M415" s="157"/>
      <c r="T415" s="158"/>
      <c r="AT415" s="153" t="s">
        <v>151</v>
      </c>
      <c r="AU415" s="153" t="s">
        <v>83</v>
      </c>
      <c r="AV415" s="13" t="s">
        <v>149</v>
      </c>
      <c r="AW415" s="13" t="s">
        <v>30</v>
      </c>
      <c r="AX415" s="13" t="s">
        <v>81</v>
      </c>
      <c r="AY415" s="153" t="s">
        <v>142</v>
      </c>
    </row>
    <row r="416" spans="2:65" s="1" customFormat="1" ht="16.5" customHeight="1">
      <c r="B416" s="31"/>
      <c r="C416" s="131" t="s">
        <v>699</v>
      </c>
      <c r="D416" s="131" t="s">
        <v>144</v>
      </c>
      <c r="E416" s="132" t="s">
        <v>700</v>
      </c>
      <c r="F416" s="133" t="s">
        <v>701</v>
      </c>
      <c r="G416" s="134" t="s">
        <v>209</v>
      </c>
      <c r="H416" s="135">
        <v>1</v>
      </c>
      <c r="I416" s="136"/>
      <c r="J416" s="137">
        <f>ROUND(I416*H416,2)</f>
        <v>0</v>
      </c>
      <c r="K416" s="133" t="s">
        <v>1</v>
      </c>
      <c r="L416" s="31"/>
      <c r="M416" s="138" t="s">
        <v>1</v>
      </c>
      <c r="N416" s="139" t="s">
        <v>38</v>
      </c>
      <c r="P416" s="140">
        <f>O416*H416</f>
        <v>0</v>
      </c>
      <c r="Q416" s="140">
        <v>1.7100000000000001E-2</v>
      </c>
      <c r="R416" s="140">
        <f>Q416*H416</f>
        <v>1.7100000000000001E-2</v>
      </c>
      <c r="S416" s="140">
        <v>0</v>
      </c>
      <c r="T416" s="141">
        <f>S416*H416</f>
        <v>0</v>
      </c>
      <c r="AR416" s="142" t="s">
        <v>231</v>
      </c>
      <c r="AT416" s="142" t="s">
        <v>144</v>
      </c>
      <c r="AU416" s="142" t="s">
        <v>83</v>
      </c>
      <c r="AY416" s="16" t="s">
        <v>142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6" t="s">
        <v>81</v>
      </c>
      <c r="BK416" s="143">
        <f>ROUND(I416*H416,2)</f>
        <v>0</v>
      </c>
      <c r="BL416" s="16" t="s">
        <v>231</v>
      </c>
      <c r="BM416" s="142" t="s">
        <v>702</v>
      </c>
    </row>
    <row r="417" spans="2:65" s="1" customFormat="1" ht="16.5" customHeight="1">
      <c r="B417" s="31"/>
      <c r="C417" s="131" t="s">
        <v>703</v>
      </c>
      <c r="D417" s="131" t="s">
        <v>144</v>
      </c>
      <c r="E417" s="132" t="s">
        <v>704</v>
      </c>
      <c r="F417" s="133" t="s">
        <v>705</v>
      </c>
      <c r="G417" s="134" t="s">
        <v>209</v>
      </c>
      <c r="H417" s="135">
        <v>1</v>
      </c>
      <c r="I417" s="136"/>
      <c r="J417" s="137">
        <f>ROUND(I417*H417,2)</f>
        <v>0</v>
      </c>
      <c r="K417" s="133" t="s">
        <v>1</v>
      </c>
      <c r="L417" s="31"/>
      <c r="M417" s="138" t="s">
        <v>1</v>
      </c>
      <c r="N417" s="139" t="s">
        <v>38</v>
      </c>
      <c r="P417" s="140">
        <f>O417*H417</f>
        <v>0</v>
      </c>
      <c r="Q417" s="140">
        <v>1.7100000000000001E-2</v>
      </c>
      <c r="R417" s="140">
        <f>Q417*H417</f>
        <v>1.7100000000000001E-2</v>
      </c>
      <c r="S417" s="140">
        <v>0</v>
      </c>
      <c r="T417" s="141">
        <f>S417*H417</f>
        <v>0</v>
      </c>
      <c r="AR417" s="142" t="s">
        <v>231</v>
      </c>
      <c r="AT417" s="142" t="s">
        <v>144</v>
      </c>
      <c r="AU417" s="142" t="s">
        <v>83</v>
      </c>
      <c r="AY417" s="16" t="s">
        <v>142</v>
      </c>
      <c r="BE417" s="143">
        <f>IF(N417="základní",J417,0)</f>
        <v>0</v>
      </c>
      <c r="BF417" s="143">
        <f>IF(N417="snížená",J417,0)</f>
        <v>0</v>
      </c>
      <c r="BG417" s="143">
        <f>IF(N417="zákl. přenesená",J417,0)</f>
        <v>0</v>
      </c>
      <c r="BH417" s="143">
        <f>IF(N417="sníž. přenesená",J417,0)</f>
        <v>0</v>
      </c>
      <c r="BI417" s="143">
        <f>IF(N417="nulová",J417,0)</f>
        <v>0</v>
      </c>
      <c r="BJ417" s="16" t="s">
        <v>81</v>
      </c>
      <c r="BK417" s="143">
        <f>ROUND(I417*H417,2)</f>
        <v>0</v>
      </c>
      <c r="BL417" s="16" t="s">
        <v>231</v>
      </c>
      <c r="BM417" s="142" t="s">
        <v>706</v>
      </c>
    </row>
    <row r="418" spans="2:65" s="11" customFormat="1" ht="22.9" customHeight="1">
      <c r="B418" s="119"/>
      <c r="D418" s="120" t="s">
        <v>72</v>
      </c>
      <c r="E418" s="129" t="s">
        <v>707</v>
      </c>
      <c r="F418" s="129" t="s">
        <v>708</v>
      </c>
      <c r="I418" s="122"/>
      <c r="J418" s="130">
        <f>BK418</f>
        <v>0</v>
      </c>
      <c r="L418" s="119"/>
      <c r="M418" s="124"/>
      <c r="P418" s="125">
        <f>SUM(P419:P436)</f>
        <v>0</v>
      </c>
      <c r="R418" s="125">
        <f>SUM(R419:R436)</f>
        <v>0.64061570000000001</v>
      </c>
      <c r="T418" s="126">
        <f>SUM(T419:T436)</f>
        <v>0.20024285000000003</v>
      </c>
      <c r="AR418" s="120" t="s">
        <v>83</v>
      </c>
      <c r="AT418" s="127" t="s">
        <v>72</v>
      </c>
      <c r="AU418" s="127" t="s">
        <v>81</v>
      </c>
      <c r="AY418" s="120" t="s">
        <v>142</v>
      </c>
      <c r="BK418" s="128">
        <f>SUM(BK419:BK436)</f>
        <v>0</v>
      </c>
    </row>
    <row r="419" spans="2:65" s="1" customFormat="1" ht="21.75" customHeight="1">
      <c r="B419" s="31"/>
      <c r="C419" s="131" t="s">
        <v>709</v>
      </c>
      <c r="D419" s="131" t="s">
        <v>144</v>
      </c>
      <c r="E419" s="132" t="s">
        <v>710</v>
      </c>
      <c r="F419" s="133" t="s">
        <v>711</v>
      </c>
      <c r="G419" s="134" t="s">
        <v>309</v>
      </c>
      <c r="H419" s="135">
        <v>89.795000000000002</v>
      </c>
      <c r="I419" s="136"/>
      <c r="J419" s="137">
        <f>ROUND(I419*H419,2)</f>
        <v>0</v>
      </c>
      <c r="K419" s="133" t="s">
        <v>148</v>
      </c>
      <c r="L419" s="31"/>
      <c r="M419" s="138" t="s">
        <v>1</v>
      </c>
      <c r="N419" s="139" t="s">
        <v>38</v>
      </c>
      <c r="P419" s="140">
        <f>O419*H419</f>
        <v>0</v>
      </c>
      <c r="Q419" s="140">
        <v>0</v>
      </c>
      <c r="R419" s="140">
        <f>Q419*H419</f>
        <v>0</v>
      </c>
      <c r="S419" s="140">
        <v>2.2300000000000002E-3</v>
      </c>
      <c r="T419" s="141">
        <f>S419*H419</f>
        <v>0.20024285000000003</v>
      </c>
      <c r="AR419" s="142" t="s">
        <v>231</v>
      </c>
      <c r="AT419" s="142" t="s">
        <v>144</v>
      </c>
      <c r="AU419" s="142" t="s">
        <v>83</v>
      </c>
      <c r="AY419" s="16" t="s">
        <v>142</v>
      </c>
      <c r="BE419" s="143">
        <f>IF(N419="základní",J419,0)</f>
        <v>0</v>
      </c>
      <c r="BF419" s="143">
        <f>IF(N419="snížená",J419,0)</f>
        <v>0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6" t="s">
        <v>81</v>
      </c>
      <c r="BK419" s="143">
        <f>ROUND(I419*H419,2)</f>
        <v>0</v>
      </c>
      <c r="BL419" s="16" t="s">
        <v>231</v>
      </c>
      <c r="BM419" s="142" t="s">
        <v>712</v>
      </c>
    </row>
    <row r="420" spans="2:65" s="12" customFormat="1" ht="11.25">
      <c r="B420" s="144"/>
      <c r="D420" s="145" t="s">
        <v>151</v>
      </c>
      <c r="E420" s="146" t="s">
        <v>1</v>
      </c>
      <c r="F420" s="147" t="s">
        <v>713</v>
      </c>
      <c r="H420" s="148">
        <v>76.03</v>
      </c>
      <c r="I420" s="149"/>
      <c r="L420" s="144"/>
      <c r="M420" s="150"/>
      <c r="T420" s="151"/>
      <c r="AT420" s="146" t="s">
        <v>151</v>
      </c>
      <c r="AU420" s="146" t="s">
        <v>83</v>
      </c>
      <c r="AV420" s="12" t="s">
        <v>83</v>
      </c>
      <c r="AW420" s="12" t="s">
        <v>30</v>
      </c>
      <c r="AX420" s="12" t="s">
        <v>73</v>
      </c>
      <c r="AY420" s="146" t="s">
        <v>142</v>
      </c>
    </row>
    <row r="421" spans="2:65" s="12" customFormat="1" ht="11.25">
      <c r="B421" s="144"/>
      <c r="D421" s="145" t="s">
        <v>151</v>
      </c>
      <c r="E421" s="146" t="s">
        <v>1</v>
      </c>
      <c r="F421" s="147" t="s">
        <v>714</v>
      </c>
      <c r="H421" s="148">
        <v>13.765000000000001</v>
      </c>
      <c r="I421" s="149"/>
      <c r="L421" s="144"/>
      <c r="M421" s="150"/>
      <c r="T421" s="151"/>
      <c r="AT421" s="146" t="s">
        <v>151</v>
      </c>
      <c r="AU421" s="146" t="s">
        <v>83</v>
      </c>
      <c r="AV421" s="12" t="s">
        <v>83</v>
      </c>
      <c r="AW421" s="12" t="s">
        <v>30</v>
      </c>
      <c r="AX421" s="12" t="s">
        <v>73</v>
      </c>
      <c r="AY421" s="146" t="s">
        <v>142</v>
      </c>
    </row>
    <row r="422" spans="2:65" s="13" customFormat="1" ht="11.25">
      <c r="B422" s="152"/>
      <c r="D422" s="145" t="s">
        <v>151</v>
      </c>
      <c r="E422" s="153" t="s">
        <v>1</v>
      </c>
      <c r="F422" s="154" t="s">
        <v>179</v>
      </c>
      <c r="H422" s="155">
        <v>89.795000000000002</v>
      </c>
      <c r="I422" s="156"/>
      <c r="L422" s="152"/>
      <c r="M422" s="157"/>
      <c r="T422" s="158"/>
      <c r="AT422" s="153" t="s">
        <v>151</v>
      </c>
      <c r="AU422" s="153" t="s">
        <v>83</v>
      </c>
      <c r="AV422" s="13" t="s">
        <v>149</v>
      </c>
      <c r="AW422" s="13" t="s">
        <v>30</v>
      </c>
      <c r="AX422" s="13" t="s">
        <v>81</v>
      </c>
      <c r="AY422" s="153" t="s">
        <v>142</v>
      </c>
    </row>
    <row r="423" spans="2:65" s="1" customFormat="1" ht="33" customHeight="1">
      <c r="B423" s="31"/>
      <c r="C423" s="131" t="s">
        <v>715</v>
      </c>
      <c r="D423" s="131" t="s">
        <v>144</v>
      </c>
      <c r="E423" s="132" t="s">
        <v>716</v>
      </c>
      <c r="F423" s="133" t="s">
        <v>717</v>
      </c>
      <c r="G423" s="134" t="s">
        <v>309</v>
      </c>
      <c r="H423" s="135">
        <v>13.765000000000001</v>
      </c>
      <c r="I423" s="136"/>
      <c r="J423" s="137">
        <f>ROUND(I423*H423,2)</f>
        <v>0</v>
      </c>
      <c r="K423" s="133" t="s">
        <v>148</v>
      </c>
      <c r="L423" s="31"/>
      <c r="M423" s="138" t="s">
        <v>1</v>
      </c>
      <c r="N423" s="139" t="s">
        <v>38</v>
      </c>
      <c r="P423" s="140">
        <f>O423*H423</f>
        <v>0</v>
      </c>
      <c r="Q423" s="140">
        <v>4.3800000000000002E-3</v>
      </c>
      <c r="R423" s="140">
        <f>Q423*H423</f>
        <v>6.0290700000000003E-2</v>
      </c>
      <c r="S423" s="140">
        <v>0</v>
      </c>
      <c r="T423" s="141">
        <f>S423*H423</f>
        <v>0</v>
      </c>
      <c r="AR423" s="142" t="s">
        <v>231</v>
      </c>
      <c r="AT423" s="142" t="s">
        <v>144</v>
      </c>
      <c r="AU423" s="142" t="s">
        <v>83</v>
      </c>
      <c r="AY423" s="16" t="s">
        <v>142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6" t="s">
        <v>81</v>
      </c>
      <c r="BK423" s="143">
        <f>ROUND(I423*H423,2)</f>
        <v>0</v>
      </c>
      <c r="BL423" s="16" t="s">
        <v>231</v>
      </c>
      <c r="BM423" s="142" t="s">
        <v>718</v>
      </c>
    </row>
    <row r="424" spans="2:65" s="12" customFormat="1" ht="11.25">
      <c r="B424" s="144"/>
      <c r="D424" s="145" t="s">
        <v>151</v>
      </c>
      <c r="E424" s="146" t="s">
        <v>1</v>
      </c>
      <c r="F424" s="147" t="s">
        <v>714</v>
      </c>
      <c r="H424" s="148">
        <v>13.765000000000001</v>
      </c>
      <c r="I424" s="149"/>
      <c r="L424" s="144"/>
      <c r="M424" s="150"/>
      <c r="T424" s="151"/>
      <c r="AT424" s="146" t="s">
        <v>151</v>
      </c>
      <c r="AU424" s="146" t="s">
        <v>83</v>
      </c>
      <c r="AV424" s="12" t="s">
        <v>83</v>
      </c>
      <c r="AW424" s="12" t="s">
        <v>30</v>
      </c>
      <c r="AX424" s="12" t="s">
        <v>81</v>
      </c>
      <c r="AY424" s="146" t="s">
        <v>142</v>
      </c>
    </row>
    <row r="425" spans="2:65" s="1" customFormat="1" ht="33" customHeight="1">
      <c r="B425" s="31"/>
      <c r="C425" s="131" t="s">
        <v>719</v>
      </c>
      <c r="D425" s="131" t="s">
        <v>144</v>
      </c>
      <c r="E425" s="132" t="s">
        <v>720</v>
      </c>
      <c r="F425" s="133" t="s">
        <v>721</v>
      </c>
      <c r="G425" s="134" t="s">
        <v>309</v>
      </c>
      <c r="H425" s="135">
        <v>76.03</v>
      </c>
      <c r="I425" s="136"/>
      <c r="J425" s="137">
        <f>ROUND(I425*H425,2)</f>
        <v>0</v>
      </c>
      <c r="K425" s="133" t="s">
        <v>148</v>
      </c>
      <c r="L425" s="31"/>
      <c r="M425" s="138" t="s">
        <v>1</v>
      </c>
      <c r="N425" s="139" t="s">
        <v>38</v>
      </c>
      <c r="P425" s="140">
        <f>O425*H425</f>
        <v>0</v>
      </c>
      <c r="Q425" s="140">
        <v>5.8399999999999997E-3</v>
      </c>
      <c r="R425" s="140">
        <f>Q425*H425</f>
        <v>0.4440152</v>
      </c>
      <c r="S425" s="140">
        <v>0</v>
      </c>
      <c r="T425" s="141">
        <f>S425*H425</f>
        <v>0</v>
      </c>
      <c r="AR425" s="142" t="s">
        <v>231</v>
      </c>
      <c r="AT425" s="142" t="s">
        <v>144</v>
      </c>
      <c r="AU425" s="142" t="s">
        <v>83</v>
      </c>
      <c r="AY425" s="16" t="s">
        <v>142</v>
      </c>
      <c r="BE425" s="143">
        <f>IF(N425="základní",J425,0)</f>
        <v>0</v>
      </c>
      <c r="BF425" s="143">
        <f>IF(N425="snížená",J425,0)</f>
        <v>0</v>
      </c>
      <c r="BG425" s="143">
        <f>IF(N425="zákl. přenesená",J425,0)</f>
        <v>0</v>
      </c>
      <c r="BH425" s="143">
        <f>IF(N425="sníž. přenesená",J425,0)</f>
        <v>0</v>
      </c>
      <c r="BI425" s="143">
        <f>IF(N425="nulová",J425,0)</f>
        <v>0</v>
      </c>
      <c r="BJ425" s="16" t="s">
        <v>81</v>
      </c>
      <c r="BK425" s="143">
        <f>ROUND(I425*H425,2)</f>
        <v>0</v>
      </c>
      <c r="BL425" s="16" t="s">
        <v>231</v>
      </c>
      <c r="BM425" s="142" t="s">
        <v>722</v>
      </c>
    </row>
    <row r="426" spans="2:65" s="12" customFormat="1" ht="11.25">
      <c r="B426" s="144"/>
      <c r="D426" s="145" t="s">
        <v>151</v>
      </c>
      <c r="E426" s="146" t="s">
        <v>1</v>
      </c>
      <c r="F426" s="147" t="s">
        <v>713</v>
      </c>
      <c r="H426" s="148">
        <v>76.03</v>
      </c>
      <c r="I426" s="149"/>
      <c r="L426" s="144"/>
      <c r="M426" s="150"/>
      <c r="T426" s="151"/>
      <c r="AT426" s="146" t="s">
        <v>151</v>
      </c>
      <c r="AU426" s="146" t="s">
        <v>83</v>
      </c>
      <c r="AV426" s="12" t="s">
        <v>83</v>
      </c>
      <c r="AW426" s="12" t="s">
        <v>30</v>
      </c>
      <c r="AX426" s="12" t="s">
        <v>81</v>
      </c>
      <c r="AY426" s="146" t="s">
        <v>142</v>
      </c>
    </row>
    <row r="427" spans="2:65" s="1" customFormat="1" ht="33" customHeight="1">
      <c r="B427" s="31"/>
      <c r="C427" s="131" t="s">
        <v>723</v>
      </c>
      <c r="D427" s="131" t="s">
        <v>144</v>
      </c>
      <c r="E427" s="132" t="s">
        <v>724</v>
      </c>
      <c r="F427" s="133" t="s">
        <v>725</v>
      </c>
      <c r="G427" s="134" t="s">
        <v>209</v>
      </c>
      <c r="H427" s="135">
        <v>14</v>
      </c>
      <c r="I427" s="136"/>
      <c r="J427" s="137">
        <f>ROUND(I427*H427,2)</f>
        <v>0</v>
      </c>
      <c r="K427" s="133" t="s">
        <v>148</v>
      </c>
      <c r="L427" s="31"/>
      <c r="M427" s="138" t="s">
        <v>1</v>
      </c>
      <c r="N427" s="139" t="s">
        <v>38</v>
      </c>
      <c r="P427" s="140">
        <f>O427*H427</f>
        <v>0</v>
      </c>
      <c r="Q427" s="140">
        <v>0</v>
      </c>
      <c r="R427" s="140">
        <f>Q427*H427</f>
        <v>0</v>
      </c>
      <c r="S427" s="140">
        <v>0</v>
      </c>
      <c r="T427" s="141">
        <f>S427*H427</f>
        <v>0</v>
      </c>
      <c r="AR427" s="142" t="s">
        <v>231</v>
      </c>
      <c r="AT427" s="142" t="s">
        <v>144</v>
      </c>
      <c r="AU427" s="142" t="s">
        <v>83</v>
      </c>
      <c r="AY427" s="16" t="s">
        <v>142</v>
      </c>
      <c r="BE427" s="143">
        <f>IF(N427="základní",J427,0)</f>
        <v>0</v>
      </c>
      <c r="BF427" s="143">
        <f>IF(N427="snížená",J427,0)</f>
        <v>0</v>
      </c>
      <c r="BG427" s="143">
        <f>IF(N427="zákl. přenesená",J427,0)</f>
        <v>0</v>
      </c>
      <c r="BH427" s="143">
        <f>IF(N427="sníž. přenesená",J427,0)</f>
        <v>0</v>
      </c>
      <c r="BI427" s="143">
        <f>IF(N427="nulová",J427,0)</f>
        <v>0</v>
      </c>
      <c r="BJ427" s="16" t="s">
        <v>81</v>
      </c>
      <c r="BK427" s="143">
        <f>ROUND(I427*H427,2)</f>
        <v>0</v>
      </c>
      <c r="BL427" s="16" t="s">
        <v>231</v>
      </c>
      <c r="BM427" s="142" t="s">
        <v>726</v>
      </c>
    </row>
    <row r="428" spans="2:65" s="1" customFormat="1" ht="24.2" customHeight="1">
      <c r="B428" s="31"/>
      <c r="C428" s="131" t="s">
        <v>727</v>
      </c>
      <c r="D428" s="131" t="s">
        <v>144</v>
      </c>
      <c r="E428" s="132" t="s">
        <v>728</v>
      </c>
      <c r="F428" s="133" t="s">
        <v>729</v>
      </c>
      <c r="G428" s="134" t="s">
        <v>309</v>
      </c>
      <c r="H428" s="135">
        <v>17.600000000000001</v>
      </c>
      <c r="I428" s="136"/>
      <c r="J428" s="137">
        <f>ROUND(I428*H428,2)</f>
        <v>0</v>
      </c>
      <c r="K428" s="133" t="s">
        <v>148</v>
      </c>
      <c r="L428" s="31"/>
      <c r="M428" s="138" t="s">
        <v>1</v>
      </c>
      <c r="N428" s="139" t="s">
        <v>38</v>
      </c>
      <c r="P428" s="140">
        <f>O428*H428</f>
        <v>0</v>
      </c>
      <c r="Q428" s="140">
        <v>2.2200000000000002E-3</v>
      </c>
      <c r="R428" s="140">
        <f>Q428*H428</f>
        <v>3.907200000000001E-2</v>
      </c>
      <c r="S428" s="140">
        <v>0</v>
      </c>
      <c r="T428" s="141">
        <f>S428*H428</f>
        <v>0</v>
      </c>
      <c r="AR428" s="142" t="s">
        <v>231</v>
      </c>
      <c r="AT428" s="142" t="s">
        <v>144</v>
      </c>
      <c r="AU428" s="142" t="s">
        <v>83</v>
      </c>
      <c r="AY428" s="16" t="s">
        <v>142</v>
      </c>
      <c r="BE428" s="143">
        <f>IF(N428="základní",J428,0)</f>
        <v>0</v>
      </c>
      <c r="BF428" s="143">
        <f>IF(N428="snížená",J428,0)</f>
        <v>0</v>
      </c>
      <c r="BG428" s="143">
        <f>IF(N428="zákl. přenesená",J428,0)</f>
        <v>0</v>
      </c>
      <c r="BH428" s="143">
        <f>IF(N428="sníž. přenesená",J428,0)</f>
        <v>0</v>
      </c>
      <c r="BI428" s="143">
        <f>IF(N428="nulová",J428,0)</f>
        <v>0</v>
      </c>
      <c r="BJ428" s="16" t="s">
        <v>81</v>
      </c>
      <c r="BK428" s="143">
        <f>ROUND(I428*H428,2)</f>
        <v>0</v>
      </c>
      <c r="BL428" s="16" t="s">
        <v>231</v>
      </c>
      <c r="BM428" s="142" t="s">
        <v>730</v>
      </c>
    </row>
    <row r="429" spans="2:65" s="12" customFormat="1" ht="11.25">
      <c r="B429" s="144"/>
      <c r="D429" s="145" t="s">
        <v>151</v>
      </c>
      <c r="E429" s="146" t="s">
        <v>1</v>
      </c>
      <c r="F429" s="147" t="s">
        <v>731</v>
      </c>
      <c r="H429" s="148">
        <v>17.600000000000001</v>
      </c>
      <c r="I429" s="149"/>
      <c r="L429" s="144"/>
      <c r="M429" s="150"/>
      <c r="T429" s="151"/>
      <c r="AT429" s="146" t="s">
        <v>151</v>
      </c>
      <c r="AU429" s="146" t="s">
        <v>83</v>
      </c>
      <c r="AV429" s="12" t="s">
        <v>83</v>
      </c>
      <c r="AW429" s="12" t="s">
        <v>30</v>
      </c>
      <c r="AX429" s="12" t="s">
        <v>81</v>
      </c>
      <c r="AY429" s="146" t="s">
        <v>142</v>
      </c>
    </row>
    <row r="430" spans="2:65" s="1" customFormat="1" ht="33" customHeight="1">
      <c r="B430" s="31"/>
      <c r="C430" s="131" t="s">
        <v>732</v>
      </c>
      <c r="D430" s="131" t="s">
        <v>144</v>
      </c>
      <c r="E430" s="132" t="s">
        <v>733</v>
      </c>
      <c r="F430" s="133" t="s">
        <v>734</v>
      </c>
      <c r="G430" s="134" t="s">
        <v>209</v>
      </c>
      <c r="H430" s="135">
        <v>30</v>
      </c>
      <c r="I430" s="136"/>
      <c r="J430" s="137">
        <f>ROUND(I430*H430,2)</f>
        <v>0</v>
      </c>
      <c r="K430" s="133" t="s">
        <v>148</v>
      </c>
      <c r="L430" s="31"/>
      <c r="M430" s="138" t="s">
        <v>1</v>
      </c>
      <c r="N430" s="139" t="s">
        <v>38</v>
      </c>
      <c r="P430" s="140">
        <f>O430*H430</f>
        <v>0</v>
      </c>
      <c r="Q430" s="140">
        <v>0</v>
      </c>
      <c r="R430" s="140">
        <f>Q430*H430</f>
        <v>0</v>
      </c>
      <c r="S430" s="140">
        <v>0</v>
      </c>
      <c r="T430" s="141">
        <f>S430*H430</f>
        <v>0</v>
      </c>
      <c r="AR430" s="142" t="s">
        <v>231</v>
      </c>
      <c r="AT430" s="142" t="s">
        <v>144</v>
      </c>
      <c r="AU430" s="142" t="s">
        <v>83</v>
      </c>
      <c r="AY430" s="16" t="s">
        <v>142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6" t="s">
        <v>81</v>
      </c>
      <c r="BK430" s="143">
        <f>ROUND(I430*H430,2)</f>
        <v>0</v>
      </c>
      <c r="BL430" s="16" t="s">
        <v>231</v>
      </c>
      <c r="BM430" s="142" t="s">
        <v>735</v>
      </c>
    </row>
    <row r="431" spans="2:65" s="1" customFormat="1" ht="24.2" customHeight="1">
      <c r="B431" s="31"/>
      <c r="C431" s="131" t="s">
        <v>736</v>
      </c>
      <c r="D431" s="131" t="s">
        <v>144</v>
      </c>
      <c r="E431" s="132" t="s">
        <v>737</v>
      </c>
      <c r="F431" s="133" t="s">
        <v>738</v>
      </c>
      <c r="G431" s="134" t="s">
        <v>309</v>
      </c>
      <c r="H431" s="135">
        <v>19.265000000000001</v>
      </c>
      <c r="I431" s="136"/>
      <c r="J431" s="137">
        <f>ROUND(I431*H431,2)</f>
        <v>0</v>
      </c>
      <c r="K431" s="133" t="s">
        <v>148</v>
      </c>
      <c r="L431" s="31"/>
      <c r="M431" s="138" t="s">
        <v>1</v>
      </c>
      <c r="N431" s="139" t="s">
        <v>38</v>
      </c>
      <c r="P431" s="140">
        <f>O431*H431</f>
        <v>0</v>
      </c>
      <c r="Q431" s="140">
        <v>3.5200000000000001E-3</v>
      </c>
      <c r="R431" s="140">
        <f>Q431*H431</f>
        <v>6.7812800000000006E-2</v>
      </c>
      <c r="S431" s="140">
        <v>0</v>
      </c>
      <c r="T431" s="141">
        <f>S431*H431</f>
        <v>0</v>
      </c>
      <c r="AR431" s="142" t="s">
        <v>231</v>
      </c>
      <c r="AT431" s="142" t="s">
        <v>144</v>
      </c>
      <c r="AU431" s="142" t="s">
        <v>83</v>
      </c>
      <c r="AY431" s="16" t="s">
        <v>142</v>
      </c>
      <c r="BE431" s="143">
        <f>IF(N431="základní",J431,0)</f>
        <v>0</v>
      </c>
      <c r="BF431" s="143">
        <f>IF(N431="snížená",J431,0)</f>
        <v>0</v>
      </c>
      <c r="BG431" s="143">
        <f>IF(N431="zákl. přenesená",J431,0)</f>
        <v>0</v>
      </c>
      <c r="BH431" s="143">
        <f>IF(N431="sníž. přenesená",J431,0)</f>
        <v>0</v>
      </c>
      <c r="BI431" s="143">
        <f>IF(N431="nulová",J431,0)</f>
        <v>0</v>
      </c>
      <c r="BJ431" s="16" t="s">
        <v>81</v>
      </c>
      <c r="BK431" s="143">
        <f>ROUND(I431*H431,2)</f>
        <v>0</v>
      </c>
      <c r="BL431" s="16" t="s">
        <v>231</v>
      </c>
      <c r="BM431" s="142" t="s">
        <v>739</v>
      </c>
    </row>
    <row r="432" spans="2:65" s="12" customFormat="1" ht="11.25">
      <c r="B432" s="144"/>
      <c r="D432" s="145" t="s">
        <v>151</v>
      </c>
      <c r="E432" s="146" t="s">
        <v>1</v>
      </c>
      <c r="F432" s="147" t="s">
        <v>740</v>
      </c>
      <c r="H432" s="148">
        <v>19.265000000000001</v>
      </c>
      <c r="I432" s="149"/>
      <c r="L432" s="144"/>
      <c r="M432" s="150"/>
      <c r="T432" s="151"/>
      <c r="AT432" s="146" t="s">
        <v>151</v>
      </c>
      <c r="AU432" s="146" t="s">
        <v>83</v>
      </c>
      <c r="AV432" s="12" t="s">
        <v>83</v>
      </c>
      <c r="AW432" s="12" t="s">
        <v>30</v>
      </c>
      <c r="AX432" s="12" t="s">
        <v>81</v>
      </c>
      <c r="AY432" s="146" t="s">
        <v>142</v>
      </c>
    </row>
    <row r="433" spans="2:65" s="1" customFormat="1" ht="33" customHeight="1">
      <c r="B433" s="31"/>
      <c r="C433" s="131" t="s">
        <v>741</v>
      </c>
      <c r="D433" s="131" t="s">
        <v>144</v>
      </c>
      <c r="E433" s="132" t="s">
        <v>742</v>
      </c>
      <c r="F433" s="133" t="s">
        <v>743</v>
      </c>
      <c r="G433" s="134" t="s">
        <v>209</v>
      </c>
      <c r="H433" s="135">
        <v>6</v>
      </c>
      <c r="I433" s="136"/>
      <c r="J433" s="137">
        <f>ROUND(I433*H433,2)</f>
        <v>0</v>
      </c>
      <c r="K433" s="133" t="s">
        <v>148</v>
      </c>
      <c r="L433" s="31"/>
      <c r="M433" s="138" t="s">
        <v>1</v>
      </c>
      <c r="N433" s="139" t="s">
        <v>38</v>
      </c>
      <c r="P433" s="140">
        <f>O433*H433</f>
        <v>0</v>
      </c>
      <c r="Q433" s="140">
        <v>0</v>
      </c>
      <c r="R433" s="140">
        <f>Q433*H433</f>
        <v>0</v>
      </c>
      <c r="S433" s="140">
        <v>0</v>
      </c>
      <c r="T433" s="141">
        <f>S433*H433</f>
        <v>0</v>
      </c>
      <c r="AR433" s="142" t="s">
        <v>231</v>
      </c>
      <c r="AT433" s="142" t="s">
        <v>144</v>
      </c>
      <c r="AU433" s="142" t="s">
        <v>83</v>
      </c>
      <c r="AY433" s="16" t="s">
        <v>142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6" t="s">
        <v>81</v>
      </c>
      <c r="BK433" s="143">
        <f>ROUND(I433*H433,2)</f>
        <v>0</v>
      </c>
      <c r="BL433" s="16" t="s">
        <v>231</v>
      </c>
      <c r="BM433" s="142" t="s">
        <v>744</v>
      </c>
    </row>
    <row r="434" spans="2:65" s="1" customFormat="1" ht="33" customHeight="1">
      <c r="B434" s="31"/>
      <c r="C434" s="131" t="s">
        <v>745</v>
      </c>
      <c r="D434" s="131" t="s">
        <v>144</v>
      </c>
      <c r="E434" s="132" t="s">
        <v>746</v>
      </c>
      <c r="F434" s="133" t="s">
        <v>747</v>
      </c>
      <c r="G434" s="134" t="s">
        <v>309</v>
      </c>
      <c r="H434" s="135">
        <v>13.375</v>
      </c>
      <c r="I434" s="136"/>
      <c r="J434" s="137">
        <f>ROUND(I434*H434,2)</f>
        <v>0</v>
      </c>
      <c r="K434" s="133" t="s">
        <v>148</v>
      </c>
      <c r="L434" s="31"/>
      <c r="M434" s="138" t="s">
        <v>1</v>
      </c>
      <c r="N434" s="139" t="s">
        <v>38</v>
      </c>
      <c r="P434" s="140">
        <f>O434*H434</f>
        <v>0</v>
      </c>
      <c r="Q434" s="140">
        <v>2.2000000000000001E-3</v>
      </c>
      <c r="R434" s="140">
        <f>Q434*H434</f>
        <v>2.9425000000000003E-2</v>
      </c>
      <c r="S434" s="140">
        <v>0</v>
      </c>
      <c r="T434" s="141">
        <f>S434*H434</f>
        <v>0</v>
      </c>
      <c r="AR434" s="142" t="s">
        <v>231</v>
      </c>
      <c r="AT434" s="142" t="s">
        <v>144</v>
      </c>
      <c r="AU434" s="142" t="s">
        <v>83</v>
      </c>
      <c r="AY434" s="16" t="s">
        <v>142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6" t="s">
        <v>81</v>
      </c>
      <c r="BK434" s="143">
        <f>ROUND(I434*H434,2)</f>
        <v>0</v>
      </c>
      <c r="BL434" s="16" t="s">
        <v>231</v>
      </c>
      <c r="BM434" s="142" t="s">
        <v>748</v>
      </c>
    </row>
    <row r="435" spans="2:65" s="12" customFormat="1" ht="11.25">
      <c r="B435" s="144"/>
      <c r="D435" s="145" t="s">
        <v>151</v>
      </c>
      <c r="E435" s="146" t="s">
        <v>1</v>
      </c>
      <c r="F435" s="147" t="s">
        <v>749</v>
      </c>
      <c r="H435" s="148">
        <v>13.375</v>
      </c>
      <c r="I435" s="149"/>
      <c r="L435" s="144"/>
      <c r="M435" s="150"/>
      <c r="T435" s="151"/>
      <c r="AT435" s="146" t="s">
        <v>151</v>
      </c>
      <c r="AU435" s="146" t="s">
        <v>83</v>
      </c>
      <c r="AV435" s="12" t="s">
        <v>83</v>
      </c>
      <c r="AW435" s="12" t="s">
        <v>30</v>
      </c>
      <c r="AX435" s="12" t="s">
        <v>81</v>
      </c>
      <c r="AY435" s="146" t="s">
        <v>142</v>
      </c>
    </row>
    <row r="436" spans="2:65" s="1" customFormat="1" ht="24.2" customHeight="1">
      <c r="B436" s="31"/>
      <c r="C436" s="131" t="s">
        <v>750</v>
      </c>
      <c r="D436" s="131" t="s">
        <v>144</v>
      </c>
      <c r="E436" s="132" t="s">
        <v>751</v>
      </c>
      <c r="F436" s="133" t="s">
        <v>752</v>
      </c>
      <c r="G436" s="134" t="s">
        <v>163</v>
      </c>
      <c r="H436" s="135">
        <v>0.64100000000000001</v>
      </c>
      <c r="I436" s="136"/>
      <c r="J436" s="137">
        <f>ROUND(I436*H436,2)</f>
        <v>0</v>
      </c>
      <c r="K436" s="133" t="s">
        <v>148</v>
      </c>
      <c r="L436" s="31"/>
      <c r="M436" s="138" t="s">
        <v>1</v>
      </c>
      <c r="N436" s="139" t="s">
        <v>38</v>
      </c>
      <c r="P436" s="140">
        <f>O436*H436</f>
        <v>0</v>
      </c>
      <c r="Q436" s="140">
        <v>0</v>
      </c>
      <c r="R436" s="140">
        <f>Q436*H436</f>
        <v>0</v>
      </c>
      <c r="S436" s="140">
        <v>0</v>
      </c>
      <c r="T436" s="141">
        <f>S436*H436</f>
        <v>0</v>
      </c>
      <c r="AR436" s="142" t="s">
        <v>231</v>
      </c>
      <c r="AT436" s="142" t="s">
        <v>144</v>
      </c>
      <c r="AU436" s="142" t="s">
        <v>83</v>
      </c>
      <c r="AY436" s="16" t="s">
        <v>142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6" t="s">
        <v>81</v>
      </c>
      <c r="BK436" s="143">
        <f>ROUND(I436*H436,2)</f>
        <v>0</v>
      </c>
      <c r="BL436" s="16" t="s">
        <v>231</v>
      </c>
      <c r="BM436" s="142" t="s">
        <v>753</v>
      </c>
    </row>
    <row r="437" spans="2:65" s="11" customFormat="1" ht="22.9" customHeight="1">
      <c r="B437" s="119"/>
      <c r="D437" s="120" t="s">
        <v>72</v>
      </c>
      <c r="E437" s="129" t="s">
        <v>754</v>
      </c>
      <c r="F437" s="129" t="s">
        <v>755</v>
      </c>
      <c r="I437" s="122"/>
      <c r="J437" s="130">
        <f>BK437</f>
        <v>0</v>
      </c>
      <c r="L437" s="119"/>
      <c r="M437" s="124"/>
      <c r="P437" s="125">
        <f>SUM(P438:P442)</f>
        <v>0</v>
      </c>
      <c r="R437" s="125">
        <f>SUM(R438:R442)</f>
        <v>0.18125173</v>
      </c>
      <c r="T437" s="126">
        <f>SUM(T438:T442)</f>
        <v>0</v>
      </c>
      <c r="AR437" s="120" t="s">
        <v>83</v>
      </c>
      <c r="AT437" s="127" t="s">
        <v>72</v>
      </c>
      <c r="AU437" s="127" t="s">
        <v>81</v>
      </c>
      <c r="AY437" s="120" t="s">
        <v>142</v>
      </c>
      <c r="BK437" s="128">
        <f>SUM(BK438:BK442)</f>
        <v>0</v>
      </c>
    </row>
    <row r="438" spans="2:65" s="1" customFormat="1" ht="24.2" customHeight="1">
      <c r="B438" s="31"/>
      <c r="C438" s="131" t="s">
        <v>756</v>
      </c>
      <c r="D438" s="131" t="s">
        <v>144</v>
      </c>
      <c r="E438" s="132" t="s">
        <v>757</v>
      </c>
      <c r="F438" s="133" t="s">
        <v>758</v>
      </c>
      <c r="G438" s="134" t="s">
        <v>175</v>
      </c>
      <c r="H438" s="135">
        <v>43.960999999999999</v>
      </c>
      <c r="I438" s="136"/>
      <c r="J438" s="137">
        <f>ROUND(I438*H438,2)</f>
        <v>0</v>
      </c>
      <c r="K438" s="133" t="s">
        <v>148</v>
      </c>
      <c r="L438" s="31"/>
      <c r="M438" s="138" t="s">
        <v>1</v>
      </c>
      <c r="N438" s="139" t="s">
        <v>38</v>
      </c>
      <c r="P438" s="140">
        <f>O438*H438</f>
        <v>0</v>
      </c>
      <c r="Q438" s="140">
        <v>9.3000000000000005E-4</v>
      </c>
      <c r="R438" s="140">
        <f>Q438*H438</f>
        <v>4.088373E-2</v>
      </c>
      <c r="S438" s="140">
        <v>0</v>
      </c>
      <c r="T438" s="141">
        <f>S438*H438</f>
        <v>0</v>
      </c>
      <c r="AR438" s="142" t="s">
        <v>231</v>
      </c>
      <c r="AT438" s="142" t="s">
        <v>144</v>
      </c>
      <c r="AU438" s="142" t="s">
        <v>83</v>
      </c>
      <c r="AY438" s="16" t="s">
        <v>142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6" t="s">
        <v>81</v>
      </c>
      <c r="BK438" s="143">
        <f>ROUND(I438*H438,2)</f>
        <v>0</v>
      </c>
      <c r="BL438" s="16" t="s">
        <v>231</v>
      </c>
      <c r="BM438" s="142" t="s">
        <v>759</v>
      </c>
    </row>
    <row r="439" spans="2:65" s="12" customFormat="1" ht="11.25">
      <c r="B439" s="144"/>
      <c r="D439" s="145" t="s">
        <v>151</v>
      </c>
      <c r="E439" s="146" t="s">
        <v>1</v>
      </c>
      <c r="F439" s="147" t="s">
        <v>760</v>
      </c>
      <c r="H439" s="148">
        <v>43.960999999999999</v>
      </c>
      <c r="I439" s="149"/>
      <c r="L439" s="144"/>
      <c r="M439" s="150"/>
      <c r="T439" s="151"/>
      <c r="AT439" s="146" t="s">
        <v>151</v>
      </c>
      <c r="AU439" s="146" t="s">
        <v>83</v>
      </c>
      <c r="AV439" s="12" t="s">
        <v>83</v>
      </c>
      <c r="AW439" s="12" t="s">
        <v>30</v>
      </c>
      <c r="AX439" s="12" t="s">
        <v>81</v>
      </c>
      <c r="AY439" s="146" t="s">
        <v>142</v>
      </c>
    </row>
    <row r="440" spans="2:65" s="1" customFormat="1" ht="16.5" customHeight="1">
      <c r="B440" s="31"/>
      <c r="C440" s="159" t="s">
        <v>761</v>
      </c>
      <c r="D440" s="159" t="s">
        <v>212</v>
      </c>
      <c r="E440" s="160" t="s">
        <v>762</v>
      </c>
      <c r="F440" s="161" t="s">
        <v>763</v>
      </c>
      <c r="G440" s="162" t="s">
        <v>175</v>
      </c>
      <c r="H440" s="163">
        <v>45.28</v>
      </c>
      <c r="I440" s="164"/>
      <c r="J440" s="165">
        <f>ROUND(I440*H440,2)</f>
        <v>0</v>
      </c>
      <c r="K440" s="161" t="s">
        <v>148</v>
      </c>
      <c r="L440" s="166"/>
      <c r="M440" s="167" t="s">
        <v>1</v>
      </c>
      <c r="N440" s="168" t="s">
        <v>38</v>
      </c>
      <c r="P440" s="140">
        <f>O440*H440</f>
        <v>0</v>
      </c>
      <c r="Q440" s="140">
        <v>3.0999999999999999E-3</v>
      </c>
      <c r="R440" s="140">
        <f>Q440*H440</f>
        <v>0.14036799999999999</v>
      </c>
      <c r="S440" s="140">
        <v>0</v>
      </c>
      <c r="T440" s="141">
        <f>S440*H440</f>
        <v>0</v>
      </c>
      <c r="AR440" s="142" t="s">
        <v>314</v>
      </c>
      <c r="AT440" s="142" t="s">
        <v>212</v>
      </c>
      <c r="AU440" s="142" t="s">
        <v>83</v>
      </c>
      <c r="AY440" s="16" t="s">
        <v>142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16" t="s">
        <v>81</v>
      </c>
      <c r="BK440" s="143">
        <f>ROUND(I440*H440,2)</f>
        <v>0</v>
      </c>
      <c r="BL440" s="16" t="s">
        <v>231</v>
      </c>
      <c r="BM440" s="142" t="s">
        <v>764</v>
      </c>
    </row>
    <row r="441" spans="2:65" s="12" customFormat="1" ht="11.25">
      <c r="B441" s="144"/>
      <c r="D441" s="145" t="s">
        <v>151</v>
      </c>
      <c r="E441" s="146" t="s">
        <v>1</v>
      </c>
      <c r="F441" s="147" t="s">
        <v>765</v>
      </c>
      <c r="H441" s="148">
        <v>45.28</v>
      </c>
      <c r="I441" s="149"/>
      <c r="L441" s="144"/>
      <c r="M441" s="150"/>
      <c r="T441" s="151"/>
      <c r="AT441" s="146" t="s">
        <v>151</v>
      </c>
      <c r="AU441" s="146" t="s">
        <v>83</v>
      </c>
      <c r="AV441" s="12" t="s">
        <v>83</v>
      </c>
      <c r="AW441" s="12" t="s">
        <v>30</v>
      </c>
      <c r="AX441" s="12" t="s">
        <v>81</v>
      </c>
      <c r="AY441" s="146" t="s">
        <v>142</v>
      </c>
    </row>
    <row r="442" spans="2:65" s="1" customFormat="1" ht="24.2" customHeight="1">
      <c r="B442" s="31"/>
      <c r="C442" s="131" t="s">
        <v>766</v>
      </c>
      <c r="D442" s="131" t="s">
        <v>144</v>
      </c>
      <c r="E442" s="132" t="s">
        <v>767</v>
      </c>
      <c r="F442" s="133" t="s">
        <v>768</v>
      </c>
      <c r="G442" s="134" t="s">
        <v>163</v>
      </c>
      <c r="H442" s="135">
        <v>0.18099999999999999</v>
      </c>
      <c r="I442" s="136"/>
      <c r="J442" s="137">
        <f>ROUND(I442*H442,2)</f>
        <v>0</v>
      </c>
      <c r="K442" s="133" t="s">
        <v>148</v>
      </c>
      <c r="L442" s="31"/>
      <c r="M442" s="138" t="s">
        <v>1</v>
      </c>
      <c r="N442" s="139" t="s">
        <v>38</v>
      </c>
      <c r="P442" s="140">
        <f>O442*H442</f>
        <v>0</v>
      </c>
      <c r="Q442" s="140">
        <v>0</v>
      </c>
      <c r="R442" s="140">
        <f>Q442*H442</f>
        <v>0</v>
      </c>
      <c r="S442" s="140">
        <v>0</v>
      </c>
      <c r="T442" s="141">
        <f>S442*H442</f>
        <v>0</v>
      </c>
      <c r="AR442" s="142" t="s">
        <v>231</v>
      </c>
      <c r="AT442" s="142" t="s">
        <v>144</v>
      </c>
      <c r="AU442" s="142" t="s">
        <v>83</v>
      </c>
      <c r="AY442" s="16" t="s">
        <v>142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6" t="s">
        <v>81</v>
      </c>
      <c r="BK442" s="143">
        <f>ROUND(I442*H442,2)</f>
        <v>0</v>
      </c>
      <c r="BL442" s="16" t="s">
        <v>231</v>
      </c>
      <c r="BM442" s="142" t="s">
        <v>769</v>
      </c>
    </row>
    <row r="443" spans="2:65" s="11" customFormat="1" ht="22.9" customHeight="1">
      <c r="B443" s="119"/>
      <c r="D443" s="120" t="s">
        <v>72</v>
      </c>
      <c r="E443" s="129" t="s">
        <v>770</v>
      </c>
      <c r="F443" s="129" t="s">
        <v>771</v>
      </c>
      <c r="I443" s="122"/>
      <c r="J443" s="130">
        <f>BK443</f>
        <v>0</v>
      </c>
      <c r="L443" s="119"/>
      <c r="M443" s="124"/>
      <c r="P443" s="125">
        <f>SUM(P444:P508)</f>
        <v>0</v>
      </c>
      <c r="R443" s="125">
        <f>SUM(R444:R508)</f>
        <v>1.4891179999999997</v>
      </c>
      <c r="T443" s="126">
        <f>SUM(T444:T508)</f>
        <v>0.40400000000000003</v>
      </c>
      <c r="AR443" s="120" t="s">
        <v>83</v>
      </c>
      <c r="AT443" s="127" t="s">
        <v>72</v>
      </c>
      <c r="AU443" s="127" t="s">
        <v>81</v>
      </c>
      <c r="AY443" s="120" t="s">
        <v>142</v>
      </c>
      <c r="BK443" s="128">
        <f>SUM(BK444:BK508)</f>
        <v>0</v>
      </c>
    </row>
    <row r="444" spans="2:65" s="1" customFormat="1" ht="24.2" customHeight="1">
      <c r="B444" s="31"/>
      <c r="C444" s="131" t="s">
        <v>772</v>
      </c>
      <c r="D444" s="131" t="s">
        <v>144</v>
      </c>
      <c r="E444" s="132" t="s">
        <v>773</v>
      </c>
      <c r="F444" s="133" t="s">
        <v>774</v>
      </c>
      <c r="G444" s="134" t="s">
        <v>175</v>
      </c>
      <c r="H444" s="135">
        <v>21.6</v>
      </c>
      <c r="I444" s="136"/>
      <c r="J444" s="137">
        <f>ROUND(I444*H444,2)</f>
        <v>0</v>
      </c>
      <c r="K444" s="133" t="s">
        <v>148</v>
      </c>
      <c r="L444" s="31"/>
      <c r="M444" s="138" t="s">
        <v>1</v>
      </c>
      <c r="N444" s="139" t="s">
        <v>38</v>
      </c>
      <c r="P444" s="140">
        <f>O444*H444</f>
        <v>0</v>
      </c>
      <c r="Q444" s="140">
        <v>2.7E-4</v>
      </c>
      <c r="R444" s="140">
        <f>Q444*H444</f>
        <v>5.8320000000000004E-3</v>
      </c>
      <c r="S444" s="140">
        <v>0</v>
      </c>
      <c r="T444" s="141">
        <f>S444*H444</f>
        <v>0</v>
      </c>
      <c r="AR444" s="142" t="s">
        <v>231</v>
      </c>
      <c r="AT444" s="142" t="s">
        <v>144</v>
      </c>
      <c r="AU444" s="142" t="s">
        <v>83</v>
      </c>
      <c r="AY444" s="16" t="s">
        <v>142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6" t="s">
        <v>81</v>
      </c>
      <c r="BK444" s="143">
        <f>ROUND(I444*H444,2)</f>
        <v>0</v>
      </c>
      <c r="BL444" s="16" t="s">
        <v>231</v>
      </c>
      <c r="BM444" s="142" t="s">
        <v>775</v>
      </c>
    </row>
    <row r="445" spans="2:65" s="12" customFormat="1" ht="11.25">
      <c r="B445" s="144"/>
      <c r="D445" s="145" t="s">
        <v>151</v>
      </c>
      <c r="E445" s="146" t="s">
        <v>1</v>
      </c>
      <c r="F445" s="147" t="s">
        <v>776</v>
      </c>
      <c r="H445" s="148">
        <v>21.6</v>
      </c>
      <c r="I445" s="149"/>
      <c r="L445" s="144"/>
      <c r="M445" s="150"/>
      <c r="T445" s="151"/>
      <c r="AT445" s="146" t="s">
        <v>151</v>
      </c>
      <c r="AU445" s="146" t="s">
        <v>83</v>
      </c>
      <c r="AV445" s="12" t="s">
        <v>83</v>
      </c>
      <c r="AW445" s="12" t="s">
        <v>30</v>
      </c>
      <c r="AX445" s="12" t="s">
        <v>81</v>
      </c>
      <c r="AY445" s="146" t="s">
        <v>142</v>
      </c>
    </row>
    <row r="446" spans="2:65" s="1" customFormat="1" ht="24.2" customHeight="1">
      <c r="B446" s="31"/>
      <c r="C446" s="159" t="s">
        <v>777</v>
      </c>
      <c r="D446" s="159" t="s">
        <v>212</v>
      </c>
      <c r="E446" s="160" t="s">
        <v>778</v>
      </c>
      <c r="F446" s="161" t="s">
        <v>779</v>
      </c>
      <c r="G446" s="162" t="s">
        <v>175</v>
      </c>
      <c r="H446" s="163">
        <v>21.6</v>
      </c>
      <c r="I446" s="164"/>
      <c r="J446" s="165">
        <f>ROUND(I446*H446,2)</f>
        <v>0</v>
      </c>
      <c r="K446" s="161" t="s">
        <v>148</v>
      </c>
      <c r="L446" s="166"/>
      <c r="M446" s="167" t="s">
        <v>1</v>
      </c>
      <c r="N446" s="168" t="s">
        <v>38</v>
      </c>
      <c r="P446" s="140">
        <f>O446*H446</f>
        <v>0</v>
      </c>
      <c r="Q446" s="140">
        <v>3.6810000000000002E-2</v>
      </c>
      <c r="R446" s="140">
        <f>Q446*H446</f>
        <v>0.79509600000000014</v>
      </c>
      <c r="S446" s="140">
        <v>0</v>
      </c>
      <c r="T446" s="141">
        <f>S446*H446</f>
        <v>0</v>
      </c>
      <c r="AR446" s="142" t="s">
        <v>314</v>
      </c>
      <c r="AT446" s="142" t="s">
        <v>212</v>
      </c>
      <c r="AU446" s="142" t="s">
        <v>83</v>
      </c>
      <c r="AY446" s="16" t="s">
        <v>142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6" t="s">
        <v>81</v>
      </c>
      <c r="BK446" s="143">
        <f>ROUND(I446*H446,2)</f>
        <v>0</v>
      </c>
      <c r="BL446" s="16" t="s">
        <v>231</v>
      </c>
      <c r="BM446" s="142" t="s">
        <v>780</v>
      </c>
    </row>
    <row r="447" spans="2:65" s="1" customFormat="1" ht="24.2" customHeight="1">
      <c r="B447" s="31"/>
      <c r="C447" s="131" t="s">
        <v>781</v>
      </c>
      <c r="D447" s="131" t="s">
        <v>144</v>
      </c>
      <c r="E447" s="132" t="s">
        <v>782</v>
      </c>
      <c r="F447" s="133" t="s">
        <v>783</v>
      </c>
      <c r="G447" s="134" t="s">
        <v>209</v>
      </c>
      <c r="H447" s="135">
        <v>7</v>
      </c>
      <c r="I447" s="136"/>
      <c r="J447" s="137">
        <f>ROUND(I447*H447,2)</f>
        <v>0</v>
      </c>
      <c r="K447" s="133" t="s">
        <v>148</v>
      </c>
      <c r="L447" s="31"/>
      <c r="M447" s="138" t="s">
        <v>1</v>
      </c>
      <c r="N447" s="139" t="s">
        <v>38</v>
      </c>
      <c r="P447" s="140">
        <f>O447*H447</f>
        <v>0</v>
      </c>
      <c r="Q447" s="140">
        <v>2.7E-4</v>
      </c>
      <c r="R447" s="140">
        <f>Q447*H447</f>
        <v>1.89E-3</v>
      </c>
      <c r="S447" s="140">
        <v>0</v>
      </c>
      <c r="T447" s="141">
        <f>S447*H447</f>
        <v>0</v>
      </c>
      <c r="AR447" s="142" t="s">
        <v>231</v>
      </c>
      <c r="AT447" s="142" t="s">
        <v>144</v>
      </c>
      <c r="AU447" s="142" t="s">
        <v>83</v>
      </c>
      <c r="AY447" s="16" t="s">
        <v>142</v>
      </c>
      <c r="BE447" s="143">
        <f>IF(N447="základní",J447,0)</f>
        <v>0</v>
      </c>
      <c r="BF447" s="143">
        <f>IF(N447="snížená",J447,0)</f>
        <v>0</v>
      </c>
      <c r="BG447" s="143">
        <f>IF(N447="zákl. přenesená",J447,0)</f>
        <v>0</v>
      </c>
      <c r="BH447" s="143">
        <f>IF(N447="sníž. přenesená",J447,0)</f>
        <v>0</v>
      </c>
      <c r="BI447" s="143">
        <f>IF(N447="nulová",J447,0)</f>
        <v>0</v>
      </c>
      <c r="BJ447" s="16" t="s">
        <v>81</v>
      </c>
      <c r="BK447" s="143">
        <f>ROUND(I447*H447,2)</f>
        <v>0</v>
      </c>
      <c r="BL447" s="16" t="s">
        <v>231</v>
      </c>
      <c r="BM447" s="142" t="s">
        <v>784</v>
      </c>
    </row>
    <row r="448" spans="2:65" s="12" customFormat="1" ht="11.25">
      <c r="B448" s="144"/>
      <c r="D448" s="145" t="s">
        <v>151</v>
      </c>
      <c r="E448" s="146" t="s">
        <v>1</v>
      </c>
      <c r="F448" s="147" t="s">
        <v>785</v>
      </c>
      <c r="H448" s="148">
        <v>1</v>
      </c>
      <c r="I448" s="149"/>
      <c r="L448" s="144"/>
      <c r="M448" s="150"/>
      <c r="T448" s="151"/>
      <c r="AT448" s="146" t="s">
        <v>151</v>
      </c>
      <c r="AU448" s="146" t="s">
        <v>83</v>
      </c>
      <c r="AV448" s="12" t="s">
        <v>83</v>
      </c>
      <c r="AW448" s="12" t="s">
        <v>30</v>
      </c>
      <c r="AX448" s="12" t="s">
        <v>73</v>
      </c>
      <c r="AY448" s="146" t="s">
        <v>142</v>
      </c>
    </row>
    <row r="449" spans="2:65" s="12" customFormat="1" ht="11.25">
      <c r="B449" s="144"/>
      <c r="D449" s="145" t="s">
        <v>151</v>
      </c>
      <c r="E449" s="146" t="s">
        <v>1</v>
      </c>
      <c r="F449" s="147" t="s">
        <v>786</v>
      </c>
      <c r="H449" s="148">
        <v>6</v>
      </c>
      <c r="I449" s="149"/>
      <c r="L449" s="144"/>
      <c r="M449" s="150"/>
      <c r="T449" s="151"/>
      <c r="AT449" s="146" t="s">
        <v>151</v>
      </c>
      <c r="AU449" s="146" t="s">
        <v>83</v>
      </c>
      <c r="AV449" s="12" t="s">
        <v>83</v>
      </c>
      <c r="AW449" s="12" t="s">
        <v>30</v>
      </c>
      <c r="AX449" s="12" t="s">
        <v>73</v>
      </c>
      <c r="AY449" s="146" t="s">
        <v>142</v>
      </c>
    </row>
    <row r="450" spans="2:65" s="13" customFormat="1" ht="11.25">
      <c r="B450" s="152"/>
      <c r="D450" s="145" t="s">
        <v>151</v>
      </c>
      <c r="E450" s="153" t="s">
        <v>1</v>
      </c>
      <c r="F450" s="154" t="s">
        <v>179</v>
      </c>
      <c r="H450" s="155">
        <v>7</v>
      </c>
      <c r="I450" s="156"/>
      <c r="L450" s="152"/>
      <c r="M450" s="157"/>
      <c r="T450" s="158"/>
      <c r="AT450" s="153" t="s">
        <v>151</v>
      </c>
      <c r="AU450" s="153" t="s">
        <v>83</v>
      </c>
      <c r="AV450" s="13" t="s">
        <v>149</v>
      </c>
      <c r="AW450" s="13" t="s">
        <v>30</v>
      </c>
      <c r="AX450" s="13" t="s">
        <v>81</v>
      </c>
      <c r="AY450" s="153" t="s">
        <v>142</v>
      </c>
    </row>
    <row r="451" spans="2:65" s="1" customFormat="1" ht="21.75" customHeight="1">
      <c r="B451" s="31"/>
      <c r="C451" s="159" t="s">
        <v>787</v>
      </c>
      <c r="D451" s="159" t="s">
        <v>212</v>
      </c>
      <c r="E451" s="160" t="s">
        <v>788</v>
      </c>
      <c r="F451" s="161" t="s">
        <v>789</v>
      </c>
      <c r="G451" s="162" t="s">
        <v>175</v>
      </c>
      <c r="H451" s="163">
        <v>7</v>
      </c>
      <c r="I451" s="164"/>
      <c r="J451" s="165">
        <f>ROUND(I451*H451,2)</f>
        <v>0</v>
      </c>
      <c r="K451" s="161" t="s">
        <v>148</v>
      </c>
      <c r="L451" s="166"/>
      <c r="M451" s="167" t="s">
        <v>1</v>
      </c>
      <c r="N451" s="168" t="s">
        <v>38</v>
      </c>
      <c r="P451" s="140">
        <f>O451*H451</f>
        <v>0</v>
      </c>
      <c r="Q451" s="140">
        <v>4.0280000000000003E-2</v>
      </c>
      <c r="R451" s="140">
        <f>Q451*H451</f>
        <v>0.28196000000000004</v>
      </c>
      <c r="S451" s="140">
        <v>0</v>
      </c>
      <c r="T451" s="141">
        <f>S451*H451</f>
        <v>0</v>
      </c>
      <c r="AR451" s="142" t="s">
        <v>314</v>
      </c>
      <c r="AT451" s="142" t="s">
        <v>212</v>
      </c>
      <c r="AU451" s="142" t="s">
        <v>83</v>
      </c>
      <c r="AY451" s="16" t="s">
        <v>142</v>
      </c>
      <c r="BE451" s="143">
        <f>IF(N451="základní",J451,0)</f>
        <v>0</v>
      </c>
      <c r="BF451" s="143">
        <f>IF(N451="snížená",J451,0)</f>
        <v>0</v>
      </c>
      <c r="BG451" s="143">
        <f>IF(N451="zákl. přenesená",J451,0)</f>
        <v>0</v>
      </c>
      <c r="BH451" s="143">
        <f>IF(N451="sníž. přenesená",J451,0)</f>
        <v>0</v>
      </c>
      <c r="BI451" s="143">
        <f>IF(N451="nulová",J451,0)</f>
        <v>0</v>
      </c>
      <c r="BJ451" s="16" t="s">
        <v>81</v>
      </c>
      <c r="BK451" s="143">
        <f>ROUND(I451*H451,2)</f>
        <v>0</v>
      </c>
      <c r="BL451" s="16" t="s">
        <v>231</v>
      </c>
      <c r="BM451" s="142" t="s">
        <v>790</v>
      </c>
    </row>
    <row r="452" spans="2:65" s="1" customFormat="1" ht="24.2" customHeight="1">
      <c r="B452" s="31"/>
      <c r="C452" s="131" t="s">
        <v>791</v>
      </c>
      <c r="D452" s="131" t="s">
        <v>144</v>
      </c>
      <c r="E452" s="132" t="s">
        <v>792</v>
      </c>
      <c r="F452" s="133" t="s">
        <v>793</v>
      </c>
      <c r="G452" s="134" t="s">
        <v>209</v>
      </c>
      <c r="H452" s="135">
        <v>7</v>
      </c>
      <c r="I452" s="136"/>
      <c r="J452" s="137">
        <f>ROUND(I452*H452,2)</f>
        <v>0</v>
      </c>
      <c r="K452" s="133" t="s">
        <v>148</v>
      </c>
      <c r="L452" s="31"/>
      <c r="M452" s="138" t="s">
        <v>1</v>
      </c>
      <c r="N452" s="139" t="s">
        <v>38</v>
      </c>
      <c r="P452" s="140">
        <f>O452*H452</f>
        <v>0</v>
      </c>
      <c r="Q452" s="140">
        <v>0</v>
      </c>
      <c r="R452" s="140">
        <f>Q452*H452</f>
        <v>0</v>
      </c>
      <c r="S452" s="140">
        <v>0</v>
      </c>
      <c r="T452" s="141">
        <f>S452*H452</f>
        <v>0</v>
      </c>
      <c r="AR452" s="142" t="s">
        <v>231</v>
      </c>
      <c r="AT452" s="142" t="s">
        <v>144</v>
      </c>
      <c r="AU452" s="142" t="s">
        <v>83</v>
      </c>
      <c r="AY452" s="16" t="s">
        <v>142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6" t="s">
        <v>81</v>
      </c>
      <c r="BK452" s="143">
        <f>ROUND(I452*H452,2)</f>
        <v>0</v>
      </c>
      <c r="BL452" s="16" t="s">
        <v>231</v>
      </c>
      <c r="BM452" s="142" t="s">
        <v>794</v>
      </c>
    </row>
    <row r="453" spans="2:65" s="12" customFormat="1" ht="11.25">
      <c r="B453" s="144"/>
      <c r="D453" s="145" t="s">
        <v>151</v>
      </c>
      <c r="E453" s="146" t="s">
        <v>1</v>
      </c>
      <c r="F453" s="147" t="s">
        <v>795</v>
      </c>
      <c r="H453" s="148">
        <v>1</v>
      </c>
      <c r="I453" s="149"/>
      <c r="L453" s="144"/>
      <c r="M453" s="150"/>
      <c r="T453" s="151"/>
      <c r="AT453" s="146" t="s">
        <v>151</v>
      </c>
      <c r="AU453" s="146" t="s">
        <v>83</v>
      </c>
      <c r="AV453" s="12" t="s">
        <v>83</v>
      </c>
      <c r="AW453" s="12" t="s">
        <v>30</v>
      </c>
      <c r="AX453" s="12" t="s">
        <v>73</v>
      </c>
      <c r="AY453" s="146" t="s">
        <v>142</v>
      </c>
    </row>
    <row r="454" spans="2:65" s="12" customFormat="1" ht="11.25">
      <c r="B454" s="144"/>
      <c r="D454" s="145" t="s">
        <v>151</v>
      </c>
      <c r="E454" s="146" t="s">
        <v>1</v>
      </c>
      <c r="F454" s="147" t="s">
        <v>419</v>
      </c>
      <c r="H454" s="148">
        <v>2</v>
      </c>
      <c r="I454" s="149"/>
      <c r="L454" s="144"/>
      <c r="M454" s="150"/>
      <c r="T454" s="151"/>
      <c r="AT454" s="146" t="s">
        <v>151</v>
      </c>
      <c r="AU454" s="146" t="s">
        <v>83</v>
      </c>
      <c r="AV454" s="12" t="s">
        <v>83</v>
      </c>
      <c r="AW454" s="12" t="s">
        <v>30</v>
      </c>
      <c r="AX454" s="12" t="s">
        <v>73</v>
      </c>
      <c r="AY454" s="146" t="s">
        <v>142</v>
      </c>
    </row>
    <row r="455" spans="2:65" s="12" customFormat="1" ht="11.25">
      <c r="B455" s="144"/>
      <c r="D455" s="145" t="s">
        <v>151</v>
      </c>
      <c r="E455" s="146" t="s">
        <v>1</v>
      </c>
      <c r="F455" s="147" t="s">
        <v>420</v>
      </c>
      <c r="H455" s="148">
        <v>3</v>
      </c>
      <c r="I455" s="149"/>
      <c r="L455" s="144"/>
      <c r="M455" s="150"/>
      <c r="T455" s="151"/>
      <c r="AT455" s="146" t="s">
        <v>151</v>
      </c>
      <c r="AU455" s="146" t="s">
        <v>83</v>
      </c>
      <c r="AV455" s="12" t="s">
        <v>83</v>
      </c>
      <c r="AW455" s="12" t="s">
        <v>30</v>
      </c>
      <c r="AX455" s="12" t="s">
        <v>73</v>
      </c>
      <c r="AY455" s="146" t="s">
        <v>142</v>
      </c>
    </row>
    <row r="456" spans="2:65" s="12" customFormat="1" ht="11.25">
      <c r="B456" s="144"/>
      <c r="D456" s="145" t="s">
        <v>151</v>
      </c>
      <c r="E456" s="146" t="s">
        <v>1</v>
      </c>
      <c r="F456" s="147" t="s">
        <v>435</v>
      </c>
      <c r="H456" s="148">
        <v>1</v>
      </c>
      <c r="I456" s="149"/>
      <c r="L456" s="144"/>
      <c r="M456" s="150"/>
      <c r="T456" s="151"/>
      <c r="AT456" s="146" t="s">
        <v>151</v>
      </c>
      <c r="AU456" s="146" t="s">
        <v>83</v>
      </c>
      <c r="AV456" s="12" t="s">
        <v>83</v>
      </c>
      <c r="AW456" s="12" t="s">
        <v>30</v>
      </c>
      <c r="AX456" s="12" t="s">
        <v>73</v>
      </c>
      <c r="AY456" s="146" t="s">
        <v>142</v>
      </c>
    </row>
    <row r="457" spans="2:65" s="13" customFormat="1" ht="11.25">
      <c r="B457" s="152"/>
      <c r="D457" s="145" t="s">
        <v>151</v>
      </c>
      <c r="E457" s="153" t="s">
        <v>1</v>
      </c>
      <c r="F457" s="154" t="s">
        <v>179</v>
      </c>
      <c r="H457" s="155">
        <v>7</v>
      </c>
      <c r="I457" s="156"/>
      <c r="L457" s="152"/>
      <c r="M457" s="157"/>
      <c r="T457" s="158"/>
      <c r="AT457" s="153" t="s">
        <v>151</v>
      </c>
      <c r="AU457" s="153" t="s">
        <v>83</v>
      </c>
      <c r="AV457" s="13" t="s">
        <v>149</v>
      </c>
      <c r="AW457" s="13" t="s">
        <v>30</v>
      </c>
      <c r="AX457" s="13" t="s">
        <v>81</v>
      </c>
      <c r="AY457" s="153" t="s">
        <v>142</v>
      </c>
    </row>
    <row r="458" spans="2:65" s="1" customFormat="1" ht="24.2" customHeight="1">
      <c r="B458" s="31"/>
      <c r="C458" s="159" t="s">
        <v>796</v>
      </c>
      <c r="D458" s="159" t="s">
        <v>212</v>
      </c>
      <c r="E458" s="160" t="s">
        <v>797</v>
      </c>
      <c r="F458" s="161" t="s">
        <v>798</v>
      </c>
      <c r="G458" s="162" t="s">
        <v>209</v>
      </c>
      <c r="H458" s="163">
        <v>1</v>
      </c>
      <c r="I458" s="164"/>
      <c r="J458" s="165">
        <f>ROUND(I458*H458,2)</f>
        <v>0</v>
      </c>
      <c r="K458" s="161" t="s">
        <v>148</v>
      </c>
      <c r="L458" s="166"/>
      <c r="M458" s="167" t="s">
        <v>1</v>
      </c>
      <c r="N458" s="168" t="s">
        <v>38</v>
      </c>
      <c r="P458" s="140">
        <f>O458*H458</f>
        <v>0</v>
      </c>
      <c r="Q458" s="140">
        <v>1.2999999999999999E-2</v>
      </c>
      <c r="R458" s="140">
        <f>Q458*H458</f>
        <v>1.2999999999999999E-2</v>
      </c>
      <c r="S458" s="140">
        <v>0</v>
      </c>
      <c r="T458" s="141">
        <f>S458*H458</f>
        <v>0</v>
      </c>
      <c r="AR458" s="142" t="s">
        <v>314</v>
      </c>
      <c r="AT458" s="142" t="s">
        <v>212</v>
      </c>
      <c r="AU458" s="142" t="s">
        <v>83</v>
      </c>
      <c r="AY458" s="16" t="s">
        <v>142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6" t="s">
        <v>81</v>
      </c>
      <c r="BK458" s="143">
        <f>ROUND(I458*H458,2)</f>
        <v>0</v>
      </c>
      <c r="BL458" s="16" t="s">
        <v>231</v>
      </c>
      <c r="BM458" s="142" t="s">
        <v>799</v>
      </c>
    </row>
    <row r="459" spans="2:65" s="12" customFormat="1" ht="11.25">
      <c r="B459" s="144"/>
      <c r="D459" s="145" t="s">
        <v>151</v>
      </c>
      <c r="E459" s="146" t="s">
        <v>1</v>
      </c>
      <c r="F459" s="147" t="s">
        <v>435</v>
      </c>
      <c r="H459" s="148">
        <v>1</v>
      </c>
      <c r="I459" s="149"/>
      <c r="L459" s="144"/>
      <c r="M459" s="150"/>
      <c r="T459" s="151"/>
      <c r="AT459" s="146" t="s">
        <v>151</v>
      </c>
      <c r="AU459" s="146" t="s">
        <v>83</v>
      </c>
      <c r="AV459" s="12" t="s">
        <v>83</v>
      </c>
      <c r="AW459" s="12" t="s">
        <v>30</v>
      </c>
      <c r="AX459" s="12" t="s">
        <v>81</v>
      </c>
      <c r="AY459" s="146" t="s">
        <v>142</v>
      </c>
    </row>
    <row r="460" spans="2:65" s="1" customFormat="1" ht="24.2" customHeight="1">
      <c r="B460" s="31"/>
      <c r="C460" s="159" t="s">
        <v>800</v>
      </c>
      <c r="D460" s="159" t="s">
        <v>212</v>
      </c>
      <c r="E460" s="160" t="s">
        <v>801</v>
      </c>
      <c r="F460" s="161" t="s">
        <v>802</v>
      </c>
      <c r="G460" s="162" t="s">
        <v>209</v>
      </c>
      <c r="H460" s="163">
        <v>4</v>
      </c>
      <c r="I460" s="164"/>
      <c r="J460" s="165">
        <f>ROUND(I460*H460,2)</f>
        <v>0</v>
      </c>
      <c r="K460" s="161" t="s">
        <v>148</v>
      </c>
      <c r="L460" s="166"/>
      <c r="M460" s="167" t="s">
        <v>1</v>
      </c>
      <c r="N460" s="168" t="s">
        <v>38</v>
      </c>
      <c r="P460" s="140">
        <f>O460*H460</f>
        <v>0</v>
      </c>
      <c r="Q460" s="140">
        <v>1.4500000000000001E-2</v>
      </c>
      <c r="R460" s="140">
        <f>Q460*H460</f>
        <v>5.8000000000000003E-2</v>
      </c>
      <c r="S460" s="140">
        <v>0</v>
      </c>
      <c r="T460" s="141">
        <f>S460*H460</f>
        <v>0</v>
      </c>
      <c r="AR460" s="142" t="s">
        <v>314</v>
      </c>
      <c r="AT460" s="142" t="s">
        <v>212</v>
      </c>
      <c r="AU460" s="142" t="s">
        <v>83</v>
      </c>
      <c r="AY460" s="16" t="s">
        <v>142</v>
      </c>
      <c r="BE460" s="143">
        <f>IF(N460="základní",J460,0)</f>
        <v>0</v>
      </c>
      <c r="BF460" s="143">
        <f>IF(N460="snížená",J460,0)</f>
        <v>0</v>
      </c>
      <c r="BG460" s="143">
        <f>IF(N460="zákl. přenesená",J460,0)</f>
        <v>0</v>
      </c>
      <c r="BH460" s="143">
        <f>IF(N460="sníž. přenesená",J460,0)</f>
        <v>0</v>
      </c>
      <c r="BI460" s="143">
        <f>IF(N460="nulová",J460,0)</f>
        <v>0</v>
      </c>
      <c r="BJ460" s="16" t="s">
        <v>81</v>
      </c>
      <c r="BK460" s="143">
        <f>ROUND(I460*H460,2)</f>
        <v>0</v>
      </c>
      <c r="BL460" s="16" t="s">
        <v>231</v>
      </c>
      <c r="BM460" s="142" t="s">
        <v>803</v>
      </c>
    </row>
    <row r="461" spans="2:65" s="12" customFormat="1" ht="11.25">
      <c r="B461" s="144"/>
      <c r="D461" s="145" t="s">
        <v>151</v>
      </c>
      <c r="E461" s="146" t="s">
        <v>1</v>
      </c>
      <c r="F461" s="147" t="s">
        <v>795</v>
      </c>
      <c r="H461" s="148">
        <v>1</v>
      </c>
      <c r="I461" s="149"/>
      <c r="L461" s="144"/>
      <c r="M461" s="150"/>
      <c r="T461" s="151"/>
      <c r="AT461" s="146" t="s">
        <v>151</v>
      </c>
      <c r="AU461" s="146" t="s">
        <v>83</v>
      </c>
      <c r="AV461" s="12" t="s">
        <v>83</v>
      </c>
      <c r="AW461" s="12" t="s">
        <v>30</v>
      </c>
      <c r="AX461" s="12" t="s">
        <v>73</v>
      </c>
      <c r="AY461" s="146" t="s">
        <v>142</v>
      </c>
    </row>
    <row r="462" spans="2:65" s="12" customFormat="1" ht="11.25">
      <c r="B462" s="144"/>
      <c r="D462" s="145" t="s">
        <v>151</v>
      </c>
      <c r="E462" s="146" t="s">
        <v>1</v>
      </c>
      <c r="F462" s="147" t="s">
        <v>420</v>
      </c>
      <c r="H462" s="148">
        <v>3</v>
      </c>
      <c r="I462" s="149"/>
      <c r="L462" s="144"/>
      <c r="M462" s="150"/>
      <c r="T462" s="151"/>
      <c r="AT462" s="146" t="s">
        <v>151</v>
      </c>
      <c r="AU462" s="146" t="s">
        <v>83</v>
      </c>
      <c r="AV462" s="12" t="s">
        <v>83</v>
      </c>
      <c r="AW462" s="12" t="s">
        <v>30</v>
      </c>
      <c r="AX462" s="12" t="s">
        <v>73</v>
      </c>
      <c r="AY462" s="146" t="s">
        <v>142</v>
      </c>
    </row>
    <row r="463" spans="2:65" s="13" customFormat="1" ht="11.25">
      <c r="B463" s="152"/>
      <c r="D463" s="145" t="s">
        <v>151</v>
      </c>
      <c r="E463" s="153" t="s">
        <v>1</v>
      </c>
      <c r="F463" s="154" t="s">
        <v>179</v>
      </c>
      <c r="H463" s="155">
        <v>4</v>
      </c>
      <c r="I463" s="156"/>
      <c r="L463" s="152"/>
      <c r="M463" s="157"/>
      <c r="T463" s="158"/>
      <c r="AT463" s="153" t="s">
        <v>151</v>
      </c>
      <c r="AU463" s="153" t="s">
        <v>83</v>
      </c>
      <c r="AV463" s="13" t="s">
        <v>149</v>
      </c>
      <c r="AW463" s="13" t="s">
        <v>30</v>
      </c>
      <c r="AX463" s="13" t="s">
        <v>81</v>
      </c>
      <c r="AY463" s="153" t="s">
        <v>142</v>
      </c>
    </row>
    <row r="464" spans="2:65" s="1" customFormat="1" ht="24.2" customHeight="1">
      <c r="B464" s="31"/>
      <c r="C464" s="159" t="s">
        <v>804</v>
      </c>
      <c r="D464" s="159" t="s">
        <v>212</v>
      </c>
      <c r="E464" s="160" t="s">
        <v>805</v>
      </c>
      <c r="F464" s="161" t="s">
        <v>806</v>
      </c>
      <c r="G464" s="162" t="s">
        <v>209</v>
      </c>
      <c r="H464" s="163">
        <v>2</v>
      </c>
      <c r="I464" s="164"/>
      <c r="J464" s="165">
        <f>ROUND(I464*H464,2)</f>
        <v>0</v>
      </c>
      <c r="K464" s="161" t="s">
        <v>148</v>
      </c>
      <c r="L464" s="166"/>
      <c r="M464" s="167" t="s">
        <v>1</v>
      </c>
      <c r="N464" s="168" t="s">
        <v>38</v>
      </c>
      <c r="P464" s="140">
        <f>O464*H464</f>
        <v>0</v>
      </c>
      <c r="Q464" s="140">
        <v>1.6E-2</v>
      </c>
      <c r="R464" s="140">
        <f>Q464*H464</f>
        <v>3.2000000000000001E-2</v>
      </c>
      <c r="S464" s="140">
        <v>0</v>
      </c>
      <c r="T464" s="141">
        <f>S464*H464</f>
        <v>0</v>
      </c>
      <c r="AR464" s="142" t="s">
        <v>314</v>
      </c>
      <c r="AT464" s="142" t="s">
        <v>212</v>
      </c>
      <c r="AU464" s="142" t="s">
        <v>83</v>
      </c>
      <c r="AY464" s="16" t="s">
        <v>142</v>
      </c>
      <c r="BE464" s="143">
        <f>IF(N464="základní",J464,0)</f>
        <v>0</v>
      </c>
      <c r="BF464" s="143">
        <f>IF(N464="snížená",J464,0)</f>
        <v>0</v>
      </c>
      <c r="BG464" s="143">
        <f>IF(N464="zákl. přenesená",J464,0)</f>
        <v>0</v>
      </c>
      <c r="BH464" s="143">
        <f>IF(N464="sníž. přenesená",J464,0)</f>
        <v>0</v>
      </c>
      <c r="BI464" s="143">
        <f>IF(N464="nulová",J464,0)</f>
        <v>0</v>
      </c>
      <c r="BJ464" s="16" t="s">
        <v>81</v>
      </c>
      <c r="BK464" s="143">
        <f>ROUND(I464*H464,2)</f>
        <v>0</v>
      </c>
      <c r="BL464" s="16" t="s">
        <v>231</v>
      </c>
      <c r="BM464" s="142" t="s">
        <v>807</v>
      </c>
    </row>
    <row r="465" spans="2:65" s="12" customFormat="1" ht="11.25">
      <c r="B465" s="144"/>
      <c r="D465" s="145" t="s">
        <v>151</v>
      </c>
      <c r="E465" s="146" t="s">
        <v>1</v>
      </c>
      <c r="F465" s="147" t="s">
        <v>419</v>
      </c>
      <c r="H465" s="148">
        <v>2</v>
      </c>
      <c r="I465" s="149"/>
      <c r="L465" s="144"/>
      <c r="M465" s="150"/>
      <c r="T465" s="151"/>
      <c r="AT465" s="146" t="s">
        <v>151</v>
      </c>
      <c r="AU465" s="146" t="s">
        <v>83</v>
      </c>
      <c r="AV465" s="12" t="s">
        <v>83</v>
      </c>
      <c r="AW465" s="12" t="s">
        <v>30</v>
      </c>
      <c r="AX465" s="12" t="s">
        <v>81</v>
      </c>
      <c r="AY465" s="146" t="s">
        <v>142</v>
      </c>
    </row>
    <row r="466" spans="2:65" s="1" customFormat="1" ht="24.2" customHeight="1">
      <c r="B466" s="31"/>
      <c r="C466" s="131" t="s">
        <v>808</v>
      </c>
      <c r="D466" s="131" t="s">
        <v>144</v>
      </c>
      <c r="E466" s="132" t="s">
        <v>809</v>
      </c>
      <c r="F466" s="133" t="s">
        <v>810</v>
      </c>
      <c r="G466" s="134" t="s">
        <v>209</v>
      </c>
      <c r="H466" s="135">
        <v>4</v>
      </c>
      <c r="I466" s="136"/>
      <c r="J466" s="137">
        <f>ROUND(I466*H466,2)</f>
        <v>0</v>
      </c>
      <c r="K466" s="133" t="s">
        <v>148</v>
      </c>
      <c r="L466" s="31"/>
      <c r="M466" s="138" t="s">
        <v>1</v>
      </c>
      <c r="N466" s="139" t="s">
        <v>38</v>
      </c>
      <c r="P466" s="140">
        <f>O466*H466</f>
        <v>0</v>
      </c>
      <c r="Q466" s="140">
        <v>0</v>
      </c>
      <c r="R466" s="140">
        <f>Q466*H466</f>
        <v>0</v>
      </c>
      <c r="S466" s="140">
        <v>0</v>
      </c>
      <c r="T466" s="141">
        <f>S466*H466</f>
        <v>0</v>
      </c>
      <c r="AR466" s="142" t="s">
        <v>231</v>
      </c>
      <c r="AT466" s="142" t="s">
        <v>144</v>
      </c>
      <c r="AU466" s="142" t="s">
        <v>83</v>
      </c>
      <c r="AY466" s="16" t="s">
        <v>142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6" t="s">
        <v>81</v>
      </c>
      <c r="BK466" s="143">
        <f>ROUND(I466*H466,2)</f>
        <v>0</v>
      </c>
      <c r="BL466" s="16" t="s">
        <v>231</v>
      </c>
      <c r="BM466" s="142" t="s">
        <v>811</v>
      </c>
    </row>
    <row r="467" spans="2:65" s="12" customFormat="1" ht="11.25">
      <c r="B467" s="144"/>
      <c r="D467" s="145" t="s">
        <v>151</v>
      </c>
      <c r="E467" s="146" t="s">
        <v>1</v>
      </c>
      <c r="F467" s="147" t="s">
        <v>433</v>
      </c>
      <c r="H467" s="148">
        <v>1</v>
      </c>
      <c r="I467" s="149"/>
      <c r="L467" s="144"/>
      <c r="M467" s="150"/>
      <c r="T467" s="151"/>
      <c r="AT467" s="146" t="s">
        <v>151</v>
      </c>
      <c r="AU467" s="146" t="s">
        <v>83</v>
      </c>
      <c r="AV467" s="12" t="s">
        <v>83</v>
      </c>
      <c r="AW467" s="12" t="s">
        <v>30</v>
      </c>
      <c r="AX467" s="12" t="s">
        <v>73</v>
      </c>
      <c r="AY467" s="146" t="s">
        <v>142</v>
      </c>
    </row>
    <row r="468" spans="2:65" s="12" customFormat="1" ht="11.25">
      <c r="B468" s="144"/>
      <c r="D468" s="145" t="s">
        <v>151</v>
      </c>
      <c r="E468" s="146" t="s">
        <v>1</v>
      </c>
      <c r="F468" s="147" t="s">
        <v>812</v>
      </c>
      <c r="H468" s="148">
        <v>2</v>
      </c>
      <c r="I468" s="149"/>
      <c r="L468" s="144"/>
      <c r="M468" s="150"/>
      <c r="T468" s="151"/>
      <c r="AT468" s="146" t="s">
        <v>151</v>
      </c>
      <c r="AU468" s="146" t="s">
        <v>83</v>
      </c>
      <c r="AV468" s="12" t="s">
        <v>83</v>
      </c>
      <c r="AW468" s="12" t="s">
        <v>30</v>
      </c>
      <c r="AX468" s="12" t="s">
        <v>73</v>
      </c>
      <c r="AY468" s="146" t="s">
        <v>142</v>
      </c>
    </row>
    <row r="469" spans="2:65" s="12" customFormat="1" ht="11.25">
      <c r="B469" s="144"/>
      <c r="D469" s="145" t="s">
        <v>151</v>
      </c>
      <c r="E469" s="146" t="s">
        <v>1</v>
      </c>
      <c r="F469" s="147" t="s">
        <v>436</v>
      </c>
      <c r="H469" s="148">
        <v>1</v>
      </c>
      <c r="I469" s="149"/>
      <c r="L469" s="144"/>
      <c r="M469" s="150"/>
      <c r="T469" s="151"/>
      <c r="AT469" s="146" t="s">
        <v>151</v>
      </c>
      <c r="AU469" s="146" t="s">
        <v>83</v>
      </c>
      <c r="AV469" s="12" t="s">
        <v>83</v>
      </c>
      <c r="AW469" s="12" t="s">
        <v>30</v>
      </c>
      <c r="AX469" s="12" t="s">
        <v>73</v>
      </c>
      <c r="AY469" s="146" t="s">
        <v>142</v>
      </c>
    </row>
    <row r="470" spans="2:65" s="13" customFormat="1" ht="11.25">
      <c r="B470" s="152"/>
      <c r="D470" s="145" t="s">
        <v>151</v>
      </c>
      <c r="E470" s="153" t="s">
        <v>1</v>
      </c>
      <c r="F470" s="154" t="s">
        <v>179</v>
      </c>
      <c r="H470" s="155">
        <v>4</v>
      </c>
      <c r="I470" s="156"/>
      <c r="L470" s="152"/>
      <c r="M470" s="157"/>
      <c r="T470" s="158"/>
      <c r="AT470" s="153" t="s">
        <v>151</v>
      </c>
      <c r="AU470" s="153" t="s">
        <v>83</v>
      </c>
      <c r="AV470" s="13" t="s">
        <v>149</v>
      </c>
      <c r="AW470" s="13" t="s">
        <v>30</v>
      </c>
      <c r="AX470" s="13" t="s">
        <v>81</v>
      </c>
      <c r="AY470" s="153" t="s">
        <v>142</v>
      </c>
    </row>
    <row r="471" spans="2:65" s="1" customFormat="1" ht="24.2" customHeight="1">
      <c r="B471" s="31"/>
      <c r="C471" s="159" t="s">
        <v>813</v>
      </c>
      <c r="D471" s="159" t="s">
        <v>212</v>
      </c>
      <c r="E471" s="160" t="s">
        <v>814</v>
      </c>
      <c r="F471" s="161" t="s">
        <v>815</v>
      </c>
      <c r="G471" s="162" t="s">
        <v>209</v>
      </c>
      <c r="H471" s="163">
        <v>1</v>
      </c>
      <c r="I471" s="164"/>
      <c r="J471" s="165">
        <f>ROUND(I471*H471,2)</f>
        <v>0</v>
      </c>
      <c r="K471" s="161" t="s">
        <v>148</v>
      </c>
      <c r="L471" s="166"/>
      <c r="M471" s="167" t="s">
        <v>1</v>
      </c>
      <c r="N471" s="168" t="s">
        <v>38</v>
      </c>
      <c r="P471" s="140">
        <f>O471*H471</f>
        <v>0</v>
      </c>
      <c r="Q471" s="140">
        <v>1.7000000000000001E-2</v>
      </c>
      <c r="R471" s="140">
        <f>Q471*H471</f>
        <v>1.7000000000000001E-2</v>
      </c>
      <c r="S471" s="140">
        <v>0</v>
      </c>
      <c r="T471" s="141">
        <f>S471*H471</f>
        <v>0</v>
      </c>
      <c r="AR471" s="142" t="s">
        <v>314</v>
      </c>
      <c r="AT471" s="142" t="s">
        <v>212</v>
      </c>
      <c r="AU471" s="142" t="s">
        <v>83</v>
      </c>
      <c r="AY471" s="16" t="s">
        <v>142</v>
      </c>
      <c r="BE471" s="143">
        <f>IF(N471="základní",J471,0)</f>
        <v>0</v>
      </c>
      <c r="BF471" s="143">
        <f>IF(N471="snížená",J471,0)</f>
        <v>0</v>
      </c>
      <c r="BG471" s="143">
        <f>IF(N471="zákl. přenesená",J471,0)</f>
        <v>0</v>
      </c>
      <c r="BH471" s="143">
        <f>IF(N471="sníž. přenesená",J471,0)</f>
        <v>0</v>
      </c>
      <c r="BI471" s="143">
        <f>IF(N471="nulová",J471,0)</f>
        <v>0</v>
      </c>
      <c r="BJ471" s="16" t="s">
        <v>81</v>
      </c>
      <c r="BK471" s="143">
        <f>ROUND(I471*H471,2)</f>
        <v>0</v>
      </c>
      <c r="BL471" s="16" t="s">
        <v>231</v>
      </c>
      <c r="BM471" s="142" t="s">
        <v>816</v>
      </c>
    </row>
    <row r="472" spans="2:65" s="12" customFormat="1" ht="11.25">
      <c r="B472" s="144"/>
      <c r="D472" s="145" t="s">
        <v>151</v>
      </c>
      <c r="E472" s="146" t="s">
        <v>1</v>
      </c>
      <c r="F472" s="147" t="s">
        <v>433</v>
      </c>
      <c r="H472" s="148">
        <v>1</v>
      </c>
      <c r="I472" s="149"/>
      <c r="L472" s="144"/>
      <c r="M472" s="150"/>
      <c r="T472" s="151"/>
      <c r="AT472" s="146" t="s">
        <v>151</v>
      </c>
      <c r="AU472" s="146" t="s">
        <v>83</v>
      </c>
      <c r="AV472" s="12" t="s">
        <v>83</v>
      </c>
      <c r="AW472" s="12" t="s">
        <v>30</v>
      </c>
      <c r="AX472" s="12" t="s">
        <v>81</v>
      </c>
      <c r="AY472" s="146" t="s">
        <v>142</v>
      </c>
    </row>
    <row r="473" spans="2:65" s="1" customFormat="1" ht="24.2" customHeight="1">
      <c r="B473" s="31"/>
      <c r="C473" s="159" t="s">
        <v>817</v>
      </c>
      <c r="D473" s="159" t="s">
        <v>212</v>
      </c>
      <c r="E473" s="160" t="s">
        <v>818</v>
      </c>
      <c r="F473" s="161" t="s">
        <v>819</v>
      </c>
      <c r="G473" s="162" t="s">
        <v>209</v>
      </c>
      <c r="H473" s="163">
        <v>2</v>
      </c>
      <c r="I473" s="164"/>
      <c r="J473" s="165">
        <f>ROUND(I473*H473,2)</f>
        <v>0</v>
      </c>
      <c r="K473" s="161" t="s">
        <v>148</v>
      </c>
      <c r="L473" s="166"/>
      <c r="M473" s="167" t="s">
        <v>1</v>
      </c>
      <c r="N473" s="168" t="s">
        <v>38</v>
      </c>
      <c r="P473" s="140">
        <f>O473*H473</f>
        <v>0</v>
      </c>
      <c r="Q473" s="140">
        <v>1.8499999999999999E-2</v>
      </c>
      <c r="R473" s="140">
        <f>Q473*H473</f>
        <v>3.6999999999999998E-2</v>
      </c>
      <c r="S473" s="140">
        <v>0</v>
      </c>
      <c r="T473" s="141">
        <f>S473*H473</f>
        <v>0</v>
      </c>
      <c r="AR473" s="142" t="s">
        <v>314</v>
      </c>
      <c r="AT473" s="142" t="s">
        <v>212</v>
      </c>
      <c r="AU473" s="142" t="s">
        <v>83</v>
      </c>
      <c r="AY473" s="16" t="s">
        <v>142</v>
      </c>
      <c r="BE473" s="143">
        <f>IF(N473="základní",J473,0)</f>
        <v>0</v>
      </c>
      <c r="BF473" s="143">
        <f>IF(N473="snížená",J473,0)</f>
        <v>0</v>
      </c>
      <c r="BG473" s="143">
        <f>IF(N473="zákl. přenesená",J473,0)</f>
        <v>0</v>
      </c>
      <c r="BH473" s="143">
        <f>IF(N473="sníž. přenesená",J473,0)</f>
        <v>0</v>
      </c>
      <c r="BI473" s="143">
        <f>IF(N473="nulová",J473,0)</f>
        <v>0</v>
      </c>
      <c r="BJ473" s="16" t="s">
        <v>81</v>
      </c>
      <c r="BK473" s="143">
        <f>ROUND(I473*H473,2)</f>
        <v>0</v>
      </c>
      <c r="BL473" s="16" t="s">
        <v>231</v>
      </c>
      <c r="BM473" s="142" t="s">
        <v>820</v>
      </c>
    </row>
    <row r="474" spans="2:65" s="12" customFormat="1" ht="11.25">
      <c r="B474" s="144"/>
      <c r="D474" s="145" t="s">
        <v>151</v>
      </c>
      <c r="E474" s="146" t="s">
        <v>1</v>
      </c>
      <c r="F474" s="147" t="s">
        <v>434</v>
      </c>
      <c r="H474" s="148">
        <v>2</v>
      </c>
      <c r="I474" s="149"/>
      <c r="L474" s="144"/>
      <c r="M474" s="150"/>
      <c r="T474" s="151"/>
      <c r="AT474" s="146" t="s">
        <v>151</v>
      </c>
      <c r="AU474" s="146" t="s">
        <v>83</v>
      </c>
      <c r="AV474" s="12" t="s">
        <v>83</v>
      </c>
      <c r="AW474" s="12" t="s">
        <v>30</v>
      </c>
      <c r="AX474" s="12" t="s">
        <v>81</v>
      </c>
      <c r="AY474" s="146" t="s">
        <v>142</v>
      </c>
    </row>
    <row r="475" spans="2:65" s="1" customFormat="1" ht="24.2" customHeight="1">
      <c r="B475" s="31"/>
      <c r="C475" s="159" t="s">
        <v>821</v>
      </c>
      <c r="D475" s="159" t="s">
        <v>212</v>
      </c>
      <c r="E475" s="160" t="s">
        <v>822</v>
      </c>
      <c r="F475" s="161" t="s">
        <v>823</v>
      </c>
      <c r="G475" s="162" t="s">
        <v>209</v>
      </c>
      <c r="H475" s="163">
        <v>1</v>
      </c>
      <c r="I475" s="164"/>
      <c r="J475" s="165">
        <f>ROUND(I475*H475,2)</f>
        <v>0</v>
      </c>
      <c r="K475" s="161" t="s">
        <v>1</v>
      </c>
      <c r="L475" s="166"/>
      <c r="M475" s="167" t="s">
        <v>1</v>
      </c>
      <c r="N475" s="168" t="s">
        <v>38</v>
      </c>
      <c r="P475" s="140">
        <f>O475*H475</f>
        <v>0</v>
      </c>
      <c r="Q475" s="140">
        <v>1.8499999999999999E-2</v>
      </c>
      <c r="R475" s="140">
        <f>Q475*H475</f>
        <v>1.8499999999999999E-2</v>
      </c>
      <c r="S475" s="140">
        <v>0</v>
      </c>
      <c r="T475" s="141">
        <f>S475*H475</f>
        <v>0</v>
      </c>
      <c r="AR475" s="142" t="s">
        <v>314</v>
      </c>
      <c r="AT475" s="142" t="s">
        <v>212</v>
      </c>
      <c r="AU475" s="142" t="s">
        <v>83</v>
      </c>
      <c r="AY475" s="16" t="s">
        <v>142</v>
      </c>
      <c r="BE475" s="143">
        <f>IF(N475="základní",J475,0)</f>
        <v>0</v>
      </c>
      <c r="BF475" s="143">
        <f>IF(N475="snížená",J475,0)</f>
        <v>0</v>
      </c>
      <c r="BG475" s="143">
        <f>IF(N475="zákl. přenesená",J475,0)</f>
        <v>0</v>
      </c>
      <c r="BH475" s="143">
        <f>IF(N475="sníž. přenesená",J475,0)</f>
        <v>0</v>
      </c>
      <c r="BI475" s="143">
        <f>IF(N475="nulová",J475,0)</f>
        <v>0</v>
      </c>
      <c r="BJ475" s="16" t="s">
        <v>81</v>
      </c>
      <c r="BK475" s="143">
        <f>ROUND(I475*H475,2)</f>
        <v>0</v>
      </c>
      <c r="BL475" s="16" t="s">
        <v>231</v>
      </c>
      <c r="BM475" s="142" t="s">
        <v>824</v>
      </c>
    </row>
    <row r="476" spans="2:65" s="12" customFormat="1" ht="11.25">
      <c r="B476" s="144"/>
      <c r="D476" s="145" t="s">
        <v>151</v>
      </c>
      <c r="E476" s="146" t="s">
        <v>1</v>
      </c>
      <c r="F476" s="147" t="s">
        <v>467</v>
      </c>
      <c r="H476" s="148">
        <v>1</v>
      </c>
      <c r="I476" s="149"/>
      <c r="L476" s="144"/>
      <c r="M476" s="150"/>
      <c r="T476" s="151"/>
      <c r="AT476" s="146" t="s">
        <v>151</v>
      </c>
      <c r="AU476" s="146" t="s">
        <v>83</v>
      </c>
      <c r="AV476" s="12" t="s">
        <v>83</v>
      </c>
      <c r="AW476" s="12" t="s">
        <v>30</v>
      </c>
      <c r="AX476" s="12" t="s">
        <v>81</v>
      </c>
      <c r="AY476" s="146" t="s">
        <v>142</v>
      </c>
    </row>
    <row r="477" spans="2:65" s="1" customFormat="1" ht="24.2" customHeight="1">
      <c r="B477" s="31"/>
      <c r="C477" s="131" t="s">
        <v>825</v>
      </c>
      <c r="D477" s="131" t="s">
        <v>144</v>
      </c>
      <c r="E477" s="132" t="s">
        <v>826</v>
      </c>
      <c r="F477" s="133" t="s">
        <v>827</v>
      </c>
      <c r="G477" s="134" t="s">
        <v>209</v>
      </c>
      <c r="H477" s="135">
        <v>1</v>
      </c>
      <c r="I477" s="136"/>
      <c r="J477" s="137">
        <f>ROUND(I477*H477,2)</f>
        <v>0</v>
      </c>
      <c r="K477" s="133" t="s">
        <v>148</v>
      </c>
      <c r="L477" s="31"/>
      <c r="M477" s="138" t="s">
        <v>1</v>
      </c>
      <c r="N477" s="139" t="s">
        <v>38</v>
      </c>
      <c r="P477" s="140">
        <f>O477*H477</f>
        <v>0</v>
      </c>
      <c r="Q477" s="140">
        <v>0</v>
      </c>
      <c r="R477" s="140">
        <f>Q477*H477</f>
        <v>0</v>
      </c>
      <c r="S477" s="140">
        <v>0</v>
      </c>
      <c r="T477" s="141">
        <f>S477*H477</f>
        <v>0</v>
      </c>
      <c r="AR477" s="142" t="s">
        <v>231</v>
      </c>
      <c r="AT477" s="142" t="s">
        <v>144</v>
      </c>
      <c r="AU477" s="142" t="s">
        <v>83</v>
      </c>
      <c r="AY477" s="16" t="s">
        <v>142</v>
      </c>
      <c r="BE477" s="143">
        <f>IF(N477="základní",J477,0)</f>
        <v>0</v>
      </c>
      <c r="BF477" s="143">
        <f>IF(N477="snížená",J477,0)</f>
        <v>0</v>
      </c>
      <c r="BG477" s="143">
        <f>IF(N477="zákl. přenesená",J477,0)</f>
        <v>0</v>
      </c>
      <c r="BH477" s="143">
        <f>IF(N477="sníž. přenesená",J477,0)</f>
        <v>0</v>
      </c>
      <c r="BI477" s="143">
        <f>IF(N477="nulová",J477,0)</f>
        <v>0</v>
      </c>
      <c r="BJ477" s="16" t="s">
        <v>81</v>
      </c>
      <c r="BK477" s="143">
        <f>ROUND(I477*H477,2)</f>
        <v>0</v>
      </c>
      <c r="BL477" s="16" t="s">
        <v>231</v>
      </c>
      <c r="BM477" s="142" t="s">
        <v>828</v>
      </c>
    </row>
    <row r="478" spans="2:65" s="12" customFormat="1" ht="11.25">
      <c r="B478" s="144"/>
      <c r="D478" s="145" t="s">
        <v>151</v>
      </c>
      <c r="E478" s="146" t="s">
        <v>1</v>
      </c>
      <c r="F478" s="147" t="s">
        <v>457</v>
      </c>
      <c r="H478" s="148">
        <v>1</v>
      </c>
      <c r="I478" s="149"/>
      <c r="L478" s="144"/>
      <c r="M478" s="150"/>
      <c r="T478" s="151"/>
      <c r="AT478" s="146" t="s">
        <v>151</v>
      </c>
      <c r="AU478" s="146" t="s">
        <v>83</v>
      </c>
      <c r="AV478" s="12" t="s">
        <v>83</v>
      </c>
      <c r="AW478" s="12" t="s">
        <v>30</v>
      </c>
      <c r="AX478" s="12" t="s">
        <v>81</v>
      </c>
      <c r="AY478" s="146" t="s">
        <v>142</v>
      </c>
    </row>
    <row r="479" spans="2:65" s="1" customFormat="1" ht="24.2" customHeight="1">
      <c r="B479" s="31"/>
      <c r="C479" s="159" t="s">
        <v>829</v>
      </c>
      <c r="D479" s="159" t="s">
        <v>212</v>
      </c>
      <c r="E479" s="160" t="s">
        <v>830</v>
      </c>
      <c r="F479" s="161" t="s">
        <v>831</v>
      </c>
      <c r="G479" s="162" t="s">
        <v>209</v>
      </c>
      <c r="H479" s="163">
        <v>1</v>
      </c>
      <c r="I479" s="164"/>
      <c r="J479" s="165">
        <f>ROUND(I479*H479,2)</f>
        <v>0</v>
      </c>
      <c r="K479" s="161" t="s">
        <v>148</v>
      </c>
      <c r="L479" s="166"/>
      <c r="M479" s="167" t="s">
        <v>1</v>
      </c>
      <c r="N479" s="168" t="s">
        <v>38</v>
      </c>
      <c r="P479" s="140">
        <f>O479*H479</f>
        <v>0</v>
      </c>
      <c r="Q479" s="140">
        <v>2.9000000000000001E-2</v>
      </c>
      <c r="R479" s="140">
        <f>Q479*H479</f>
        <v>2.9000000000000001E-2</v>
      </c>
      <c r="S479" s="140">
        <v>0</v>
      </c>
      <c r="T479" s="141">
        <f>S479*H479</f>
        <v>0</v>
      </c>
      <c r="AR479" s="142" t="s">
        <v>314</v>
      </c>
      <c r="AT479" s="142" t="s">
        <v>212</v>
      </c>
      <c r="AU479" s="142" t="s">
        <v>83</v>
      </c>
      <c r="AY479" s="16" t="s">
        <v>142</v>
      </c>
      <c r="BE479" s="143">
        <f>IF(N479="základní",J479,0)</f>
        <v>0</v>
      </c>
      <c r="BF479" s="143">
        <f>IF(N479="snížená",J479,0)</f>
        <v>0</v>
      </c>
      <c r="BG479" s="143">
        <f>IF(N479="zákl. přenesená",J479,0)</f>
        <v>0</v>
      </c>
      <c r="BH479" s="143">
        <f>IF(N479="sníž. přenesená",J479,0)</f>
        <v>0</v>
      </c>
      <c r="BI479" s="143">
        <f>IF(N479="nulová",J479,0)</f>
        <v>0</v>
      </c>
      <c r="BJ479" s="16" t="s">
        <v>81</v>
      </c>
      <c r="BK479" s="143">
        <f>ROUND(I479*H479,2)</f>
        <v>0</v>
      </c>
      <c r="BL479" s="16" t="s">
        <v>231</v>
      </c>
      <c r="BM479" s="142" t="s">
        <v>832</v>
      </c>
    </row>
    <row r="480" spans="2:65" s="1" customFormat="1" ht="24.2" customHeight="1">
      <c r="B480" s="31"/>
      <c r="C480" s="131" t="s">
        <v>833</v>
      </c>
      <c r="D480" s="131" t="s">
        <v>144</v>
      </c>
      <c r="E480" s="132" t="s">
        <v>834</v>
      </c>
      <c r="F480" s="133" t="s">
        <v>835</v>
      </c>
      <c r="G480" s="134" t="s">
        <v>209</v>
      </c>
      <c r="H480" s="135">
        <v>2</v>
      </c>
      <c r="I480" s="136"/>
      <c r="J480" s="137">
        <f>ROUND(I480*H480,2)</f>
        <v>0</v>
      </c>
      <c r="K480" s="133" t="s">
        <v>148</v>
      </c>
      <c r="L480" s="31"/>
      <c r="M480" s="138" t="s">
        <v>1</v>
      </c>
      <c r="N480" s="139" t="s">
        <v>38</v>
      </c>
      <c r="P480" s="140">
        <f>O480*H480</f>
        <v>0</v>
      </c>
      <c r="Q480" s="140">
        <v>0</v>
      </c>
      <c r="R480" s="140">
        <f>Q480*H480</f>
        <v>0</v>
      </c>
      <c r="S480" s="140">
        <v>0</v>
      </c>
      <c r="T480" s="141">
        <f>S480*H480</f>
        <v>0</v>
      </c>
      <c r="AR480" s="142" t="s">
        <v>231</v>
      </c>
      <c r="AT480" s="142" t="s">
        <v>144</v>
      </c>
      <c r="AU480" s="142" t="s">
        <v>83</v>
      </c>
      <c r="AY480" s="16" t="s">
        <v>142</v>
      </c>
      <c r="BE480" s="143">
        <f>IF(N480="základní",J480,0)</f>
        <v>0</v>
      </c>
      <c r="BF480" s="143">
        <f>IF(N480="snížená",J480,0)</f>
        <v>0</v>
      </c>
      <c r="BG480" s="143">
        <f>IF(N480="zákl. přenesená",J480,0)</f>
        <v>0</v>
      </c>
      <c r="BH480" s="143">
        <f>IF(N480="sníž. přenesená",J480,0)</f>
        <v>0</v>
      </c>
      <c r="BI480" s="143">
        <f>IF(N480="nulová",J480,0)</f>
        <v>0</v>
      </c>
      <c r="BJ480" s="16" t="s">
        <v>81</v>
      </c>
      <c r="BK480" s="143">
        <f>ROUND(I480*H480,2)</f>
        <v>0</v>
      </c>
      <c r="BL480" s="16" t="s">
        <v>231</v>
      </c>
      <c r="BM480" s="142" t="s">
        <v>836</v>
      </c>
    </row>
    <row r="481" spans="2:65" s="12" customFormat="1" ht="11.25">
      <c r="B481" s="144"/>
      <c r="D481" s="145" t="s">
        <v>151</v>
      </c>
      <c r="E481" s="146" t="s">
        <v>1</v>
      </c>
      <c r="F481" s="147" t="s">
        <v>467</v>
      </c>
      <c r="H481" s="148">
        <v>1</v>
      </c>
      <c r="I481" s="149"/>
      <c r="L481" s="144"/>
      <c r="M481" s="150"/>
      <c r="T481" s="151"/>
      <c r="AT481" s="146" t="s">
        <v>151</v>
      </c>
      <c r="AU481" s="146" t="s">
        <v>83</v>
      </c>
      <c r="AV481" s="12" t="s">
        <v>83</v>
      </c>
      <c r="AW481" s="12" t="s">
        <v>30</v>
      </c>
      <c r="AX481" s="12" t="s">
        <v>73</v>
      </c>
      <c r="AY481" s="146" t="s">
        <v>142</v>
      </c>
    </row>
    <row r="482" spans="2:65" s="12" customFormat="1" ht="11.25">
      <c r="B482" s="144"/>
      <c r="D482" s="145" t="s">
        <v>151</v>
      </c>
      <c r="E482" s="146" t="s">
        <v>1</v>
      </c>
      <c r="F482" s="147" t="s">
        <v>458</v>
      </c>
      <c r="H482" s="148">
        <v>1</v>
      </c>
      <c r="I482" s="149"/>
      <c r="L482" s="144"/>
      <c r="M482" s="150"/>
      <c r="T482" s="151"/>
      <c r="AT482" s="146" t="s">
        <v>151</v>
      </c>
      <c r="AU482" s="146" t="s">
        <v>83</v>
      </c>
      <c r="AV482" s="12" t="s">
        <v>83</v>
      </c>
      <c r="AW482" s="12" t="s">
        <v>30</v>
      </c>
      <c r="AX482" s="12" t="s">
        <v>73</v>
      </c>
      <c r="AY482" s="146" t="s">
        <v>142</v>
      </c>
    </row>
    <row r="483" spans="2:65" s="13" customFormat="1" ht="11.25">
      <c r="B483" s="152"/>
      <c r="D483" s="145" t="s">
        <v>151</v>
      </c>
      <c r="E483" s="153" t="s">
        <v>1</v>
      </c>
      <c r="F483" s="154" t="s">
        <v>179</v>
      </c>
      <c r="H483" s="155">
        <v>2</v>
      </c>
      <c r="I483" s="156"/>
      <c r="L483" s="152"/>
      <c r="M483" s="157"/>
      <c r="T483" s="158"/>
      <c r="AT483" s="153" t="s">
        <v>151</v>
      </c>
      <c r="AU483" s="153" t="s">
        <v>83</v>
      </c>
      <c r="AV483" s="13" t="s">
        <v>149</v>
      </c>
      <c r="AW483" s="13" t="s">
        <v>30</v>
      </c>
      <c r="AX483" s="13" t="s">
        <v>81</v>
      </c>
      <c r="AY483" s="153" t="s">
        <v>142</v>
      </c>
    </row>
    <row r="484" spans="2:65" s="1" customFormat="1" ht="24.2" customHeight="1">
      <c r="B484" s="31"/>
      <c r="C484" s="159" t="s">
        <v>837</v>
      </c>
      <c r="D484" s="159" t="s">
        <v>212</v>
      </c>
      <c r="E484" s="160" t="s">
        <v>838</v>
      </c>
      <c r="F484" s="161" t="s">
        <v>839</v>
      </c>
      <c r="G484" s="162" t="s">
        <v>209</v>
      </c>
      <c r="H484" s="163">
        <v>1</v>
      </c>
      <c r="I484" s="164"/>
      <c r="J484" s="165">
        <f>ROUND(I484*H484,2)</f>
        <v>0</v>
      </c>
      <c r="K484" s="161" t="s">
        <v>1</v>
      </c>
      <c r="L484" s="166"/>
      <c r="M484" s="167" t="s">
        <v>1</v>
      </c>
      <c r="N484" s="168" t="s">
        <v>38</v>
      </c>
      <c r="P484" s="140">
        <f>O484*H484</f>
        <v>0</v>
      </c>
      <c r="Q484" s="140">
        <v>3.4500000000000003E-2</v>
      </c>
      <c r="R484" s="140">
        <f>Q484*H484</f>
        <v>3.4500000000000003E-2</v>
      </c>
      <c r="S484" s="140">
        <v>0</v>
      </c>
      <c r="T484" s="141">
        <f>S484*H484</f>
        <v>0</v>
      </c>
      <c r="AR484" s="142" t="s">
        <v>314</v>
      </c>
      <c r="AT484" s="142" t="s">
        <v>212</v>
      </c>
      <c r="AU484" s="142" t="s">
        <v>83</v>
      </c>
      <c r="AY484" s="16" t="s">
        <v>142</v>
      </c>
      <c r="BE484" s="143">
        <f>IF(N484="základní",J484,0)</f>
        <v>0</v>
      </c>
      <c r="BF484" s="143">
        <f>IF(N484="snížená",J484,0)</f>
        <v>0</v>
      </c>
      <c r="BG484" s="143">
        <f>IF(N484="zákl. přenesená",J484,0)</f>
        <v>0</v>
      </c>
      <c r="BH484" s="143">
        <f>IF(N484="sníž. přenesená",J484,0)</f>
        <v>0</v>
      </c>
      <c r="BI484" s="143">
        <f>IF(N484="nulová",J484,0)</f>
        <v>0</v>
      </c>
      <c r="BJ484" s="16" t="s">
        <v>81</v>
      </c>
      <c r="BK484" s="143">
        <f>ROUND(I484*H484,2)</f>
        <v>0</v>
      </c>
      <c r="BL484" s="16" t="s">
        <v>231</v>
      </c>
      <c r="BM484" s="142" t="s">
        <v>840</v>
      </c>
    </row>
    <row r="485" spans="2:65" s="12" customFormat="1" ht="11.25">
      <c r="B485" s="144"/>
      <c r="D485" s="145" t="s">
        <v>151</v>
      </c>
      <c r="E485" s="146" t="s">
        <v>1</v>
      </c>
      <c r="F485" s="147" t="s">
        <v>458</v>
      </c>
      <c r="H485" s="148">
        <v>1</v>
      </c>
      <c r="I485" s="149"/>
      <c r="L485" s="144"/>
      <c r="M485" s="150"/>
      <c r="T485" s="151"/>
      <c r="AT485" s="146" t="s">
        <v>151</v>
      </c>
      <c r="AU485" s="146" t="s">
        <v>83</v>
      </c>
      <c r="AV485" s="12" t="s">
        <v>83</v>
      </c>
      <c r="AW485" s="12" t="s">
        <v>30</v>
      </c>
      <c r="AX485" s="12" t="s">
        <v>81</v>
      </c>
      <c r="AY485" s="146" t="s">
        <v>142</v>
      </c>
    </row>
    <row r="486" spans="2:65" s="1" customFormat="1" ht="24.2" customHeight="1">
      <c r="B486" s="31"/>
      <c r="C486" s="159" t="s">
        <v>841</v>
      </c>
      <c r="D486" s="159" t="s">
        <v>212</v>
      </c>
      <c r="E486" s="160" t="s">
        <v>842</v>
      </c>
      <c r="F486" s="161" t="s">
        <v>843</v>
      </c>
      <c r="G486" s="162" t="s">
        <v>209</v>
      </c>
      <c r="H486" s="163">
        <v>1</v>
      </c>
      <c r="I486" s="164"/>
      <c r="J486" s="165">
        <f>ROUND(I486*H486,2)</f>
        <v>0</v>
      </c>
      <c r="K486" s="161" t="s">
        <v>1</v>
      </c>
      <c r="L486" s="166"/>
      <c r="M486" s="167" t="s">
        <v>1</v>
      </c>
      <c r="N486" s="168" t="s">
        <v>38</v>
      </c>
      <c r="P486" s="140">
        <f>O486*H486</f>
        <v>0</v>
      </c>
      <c r="Q486" s="140">
        <v>3.4500000000000003E-2</v>
      </c>
      <c r="R486" s="140">
        <f>Q486*H486</f>
        <v>3.4500000000000003E-2</v>
      </c>
      <c r="S486" s="140">
        <v>0</v>
      </c>
      <c r="T486" s="141">
        <f>S486*H486</f>
        <v>0</v>
      </c>
      <c r="AR486" s="142" t="s">
        <v>314</v>
      </c>
      <c r="AT486" s="142" t="s">
        <v>212</v>
      </c>
      <c r="AU486" s="142" t="s">
        <v>83</v>
      </c>
      <c r="AY486" s="16" t="s">
        <v>142</v>
      </c>
      <c r="BE486" s="143">
        <f>IF(N486="základní",J486,0)</f>
        <v>0</v>
      </c>
      <c r="BF486" s="143">
        <f>IF(N486="snížená",J486,0)</f>
        <v>0</v>
      </c>
      <c r="BG486" s="143">
        <f>IF(N486="zákl. přenesená",J486,0)</f>
        <v>0</v>
      </c>
      <c r="BH486" s="143">
        <f>IF(N486="sníž. přenesená",J486,0)</f>
        <v>0</v>
      </c>
      <c r="BI486" s="143">
        <f>IF(N486="nulová",J486,0)</f>
        <v>0</v>
      </c>
      <c r="BJ486" s="16" t="s">
        <v>81</v>
      </c>
      <c r="BK486" s="143">
        <f>ROUND(I486*H486,2)</f>
        <v>0</v>
      </c>
      <c r="BL486" s="16" t="s">
        <v>231</v>
      </c>
      <c r="BM486" s="142" t="s">
        <v>844</v>
      </c>
    </row>
    <row r="487" spans="2:65" s="12" customFormat="1" ht="11.25">
      <c r="B487" s="144"/>
      <c r="D487" s="145" t="s">
        <v>151</v>
      </c>
      <c r="E487" s="146" t="s">
        <v>1</v>
      </c>
      <c r="F487" s="147" t="s">
        <v>467</v>
      </c>
      <c r="H487" s="148">
        <v>1</v>
      </c>
      <c r="I487" s="149"/>
      <c r="L487" s="144"/>
      <c r="M487" s="150"/>
      <c r="T487" s="151"/>
      <c r="AT487" s="146" t="s">
        <v>151</v>
      </c>
      <c r="AU487" s="146" t="s">
        <v>83</v>
      </c>
      <c r="AV487" s="12" t="s">
        <v>83</v>
      </c>
      <c r="AW487" s="12" t="s">
        <v>30</v>
      </c>
      <c r="AX487" s="12" t="s">
        <v>81</v>
      </c>
      <c r="AY487" s="146" t="s">
        <v>142</v>
      </c>
    </row>
    <row r="488" spans="2:65" s="1" customFormat="1" ht="24.2" customHeight="1">
      <c r="B488" s="31"/>
      <c r="C488" s="131" t="s">
        <v>845</v>
      </c>
      <c r="D488" s="131" t="s">
        <v>144</v>
      </c>
      <c r="E488" s="132" t="s">
        <v>846</v>
      </c>
      <c r="F488" s="133" t="s">
        <v>847</v>
      </c>
      <c r="G488" s="134" t="s">
        <v>209</v>
      </c>
      <c r="H488" s="135">
        <v>11</v>
      </c>
      <c r="I488" s="136"/>
      <c r="J488" s="137">
        <f>ROUND(I488*H488,2)</f>
        <v>0</v>
      </c>
      <c r="K488" s="133" t="s">
        <v>148</v>
      </c>
      <c r="L488" s="31"/>
      <c r="M488" s="138" t="s">
        <v>1</v>
      </c>
      <c r="N488" s="139" t="s">
        <v>38</v>
      </c>
      <c r="P488" s="140">
        <f>O488*H488</f>
        <v>0</v>
      </c>
      <c r="Q488" s="140">
        <v>0</v>
      </c>
      <c r="R488" s="140">
        <f>Q488*H488</f>
        <v>0</v>
      </c>
      <c r="S488" s="140">
        <v>0</v>
      </c>
      <c r="T488" s="141">
        <f>S488*H488</f>
        <v>0</v>
      </c>
      <c r="AR488" s="142" t="s">
        <v>231</v>
      </c>
      <c r="AT488" s="142" t="s">
        <v>144</v>
      </c>
      <c r="AU488" s="142" t="s">
        <v>83</v>
      </c>
      <c r="AY488" s="16" t="s">
        <v>142</v>
      </c>
      <c r="BE488" s="143">
        <f>IF(N488="základní",J488,0)</f>
        <v>0</v>
      </c>
      <c r="BF488" s="143">
        <f>IF(N488="snížená",J488,0)</f>
        <v>0</v>
      </c>
      <c r="BG488" s="143">
        <f>IF(N488="zákl. přenesená",J488,0)</f>
        <v>0</v>
      </c>
      <c r="BH488" s="143">
        <f>IF(N488="sníž. přenesená",J488,0)</f>
        <v>0</v>
      </c>
      <c r="BI488" s="143">
        <f>IF(N488="nulová",J488,0)</f>
        <v>0</v>
      </c>
      <c r="BJ488" s="16" t="s">
        <v>81</v>
      </c>
      <c r="BK488" s="143">
        <f>ROUND(I488*H488,2)</f>
        <v>0</v>
      </c>
      <c r="BL488" s="16" t="s">
        <v>231</v>
      </c>
      <c r="BM488" s="142" t="s">
        <v>848</v>
      </c>
    </row>
    <row r="489" spans="2:65" s="12" customFormat="1" ht="11.25">
      <c r="B489" s="144"/>
      <c r="D489" s="145" t="s">
        <v>151</v>
      </c>
      <c r="E489" s="146" t="s">
        <v>1</v>
      </c>
      <c r="F489" s="147" t="s">
        <v>849</v>
      </c>
      <c r="H489" s="148">
        <v>11</v>
      </c>
      <c r="I489" s="149"/>
      <c r="L489" s="144"/>
      <c r="M489" s="150"/>
      <c r="T489" s="151"/>
      <c r="AT489" s="146" t="s">
        <v>151</v>
      </c>
      <c r="AU489" s="146" t="s">
        <v>83</v>
      </c>
      <c r="AV489" s="12" t="s">
        <v>83</v>
      </c>
      <c r="AW489" s="12" t="s">
        <v>30</v>
      </c>
      <c r="AX489" s="12" t="s">
        <v>81</v>
      </c>
      <c r="AY489" s="146" t="s">
        <v>142</v>
      </c>
    </row>
    <row r="490" spans="2:65" s="1" customFormat="1" ht="21.75" customHeight="1">
      <c r="B490" s="31"/>
      <c r="C490" s="159" t="s">
        <v>850</v>
      </c>
      <c r="D490" s="159" t="s">
        <v>212</v>
      </c>
      <c r="E490" s="160" t="s">
        <v>851</v>
      </c>
      <c r="F490" s="161" t="s">
        <v>852</v>
      </c>
      <c r="G490" s="162" t="s">
        <v>209</v>
      </c>
      <c r="H490" s="163">
        <v>11</v>
      </c>
      <c r="I490" s="164"/>
      <c r="J490" s="165">
        <f>ROUND(I490*H490,2)</f>
        <v>0</v>
      </c>
      <c r="K490" s="161" t="s">
        <v>148</v>
      </c>
      <c r="L490" s="166"/>
      <c r="M490" s="167" t="s">
        <v>1</v>
      </c>
      <c r="N490" s="168" t="s">
        <v>38</v>
      </c>
      <c r="P490" s="140">
        <f>O490*H490</f>
        <v>0</v>
      </c>
      <c r="Q490" s="140">
        <v>2.3999999999999998E-3</v>
      </c>
      <c r="R490" s="140">
        <f>Q490*H490</f>
        <v>2.6399999999999996E-2</v>
      </c>
      <c r="S490" s="140">
        <v>0</v>
      </c>
      <c r="T490" s="141">
        <f>S490*H490</f>
        <v>0</v>
      </c>
      <c r="AR490" s="142" t="s">
        <v>314</v>
      </c>
      <c r="AT490" s="142" t="s">
        <v>212</v>
      </c>
      <c r="AU490" s="142" t="s">
        <v>83</v>
      </c>
      <c r="AY490" s="16" t="s">
        <v>142</v>
      </c>
      <c r="BE490" s="143">
        <f>IF(N490="základní",J490,0)</f>
        <v>0</v>
      </c>
      <c r="BF490" s="143">
        <f>IF(N490="snížená",J490,0)</f>
        <v>0</v>
      </c>
      <c r="BG490" s="143">
        <f>IF(N490="zákl. přenesená",J490,0)</f>
        <v>0</v>
      </c>
      <c r="BH490" s="143">
        <f>IF(N490="sníž. přenesená",J490,0)</f>
        <v>0</v>
      </c>
      <c r="BI490" s="143">
        <f>IF(N490="nulová",J490,0)</f>
        <v>0</v>
      </c>
      <c r="BJ490" s="16" t="s">
        <v>81</v>
      </c>
      <c r="BK490" s="143">
        <f>ROUND(I490*H490,2)</f>
        <v>0</v>
      </c>
      <c r="BL490" s="16" t="s">
        <v>231</v>
      </c>
      <c r="BM490" s="142" t="s">
        <v>853</v>
      </c>
    </row>
    <row r="491" spans="2:65" s="1" customFormat="1" ht="16.5" customHeight="1">
      <c r="B491" s="31"/>
      <c r="C491" s="131" t="s">
        <v>854</v>
      </c>
      <c r="D491" s="131" t="s">
        <v>144</v>
      </c>
      <c r="E491" s="132" t="s">
        <v>855</v>
      </c>
      <c r="F491" s="133" t="s">
        <v>856</v>
      </c>
      <c r="G491" s="134" t="s">
        <v>209</v>
      </c>
      <c r="H491" s="135">
        <v>16</v>
      </c>
      <c r="I491" s="136"/>
      <c r="J491" s="137">
        <f>ROUND(I491*H491,2)</f>
        <v>0</v>
      </c>
      <c r="K491" s="133" t="s">
        <v>148</v>
      </c>
      <c r="L491" s="31"/>
      <c r="M491" s="138" t="s">
        <v>1</v>
      </c>
      <c r="N491" s="139" t="s">
        <v>38</v>
      </c>
      <c r="P491" s="140">
        <f>O491*H491</f>
        <v>0</v>
      </c>
      <c r="Q491" s="140">
        <v>0</v>
      </c>
      <c r="R491" s="140">
        <f>Q491*H491</f>
        <v>0</v>
      </c>
      <c r="S491" s="140">
        <v>0</v>
      </c>
      <c r="T491" s="141">
        <f>S491*H491</f>
        <v>0</v>
      </c>
      <c r="AR491" s="142" t="s">
        <v>231</v>
      </c>
      <c r="AT491" s="142" t="s">
        <v>144</v>
      </c>
      <c r="AU491" s="142" t="s">
        <v>83</v>
      </c>
      <c r="AY491" s="16" t="s">
        <v>142</v>
      </c>
      <c r="BE491" s="143">
        <f>IF(N491="základní",J491,0)</f>
        <v>0</v>
      </c>
      <c r="BF491" s="143">
        <f>IF(N491="snížená",J491,0)</f>
        <v>0</v>
      </c>
      <c r="BG491" s="143">
        <f>IF(N491="zákl. přenesená",J491,0)</f>
        <v>0</v>
      </c>
      <c r="BH491" s="143">
        <f>IF(N491="sníž. přenesená",J491,0)</f>
        <v>0</v>
      </c>
      <c r="BI491" s="143">
        <f>IF(N491="nulová",J491,0)</f>
        <v>0</v>
      </c>
      <c r="BJ491" s="16" t="s">
        <v>81</v>
      </c>
      <c r="BK491" s="143">
        <f>ROUND(I491*H491,2)</f>
        <v>0</v>
      </c>
      <c r="BL491" s="16" t="s">
        <v>231</v>
      </c>
      <c r="BM491" s="142" t="s">
        <v>857</v>
      </c>
    </row>
    <row r="492" spans="2:65" s="12" customFormat="1" ht="11.25">
      <c r="B492" s="144"/>
      <c r="D492" s="145" t="s">
        <v>151</v>
      </c>
      <c r="E492" s="146" t="s">
        <v>1</v>
      </c>
      <c r="F492" s="147" t="s">
        <v>849</v>
      </c>
      <c r="H492" s="148">
        <v>11</v>
      </c>
      <c r="I492" s="149"/>
      <c r="L492" s="144"/>
      <c r="M492" s="150"/>
      <c r="T492" s="151"/>
      <c r="AT492" s="146" t="s">
        <v>151</v>
      </c>
      <c r="AU492" s="146" t="s">
        <v>83</v>
      </c>
      <c r="AV492" s="12" t="s">
        <v>83</v>
      </c>
      <c r="AW492" s="12" t="s">
        <v>30</v>
      </c>
      <c r="AX492" s="12" t="s">
        <v>73</v>
      </c>
      <c r="AY492" s="146" t="s">
        <v>142</v>
      </c>
    </row>
    <row r="493" spans="2:65" s="12" customFormat="1" ht="11.25">
      <c r="B493" s="144"/>
      <c r="D493" s="145" t="s">
        <v>151</v>
      </c>
      <c r="E493" s="146" t="s">
        <v>1</v>
      </c>
      <c r="F493" s="147" t="s">
        <v>467</v>
      </c>
      <c r="H493" s="148">
        <v>1</v>
      </c>
      <c r="I493" s="149"/>
      <c r="L493" s="144"/>
      <c r="M493" s="150"/>
      <c r="T493" s="151"/>
      <c r="AT493" s="146" t="s">
        <v>151</v>
      </c>
      <c r="AU493" s="146" t="s">
        <v>83</v>
      </c>
      <c r="AV493" s="12" t="s">
        <v>83</v>
      </c>
      <c r="AW493" s="12" t="s">
        <v>30</v>
      </c>
      <c r="AX493" s="12" t="s">
        <v>73</v>
      </c>
      <c r="AY493" s="146" t="s">
        <v>142</v>
      </c>
    </row>
    <row r="494" spans="2:65" s="12" customFormat="1" ht="11.25">
      <c r="B494" s="144"/>
      <c r="D494" s="145" t="s">
        <v>151</v>
      </c>
      <c r="E494" s="146" t="s">
        <v>1</v>
      </c>
      <c r="F494" s="147" t="s">
        <v>858</v>
      </c>
      <c r="H494" s="148">
        <v>2</v>
      </c>
      <c r="I494" s="149"/>
      <c r="L494" s="144"/>
      <c r="M494" s="150"/>
      <c r="T494" s="151"/>
      <c r="AT494" s="146" t="s">
        <v>151</v>
      </c>
      <c r="AU494" s="146" t="s">
        <v>83</v>
      </c>
      <c r="AV494" s="12" t="s">
        <v>83</v>
      </c>
      <c r="AW494" s="12" t="s">
        <v>30</v>
      </c>
      <c r="AX494" s="12" t="s">
        <v>73</v>
      </c>
      <c r="AY494" s="146" t="s">
        <v>142</v>
      </c>
    </row>
    <row r="495" spans="2:65" s="12" customFormat="1" ht="11.25">
      <c r="B495" s="144"/>
      <c r="D495" s="145" t="s">
        <v>151</v>
      </c>
      <c r="E495" s="146" t="s">
        <v>1</v>
      </c>
      <c r="F495" s="147" t="s">
        <v>859</v>
      </c>
      <c r="H495" s="148">
        <v>2</v>
      </c>
      <c r="I495" s="149"/>
      <c r="L495" s="144"/>
      <c r="M495" s="150"/>
      <c r="T495" s="151"/>
      <c r="AT495" s="146" t="s">
        <v>151</v>
      </c>
      <c r="AU495" s="146" t="s">
        <v>83</v>
      </c>
      <c r="AV495" s="12" t="s">
        <v>83</v>
      </c>
      <c r="AW495" s="12" t="s">
        <v>30</v>
      </c>
      <c r="AX495" s="12" t="s">
        <v>73</v>
      </c>
      <c r="AY495" s="146" t="s">
        <v>142</v>
      </c>
    </row>
    <row r="496" spans="2:65" s="13" customFormat="1" ht="11.25">
      <c r="B496" s="152"/>
      <c r="D496" s="145" t="s">
        <v>151</v>
      </c>
      <c r="E496" s="153" t="s">
        <v>1</v>
      </c>
      <c r="F496" s="154" t="s">
        <v>179</v>
      </c>
      <c r="H496" s="155">
        <v>16</v>
      </c>
      <c r="I496" s="156"/>
      <c r="L496" s="152"/>
      <c r="M496" s="157"/>
      <c r="T496" s="158"/>
      <c r="AT496" s="153" t="s">
        <v>151</v>
      </c>
      <c r="AU496" s="153" t="s">
        <v>83</v>
      </c>
      <c r="AV496" s="13" t="s">
        <v>149</v>
      </c>
      <c r="AW496" s="13" t="s">
        <v>30</v>
      </c>
      <c r="AX496" s="13" t="s">
        <v>81</v>
      </c>
      <c r="AY496" s="153" t="s">
        <v>142</v>
      </c>
    </row>
    <row r="497" spans="2:65" s="1" customFormat="1" ht="16.5" customHeight="1">
      <c r="B497" s="31"/>
      <c r="C497" s="159" t="s">
        <v>860</v>
      </c>
      <c r="D497" s="159" t="s">
        <v>212</v>
      </c>
      <c r="E497" s="160" t="s">
        <v>861</v>
      </c>
      <c r="F497" s="161" t="s">
        <v>862</v>
      </c>
      <c r="G497" s="162" t="s">
        <v>209</v>
      </c>
      <c r="H497" s="163">
        <v>16</v>
      </c>
      <c r="I497" s="164"/>
      <c r="J497" s="165">
        <f>ROUND(I497*H497,2)</f>
        <v>0</v>
      </c>
      <c r="K497" s="161" t="s">
        <v>1</v>
      </c>
      <c r="L497" s="166"/>
      <c r="M497" s="167" t="s">
        <v>1</v>
      </c>
      <c r="N497" s="168" t="s">
        <v>38</v>
      </c>
      <c r="P497" s="140">
        <f>O497*H497</f>
        <v>0</v>
      </c>
      <c r="Q497" s="140">
        <v>1.4999999999999999E-4</v>
      </c>
      <c r="R497" s="140">
        <f>Q497*H497</f>
        <v>2.3999999999999998E-3</v>
      </c>
      <c r="S497" s="140">
        <v>0</v>
      </c>
      <c r="T497" s="141">
        <f>S497*H497</f>
        <v>0</v>
      </c>
      <c r="AR497" s="142" t="s">
        <v>314</v>
      </c>
      <c r="AT497" s="142" t="s">
        <v>212</v>
      </c>
      <c r="AU497" s="142" t="s">
        <v>83</v>
      </c>
      <c r="AY497" s="16" t="s">
        <v>142</v>
      </c>
      <c r="BE497" s="143">
        <f>IF(N497="základní",J497,0)</f>
        <v>0</v>
      </c>
      <c r="BF497" s="143">
        <f>IF(N497="snížená",J497,0)</f>
        <v>0</v>
      </c>
      <c r="BG497" s="143">
        <f>IF(N497="zákl. přenesená",J497,0)</f>
        <v>0</v>
      </c>
      <c r="BH497" s="143">
        <f>IF(N497="sníž. přenesená",J497,0)</f>
        <v>0</v>
      </c>
      <c r="BI497" s="143">
        <f>IF(N497="nulová",J497,0)</f>
        <v>0</v>
      </c>
      <c r="BJ497" s="16" t="s">
        <v>81</v>
      </c>
      <c r="BK497" s="143">
        <f>ROUND(I497*H497,2)</f>
        <v>0</v>
      </c>
      <c r="BL497" s="16" t="s">
        <v>231</v>
      </c>
      <c r="BM497" s="142" t="s">
        <v>863</v>
      </c>
    </row>
    <row r="498" spans="2:65" s="1" customFormat="1" ht="24.2" customHeight="1">
      <c r="B498" s="31"/>
      <c r="C498" s="131" t="s">
        <v>864</v>
      </c>
      <c r="D498" s="131" t="s">
        <v>144</v>
      </c>
      <c r="E498" s="132" t="s">
        <v>865</v>
      </c>
      <c r="F498" s="133" t="s">
        <v>866</v>
      </c>
      <c r="G498" s="134" t="s">
        <v>209</v>
      </c>
      <c r="H498" s="135">
        <v>11</v>
      </c>
      <c r="I498" s="136"/>
      <c r="J498" s="137">
        <f>ROUND(I498*H498,2)</f>
        <v>0</v>
      </c>
      <c r="K498" s="133" t="s">
        <v>148</v>
      </c>
      <c r="L498" s="31"/>
      <c r="M498" s="138" t="s">
        <v>1</v>
      </c>
      <c r="N498" s="139" t="s">
        <v>38</v>
      </c>
      <c r="P498" s="140">
        <f>O498*H498</f>
        <v>0</v>
      </c>
      <c r="Q498" s="140">
        <v>0</v>
      </c>
      <c r="R498" s="140">
        <f>Q498*H498</f>
        <v>0</v>
      </c>
      <c r="S498" s="140">
        <v>2.4E-2</v>
      </c>
      <c r="T498" s="141">
        <f>S498*H498</f>
        <v>0.26400000000000001</v>
      </c>
      <c r="AR498" s="142" t="s">
        <v>231</v>
      </c>
      <c r="AT498" s="142" t="s">
        <v>144</v>
      </c>
      <c r="AU498" s="142" t="s">
        <v>83</v>
      </c>
      <c r="AY498" s="16" t="s">
        <v>142</v>
      </c>
      <c r="BE498" s="143">
        <f>IF(N498="základní",J498,0)</f>
        <v>0</v>
      </c>
      <c r="BF498" s="143">
        <f>IF(N498="snížená",J498,0)</f>
        <v>0</v>
      </c>
      <c r="BG498" s="143">
        <f>IF(N498="zákl. přenesená",J498,0)</f>
        <v>0</v>
      </c>
      <c r="BH498" s="143">
        <f>IF(N498="sníž. přenesená",J498,0)</f>
        <v>0</v>
      </c>
      <c r="BI498" s="143">
        <f>IF(N498="nulová",J498,0)</f>
        <v>0</v>
      </c>
      <c r="BJ498" s="16" t="s">
        <v>81</v>
      </c>
      <c r="BK498" s="143">
        <f>ROUND(I498*H498,2)</f>
        <v>0</v>
      </c>
      <c r="BL498" s="16" t="s">
        <v>231</v>
      </c>
      <c r="BM498" s="142" t="s">
        <v>867</v>
      </c>
    </row>
    <row r="499" spans="2:65" s="12" customFormat="1" ht="11.25">
      <c r="B499" s="144"/>
      <c r="D499" s="145" t="s">
        <v>151</v>
      </c>
      <c r="E499" s="146" t="s">
        <v>1</v>
      </c>
      <c r="F499" s="147" t="s">
        <v>868</v>
      </c>
      <c r="H499" s="148">
        <v>11</v>
      </c>
      <c r="I499" s="149"/>
      <c r="L499" s="144"/>
      <c r="M499" s="150"/>
      <c r="T499" s="151"/>
      <c r="AT499" s="146" t="s">
        <v>151</v>
      </c>
      <c r="AU499" s="146" t="s">
        <v>83</v>
      </c>
      <c r="AV499" s="12" t="s">
        <v>83</v>
      </c>
      <c r="AW499" s="12" t="s">
        <v>30</v>
      </c>
      <c r="AX499" s="12" t="s">
        <v>81</v>
      </c>
      <c r="AY499" s="146" t="s">
        <v>142</v>
      </c>
    </row>
    <row r="500" spans="2:65" s="1" customFormat="1" ht="24.2" customHeight="1">
      <c r="B500" s="31"/>
      <c r="C500" s="131" t="s">
        <v>869</v>
      </c>
      <c r="D500" s="131" t="s">
        <v>144</v>
      </c>
      <c r="E500" s="132" t="s">
        <v>870</v>
      </c>
      <c r="F500" s="133" t="s">
        <v>871</v>
      </c>
      <c r="G500" s="134" t="s">
        <v>209</v>
      </c>
      <c r="H500" s="135">
        <v>5</v>
      </c>
      <c r="I500" s="136"/>
      <c r="J500" s="137">
        <f>ROUND(I500*H500,2)</f>
        <v>0</v>
      </c>
      <c r="K500" s="133" t="s">
        <v>148</v>
      </c>
      <c r="L500" s="31"/>
      <c r="M500" s="138" t="s">
        <v>1</v>
      </c>
      <c r="N500" s="139" t="s">
        <v>38</v>
      </c>
      <c r="P500" s="140">
        <f>O500*H500</f>
        <v>0</v>
      </c>
      <c r="Q500" s="140">
        <v>0</v>
      </c>
      <c r="R500" s="140">
        <f>Q500*H500</f>
        <v>0</v>
      </c>
      <c r="S500" s="140">
        <v>2.8000000000000001E-2</v>
      </c>
      <c r="T500" s="141">
        <f>S500*H500</f>
        <v>0.14000000000000001</v>
      </c>
      <c r="AR500" s="142" t="s">
        <v>231</v>
      </c>
      <c r="AT500" s="142" t="s">
        <v>144</v>
      </c>
      <c r="AU500" s="142" t="s">
        <v>83</v>
      </c>
      <c r="AY500" s="16" t="s">
        <v>142</v>
      </c>
      <c r="BE500" s="143">
        <f>IF(N500="základní",J500,0)</f>
        <v>0</v>
      </c>
      <c r="BF500" s="143">
        <f>IF(N500="snížená",J500,0)</f>
        <v>0</v>
      </c>
      <c r="BG500" s="143">
        <f>IF(N500="zákl. přenesená",J500,0)</f>
        <v>0</v>
      </c>
      <c r="BH500" s="143">
        <f>IF(N500="sníž. přenesená",J500,0)</f>
        <v>0</v>
      </c>
      <c r="BI500" s="143">
        <f>IF(N500="nulová",J500,0)</f>
        <v>0</v>
      </c>
      <c r="BJ500" s="16" t="s">
        <v>81</v>
      </c>
      <c r="BK500" s="143">
        <f>ROUND(I500*H500,2)</f>
        <v>0</v>
      </c>
      <c r="BL500" s="16" t="s">
        <v>231</v>
      </c>
      <c r="BM500" s="142" t="s">
        <v>872</v>
      </c>
    </row>
    <row r="501" spans="2:65" s="12" customFormat="1" ht="11.25">
      <c r="B501" s="144"/>
      <c r="D501" s="145" t="s">
        <v>151</v>
      </c>
      <c r="E501" s="146" t="s">
        <v>1</v>
      </c>
      <c r="F501" s="147" t="s">
        <v>873</v>
      </c>
      <c r="H501" s="148">
        <v>5</v>
      </c>
      <c r="I501" s="149"/>
      <c r="L501" s="144"/>
      <c r="M501" s="150"/>
      <c r="T501" s="151"/>
      <c r="AT501" s="146" t="s">
        <v>151</v>
      </c>
      <c r="AU501" s="146" t="s">
        <v>83</v>
      </c>
      <c r="AV501" s="12" t="s">
        <v>83</v>
      </c>
      <c r="AW501" s="12" t="s">
        <v>30</v>
      </c>
      <c r="AX501" s="12" t="s">
        <v>81</v>
      </c>
      <c r="AY501" s="146" t="s">
        <v>142</v>
      </c>
    </row>
    <row r="502" spans="2:65" s="1" customFormat="1" ht="24.2" customHeight="1">
      <c r="B502" s="31"/>
      <c r="C502" s="131" t="s">
        <v>874</v>
      </c>
      <c r="D502" s="131" t="s">
        <v>144</v>
      </c>
      <c r="E502" s="132" t="s">
        <v>875</v>
      </c>
      <c r="F502" s="133" t="s">
        <v>876</v>
      </c>
      <c r="G502" s="134" t="s">
        <v>209</v>
      </c>
      <c r="H502" s="135">
        <v>1</v>
      </c>
      <c r="I502" s="136"/>
      <c r="J502" s="137">
        <f>ROUND(I502*H502,2)</f>
        <v>0</v>
      </c>
      <c r="K502" s="133" t="s">
        <v>148</v>
      </c>
      <c r="L502" s="31"/>
      <c r="M502" s="138" t="s">
        <v>1</v>
      </c>
      <c r="N502" s="139" t="s">
        <v>38</v>
      </c>
      <c r="P502" s="140">
        <f>O502*H502</f>
        <v>0</v>
      </c>
      <c r="Q502" s="140">
        <v>0</v>
      </c>
      <c r="R502" s="140">
        <f>Q502*H502</f>
        <v>0</v>
      </c>
      <c r="S502" s="140">
        <v>0</v>
      </c>
      <c r="T502" s="141">
        <f>S502*H502</f>
        <v>0</v>
      </c>
      <c r="AR502" s="142" t="s">
        <v>231</v>
      </c>
      <c r="AT502" s="142" t="s">
        <v>144</v>
      </c>
      <c r="AU502" s="142" t="s">
        <v>83</v>
      </c>
      <c r="AY502" s="16" t="s">
        <v>142</v>
      </c>
      <c r="BE502" s="143">
        <f>IF(N502="základní",J502,0)</f>
        <v>0</v>
      </c>
      <c r="BF502" s="143">
        <f>IF(N502="snížená",J502,0)</f>
        <v>0</v>
      </c>
      <c r="BG502" s="143">
        <f>IF(N502="zákl. přenesená",J502,0)</f>
        <v>0</v>
      </c>
      <c r="BH502" s="143">
        <f>IF(N502="sníž. přenesená",J502,0)</f>
        <v>0</v>
      </c>
      <c r="BI502" s="143">
        <f>IF(N502="nulová",J502,0)</f>
        <v>0</v>
      </c>
      <c r="BJ502" s="16" t="s">
        <v>81</v>
      </c>
      <c r="BK502" s="143">
        <f>ROUND(I502*H502,2)</f>
        <v>0</v>
      </c>
      <c r="BL502" s="16" t="s">
        <v>231</v>
      </c>
      <c r="BM502" s="142" t="s">
        <v>877</v>
      </c>
    </row>
    <row r="503" spans="2:65" s="1" customFormat="1" ht="24.2" customHeight="1">
      <c r="B503" s="31"/>
      <c r="C503" s="159" t="s">
        <v>878</v>
      </c>
      <c r="D503" s="159" t="s">
        <v>212</v>
      </c>
      <c r="E503" s="160" t="s">
        <v>879</v>
      </c>
      <c r="F503" s="161" t="s">
        <v>880</v>
      </c>
      <c r="G503" s="162" t="s">
        <v>309</v>
      </c>
      <c r="H503" s="163">
        <v>0.8</v>
      </c>
      <c r="I503" s="164"/>
      <c r="J503" s="165">
        <f>ROUND(I503*H503,2)</f>
        <v>0</v>
      </c>
      <c r="K503" s="161" t="s">
        <v>148</v>
      </c>
      <c r="L503" s="166"/>
      <c r="M503" s="167" t="s">
        <v>1</v>
      </c>
      <c r="N503" s="168" t="s">
        <v>38</v>
      </c>
      <c r="P503" s="140">
        <f>O503*H503</f>
        <v>0</v>
      </c>
      <c r="Q503" s="140">
        <v>5.0000000000000001E-3</v>
      </c>
      <c r="R503" s="140">
        <f>Q503*H503</f>
        <v>4.0000000000000001E-3</v>
      </c>
      <c r="S503" s="140">
        <v>0</v>
      </c>
      <c r="T503" s="141">
        <f>S503*H503</f>
        <v>0</v>
      </c>
      <c r="AR503" s="142" t="s">
        <v>314</v>
      </c>
      <c r="AT503" s="142" t="s">
        <v>212</v>
      </c>
      <c r="AU503" s="142" t="s">
        <v>83</v>
      </c>
      <c r="AY503" s="16" t="s">
        <v>142</v>
      </c>
      <c r="BE503" s="143">
        <f>IF(N503="základní",J503,0)</f>
        <v>0</v>
      </c>
      <c r="BF503" s="143">
        <f>IF(N503="snížená",J503,0)</f>
        <v>0</v>
      </c>
      <c r="BG503" s="143">
        <f>IF(N503="zákl. přenesená",J503,0)</f>
        <v>0</v>
      </c>
      <c r="BH503" s="143">
        <f>IF(N503="sníž. přenesená",J503,0)</f>
        <v>0</v>
      </c>
      <c r="BI503" s="143">
        <f>IF(N503="nulová",J503,0)</f>
        <v>0</v>
      </c>
      <c r="BJ503" s="16" t="s">
        <v>81</v>
      </c>
      <c r="BK503" s="143">
        <f>ROUND(I503*H503,2)</f>
        <v>0</v>
      </c>
      <c r="BL503" s="16" t="s">
        <v>231</v>
      </c>
      <c r="BM503" s="142" t="s">
        <v>881</v>
      </c>
    </row>
    <row r="504" spans="2:65" s="1" customFormat="1" ht="24.2" customHeight="1">
      <c r="B504" s="31"/>
      <c r="C504" s="131" t="s">
        <v>882</v>
      </c>
      <c r="D504" s="131" t="s">
        <v>144</v>
      </c>
      <c r="E504" s="132" t="s">
        <v>883</v>
      </c>
      <c r="F504" s="133" t="s">
        <v>884</v>
      </c>
      <c r="G504" s="134" t="s">
        <v>209</v>
      </c>
      <c r="H504" s="135">
        <v>16</v>
      </c>
      <c r="I504" s="136"/>
      <c r="J504" s="137">
        <f>ROUND(I504*H504,2)</f>
        <v>0</v>
      </c>
      <c r="K504" s="133" t="s">
        <v>148</v>
      </c>
      <c r="L504" s="31"/>
      <c r="M504" s="138" t="s">
        <v>1</v>
      </c>
      <c r="N504" s="139" t="s">
        <v>38</v>
      </c>
      <c r="P504" s="140">
        <f>O504*H504</f>
        <v>0</v>
      </c>
      <c r="Q504" s="140">
        <v>0</v>
      </c>
      <c r="R504" s="140">
        <f>Q504*H504</f>
        <v>0</v>
      </c>
      <c r="S504" s="140">
        <v>0</v>
      </c>
      <c r="T504" s="141">
        <f>S504*H504</f>
        <v>0</v>
      </c>
      <c r="AR504" s="142" t="s">
        <v>231</v>
      </c>
      <c r="AT504" s="142" t="s">
        <v>144</v>
      </c>
      <c r="AU504" s="142" t="s">
        <v>83</v>
      </c>
      <c r="AY504" s="16" t="s">
        <v>142</v>
      </c>
      <c r="BE504" s="143">
        <f>IF(N504="základní",J504,0)</f>
        <v>0</v>
      </c>
      <c r="BF504" s="143">
        <f>IF(N504="snížená",J504,0)</f>
        <v>0</v>
      </c>
      <c r="BG504" s="143">
        <f>IF(N504="zákl. přenesená",J504,0)</f>
        <v>0</v>
      </c>
      <c r="BH504" s="143">
        <f>IF(N504="sníž. přenesená",J504,0)</f>
        <v>0</v>
      </c>
      <c r="BI504" s="143">
        <f>IF(N504="nulová",J504,0)</f>
        <v>0</v>
      </c>
      <c r="BJ504" s="16" t="s">
        <v>81</v>
      </c>
      <c r="BK504" s="143">
        <f>ROUND(I504*H504,2)</f>
        <v>0</v>
      </c>
      <c r="BL504" s="16" t="s">
        <v>231</v>
      </c>
      <c r="BM504" s="142" t="s">
        <v>885</v>
      </c>
    </row>
    <row r="505" spans="2:65" s="1" customFormat="1" ht="24.2" customHeight="1">
      <c r="B505" s="31"/>
      <c r="C505" s="159" t="s">
        <v>886</v>
      </c>
      <c r="D505" s="159" t="s">
        <v>212</v>
      </c>
      <c r="E505" s="160" t="s">
        <v>879</v>
      </c>
      <c r="F505" s="161" t="s">
        <v>880</v>
      </c>
      <c r="G505" s="162" t="s">
        <v>309</v>
      </c>
      <c r="H505" s="163">
        <v>19.2</v>
      </c>
      <c r="I505" s="164"/>
      <c r="J505" s="165">
        <f>ROUND(I505*H505,2)</f>
        <v>0</v>
      </c>
      <c r="K505" s="161" t="s">
        <v>148</v>
      </c>
      <c r="L505" s="166"/>
      <c r="M505" s="167" t="s">
        <v>1</v>
      </c>
      <c r="N505" s="168" t="s">
        <v>38</v>
      </c>
      <c r="P505" s="140">
        <f>O505*H505</f>
        <v>0</v>
      </c>
      <c r="Q505" s="140">
        <v>5.0000000000000001E-3</v>
      </c>
      <c r="R505" s="140">
        <f>Q505*H505</f>
        <v>9.6000000000000002E-2</v>
      </c>
      <c r="S505" s="140">
        <v>0</v>
      </c>
      <c r="T505" s="141">
        <f>S505*H505</f>
        <v>0</v>
      </c>
      <c r="AR505" s="142" t="s">
        <v>314</v>
      </c>
      <c r="AT505" s="142" t="s">
        <v>212</v>
      </c>
      <c r="AU505" s="142" t="s">
        <v>83</v>
      </c>
      <c r="AY505" s="16" t="s">
        <v>142</v>
      </c>
      <c r="BE505" s="143">
        <f>IF(N505="základní",J505,0)</f>
        <v>0</v>
      </c>
      <c r="BF505" s="143">
        <f>IF(N505="snížená",J505,0)</f>
        <v>0</v>
      </c>
      <c r="BG505" s="143">
        <f>IF(N505="zákl. přenesená",J505,0)</f>
        <v>0</v>
      </c>
      <c r="BH505" s="143">
        <f>IF(N505="sníž. přenesená",J505,0)</f>
        <v>0</v>
      </c>
      <c r="BI505" s="143">
        <f>IF(N505="nulová",J505,0)</f>
        <v>0</v>
      </c>
      <c r="BJ505" s="16" t="s">
        <v>81</v>
      </c>
      <c r="BK505" s="143">
        <f>ROUND(I505*H505,2)</f>
        <v>0</v>
      </c>
      <c r="BL505" s="16" t="s">
        <v>231</v>
      </c>
      <c r="BM505" s="142" t="s">
        <v>887</v>
      </c>
    </row>
    <row r="506" spans="2:65" s="12" customFormat="1" ht="11.25">
      <c r="B506" s="144"/>
      <c r="D506" s="145" t="s">
        <v>151</v>
      </c>
      <c r="E506" s="146" t="s">
        <v>1</v>
      </c>
      <c r="F506" s="147" t="s">
        <v>888</v>
      </c>
      <c r="H506" s="148">
        <v>19.2</v>
      </c>
      <c r="I506" s="149"/>
      <c r="L506" s="144"/>
      <c r="M506" s="150"/>
      <c r="T506" s="151"/>
      <c r="AT506" s="146" t="s">
        <v>151</v>
      </c>
      <c r="AU506" s="146" t="s">
        <v>83</v>
      </c>
      <c r="AV506" s="12" t="s">
        <v>83</v>
      </c>
      <c r="AW506" s="12" t="s">
        <v>30</v>
      </c>
      <c r="AX506" s="12" t="s">
        <v>81</v>
      </c>
      <c r="AY506" s="146" t="s">
        <v>142</v>
      </c>
    </row>
    <row r="507" spans="2:65" s="1" customFormat="1" ht="24.2" customHeight="1">
      <c r="B507" s="31"/>
      <c r="C507" s="159" t="s">
        <v>889</v>
      </c>
      <c r="D507" s="159" t="s">
        <v>212</v>
      </c>
      <c r="E507" s="160" t="s">
        <v>890</v>
      </c>
      <c r="F507" s="161" t="s">
        <v>891</v>
      </c>
      <c r="G507" s="162" t="s">
        <v>209</v>
      </c>
      <c r="H507" s="163">
        <v>34</v>
      </c>
      <c r="I507" s="164"/>
      <c r="J507" s="165">
        <f>ROUND(I507*H507,2)</f>
        <v>0</v>
      </c>
      <c r="K507" s="161" t="s">
        <v>148</v>
      </c>
      <c r="L507" s="166"/>
      <c r="M507" s="167" t="s">
        <v>1</v>
      </c>
      <c r="N507" s="168" t="s">
        <v>38</v>
      </c>
      <c r="P507" s="140">
        <f>O507*H507</f>
        <v>0</v>
      </c>
      <c r="Q507" s="140">
        <v>6.0000000000000002E-5</v>
      </c>
      <c r="R507" s="140">
        <f>Q507*H507</f>
        <v>2.0400000000000001E-3</v>
      </c>
      <c r="S507" s="140">
        <v>0</v>
      </c>
      <c r="T507" s="141">
        <f>S507*H507</f>
        <v>0</v>
      </c>
      <c r="AR507" s="142" t="s">
        <v>314</v>
      </c>
      <c r="AT507" s="142" t="s">
        <v>212</v>
      </c>
      <c r="AU507" s="142" t="s">
        <v>83</v>
      </c>
      <c r="AY507" s="16" t="s">
        <v>142</v>
      </c>
      <c r="BE507" s="143">
        <f>IF(N507="základní",J507,0)</f>
        <v>0</v>
      </c>
      <c r="BF507" s="143">
        <f>IF(N507="snížená",J507,0)</f>
        <v>0</v>
      </c>
      <c r="BG507" s="143">
        <f>IF(N507="zákl. přenesená",J507,0)</f>
        <v>0</v>
      </c>
      <c r="BH507" s="143">
        <f>IF(N507="sníž. přenesená",J507,0)</f>
        <v>0</v>
      </c>
      <c r="BI507" s="143">
        <f>IF(N507="nulová",J507,0)</f>
        <v>0</v>
      </c>
      <c r="BJ507" s="16" t="s">
        <v>81</v>
      </c>
      <c r="BK507" s="143">
        <f>ROUND(I507*H507,2)</f>
        <v>0</v>
      </c>
      <c r="BL507" s="16" t="s">
        <v>231</v>
      </c>
      <c r="BM507" s="142" t="s">
        <v>892</v>
      </c>
    </row>
    <row r="508" spans="2:65" s="1" customFormat="1" ht="24.2" customHeight="1">
      <c r="B508" s="31"/>
      <c r="C508" s="131" t="s">
        <v>893</v>
      </c>
      <c r="D508" s="131" t="s">
        <v>144</v>
      </c>
      <c r="E508" s="132" t="s">
        <v>894</v>
      </c>
      <c r="F508" s="133" t="s">
        <v>895</v>
      </c>
      <c r="G508" s="134" t="s">
        <v>163</v>
      </c>
      <c r="H508" s="135">
        <v>1.403</v>
      </c>
      <c r="I508" s="136"/>
      <c r="J508" s="137">
        <f>ROUND(I508*H508,2)</f>
        <v>0</v>
      </c>
      <c r="K508" s="133" t="s">
        <v>148</v>
      </c>
      <c r="L508" s="31"/>
      <c r="M508" s="138" t="s">
        <v>1</v>
      </c>
      <c r="N508" s="139" t="s">
        <v>38</v>
      </c>
      <c r="P508" s="140">
        <f>O508*H508</f>
        <v>0</v>
      </c>
      <c r="Q508" s="140">
        <v>0</v>
      </c>
      <c r="R508" s="140">
        <f>Q508*H508</f>
        <v>0</v>
      </c>
      <c r="S508" s="140">
        <v>0</v>
      </c>
      <c r="T508" s="141">
        <f>S508*H508</f>
        <v>0</v>
      </c>
      <c r="AR508" s="142" t="s">
        <v>231</v>
      </c>
      <c r="AT508" s="142" t="s">
        <v>144</v>
      </c>
      <c r="AU508" s="142" t="s">
        <v>83</v>
      </c>
      <c r="AY508" s="16" t="s">
        <v>142</v>
      </c>
      <c r="BE508" s="143">
        <f>IF(N508="základní",J508,0)</f>
        <v>0</v>
      </c>
      <c r="BF508" s="143">
        <f>IF(N508="snížená",J508,0)</f>
        <v>0</v>
      </c>
      <c r="BG508" s="143">
        <f>IF(N508="zákl. přenesená",J508,0)</f>
        <v>0</v>
      </c>
      <c r="BH508" s="143">
        <f>IF(N508="sníž. přenesená",J508,0)</f>
        <v>0</v>
      </c>
      <c r="BI508" s="143">
        <f>IF(N508="nulová",J508,0)</f>
        <v>0</v>
      </c>
      <c r="BJ508" s="16" t="s">
        <v>81</v>
      </c>
      <c r="BK508" s="143">
        <f>ROUND(I508*H508,2)</f>
        <v>0</v>
      </c>
      <c r="BL508" s="16" t="s">
        <v>231</v>
      </c>
      <c r="BM508" s="142" t="s">
        <v>896</v>
      </c>
    </row>
    <row r="509" spans="2:65" s="11" customFormat="1" ht="22.9" customHeight="1">
      <c r="B509" s="119"/>
      <c r="D509" s="120" t="s">
        <v>72</v>
      </c>
      <c r="E509" s="129" t="s">
        <v>897</v>
      </c>
      <c r="F509" s="129" t="s">
        <v>898</v>
      </c>
      <c r="I509" s="122"/>
      <c r="J509" s="130">
        <f>BK509</f>
        <v>0</v>
      </c>
      <c r="L509" s="119"/>
      <c r="M509" s="124"/>
      <c r="P509" s="125">
        <f>SUM(P510:P511)</f>
        <v>0</v>
      </c>
      <c r="R509" s="125">
        <f>SUM(R510:R511)</f>
        <v>0</v>
      </c>
      <c r="T509" s="126">
        <f>SUM(T510:T511)</f>
        <v>0</v>
      </c>
      <c r="AR509" s="120" t="s">
        <v>83</v>
      </c>
      <c r="AT509" s="127" t="s">
        <v>72</v>
      </c>
      <c r="AU509" s="127" t="s">
        <v>81</v>
      </c>
      <c r="AY509" s="120" t="s">
        <v>142</v>
      </c>
      <c r="BK509" s="128">
        <f>SUM(BK510:BK511)</f>
        <v>0</v>
      </c>
    </row>
    <row r="510" spans="2:65" s="1" customFormat="1" ht="16.5" customHeight="1">
      <c r="B510" s="31"/>
      <c r="C510" s="131" t="s">
        <v>899</v>
      </c>
      <c r="D510" s="131" t="s">
        <v>144</v>
      </c>
      <c r="E510" s="132" t="s">
        <v>900</v>
      </c>
      <c r="F510" s="133" t="s">
        <v>901</v>
      </c>
      <c r="G510" s="134" t="s">
        <v>902</v>
      </c>
      <c r="H510" s="135">
        <v>1</v>
      </c>
      <c r="I510" s="136"/>
      <c r="J510" s="137">
        <f>ROUND(I510*H510,2)</f>
        <v>0</v>
      </c>
      <c r="K510" s="133" t="s">
        <v>1</v>
      </c>
      <c r="L510" s="31"/>
      <c r="M510" s="138" t="s">
        <v>1</v>
      </c>
      <c r="N510" s="139" t="s">
        <v>38</v>
      </c>
      <c r="P510" s="140">
        <f>O510*H510</f>
        <v>0</v>
      </c>
      <c r="Q510" s="140">
        <v>0</v>
      </c>
      <c r="R510" s="140">
        <f>Q510*H510</f>
        <v>0</v>
      </c>
      <c r="S510" s="140">
        <v>0</v>
      </c>
      <c r="T510" s="141">
        <f>S510*H510</f>
        <v>0</v>
      </c>
      <c r="AR510" s="142" t="s">
        <v>231</v>
      </c>
      <c r="AT510" s="142" t="s">
        <v>144</v>
      </c>
      <c r="AU510" s="142" t="s">
        <v>83</v>
      </c>
      <c r="AY510" s="16" t="s">
        <v>142</v>
      </c>
      <c r="BE510" s="143">
        <f>IF(N510="základní",J510,0)</f>
        <v>0</v>
      </c>
      <c r="BF510" s="143">
        <f>IF(N510="snížená",J510,0)</f>
        <v>0</v>
      </c>
      <c r="BG510" s="143">
        <f>IF(N510="zákl. přenesená",J510,0)</f>
        <v>0</v>
      </c>
      <c r="BH510" s="143">
        <f>IF(N510="sníž. přenesená",J510,0)</f>
        <v>0</v>
      </c>
      <c r="BI510" s="143">
        <f>IF(N510="nulová",J510,0)</f>
        <v>0</v>
      </c>
      <c r="BJ510" s="16" t="s">
        <v>81</v>
      </c>
      <c r="BK510" s="143">
        <f>ROUND(I510*H510,2)</f>
        <v>0</v>
      </c>
      <c r="BL510" s="16" t="s">
        <v>231</v>
      </c>
      <c r="BM510" s="142" t="s">
        <v>903</v>
      </c>
    </row>
    <row r="511" spans="2:65" s="1" customFormat="1" ht="16.5" customHeight="1">
      <c r="B511" s="31"/>
      <c r="C511" s="131" t="s">
        <v>904</v>
      </c>
      <c r="D511" s="131" t="s">
        <v>144</v>
      </c>
      <c r="E511" s="132" t="s">
        <v>905</v>
      </c>
      <c r="F511" s="133" t="s">
        <v>906</v>
      </c>
      <c r="G511" s="134" t="s">
        <v>902</v>
      </c>
      <c r="H511" s="135">
        <v>1</v>
      </c>
      <c r="I511" s="136"/>
      <c r="J511" s="137">
        <f>ROUND(I511*H511,2)</f>
        <v>0</v>
      </c>
      <c r="K511" s="133" t="s">
        <v>1</v>
      </c>
      <c r="L511" s="31"/>
      <c r="M511" s="138" t="s">
        <v>1</v>
      </c>
      <c r="N511" s="139" t="s">
        <v>38</v>
      </c>
      <c r="P511" s="140">
        <f>O511*H511</f>
        <v>0</v>
      </c>
      <c r="Q511" s="140">
        <v>0</v>
      </c>
      <c r="R511" s="140">
        <f>Q511*H511</f>
        <v>0</v>
      </c>
      <c r="S511" s="140">
        <v>0</v>
      </c>
      <c r="T511" s="141">
        <f>S511*H511</f>
        <v>0</v>
      </c>
      <c r="AR511" s="142" t="s">
        <v>231</v>
      </c>
      <c r="AT511" s="142" t="s">
        <v>144</v>
      </c>
      <c r="AU511" s="142" t="s">
        <v>83</v>
      </c>
      <c r="AY511" s="16" t="s">
        <v>142</v>
      </c>
      <c r="BE511" s="143">
        <f>IF(N511="základní",J511,0)</f>
        <v>0</v>
      </c>
      <c r="BF511" s="143">
        <f>IF(N511="snížená",J511,0)</f>
        <v>0</v>
      </c>
      <c r="BG511" s="143">
        <f>IF(N511="zákl. přenesená",J511,0)</f>
        <v>0</v>
      </c>
      <c r="BH511" s="143">
        <f>IF(N511="sníž. přenesená",J511,0)</f>
        <v>0</v>
      </c>
      <c r="BI511" s="143">
        <f>IF(N511="nulová",J511,0)</f>
        <v>0</v>
      </c>
      <c r="BJ511" s="16" t="s">
        <v>81</v>
      </c>
      <c r="BK511" s="143">
        <f>ROUND(I511*H511,2)</f>
        <v>0</v>
      </c>
      <c r="BL511" s="16" t="s">
        <v>231</v>
      </c>
      <c r="BM511" s="142" t="s">
        <v>907</v>
      </c>
    </row>
    <row r="512" spans="2:65" s="11" customFormat="1" ht="22.9" customHeight="1">
      <c r="B512" s="119"/>
      <c r="D512" s="120" t="s">
        <v>72</v>
      </c>
      <c r="E512" s="129" t="s">
        <v>908</v>
      </c>
      <c r="F512" s="129" t="s">
        <v>909</v>
      </c>
      <c r="I512" s="122"/>
      <c r="J512" s="130">
        <f>BK512</f>
        <v>0</v>
      </c>
      <c r="L512" s="119"/>
      <c r="M512" s="124"/>
      <c r="P512" s="125">
        <f>SUM(P513:P533)</f>
        <v>0</v>
      </c>
      <c r="R512" s="125">
        <f>SUM(R513:R533)</f>
        <v>11.79242095</v>
      </c>
      <c r="T512" s="126">
        <f>SUM(T513:T533)</f>
        <v>0</v>
      </c>
      <c r="AR512" s="120" t="s">
        <v>83</v>
      </c>
      <c r="AT512" s="127" t="s">
        <v>72</v>
      </c>
      <c r="AU512" s="127" t="s">
        <v>81</v>
      </c>
      <c r="AY512" s="120" t="s">
        <v>142</v>
      </c>
      <c r="BK512" s="128">
        <f>SUM(BK513:BK533)</f>
        <v>0</v>
      </c>
    </row>
    <row r="513" spans="2:65" s="1" customFormat="1" ht="16.5" customHeight="1">
      <c r="B513" s="31"/>
      <c r="C513" s="131" t="s">
        <v>910</v>
      </c>
      <c r="D513" s="131" t="s">
        <v>144</v>
      </c>
      <c r="E513" s="132" t="s">
        <v>911</v>
      </c>
      <c r="F513" s="133" t="s">
        <v>912</v>
      </c>
      <c r="G513" s="134" t="s">
        <v>175</v>
      </c>
      <c r="H513" s="135">
        <v>303.077</v>
      </c>
      <c r="I513" s="136"/>
      <c r="J513" s="137">
        <f>ROUND(I513*H513,2)</f>
        <v>0</v>
      </c>
      <c r="K513" s="133" t="s">
        <v>148</v>
      </c>
      <c r="L513" s="31"/>
      <c r="M513" s="138" t="s">
        <v>1</v>
      </c>
      <c r="N513" s="139" t="s">
        <v>38</v>
      </c>
      <c r="P513" s="140">
        <f>O513*H513</f>
        <v>0</v>
      </c>
      <c r="Q513" s="140">
        <v>2.9999999999999997E-4</v>
      </c>
      <c r="R513" s="140">
        <f>Q513*H513</f>
        <v>9.0923099999999993E-2</v>
      </c>
      <c r="S513" s="140">
        <v>0</v>
      </c>
      <c r="T513" s="141">
        <f>S513*H513</f>
        <v>0</v>
      </c>
      <c r="AR513" s="142" t="s">
        <v>231</v>
      </c>
      <c r="AT513" s="142" t="s">
        <v>144</v>
      </c>
      <c r="AU513" s="142" t="s">
        <v>83</v>
      </c>
      <c r="AY513" s="16" t="s">
        <v>142</v>
      </c>
      <c r="BE513" s="143">
        <f>IF(N513="základní",J513,0)</f>
        <v>0</v>
      </c>
      <c r="BF513" s="143">
        <f>IF(N513="snížená",J513,0)</f>
        <v>0</v>
      </c>
      <c r="BG513" s="143">
        <f>IF(N513="zákl. přenesená",J513,0)</f>
        <v>0</v>
      </c>
      <c r="BH513" s="143">
        <f>IF(N513="sníž. přenesená",J513,0)</f>
        <v>0</v>
      </c>
      <c r="BI513" s="143">
        <f>IF(N513="nulová",J513,0)</f>
        <v>0</v>
      </c>
      <c r="BJ513" s="16" t="s">
        <v>81</v>
      </c>
      <c r="BK513" s="143">
        <f>ROUND(I513*H513,2)</f>
        <v>0</v>
      </c>
      <c r="BL513" s="16" t="s">
        <v>231</v>
      </c>
      <c r="BM513" s="142" t="s">
        <v>913</v>
      </c>
    </row>
    <row r="514" spans="2:65" s="12" customFormat="1" ht="11.25">
      <c r="B514" s="144"/>
      <c r="D514" s="145" t="s">
        <v>151</v>
      </c>
      <c r="E514" s="146" t="s">
        <v>1</v>
      </c>
      <c r="F514" s="147" t="s">
        <v>914</v>
      </c>
      <c r="H514" s="148">
        <v>303.077</v>
      </c>
      <c r="I514" s="149"/>
      <c r="L514" s="144"/>
      <c r="M514" s="150"/>
      <c r="T514" s="151"/>
      <c r="AT514" s="146" t="s">
        <v>151</v>
      </c>
      <c r="AU514" s="146" t="s">
        <v>83</v>
      </c>
      <c r="AV514" s="12" t="s">
        <v>83</v>
      </c>
      <c r="AW514" s="12" t="s">
        <v>30</v>
      </c>
      <c r="AX514" s="12" t="s">
        <v>81</v>
      </c>
      <c r="AY514" s="146" t="s">
        <v>142</v>
      </c>
    </row>
    <row r="515" spans="2:65" s="1" customFormat="1" ht="24.2" customHeight="1">
      <c r="B515" s="31"/>
      <c r="C515" s="131" t="s">
        <v>915</v>
      </c>
      <c r="D515" s="131" t="s">
        <v>144</v>
      </c>
      <c r="E515" s="132" t="s">
        <v>916</v>
      </c>
      <c r="F515" s="133" t="s">
        <v>917</v>
      </c>
      <c r="G515" s="134" t="s">
        <v>309</v>
      </c>
      <c r="H515" s="135">
        <v>180.63</v>
      </c>
      <c r="I515" s="136"/>
      <c r="J515" s="137">
        <f>ROUND(I515*H515,2)</f>
        <v>0</v>
      </c>
      <c r="K515" s="133" t="s">
        <v>148</v>
      </c>
      <c r="L515" s="31"/>
      <c r="M515" s="138" t="s">
        <v>1</v>
      </c>
      <c r="N515" s="139" t="s">
        <v>38</v>
      </c>
      <c r="P515" s="140">
        <f>O515*H515</f>
        <v>0</v>
      </c>
      <c r="Q515" s="140">
        <v>5.8E-4</v>
      </c>
      <c r="R515" s="140">
        <f>Q515*H515</f>
        <v>0.10476539999999999</v>
      </c>
      <c r="S515" s="140">
        <v>0</v>
      </c>
      <c r="T515" s="141">
        <f>S515*H515</f>
        <v>0</v>
      </c>
      <c r="AR515" s="142" t="s">
        <v>231</v>
      </c>
      <c r="AT515" s="142" t="s">
        <v>144</v>
      </c>
      <c r="AU515" s="142" t="s">
        <v>83</v>
      </c>
      <c r="AY515" s="16" t="s">
        <v>142</v>
      </c>
      <c r="BE515" s="143">
        <f>IF(N515="základní",J515,0)</f>
        <v>0</v>
      </c>
      <c r="BF515" s="143">
        <f>IF(N515="snížená",J515,0)</f>
        <v>0</v>
      </c>
      <c r="BG515" s="143">
        <f>IF(N515="zákl. přenesená",J515,0)</f>
        <v>0</v>
      </c>
      <c r="BH515" s="143">
        <f>IF(N515="sníž. přenesená",J515,0)</f>
        <v>0</v>
      </c>
      <c r="BI515" s="143">
        <f>IF(N515="nulová",J515,0)</f>
        <v>0</v>
      </c>
      <c r="BJ515" s="16" t="s">
        <v>81</v>
      </c>
      <c r="BK515" s="143">
        <f>ROUND(I515*H515,2)</f>
        <v>0</v>
      </c>
      <c r="BL515" s="16" t="s">
        <v>231</v>
      </c>
      <c r="BM515" s="142" t="s">
        <v>918</v>
      </c>
    </row>
    <row r="516" spans="2:65" s="1" customFormat="1" ht="24.2" customHeight="1">
      <c r="B516" s="31"/>
      <c r="C516" s="159" t="s">
        <v>919</v>
      </c>
      <c r="D516" s="159" t="s">
        <v>212</v>
      </c>
      <c r="E516" s="160" t="s">
        <v>920</v>
      </c>
      <c r="F516" s="161" t="s">
        <v>921</v>
      </c>
      <c r="G516" s="162" t="s">
        <v>209</v>
      </c>
      <c r="H516" s="163">
        <v>331.81700000000001</v>
      </c>
      <c r="I516" s="164"/>
      <c r="J516" s="165">
        <f>ROUND(I516*H516,2)</f>
        <v>0</v>
      </c>
      <c r="K516" s="161" t="s">
        <v>148</v>
      </c>
      <c r="L516" s="166"/>
      <c r="M516" s="167" t="s">
        <v>1</v>
      </c>
      <c r="N516" s="168" t="s">
        <v>38</v>
      </c>
      <c r="P516" s="140">
        <f>O516*H516</f>
        <v>0</v>
      </c>
      <c r="Q516" s="140">
        <v>1.1999999999999999E-3</v>
      </c>
      <c r="R516" s="140">
        <f>Q516*H516</f>
        <v>0.39818039999999999</v>
      </c>
      <c r="S516" s="140">
        <v>0</v>
      </c>
      <c r="T516" s="141">
        <f>S516*H516</f>
        <v>0</v>
      </c>
      <c r="AR516" s="142" t="s">
        <v>314</v>
      </c>
      <c r="AT516" s="142" t="s">
        <v>212</v>
      </c>
      <c r="AU516" s="142" t="s">
        <v>83</v>
      </c>
      <c r="AY516" s="16" t="s">
        <v>142</v>
      </c>
      <c r="BE516" s="143">
        <f>IF(N516="základní",J516,0)</f>
        <v>0</v>
      </c>
      <c r="BF516" s="143">
        <f>IF(N516="snížená",J516,0)</f>
        <v>0</v>
      </c>
      <c r="BG516" s="143">
        <f>IF(N516="zákl. přenesená",J516,0)</f>
        <v>0</v>
      </c>
      <c r="BH516" s="143">
        <f>IF(N516="sníž. přenesená",J516,0)</f>
        <v>0</v>
      </c>
      <c r="BI516" s="143">
        <f>IF(N516="nulová",J516,0)</f>
        <v>0</v>
      </c>
      <c r="BJ516" s="16" t="s">
        <v>81</v>
      </c>
      <c r="BK516" s="143">
        <f>ROUND(I516*H516,2)</f>
        <v>0</v>
      </c>
      <c r="BL516" s="16" t="s">
        <v>231</v>
      </c>
      <c r="BM516" s="142" t="s">
        <v>922</v>
      </c>
    </row>
    <row r="517" spans="2:65" s="12" customFormat="1" ht="11.25">
      <c r="B517" s="144"/>
      <c r="D517" s="145" t="s">
        <v>151</v>
      </c>
      <c r="E517" s="146" t="s">
        <v>1</v>
      </c>
      <c r="F517" s="147" t="s">
        <v>923</v>
      </c>
      <c r="H517" s="148">
        <v>331.81700000000001</v>
      </c>
      <c r="I517" s="149"/>
      <c r="L517" s="144"/>
      <c r="M517" s="150"/>
      <c r="T517" s="151"/>
      <c r="AT517" s="146" t="s">
        <v>151</v>
      </c>
      <c r="AU517" s="146" t="s">
        <v>83</v>
      </c>
      <c r="AV517" s="12" t="s">
        <v>83</v>
      </c>
      <c r="AW517" s="12" t="s">
        <v>30</v>
      </c>
      <c r="AX517" s="12" t="s">
        <v>81</v>
      </c>
      <c r="AY517" s="146" t="s">
        <v>142</v>
      </c>
    </row>
    <row r="518" spans="2:65" s="1" customFormat="1" ht="33" customHeight="1">
      <c r="B518" s="31"/>
      <c r="C518" s="131" t="s">
        <v>924</v>
      </c>
      <c r="D518" s="131" t="s">
        <v>144</v>
      </c>
      <c r="E518" s="132" t="s">
        <v>925</v>
      </c>
      <c r="F518" s="133" t="s">
        <v>926</v>
      </c>
      <c r="G518" s="134" t="s">
        <v>175</v>
      </c>
      <c r="H518" s="135">
        <v>303.077</v>
      </c>
      <c r="I518" s="136"/>
      <c r="J518" s="137">
        <f>ROUND(I518*H518,2)</f>
        <v>0</v>
      </c>
      <c r="K518" s="133" t="s">
        <v>148</v>
      </c>
      <c r="L518" s="31"/>
      <c r="M518" s="138" t="s">
        <v>1</v>
      </c>
      <c r="N518" s="139" t="s">
        <v>38</v>
      </c>
      <c r="P518" s="140">
        <f>O518*H518</f>
        <v>0</v>
      </c>
      <c r="Q518" s="140">
        <v>8.9999999999999993E-3</v>
      </c>
      <c r="R518" s="140">
        <f>Q518*H518</f>
        <v>2.7276929999999999</v>
      </c>
      <c r="S518" s="140">
        <v>0</v>
      </c>
      <c r="T518" s="141">
        <f>S518*H518</f>
        <v>0</v>
      </c>
      <c r="AR518" s="142" t="s">
        <v>231</v>
      </c>
      <c r="AT518" s="142" t="s">
        <v>144</v>
      </c>
      <c r="AU518" s="142" t="s">
        <v>83</v>
      </c>
      <c r="AY518" s="16" t="s">
        <v>142</v>
      </c>
      <c r="BE518" s="143">
        <f>IF(N518="základní",J518,0)</f>
        <v>0</v>
      </c>
      <c r="BF518" s="143">
        <f>IF(N518="snížená",J518,0)</f>
        <v>0</v>
      </c>
      <c r="BG518" s="143">
        <f>IF(N518="zákl. přenesená",J518,0)</f>
        <v>0</v>
      </c>
      <c r="BH518" s="143">
        <f>IF(N518="sníž. přenesená",J518,0)</f>
        <v>0</v>
      </c>
      <c r="BI518" s="143">
        <f>IF(N518="nulová",J518,0)</f>
        <v>0</v>
      </c>
      <c r="BJ518" s="16" t="s">
        <v>81</v>
      </c>
      <c r="BK518" s="143">
        <f>ROUND(I518*H518,2)</f>
        <v>0</v>
      </c>
      <c r="BL518" s="16" t="s">
        <v>231</v>
      </c>
      <c r="BM518" s="142" t="s">
        <v>927</v>
      </c>
    </row>
    <row r="519" spans="2:65" s="12" customFormat="1" ht="11.25">
      <c r="B519" s="144"/>
      <c r="D519" s="145" t="s">
        <v>151</v>
      </c>
      <c r="E519" s="146" t="s">
        <v>1</v>
      </c>
      <c r="F519" s="147" t="s">
        <v>914</v>
      </c>
      <c r="H519" s="148">
        <v>303.077</v>
      </c>
      <c r="I519" s="149"/>
      <c r="L519" s="144"/>
      <c r="M519" s="150"/>
      <c r="T519" s="151"/>
      <c r="AT519" s="146" t="s">
        <v>151</v>
      </c>
      <c r="AU519" s="146" t="s">
        <v>83</v>
      </c>
      <c r="AV519" s="12" t="s">
        <v>83</v>
      </c>
      <c r="AW519" s="12" t="s">
        <v>30</v>
      </c>
      <c r="AX519" s="12" t="s">
        <v>81</v>
      </c>
      <c r="AY519" s="146" t="s">
        <v>142</v>
      </c>
    </row>
    <row r="520" spans="2:65" s="1" customFormat="1" ht="24.2" customHeight="1">
      <c r="B520" s="31"/>
      <c r="C520" s="159" t="s">
        <v>928</v>
      </c>
      <c r="D520" s="159" t="s">
        <v>212</v>
      </c>
      <c r="E520" s="160" t="s">
        <v>929</v>
      </c>
      <c r="F520" s="161" t="s">
        <v>930</v>
      </c>
      <c r="G520" s="162" t="s">
        <v>175</v>
      </c>
      <c r="H520" s="163">
        <v>348.53899999999999</v>
      </c>
      <c r="I520" s="164"/>
      <c r="J520" s="165">
        <f>ROUND(I520*H520,2)</f>
        <v>0</v>
      </c>
      <c r="K520" s="161" t="s">
        <v>148</v>
      </c>
      <c r="L520" s="166"/>
      <c r="M520" s="167" t="s">
        <v>1</v>
      </c>
      <c r="N520" s="168" t="s">
        <v>38</v>
      </c>
      <c r="P520" s="140">
        <f>O520*H520</f>
        <v>0</v>
      </c>
      <c r="Q520" s="140">
        <v>2.2499999999999999E-2</v>
      </c>
      <c r="R520" s="140">
        <f>Q520*H520</f>
        <v>7.8421274999999993</v>
      </c>
      <c r="S520" s="140">
        <v>0</v>
      </c>
      <c r="T520" s="141">
        <f>S520*H520</f>
        <v>0</v>
      </c>
      <c r="AR520" s="142" t="s">
        <v>314</v>
      </c>
      <c r="AT520" s="142" t="s">
        <v>212</v>
      </c>
      <c r="AU520" s="142" t="s">
        <v>83</v>
      </c>
      <c r="AY520" s="16" t="s">
        <v>142</v>
      </c>
      <c r="BE520" s="143">
        <f>IF(N520="základní",J520,0)</f>
        <v>0</v>
      </c>
      <c r="BF520" s="143">
        <f>IF(N520="snížená",J520,0)</f>
        <v>0</v>
      </c>
      <c r="BG520" s="143">
        <f>IF(N520="zákl. přenesená",J520,0)</f>
        <v>0</v>
      </c>
      <c r="BH520" s="143">
        <f>IF(N520="sníž. přenesená",J520,0)</f>
        <v>0</v>
      </c>
      <c r="BI520" s="143">
        <f>IF(N520="nulová",J520,0)</f>
        <v>0</v>
      </c>
      <c r="BJ520" s="16" t="s">
        <v>81</v>
      </c>
      <c r="BK520" s="143">
        <f>ROUND(I520*H520,2)</f>
        <v>0</v>
      </c>
      <c r="BL520" s="16" t="s">
        <v>231</v>
      </c>
      <c r="BM520" s="142" t="s">
        <v>931</v>
      </c>
    </row>
    <row r="521" spans="2:65" s="12" customFormat="1" ht="11.25">
      <c r="B521" s="144"/>
      <c r="D521" s="145" t="s">
        <v>151</v>
      </c>
      <c r="E521" s="146" t="s">
        <v>1</v>
      </c>
      <c r="F521" s="147" t="s">
        <v>932</v>
      </c>
      <c r="H521" s="148">
        <v>348.53899999999999</v>
      </c>
      <c r="I521" s="149"/>
      <c r="L521" s="144"/>
      <c r="M521" s="150"/>
      <c r="T521" s="151"/>
      <c r="AT521" s="146" t="s">
        <v>151</v>
      </c>
      <c r="AU521" s="146" t="s">
        <v>83</v>
      </c>
      <c r="AV521" s="12" t="s">
        <v>83</v>
      </c>
      <c r="AW521" s="12" t="s">
        <v>30</v>
      </c>
      <c r="AX521" s="12" t="s">
        <v>81</v>
      </c>
      <c r="AY521" s="146" t="s">
        <v>142</v>
      </c>
    </row>
    <row r="522" spans="2:65" s="1" customFormat="1" ht="37.9" customHeight="1">
      <c r="B522" s="31"/>
      <c r="C522" s="131" t="s">
        <v>933</v>
      </c>
      <c r="D522" s="131" t="s">
        <v>144</v>
      </c>
      <c r="E522" s="132" t="s">
        <v>934</v>
      </c>
      <c r="F522" s="133" t="s">
        <v>935</v>
      </c>
      <c r="G522" s="134" t="s">
        <v>175</v>
      </c>
      <c r="H522" s="135">
        <v>303.077</v>
      </c>
      <c r="I522" s="136"/>
      <c r="J522" s="137">
        <f>ROUND(I522*H522,2)</f>
        <v>0</v>
      </c>
      <c r="K522" s="133" t="s">
        <v>148</v>
      </c>
      <c r="L522" s="31"/>
      <c r="M522" s="138" t="s">
        <v>1</v>
      </c>
      <c r="N522" s="139" t="s">
        <v>38</v>
      </c>
      <c r="P522" s="140">
        <f>O522*H522</f>
        <v>0</v>
      </c>
      <c r="Q522" s="140">
        <v>0</v>
      </c>
      <c r="R522" s="140">
        <f>Q522*H522</f>
        <v>0</v>
      </c>
      <c r="S522" s="140">
        <v>0</v>
      </c>
      <c r="T522" s="141">
        <f>S522*H522</f>
        <v>0</v>
      </c>
      <c r="AR522" s="142" t="s">
        <v>231</v>
      </c>
      <c r="AT522" s="142" t="s">
        <v>144</v>
      </c>
      <c r="AU522" s="142" t="s">
        <v>83</v>
      </c>
      <c r="AY522" s="16" t="s">
        <v>142</v>
      </c>
      <c r="BE522" s="143">
        <f>IF(N522="základní",J522,0)</f>
        <v>0</v>
      </c>
      <c r="BF522" s="143">
        <f>IF(N522="snížená",J522,0)</f>
        <v>0</v>
      </c>
      <c r="BG522" s="143">
        <f>IF(N522="zákl. přenesená",J522,0)</f>
        <v>0</v>
      </c>
      <c r="BH522" s="143">
        <f>IF(N522="sníž. přenesená",J522,0)</f>
        <v>0</v>
      </c>
      <c r="BI522" s="143">
        <f>IF(N522="nulová",J522,0)</f>
        <v>0</v>
      </c>
      <c r="BJ522" s="16" t="s">
        <v>81</v>
      </c>
      <c r="BK522" s="143">
        <f>ROUND(I522*H522,2)</f>
        <v>0</v>
      </c>
      <c r="BL522" s="16" t="s">
        <v>231</v>
      </c>
      <c r="BM522" s="142" t="s">
        <v>936</v>
      </c>
    </row>
    <row r="523" spans="2:65" s="1" customFormat="1" ht="24.2" customHeight="1">
      <c r="B523" s="31"/>
      <c r="C523" s="131" t="s">
        <v>937</v>
      </c>
      <c r="D523" s="131" t="s">
        <v>144</v>
      </c>
      <c r="E523" s="132" t="s">
        <v>938</v>
      </c>
      <c r="F523" s="133" t="s">
        <v>939</v>
      </c>
      <c r="G523" s="134" t="s">
        <v>175</v>
      </c>
      <c r="H523" s="135">
        <v>345.32900000000001</v>
      </c>
      <c r="I523" s="136"/>
      <c r="J523" s="137">
        <f>ROUND(I523*H523,2)</f>
        <v>0</v>
      </c>
      <c r="K523" s="133" t="s">
        <v>148</v>
      </c>
      <c r="L523" s="31"/>
      <c r="M523" s="138" t="s">
        <v>1</v>
      </c>
      <c r="N523" s="139" t="s">
        <v>38</v>
      </c>
      <c r="P523" s="140">
        <f>O523*H523</f>
        <v>0</v>
      </c>
      <c r="Q523" s="140">
        <v>1.5E-3</v>
      </c>
      <c r="R523" s="140">
        <f>Q523*H523</f>
        <v>0.5179935</v>
      </c>
      <c r="S523" s="140">
        <v>0</v>
      </c>
      <c r="T523" s="141">
        <f>S523*H523</f>
        <v>0</v>
      </c>
      <c r="AR523" s="142" t="s">
        <v>231</v>
      </c>
      <c r="AT523" s="142" t="s">
        <v>144</v>
      </c>
      <c r="AU523" s="142" t="s">
        <v>83</v>
      </c>
      <c r="AY523" s="16" t="s">
        <v>142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6" t="s">
        <v>81</v>
      </c>
      <c r="BK523" s="143">
        <f>ROUND(I523*H523,2)</f>
        <v>0</v>
      </c>
      <c r="BL523" s="16" t="s">
        <v>231</v>
      </c>
      <c r="BM523" s="142" t="s">
        <v>940</v>
      </c>
    </row>
    <row r="524" spans="2:65" s="12" customFormat="1" ht="11.25">
      <c r="B524" s="144"/>
      <c r="D524" s="145" t="s">
        <v>151</v>
      </c>
      <c r="E524" s="146" t="s">
        <v>1</v>
      </c>
      <c r="F524" s="147" t="s">
        <v>914</v>
      </c>
      <c r="H524" s="148">
        <v>303.077</v>
      </c>
      <c r="I524" s="149"/>
      <c r="L524" s="144"/>
      <c r="M524" s="150"/>
      <c r="T524" s="151"/>
      <c r="AT524" s="146" t="s">
        <v>151</v>
      </c>
      <c r="AU524" s="146" t="s">
        <v>83</v>
      </c>
      <c r="AV524" s="12" t="s">
        <v>83</v>
      </c>
      <c r="AW524" s="12" t="s">
        <v>30</v>
      </c>
      <c r="AX524" s="12" t="s">
        <v>73</v>
      </c>
      <c r="AY524" s="146" t="s">
        <v>142</v>
      </c>
    </row>
    <row r="525" spans="2:65" s="12" customFormat="1" ht="11.25">
      <c r="B525" s="144"/>
      <c r="D525" s="145" t="s">
        <v>151</v>
      </c>
      <c r="E525" s="146" t="s">
        <v>1</v>
      </c>
      <c r="F525" s="147" t="s">
        <v>941</v>
      </c>
      <c r="H525" s="148">
        <v>42.252000000000002</v>
      </c>
      <c r="I525" s="149"/>
      <c r="L525" s="144"/>
      <c r="M525" s="150"/>
      <c r="T525" s="151"/>
      <c r="AT525" s="146" t="s">
        <v>151</v>
      </c>
      <c r="AU525" s="146" t="s">
        <v>83</v>
      </c>
      <c r="AV525" s="12" t="s">
        <v>83</v>
      </c>
      <c r="AW525" s="12" t="s">
        <v>30</v>
      </c>
      <c r="AX525" s="12" t="s">
        <v>73</v>
      </c>
      <c r="AY525" s="146" t="s">
        <v>142</v>
      </c>
    </row>
    <row r="526" spans="2:65" s="13" customFormat="1" ht="11.25">
      <c r="B526" s="152"/>
      <c r="D526" s="145" t="s">
        <v>151</v>
      </c>
      <c r="E526" s="153" t="s">
        <v>1</v>
      </c>
      <c r="F526" s="154" t="s">
        <v>179</v>
      </c>
      <c r="H526" s="155">
        <v>345.32900000000001</v>
      </c>
      <c r="I526" s="156"/>
      <c r="L526" s="152"/>
      <c r="M526" s="157"/>
      <c r="T526" s="158"/>
      <c r="AT526" s="153" t="s">
        <v>151</v>
      </c>
      <c r="AU526" s="153" t="s">
        <v>83</v>
      </c>
      <c r="AV526" s="13" t="s">
        <v>149</v>
      </c>
      <c r="AW526" s="13" t="s">
        <v>30</v>
      </c>
      <c r="AX526" s="13" t="s">
        <v>81</v>
      </c>
      <c r="AY526" s="153" t="s">
        <v>142</v>
      </c>
    </row>
    <row r="527" spans="2:65" s="1" customFormat="1" ht="16.5" customHeight="1">
      <c r="B527" s="31"/>
      <c r="C527" s="131" t="s">
        <v>942</v>
      </c>
      <c r="D527" s="131" t="s">
        <v>144</v>
      </c>
      <c r="E527" s="132" t="s">
        <v>943</v>
      </c>
      <c r="F527" s="133" t="s">
        <v>944</v>
      </c>
      <c r="G527" s="134" t="s">
        <v>309</v>
      </c>
      <c r="H527" s="135">
        <v>211.26</v>
      </c>
      <c r="I527" s="136"/>
      <c r="J527" s="137">
        <f>ROUND(I527*H527,2)</f>
        <v>0</v>
      </c>
      <c r="K527" s="133" t="s">
        <v>148</v>
      </c>
      <c r="L527" s="31"/>
      <c r="M527" s="138" t="s">
        <v>1</v>
      </c>
      <c r="N527" s="139" t="s">
        <v>38</v>
      </c>
      <c r="P527" s="140">
        <f>O527*H527</f>
        <v>0</v>
      </c>
      <c r="Q527" s="140">
        <v>3.0000000000000001E-5</v>
      </c>
      <c r="R527" s="140">
        <f>Q527*H527</f>
        <v>6.3378000000000002E-3</v>
      </c>
      <c r="S527" s="140">
        <v>0</v>
      </c>
      <c r="T527" s="141">
        <f>S527*H527</f>
        <v>0</v>
      </c>
      <c r="AR527" s="142" t="s">
        <v>231</v>
      </c>
      <c r="AT527" s="142" t="s">
        <v>144</v>
      </c>
      <c r="AU527" s="142" t="s">
        <v>83</v>
      </c>
      <c r="AY527" s="16" t="s">
        <v>142</v>
      </c>
      <c r="BE527" s="143">
        <f>IF(N527="základní",J527,0)</f>
        <v>0</v>
      </c>
      <c r="BF527" s="143">
        <f>IF(N527="snížená",J527,0)</f>
        <v>0</v>
      </c>
      <c r="BG527" s="143">
        <f>IF(N527="zákl. přenesená",J527,0)</f>
        <v>0</v>
      </c>
      <c r="BH527" s="143">
        <f>IF(N527="sníž. přenesená",J527,0)</f>
        <v>0</v>
      </c>
      <c r="BI527" s="143">
        <f>IF(N527="nulová",J527,0)</f>
        <v>0</v>
      </c>
      <c r="BJ527" s="16" t="s">
        <v>81</v>
      </c>
      <c r="BK527" s="143">
        <f>ROUND(I527*H527,2)</f>
        <v>0</v>
      </c>
      <c r="BL527" s="16" t="s">
        <v>231</v>
      </c>
      <c r="BM527" s="142" t="s">
        <v>945</v>
      </c>
    </row>
    <row r="528" spans="2:65" s="12" customFormat="1" ht="11.25">
      <c r="B528" s="144"/>
      <c r="D528" s="145" t="s">
        <v>151</v>
      </c>
      <c r="E528" s="146" t="s">
        <v>1</v>
      </c>
      <c r="F528" s="147" t="s">
        <v>946</v>
      </c>
      <c r="H528" s="148">
        <v>211.26</v>
      </c>
      <c r="I528" s="149"/>
      <c r="L528" s="144"/>
      <c r="M528" s="150"/>
      <c r="T528" s="151"/>
      <c r="AT528" s="146" t="s">
        <v>151</v>
      </c>
      <c r="AU528" s="146" t="s">
        <v>83</v>
      </c>
      <c r="AV528" s="12" t="s">
        <v>83</v>
      </c>
      <c r="AW528" s="12" t="s">
        <v>30</v>
      </c>
      <c r="AX528" s="12" t="s">
        <v>81</v>
      </c>
      <c r="AY528" s="146" t="s">
        <v>142</v>
      </c>
    </row>
    <row r="529" spans="2:65" s="1" customFormat="1" ht="16.5" customHeight="1">
      <c r="B529" s="31"/>
      <c r="C529" s="131" t="s">
        <v>947</v>
      </c>
      <c r="D529" s="131" t="s">
        <v>144</v>
      </c>
      <c r="E529" s="132" t="s">
        <v>948</v>
      </c>
      <c r="F529" s="133" t="s">
        <v>949</v>
      </c>
      <c r="G529" s="134" t="s">
        <v>309</v>
      </c>
      <c r="H529" s="135">
        <v>180.36</v>
      </c>
      <c r="I529" s="136"/>
      <c r="J529" s="137">
        <f>ROUND(I529*H529,2)</f>
        <v>0</v>
      </c>
      <c r="K529" s="133" t="s">
        <v>148</v>
      </c>
      <c r="L529" s="31"/>
      <c r="M529" s="138" t="s">
        <v>1</v>
      </c>
      <c r="N529" s="139" t="s">
        <v>38</v>
      </c>
      <c r="P529" s="140">
        <f>O529*H529</f>
        <v>0</v>
      </c>
      <c r="Q529" s="140">
        <v>1.2E-4</v>
      </c>
      <c r="R529" s="140">
        <f>Q529*H529</f>
        <v>2.1643200000000001E-2</v>
      </c>
      <c r="S529" s="140">
        <v>0</v>
      </c>
      <c r="T529" s="141">
        <f>S529*H529</f>
        <v>0</v>
      </c>
      <c r="AR529" s="142" t="s">
        <v>231</v>
      </c>
      <c r="AT529" s="142" t="s">
        <v>144</v>
      </c>
      <c r="AU529" s="142" t="s">
        <v>83</v>
      </c>
      <c r="AY529" s="16" t="s">
        <v>142</v>
      </c>
      <c r="BE529" s="143">
        <f>IF(N529="základní",J529,0)</f>
        <v>0</v>
      </c>
      <c r="BF529" s="143">
        <f>IF(N529="snížená",J529,0)</f>
        <v>0</v>
      </c>
      <c r="BG529" s="143">
        <f>IF(N529="zákl. přenesená",J529,0)</f>
        <v>0</v>
      </c>
      <c r="BH529" s="143">
        <f>IF(N529="sníž. přenesená",J529,0)</f>
        <v>0</v>
      </c>
      <c r="BI529" s="143">
        <f>IF(N529="nulová",J529,0)</f>
        <v>0</v>
      </c>
      <c r="BJ529" s="16" t="s">
        <v>81</v>
      </c>
      <c r="BK529" s="143">
        <f>ROUND(I529*H529,2)</f>
        <v>0</v>
      </c>
      <c r="BL529" s="16" t="s">
        <v>231</v>
      </c>
      <c r="BM529" s="142" t="s">
        <v>950</v>
      </c>
    </row>
    <row r="530" spans="2:65" s="1" customFormat="1" ht="16.5" customHeight="1">
      <c r="B530" s="31"/>
      <c r="C530" s="131" t="s">
        <v>951</v>
      </c>
      <c r="D530" s="131" t="s">
        <v>144</v>
      </c>
      <c r="E530" s="132" t="s">
        <v>952</v>
      </c>
      <c r="F530" s="133" t="s">
        <v>953</v>
      </c>
      <c r="G530" s="134" t="s">
        <v>309</v>
      </c>
      <c r="H530" s="135">
        <v>211.26</v>
      </c>
      <c r="I530" s="136"/>
      <c r="J530" s="137">
        <f>ROUND(I530*H530,2)</f>
        <v>0</v>
      </c>
      <c r="K530" s="133" t="s">
        <v>148</v>
      </c>
      <c r="L530" s="31"/>
      <c r="M530" s="138" t="s">
        <v>1</v>
      </c>
      <c r="N530" s="139" t="s">
        <v>38</v>
      </c>
      <c r="P530" s="140">
        <f>O530*H530</f>
        <v>0</v>
      </c>
      <c r="Q530" s="140">
        <v>3.2000000000000003E-4</v>
      </c>
      <c r="R530" s="140">
        <f>Q530*H530</f>
        <v>6.7603200000000002E-2</v>
      </c>
      <c r="S530" s="140">
        <v>0</v>
      </c>
      <c r="T530" s="141">
        <f>S530*H530</f>
        <v>0</v>
      </c>
      <c r="AR530" s="142" t="s">
        <v>231</v>
      </c>
      <c r="AT530" s="142" t="s">
        <v>144</v>
      </c>
      <c r="AU530" s="142" t="s">
        <v>83</v>
      </c>
      <c r="AY530" s="16" t="s">
        <v>142</v>
      </c>
      <c r="BE530" s="143">
        <f>IF(N530="základní",J530,0)</f>
        <v>0</v>
      </c>
      <c r="BF530" s="143">
        <f>IF(N530="snížená",J530,0)</f>
        <v>0</v>
      </c>
      <c r="BG530" s="143">
        <f>IF(N530="zákl. přenesená",J530,0)</f>
        <v>0</v>
      </c>
      <c r="BH530" s="143">
        <f>IF(N530="sníž. přenesená",J530,0)</f>
        <v>0</v>
      </c>
      <c r="BI530" s="143">
        <f>IF(N530="nulová",J530,0)</f>
        <v>0</v>
      </c>
      <c r="BJ530" s="16" t="s">
        <v>81</v>
      </c>
      <c r="BK530" s="143">
        <f>ROUND(I530*H530,2)</f>
        <v>0</v>
      </c>
      <c r="BL530" s="16" t="s">
        <v>231</v>
      </c>
      <c r="BM530" s="142" t="s">
        <v>954</v>
      </c>
    </row>
    <row r="531" spans="2:65" s="1" customFormat="1" ht="24.2" customHeight="1">
      <c r="B531" s="31"/>
      <c r="C531" s="131" t="s">
        <v>955</v>
      </c>
      <c r="D531" s="131" t="s">
        <v>144</v>
      </c>
      <c r="E531" s="132" t="s">
        <v>956</v>
      </c>
      <c r="F531" s="133" t="s">
        <v>957</v>
      </c>
      <c r="G531" s="134" t="s">
        <v>175</v>
      </c>
      <c r="H531" s="135">
        <v>303.077</v>
      </c>
      <c r="I531" s="136"/>
      <c r="J531" s="137">
        <f>ROUND(I531*H531,2)</f>
        <v>0</v>
      </c>
      <c r="K531" s="133" t="s">
        <v>148</v>
      </c>
      <c r="L531" s="31"/>
      <c r="M531" s="138" t="s">
        <v>1</v>
      </c>
      <c r="N531" s="139" t="s">
        <v>38</v>
      </c>
      <c r="P531" s="140">
        <f>O531*H531</f>
        <v>0</v>
      </c>
      <c r="Q531" s="140">
        <v>5.0000000000000002E-5</v>
      </c>
      <c r="R531" s="140">
        <f>Q531*H531</f>
        <v>1.515385E-2</v>
      </c>
      <c r="S531" s="140">
        <v>0</v>
      </c>
      <c r="T531" s="141">
        <f>S531*H531</f>
        <v>0</v>
      </c>
      <c r="AR531" s="142" t="s">
        <v>231</v>
      </c>
      <c r="AT531" s="142" t="s">
        <v>144</v>
      </c>
      <c r="AU531" s="142" t="s">
        <v>83</v>
      </c>
      <c r="AY531" s="16" t="s">
        <v>142</v>
      </c>
      <c r="BE531" s="143">
        <f>IF(N531="základní",J531,0)</f>
        <v>0</v>
      </c>
      <c r="BF531" s="143">
        <f>IF(N531="snížená",J531,0)</f>
        <v>0</v>
      </c>
      <c r="BG531" s="143">
        <f>IF(N531="zákl. přenesená",J531,0)</f>
        <v>0</v>
      </c>
      <c r="BH531" s="143">
        <f>IF(N531="sníž. přenesená",J531,0)</f>
        <v>0</v>
      </c>
      <c r="BI531" s="143">
        <f>IF(N531="nulová",J531,0)</f>
        <v>0</v>
      </c>
      <c r="BJ531" s="16" t="s">
        <v>81</v>
      </c>
      <c r="BK531" s="143">
        <f>ROUND(I531*H531,2)</f>
        <v>0</v>
      </c>
      <c r="BL531" s="16" t="s">
        <v>231</v>
      </c>
      <c r="BM531" s="142" t="s">
        <v>958</v>
      </c>
    </row>
    <row r="532" spans="2:65" s="12" customFormat="1" ht="11.25">
      <c r="B532" s="144"/>
      <c r="D532" s="145" t="s">
        <v>151</v>
      </c>
      <c r="E532" s="146" t="s">
        <v>1</v>
      </c>
      <c r="F532" s="147" t="s">
        <v>914</v>
      </c>
      <c r="H532" s="148">
        <v>303.077</v>
      </c>
      <c r="I532" s="149"/>
      <c r="L532" s="144"/>
      <c r="M532" s="150"/>
      <c r="T532" s="151"/>
      <c r="AT532" s="146" t="s">
        <v>151</v>
      </c>
      <c r="AU532" s="146" t="s">
        <v>83</v>
      </c>
      <c r="AV532" s="12" t="s">
        <v>83</v>
      </c>
      <c r="AW532" s="12" t="s">
        <v>30</v>
      </c>
      <c r="AX532" s="12" t="s">
        <v>81</v>
      </c>
      <c r="AY532" s="146" t="s">
        <v>142</v>
      </c>
    </row>
    <row r="533" spans="2:65" s="1" customFormat="1" ht="24.2" customHeight="1">
      <c r="B533" s="31"/>
      <c r="C533" s="131" t="s">
        <v>959</v>
      </c>
      <c r="D533" s="131" t="s">
        <v>144</v>
      </c>
      <c r="E533" s="132" t="s">
        <v>960</v>
      </c>
      <c r="F533" s="133" t="s">
        <v>961</v>
      </c>
      <c r="G533" s="134" t="s">
        <v>163</v>
      </c>
      <c r="H533" s="135">
        <v>11.792</v>
      </c>
      <c r="I533" s="136"/>
      <c r="J533" s="137">
        <f>ROUND(I533*H533,2)</f>
        <v>0</v>
      </c>
      <c r="K533" s="133" t="s">
        <v>148</v>
      </c>
      <c r="L533" s="31"/>
      <c r="M533" s="138" t="s">
        <v>1</v>
      </c>
      <c r="N533" s="139" t="s">
        <v>38</v>
      </c>
      <c r="P533" s="140">
        <f>O533*H533</f>
        <v>0</v>
      </c>
      <c r="Q533" s="140">
        <v>0</v>
      </c>
      <c r="R533" s="140">
        <f>Q533*H533</f>
        <v>0</v>
      </c>
      <c r="S533" s="140">
        <v>0</v>
      </c>
      <c r="T533" s="141">
        <f>S533*H533</f>
        <v>0</v>
      </c>
      <c r="AR533" s="142" t="s">
        <v>231</v>
      </c>
      <c r="AT533" s="142" t="s">
        <v>144</v>
      </c>
      <c r="AU533" s="142" t="s">
        <v>83</v>
      </c>
      <c r="AY533" s="16" t="s">
        <v>142</v>
      </c>
      <c r="BE533" s="143">
        <f>IF(N533="základní",J533,0)</f>
        <v>0</v>
      </c>
      <c r="BF533" s="143">
        <f>IF(N533="snížená",J533,0)</f>
        <v>0</v>
      </c>
      <c r="BG533" s="143">
        <f>IF(N533="zákl. přenesená",J533,0)</f>
        <v>0</v>
      </c>
      <c r="BH533" s="143">
        <f>IF(N533="sníž. přenesená",J533,0)</f>
        <v>0</v>
      </c>
      <c r="BI533" s="143">
        <f>IF(N533="nulová",J533,0)</f>
        <v>0</v>
      </c>
      <c r="BJ533" s="16" t="s">
        <v>81</v>
      </c>
      <c r="BK533" s="143">
        <f>ROUND(I533*H533,2)</f>
        <v>0</v>
      </c>
      <c r="BL533" s="16" t="s">
        <v>231</v>
      </c>
      <c r="BM533" s="142" t="s">
        <v>962</v>
      </c>
    </row>
    <row r="534" spans="2:65" s="11" customFormat="1" ht="22.9" customHeight="1">
      <c r="B534" s="119"/>
      <c r="D534" s="120" t="s">
        <v>72</v>
      </c>
      <c r="E534" s="129" t="s">
        <v>963</v>
      </c>
      <c r="F534" s="129" t="s">
        <v>964</v>
      </c>
      <c r="I534" s="122"/>
      <c r="J534" s="130">
        <f>BK534</f>
        <v>0</v>
      </c>
      <c r="L534" s="119"/>
      <c r="M534" s="124"/>
      <c r="P534" s="125">
        <f>SUM(P535:P557)</f>
        <v>0</v>
      </c>
      <c r="R534" s="125">
        <f>SUM(R535:R557)</f>
        <v>2.3938617000000004</v>
      </c>
      <c r="T534" s="126">
        <f>SUM(T535:T557)</f>
        <v>0</v>
      </c>
      <c r="AR534" s="120" t="s">
        <v>83</v>
      </c>
      <c r="AT534" s="127" t="s">
        <v>72</v>
      </c>
      <c r="AU534" s="127" t="s">
        <v>81</v>
      </c>
      <c r="AY534" s="120" t="s">
        <v>142</v>
      </c>
      <c r="BK534" s="128">
        <f>SUM(BK535:BK557)</f>
        <v>0</v>
      </c>
    </row>
    <row r="535" spans="2:65" s="1" customFormat="1" ht="16.5" customHeight="1">
      <c r="B535" s="31"/>
      <c r="C535" s="131" t="s">
        <v>965</v>
      </c>
      <c r="D535" s="131" t="s">
        <v>144</v>
      </c>
      <c r="E535" s="132" t="s">
        <v>966</v>
      </c>
      <c r="F535" s="133" t="s">
        <v>967</v>
      </c>
      <c r="G535" s="134" t="s">
        <v>175</v>
      </c>
      <c r="H535" s="135">
        <v>73.951999999999998</v>
      </c>
      <c r="I535" s="136"/>
      <c r="J535" s="137">
        <f>ROUND(I535*H535,2)</f>
        <v>0</v>
      </c>
      <c r="K535" s="133" t="s">
        <v>148</v>
      </c>
      <c r="L535" s="31"/>
      <c r="M535" s="138" t="s">
        <v>1</v>
      </c>
      <c r="N535" s="139" t="s">
        <v>38</v>
      </c>
      <c r="P535" s="140">
        <f>O535*H535</f>
        <v>0</v>
      </c>
      <c r="Q535" s="140">
        <v>2.9999999999999997E-4</v>
      </c>
      <c r="R535" s="140">
        <f>Q535*H535</f>
        <v>2.2185599999999996E-2</v>
      </c>
      <c r="S535" s="140">
        <v>0</v>
      </c>
      <c r="T535" s="141">
        <f>S535*H535</f>
        <v>0</v>
      </c>
      <c r="AR535" s="142" t="s">
        <v>231</v>
      </c>
      <c r="AT535" s="142" t="s">
        <v>144</v>
      </c>
      <c r="AU535" s="142" t="s">
        <v>83</v>
      </c>
      <c r="AY535" s="16" t="s">
        <v>142</v>
      </c>
      <c r="BE535" s="143">
        <f>IF(N535="základní",J535,0)</f>
        <v>0</v>
      </c>
      <c r="BF535" s="143">
        <f>IF(N535="snížená",J535,0)</f>
        <v>0</v>
      </c>
      <c r="BG535" s="143">
        <f>IF(N535="zákl. přenesená",J535,0)</f>
        <v>0</v>
      </c>
      <c r="BH535" s="143">
        <f>IF(N535="sníž. přenesená",J535,0)</f>
        <v>0</v>
      </c>
      <c r="BI535" s="143">
        <f>IF(N535="nulová",J535,0)</f>
        <v>0</v>
      </c>
      <c r="BJ535" s="16" t="s">
        <v>81</v>
      </c>
      <c r="BK535" s="143">
        <f>ROUND(I535*H535,2)</f>
        <v>0</v>
      </c>
      <c r="BL535" s="16" t="s">
        <v>231</v>
      </c>
      <c r="BM535" s="142" t="s">
        <v>968</v>
      </c>
    </row>
    <row r="536" spans="2:65" s="12" customFormat="1" ht="11.25">
      <c r="B536" s="144"/>
      <c r="D536" s="145" t="s">
        <v>151</v>
      </c>
      <c r="E536" s="146" t="s">
        <v>1</v>
      </c>
      <c r="F536" s="147" t="s">
        <v>969</v>
      </c>
      <c r="H536" s="148">
        <v>13.96</v>
      </c>
      <c r="I536" s="149"/>
      <c r="L536" s="144"/>
      <c r="M536" s="150"/>
      <c r="T536" s="151"/>
      <c r="AT536" s="146" t="s">
        <v>151</v>
      </c>
      <c r="AU536" s="146" t="s">
        <v>83</v>
      </c>
      <c r="AV536" s="12" t="s">
        <v>83</v>
      </c>
      <c r="AW536" s="12" t="s">
        <v>30</v>
      </c>
      <c r="AX536" s="12" t="s">
        <v>73</v>
      </c>
      <c r="AY536" s="146" t="s">
        <v>142</v>
      </c>
    </row>
    <row r="537" spans="2:65" s="12" customFormat="1" ht="11.25">
      <c r="B537" s="144"/>
      <c r="D537" s="145" t="s">
        <v>151</v>
      </c>
      <c r="E537" s="146" t="s">
        <v>1</v>
      </c>
      <c r="F537" s="147" t="s">
        <v>970</v>
      </c>
      <c r="H537" s="148">
        <v>22.128</v>
      </c>
      <c r="I537" s="149"/>
      <c r="L537" s="144"/>
      <c r="M537" s="150"/>
      <c r="T537" s="151"/>
      <c r="AT537" s="146" t="s">
        <v>151</v>
      </c>
      <c r="AU537" s="146" t="s">
        <v>83</v>
      </c>
      <c r="AV537" s="12" t="s">
        <v>83</v>
      </c>
      <c r="AW537" s="12" t="s">
        <v>30</v>
      </c>
      <c r="AX537" s="12" t="s">
        <v>73</v>
      </c>
      <c r="AY537" s="146" t="s">
        <v>142</v>
      </c>
    </row>
    <row r="538" spans="2:65" s="12" customFormat="1" ht="11.25">
      <c r="B538" s="144"/>
      <c r="D538" s="145" t="s">
        <v>151</v>
      </c>
      <c r="E538" s="146" t="s">
        <v>1</v>
      </c>
      <c r="F538" s="147" t="s">
        <v>971</v>
      </c>
      <c r="H538" s="148">
        <v>-2.36</v>
      </c>
      <c r="I538" s="149"/>
      <c r="L538" s="144"/>
      <c r="M538" s="150"/>
      <c r="T538" s="151"/>
      <c r="AT538" s="146" t="s">
        <v>151</v>
      </c>
      <c r="AU538" s="146" t="s">
        <v>83</v>
      </c>
      <c r="AV538" s="12" t="s">
        <v>83</v>
      </c>
      <c r="AW538" s="12" t="s">
        <v>30</v>
      </c>
      <c r="AX538" s="12" t="s">
        <v>73</v>
      </c>
      <c r="AY538" s="146" t="s">
        <v>142</v>
      </c>
    </row>
    <row r="539" spans="2:65" s="12" customFormat="1" ht="11.25">
      <c r="B539" s="144"/>
      <c r="D539" s="145" t="s">
        <v>151</v>
      </c>
      <c r="E539" s="146" t="s">
        <v>1</v>
      </c>
      <c r="F539" s="147" t="s">
        <v>972</v>
      </c>
      <c r="H539" s="148">
        <v>0.45</v>
      </c>
      <c r="I539" s="149"/>
      <c r="L539" s="144"/>
      <c r="M539" s="150"/>
      <c r="T539" s="151"/>
      <c r="AT539" s="146" t="s">
        <v>151</v>
      </c>
      <c r="AU539" s="146" t="s">
        <v>83</v>
      </c>
      <c r="AV539" s="12" t="s">
        <v>83</v>
      </c>
      <c r="AW539" s="12" t="s">
        <v>30</v>
      </c>
      <c r="AX539" s="12" t="s">
        <v>73</v>
      </c>
      <c r="AY539" s="146" t="s">
        <v>142</v>
      </c>
    </row>
    <row r="540" spans="2:65" s="12" customFormat="1" ht="11.25">
      <c r="B540" s="144"/>
      <c r="D540" s="145" t="s">
        <v>151</v>
      </c>
      <c r="E540" s="146" t="s">
        <v>1</v>
      </c>
      <c r="F540" s="147" t="s">
        <v>973</v>
      </c>
      <c r="H540" s="148">
        <v>23.616</v>
      </c>
      <c r="I540" s="149"/>
      <c r="L540" s="144"/>
      <c r="M540" s="150"/>
      <c r="T540" s="151"/>
      <c r="AT540" s="146" t="s">
        <v>151</v>
      </c>
      <c r="AU540" s="146" t="s">
        <v>83</v>
      </c>
      <c r="AV540" s="12" t="s">
        <v>83</v>
      </c>
      <c r="AW540" s="12" t="s">
        <v>30</v>
      </c>
      <c r="AX540" s="12" t="s">
        <v>73</v>
      </c>
      <c r="AY540" s="146" t="s">
        <v>142</v>
      </c>
    </row>
    <row r="541" spans="2:65" s="12" customFormat="1" ht="11.25">
      <c r="B541" s="144"/>
      <c r="D541" s="145" t="s">
        <v>151</v>
      </c>
      <c r="E541" s="146" t="s">
        <v>1</v>
      </c>
      <c r="F541" s="147" t="s">
        <v>974</v>
      </c>
      <c r="H541" s="148">
        <v>-4.2</v>
      </c>
      <c r="I541" s="149"/>
      <c r="L541" s="144"/>
      <c r="M541" s="150"/>
      <c r="T541" s="151"/>
      <c r="AT541" s="146" t="s">
        <v>151</v>
      </c>
      <c r="AU541" s="146" t="s">
        <v>83</v>
      </c>
      <c r="AV541" s="12" t="s">
        <v>83</v>
      </c>
      <c r="AW541" s="12" t="s">
        <v>30</v>
      </c>
      <c r="AX541" s="12" t="s">
        <v>73</v>
      </c>
      <c r="AY541" s="146" t="s">
        <v>142</v>
      </c>
    </row>
    <row r="542" spans="2:65" s="12" customFormat="1" ht="11.25">
      <c r="B542" s="144"/>
      <c r="D542" s="145" t="s">
        <v>151</v>
      </c>
      <c r="E542" s="146" t="s">
        <v>1</v>
      </c>
      <c r="F542" s="147" t="s">
        <v>975</v>
      </c>
      <c r="H542" s="148">
        <v>-0.64</v>
      </c>
      <c r="I542" s="149"/>
      <c r="L542" s="144"/>
      <c r="M542" s="150"/>
      <c r="T542" s="151"/>
      <c r="AT542" s="146" t="s">
        <v>151</v>
      </c>
      <c r="AU542" s="146" t="s">
        <v>83</v>
      </c>
      <c r="AV542" s="12" t="s">
        <v>83</v>
      </c>
      <c r="AW542" s="12" t="s">
        <v>30</v>
      </c>
      <c r="AX542" s="12" t="s">
        <v>73</v>
      </c>
      <c r="AY542" s="146" t="s">
        <v>142</v>
      </c>
    </row>
    <row r="543" spans="2:65" s="12" customFormat="1" ht="11.25">
      <c r="B543" s="144"/>
      <c r="D543" s="145" t="s">
        <v>151</v>
      </c>
      <c r="E543" s="146" t="s">
        <v>1</v>
      </c>
      <c r="F543" s="147" t="s">
        <v>976</v>
      </c>
      <c r="H543" s="148">
        <v>0.35</v>
      </c>
      <c r="I543" s="149"/>
      <c r="L543" s="144"/>
      <c r="M543" s="150"/>
      <c r="T543" s="151"/>
      <c r="AT543" s="146" t="s">
        <v>151</v>
      </c>
      <c r="AU543" s="146" t="s">
        <v>83</v>
      </c>
      <c r="AV543" s="12" t="s">
        <v>83</v>
      </c>
      <c r="AW543" s="12" t="s">
        <v>30</v>
      </c>
      <c r="AX543" s="12" t="s">
        <v>73</v>
      </c>
      <c r="AY543" s="146" t="s">
        <v>142</v>
      </c>
    </row>
    <row r="544" spans="2:65" s="12" customFormat="1" ht="11.25">
      <c r="B544" s="144"/>
      <c r="D544" s="145" t="s">
        <v>151</v>
      </c>
      <c r="E544" s="146" t="s">
        <v>1</v>
      </c>
      <c r="F544" s="147" t="s">
        <v>977</v>
      </c>
      <c r="H544" s="148">
        <v>23.448</v>
      </c>
      <c r="I544" s="149"/>
      <c r="L544" s="144"/>
      <c r="M544" s="150"/>
      <c r="T544" s="151"/>
      <c r="AT544" s="146" t="s">
        <v>151</v>
      </c>
      <c r="AU544" s="146" t="s">
        <v>83</v>
      </c>
      <c r="AV544" s="12" t="s">
        <v>83</v>
      </c>
      <c r="AW544" s="12" t="s">
        <v>30</v>
      </c>
      <c r="AX544" s="12" t="s">
        <v>73</v>
      </c>
      <c r="AY544" s="146" t="s">
        <v>142</v>
      </c>
    </row>
    <row r="545" spans="2:65" s="12" customFormat="1" ht="11.25">
      <c r="B545" s="144"/>
      <c r="D545" s="145" t="s">
        <v>151</v>
      </c>
      <c r="E545" s="146" t="s">
        <v>1</v>
      </c>
      <c r="F545" s="147" t="s">
        <v>978</v>
      </c>
      <c r="H545" s="148">
        <v>-1.2</v>
      </c>
      <c r="I545" s="149"/>
      <c r="L545" s="144"/>
      <c r="M545" s="150"/>
      <c r="T545" s="151"/>
      <c r="AT545" s="146" t="s">
        <v>151</v>
      </c>
      <c r="AU545" s="146" t="s">
        <v>83</v>
      </c>
      <c r="AV545" s="12" t="s">
        <v>83</v>
      </c>
      <c r="AW545" s="12" t="s">
        <v>30</v>
      </c>
      <c r="AX545" s="12" t="s">
        <v>73</v>
      </c>
      <c r="AY545" s="146" t="s">
        <v>142</v>
      </c>
    </row>
    <row r="546" spans="2:65" s="12" customFormat="1" ht="11.25">
      <c r="B546" s="144"/>
      <c r="D546" s="145" t="s">
        <v>151</v>
      </c>
      <c r="E546" s="146" t="s">
        <v>1</v>
      </c>
      <c r="F546" s="147" t="s">
        <v>979</v>
      </c>
      <c r="H546" s="148">
        <v>-1.6</v>
      </c>
      <c r="I546" s="149"/>
      <c r="L546" s="144"/>
      <c r="M546" s="150"/>
      <c r="T546" s="151"/>
      <c r="AT546" s="146" t="s">
        <v>151</v>
      </c>
      <c r="AU546" s="146" t="s">
        <v>83</v>
      </c>
      <c r="AV546" s="12" t="s">
        <v>83</v>
      </c>
      <c r="AW546" s="12" t="s">
        <v>30</v>
      </c>
      <c r="AX546" s="12" t="s">
        <v>73</v>
      </c>
      <c r="AY546" s="146" t="s">
        <v>142</v>
      </c>
    </row>
    <row r="547" spans="2:65" s="13" customFormat="1" ht="11.25">
      <c r="B547" s="152"/>
      <c r="D547" s="145" t="s">
        <v>151</v>
      </c>
      <c r="E547" s="153" t="s">
        <v>1</v>
      </c>
      <c r="F547" s="154" t="s">
        <v>179</v>
      </c>
      <c r="H547" s="155">
        <v>73.952000000000012</v>
      </c>
      <c r="I547" s="156"/>
      <c r="L547" s="152"/>
      <c r="M547" s="157"/>
      <c r="T547" s="158"/>
      <c r="AT547" s="153" t="s">
        <v>151</v>
      </c>
      <c r="AU547" s="153" t="s">
        <v>83</v>
      </c>
      <c r="AV547" s="13" t="s">
        <v>149</v>
      </c>
      <c r="AW547" s="13" t="s">
        <v>30</v>
      </c>
      <c r="AX547" s="13" t="s">
        <v>81</v>
      </c>
      <c r="AY547" s="153" t="s">
        <v>142</v>
      </c>
    </row>
    <row r="548" spans="2:65" s="1" customFormat="1" ht="37.9" customHeight="1">
      <c r="B548" s="31"/>
      <c r="C548" s="131" t="s">
        <v>980</v>
      </c>
      <c r="D548" s="131" t="s">
        <v>144</v>
      </c>
      <c r="E548" s="132" t="s">
        <v>981</v>
      </c>
      <c r="F548" s="133" t="s">
        <v>982</v>
      </c>
      <c r="G548" s="134" t="s">
        <v>175</v>
      </c>
      <c r="H548" s="135">
        <v>73.951999999999998</v>
      </c>
      <c r="I548" s="136"/>
      <c r="J548" s="137">
        <f>ROUND(I548*H548,2)</f>
        <v>0</v>
      </c>
      <c r="K548" s="133" t="s">
        <v>148</v>
      </c>
      <c r="L548" s="31"/>
      <c r="M548" s="138" t="s">
        <v>1</v>
      </c>
      <c r="N548" s="139" t="s">
        <v>38</v>
      </c>
      <c r="P548" s="140">
        <f>O548*H548</f>
        <v>0</v>
      </c>
      <c r="Q548" s="140">
        <v>8.9999999999999993E-3</v>
      </c>
      <c r="R548" s="140">
        <f>Q548*H548</f>
        <v>0.66556799999999994</v>
      </c>
      <c r="S548" s="140">
        <v>0</v>
      </c>
      <c r="T548" s="141">
        <f>S548*H548</f>
        <v>0</v>
      </c>
      <c r="AR548" s="142" t="s">
        <v>231</v>
      </c>
      <c r="AT548" s="142" t="s">
        <v>144</v>
      </c>
      <c r="AU548" s="142" t="s">
        <v>83</v>
      </c>
      <c r="AY548" s="16" t="s">
        <v>142</v>
      </c>
      <c r="BE548" s="143">
        <f>IF(N548="základní",J548,0)</f>
        <v>0</v>
      </c>
      <c r="BF548" s="143">
        <f>IF(N548="snížená",J548,0)</f>
        <v>0</v>
      </c>
      <c r="BG548" s="143">
        <f>IF(N548="zákl. přenesená",J548,0)</f>
        <v>0</v>
      </c>
      <c r="BH548" s="143">
        <f>IF(N548="sníž. přenesená",J548,0)</f>
        <v>0</v>
      </c>
      <c r="BI548" s="143">
        <f>IF(N548="nulová",J548,0)</f>
        <v>0</v>
      </c>
      <c r="BJ548" s="16" t="s">
        <v>81</v>
      </c>
      <c r="BK548" s="143">
        <f>ROUND(I548*H548,2)</f>
        <v>0</v>
      </c>
      <c r="BL548" s="16" t="s">
        <v>231</v>
      </c>
      <c r="BM548" s="142" t="s">
        <v>983</v>
      </c>
    </row>
    <row r="549" spans="2:65" s="1" customFormat="1" ht="24.2" customHeight="1">
      <c r="B549" s="31"/>
      <c r="C549" s="159" t="s">
        <v>984</v>
      </c>
      <c r="D549" s="159" t="s">
        <v>212</v>
      </c>
      <c r="E549" s="160" t="s">
        <v>985</v>
      </c>
      <c r="F549" s="161" t="s">
        <v>986</v>
      </c>
      <c r="G549" s="162" t="s">
        <v>175</v>
      </c>
      <c r="H549" s="163">
        <v>85.045000000000002</v>
      </c>
      <c r="I549" s="164"/>
      <c r="J549" s="165">
        <f>ROUND(I549*H549,2)</f>
        <v>0</v>
      </c>
      <c r="K549" s="161" t="s">
        <v>148</v>
      </c>
      <c r="L549" s="166"/>
      <c r="M549" s="167" t="s">
        <v>1</v>
      </c>
      <c r="N549" s="168" t="s">
        <v>38</v>
      </c>
      <c r="P549" s="140">
        <f>O549*H549</f>
        <v>0</v>
      </c>
      <c r="Q549" s="140">
        <v>0.02</v>
      </c>
      <c r="R549" s="140">
        <f>Q549*H549</f>
        <v>1.7009000000000001</v>
      </c>
      <c r="S549" s="140">
        <v>0</v>
      </c>
      <c r="T549" s="141">
        <f>S549*H549</f>
        <v>0</v>
      </c>
      <c r="AR549" s="142" t="s">
        <v>314</v>
      </c>
      <c r="AT549" s="142" t="s">
        <v>212</v>
      </c>
      <c r="AU549" s="142" t="s">
        <v>83</v>
      </c>
      <c r="AY549" s="16" t="s">
        <v>142</v>
      </c>
      <c r="BE549" s="143">
        <f>IF(N549="základní",J549,0)</f>
        <v>0</v>
      </c>
      <c r="BF549" s="143">
        <f>IF(N549="snížená",J549,0)</f>
        <v>0</v>
      </c>
      <c r="BG549" s="143">
        <f>IF(N549="zákl. přenesená",J549,0)</f>
        <v>0</v>
      </c>
      <c r="BH549" s="143">
        <f>IF(N549="sníž. přenesená",J549,0)</f>
        <v>0</v>
      </c>
      <c r="BI549" s="143">
        <f>IF(N549="nulová",J549,0)</f>
        <v>0</v>
      </c>
      <c r="BJ549" s="16" t="s">
        <v>81</v>
      </c>
      <c r="BK549" s="143">
        <f>ROUND(I549*H549,2)</f>
        <v>0</v>
      </c>
      <c r="BL549" s="16" t="s">
        <v>231</v>
      </c>
      <c r="BM549" s="142" t="s">
        <v>987</v>
      </c>
    </row>
    <row r="550" spans="2:65" s="12" customFormat="1" ht="11.25">
      <c r="B550" s="144"/>
      <c r="D550" s="145" t="s">
        <v>151</v>
      </c>
      <c r="E550" s="146" t="s">
        <v>1</v>
      </c>
      <c r="F550" s="147" t="s">
        <v>988</v>
      </c>
      <c r="H550" s="148">
        <v>85.045000000000002</v>
      </c>
      <c r="I550" s="149"/>
      <c r="L550" s="144"/>
      <c r="M550" s="150"/>
      <c r="T550" s="151"/>
      <c r="AT550" s="146" t="s">
        <v>151</v>
      </c>
      <c r="AU550" s="146" t="s">
        <v>83</v>
      </c>
      <c r="AV550" s="12" t="s">
        <v>83</v>
      </c>
      <c r="AW550" s="12" t="s">
        <v>30</v>
      </c>
      <c r="AX550" s="12" t="s">
        <v>81</v>
      </c>
      <c r="AY550" s="146" t="s">
        <v>142</v>
      </c>
    </row>
    <row r="551" spans="2:65" s="1" customFormat="1" ht="24.2" customHeight="1">
      <c r="B551" s="31"/>
      <c r="C551" s="131" t="s">
        <v>989</v>
      </c>
      <c r="D551" s="131" t="s">
        <v>144</v>
      </c>
      <c r="E551" s="132" t="s">
        <v>990</v>
      </c>
      <c r="F551" s="133" t="s">
        <v>991</v>
      </c>
      <c r="G551" s="134" t="s">
        <v>175</v>
      </c>
      <c r="H551" s="135">
        <v>73.951999999999998</v>
      </c>
      <c r="I551" s="136"/>
      <c r="J551" s="137">
        <f t="shared" ref="J551:J557" si="10">ROUND(I551*H551,2)</f>
        <v>0</v>
      </c>
      <c r="K551" s="133" t="s">
        <v>148</v>
      </c>
      <c r="L551" s="31"/>
      <c r="M551" s="138" t="s">
        <v>1</v>
      </c>
      <c r="N551" s="139" t="s">
        <v>38</v>
      </c>
      <c r="P551" s="140">
        <f t="shared" ref="P551:P557" si="11">O551*H551</f>
        <v>0</v>
      </c>
      <c r="Q551" s="140">
        <v>0</v>
      </c>
      <c r="R551" s="140">
        <f t="shared" ref="R551:R557" si="12">Q551*H551</f>
        <v>0</v>
      </c>
      <c r="S551" s="140">
        <v>0</v>
      </c>
      <c r="T551" s="141">
        <f t="shared" ref="T551:T557" si="13">S551*H551</f>
        <v>0</v>
      </c>
      <c r="AR551" s="142" t="s">
        <v>231</v>
      </c>
      <c r="AT551" s="142" t="s">
        <v>144</v>
      </c>
      <c r="AU551" s="142" t="s">
        <v>83</v>
      </c>
      <c r="AY551" s="16" t="s">
        <v>142</v>
      </c>
      <c r="BE551" s="143">
        <f t="shared" ref="BE551:BE557" si="14">IF(N551="základní",J551,0)</f>
        <v>0</v>
      </c>
      <c r="BF551" s="143">
        <f t="shared" ref="BF551:BF557" si="15">IF(N551="snížená",J551,0)</f>
        <v>0</v>
      </c>
      <c r="BG551" s="143">
        <f t="shared" ref="BG551:BG557" si="16">IF(N551="zákl. přenesená",J551,0)</f>
        <v>0</v>
      </c>
      <c r="BH551" s="143">
        <f t="shared" ref="BH551:BH557" si="17">IF(N551="sníž. přenesená",J551,0)</f>
        <v>0</v>
      </c>
      <c r="BI551" s="143">
        <f t="shared" ref="BI551:BI557" si="18">IF(N551="nulová",J551,0)</f>
        <v>0</v>
      </c>
      <c r="BJ551" s="16" t="s">
        <v>81</v>
      </c>
      <c r="BK551" s="143">
        <f t="shared" ref="BK551:BK557" si="19">ROUND(I551*H551,2)</f>
        <v>0</v>
      </c>
      <c r="BL551" s="16" t="s">
        <v>231</v>
      </c>
      <c r="BM551" s="142" t="s">
        <v>992</v>
      </c>
    </row>
    <row r="552" spans="2:65" s="1" customFormat="1" ht="16.5" customHeight="1">
      <c r="B552" s="31"/>
      <c r="C552" s="131" t="s">
        <v>993</v>
      </c>
      <c r="D552" s="131" t="s">
        <v>144</v>
      </c>
      <c r="E552" s="132" t="s">
        <v>994</v>
      </c>
      <c r="F552" s="133" t="s">
        <v>995</v>
      </c>
      <c r="G552" s="134" t="s">
        <v>309</v>
      </c>
      <c r="H552" s="135">
        <v>50.35</v>
      </c>
      <c r="I552" s="136"/>
      <c r="J552" s="137">
        <f t="shared" si="10"/>
        <v>0</v>
      </c>
      <c r="K552" s="133" t="s">
        <v>148</v>
      </c>
      <c r="L552" s="31"/>
      <c r="M552" s="138" t="s">
        <v>1</v>
      </c>
      <c r="N552" s="139" t="s">
        <v>38</v>
      </c>
      <c r="P552" s="140">
        <f t="shared" si="11"/>
        <v>0</v>
      </c>
      <c r="Q552" s="140">
        <v>3.0000000000000001E-5</v>
      </c>
      <c r="R552" s="140">
        <f t="shared" si="12"/>
        <v>1.5105000000000001E-3</v>
      </c>
      <c r="S552" s="140">
        <v>0</v>
      </c>
      <c r="T552" s="141">
        <f t="shared" si="13"/>
        <v>0</v>
      </c>
      <c r="AR552" s="142" t="s">
        <v>231</v>
      </c>
      <c r="AT552" s="142" t="s">
        <v>144</v>
      </c>
      <c r="AU552" s="142" t="s">
        <v>83</v>
      </c>
      <c r="AY552" s="16" t="s">
        <v>142</v>
      </c>
      <c r="BE552" s="143">
        <f t="shared" si="14"/>
        <v>0</v>
      </c>
      <c r="BF552" s="143">
        <f t="shared" si="15"/>
        <v>0</v>
      </c>
      <c r="BG552" s="143">
        <f t="shared" si="16"/>
        <v>0</v>
      </c>
      <c r="BH552" s="143">
        <f t="shared" si="17"/>
        <v>0</v>
      </c>
      <c r="BI552" s="143">
        <f t="shared" si="18"/>
        <v>0</v>
      </c>
      <c r="BJ552" s="16" t="s">
        <v>81</v>
      </c>
      <c r="BK552" s="143">
        <f t="shared" si="19"/>
        <v>0</v>
      </c>
      <c r="BL552" s="16" t="s">
        <v>231</v>
      </c>
      <c r="BM552" s="142" t="s">
        <v>996</v>
      </c>
    </row>
    <row r="553" spans="2:65" s="1" customFormat="1" ht="21.75" customHeight="1">
      <c r="B553" s="31"/>
      <c r="C553" s="131" t="s">
        <v>997</v>
      </c>
      <c r="D553" s="131" t="s">
        <v>144</v>
      </c>
      <c r="E553" s="132" t="s">
        <v>998</v>
      </c>
      <c r="F553" s="133" t="s">
        <v>999</v>
      </c>
      <c r="G553" s="134" t="s">
        <v>209</v>
      </c>
      <c r="H553" s="135">
        <v>24</v>
      </c>
      <c r="I553" s="136"/>
      <c r="J553" s="137">
        <f t="shared" si="10"/>
        <v>0</v>
      </c>
      <c r="K553" s="133" t="s">
        <v>148</v>
      </c>
      <c r="L553" s="31"/>
      <c r="M553" s="138" t="s">
        <v>1</v>
      </c>
      <c r="N553" s="139" t="s">
        <v>38</v>
      </c>
      <c r="P553" s="140">
        <f t="shared" si="11"/>
        <v>0</v>
      </c>
      <c r="Q553" s="140">
        <v>0</v>
      </c>
      <c r="R553" s="140">
        <f t="shared" si="12"/>
        <v>0</v>
      </c>
      <c r="S553" s="140">
        <v>0</v>
      </c>
      <c r="T553" s="141">
        <f t="shared" si="13"/>
        <v>0</v>
      </c>
      <c r="AR553" s="142" t="s">
        <v>231</v>
      </c>
      <c r="AT553" s="142" t="s">
        <v>144</v>
      </c>
      <c r="AU553" s="142" t="s">
        <v>83</v>
      </c>
      <c r="AY553" s="16" t="s">
        <v>142</v>
      </c>
      <c r="BE553" s="143">
        <f t="shared" si="14"/>
        <v>0</v>
      </c>
      <c r="BF553" s="143">
        <f t="shared" si="15"/>
        <v>0</v>
      </c>
      <c r="BG553" s="143">
        <f t="shared" si="16"/>
        <v>0</v>
      </c>
      <c r="BH553" s="143">
        <f t="shared" si="17"/>
        <v>0</v>
      </c>
      <c r="BI553" s="143">
        <f t="shared" si="18"/>
        <v>0</v>
      </c>
      <c r="BJ553" s="16" t="s">
        <v>81</v>
      </c>
      <c r="BK553" s="143">
        <f t="shared" si="19"/>
        <v>0</v>
      </c>
      <c r="BL553" s="16" t="s">
        <v>231</v>
      </c>
      <c r="BM553" s="142" t="s">
        <v>1000</v>
      </c>
    </row>
    <row r="554" spans="2:65" s="1" customFormat="1" ht="24.2" customHeight="1">
      <c r="B554" s="31"/>
      <c r="C554" s="131" t="s">
        <v>1001</v>
      </c>
      <c r="D554" s="131" t="s">
        <v>144</v>
      </c>
      <c r="E554" s="132" t="s">
        <v>1002</v>
      </c>
      <c r="F554" s="133" t="s">
        <v>1003</v>
      </c>
      <c r="G554" s="134" t="s">
        <v>209</v>
      </c>
      <c r="H554" s="135">
        <v>2</v>
      </c>
      <c r="I554" s="136"/>
      <c r="J554" s="137">
        <f t="shared" si="10"/>
        <v>0</v>
      </c>
      <c r="K554" s="133" t="s">
        <v>148</v>
      </c>
      <c r="L554" s="31"/>
      <c r="M554" s="138" t="s">
        <v>1</v>
      </c>
      <c r="N554" s="139" t="s">
        <v>38</v>
      </c>
      <c r="P554" s="140">
        <f t="shared" si="11"/>
        <v>0</v>
      </c>
      <c r="Q554" s="140">
        <v>0</v>
      </c>
      <c r="R554" s="140">
        <f t="shared" si="12"/>
        <v>0</v>
      </c>
      <c r="S554" s="140">
        <v>0</v>
      </c>
      <c r="T554" s="141">
        <f t="shared" si="13"/>
        <v>0</v>
      </c>
      <c r="AR554" s="142" t="s">
        <v>231</v>
      </c>
      <c r="AT554" s="142" t="s">
        <v>144</v>
      </c>
      <c r="AU554" s="142" t="s">
        <v>83</v>
      </c>
      <c r="AY554" s="16" t="s">
        <v>142</v>
      </c>
      <c r="BE554" s="143">
        <f t="shared" si="14"/>
        <v>0</v>
      </c>
      <c r="BF554" s="143">
        <f t="shared" si="15"/>
        <v>0</v>
      </c>
      <c r="BG554" s="143">
        <f t="shared" si="16"/>
        <v>0</v>
      </c>
      <c r="BH554" s="143">
        <f t="shared" si="17"/>
        <v>0</v>
      </c>
      <c r="BI554" s="143">
        <f t="shared" si="18"/>
        <v>0</v>
      </c>
      <c r="BJ554" s="16" t="s">
        <v>81</v>
      </c>
      <c r="BK554" s="143">
        <f t="shared" si="19"/>
        <v>0</v>
      </c>
      <c r="BL554" s="16" t="s">
        <v>231</v>
      </c>
      <c r="BM554" s="142" t="s">
        <v>1004</v>
      </c>
    </row>
    <row r="555" spans="2:65" s="1" customFormat="1" ht="21.75" customHeight="1">
      <c r="B555" s="31"/>
      <c r="C555" s="131" t="s">
        <v>1005</v>
      </c>
      <c r="D555" s="131" t="s">
        <v>144</v>
      </c>
      <c r="E555" s="132" t="s">
        <v>1006</v>
      </c>
      <c r="F555" s="133" t="s">
        <v>1007</v>
      </c>
      <c r="G555" s="134" t="s">
        <v>209</v>
      </c>
      <c r="H555" s="135">
        <v>7</v>
      </c>
      <c r="I555" s="136"/>
      <c r="J555" s="137">
        <f t="shared" si="10"/>
        <v>0</v>
      </c>
      <c r="K555" s="133" t="s">
        <v>148</v>
      </c>
      <c r="L555" s="31"/>
      <c r="M555" s="138" t="s">
        <v>1</v>
      </c>
      <c r="N555" s="139" t="s">
        <v>38</v>
      </c>
      <c r="P555" s="140">
        <f t="shared" si="11"/>
        <v>0</v>
      </c>
      <c r="Q555" s="140">
        <v>0</v>
      </c>
      <c r="R555" s="140">
        <f t="shared" si="12"/>
        <v>0</v>
      </c>
      <c r="S555" s="140">
        <v>0</v>
      </c>
      <c r="T555" s="141">
        <f t="shared" si="13"/>
        <v>0</v>
      </c>
      <c r="AR555" s="142" t="s">
        <v>231</v>
      </c>
      <c r="AT555" s="142" t="s">
        <v>144</v>
      </c>
      <c r="AU555" s="142" t="s">
        <v>83</v>
      </c>
      <c r="AY555" s="16" t="s">
        <v>142</v>
      </c>
      <c r="BE555" s="143">
        <f t="shared" si="14"/>
        <v>0</v>
      </c>
      <c r="BF555" s="143">
        <f t="shared" si="15"/>
        <v>0</v>
      </c>
      <c r="BG555" s="143">
        <f t="shared" si="16"/>
        <v>0</v>
      </c>
      <c r="BH555" s="143">
        <f t="shared" si="17"/>
        <v>0</v>
      </c>
      <c r="BI555" s="143">
        <f t="shared" si="18"/>
        <v>0</v>
      </c>
      <c r="BJ555" s="16" t="s">
        <v>81</v>
      </c>
      <c r="BK555" s="143">
        <f t="shared" si="19"/>
        <v>0</v>
      </c>
      <c r="BL555" s="16" t="s">
        <v>231</v>
      </c>
      <c r="BM555" s="142" t="s">
        <v>1008</v>
      </c>
    </row>
    <row r="556" spans="2:65" s="1" customFormat="1" ht="24.2" customHeight="1">
      <c r="B556" s="31"/>
      <c r="C556" s="131" t="s">
        <v>1009</v>
      </c>
      <c r="D556" s="131" t="s">
        <v>144</v>
      </c>
      <c r="E556" s="132" t="s">
        <v>1010</v>
      </c>
      <c r="F556" s="133" t="s">
        <v>1011</v>
      </c>
      <c r="G556" s="134" t="s">
        <v>175</v>
      </c>
      <c r="H556" s="135">
        <v>73.951999999999998</v>
      </c>
      <c r="I556" s="136"/>
      <c r="J556" s="137">
        <f t="shared" si="10"/>
        <v>0</v>
      </c>
      <c r="K556" s="133" t="s">
        <v>148</v>
      </c>
      <c r="L556" s="31"/>
      <c r="M556" s="138" t="s">
        <v>1</v>
      </c>
      <c r="N556" s="139" t="s">
        <v>38</v>
      </c>
      <c r="P556" s="140">
        <f t="shared" si="11"/>
        <v>0</v>
      </c>
      <c r="Q556" s="140">
        <v>5.0000000000000002E-5</v>
      </c>
      <c r="R556" s="140">
        <f t="shared" si="12"/>
        <v>3.6976000000000001E-3</v>
      </c>
      <c r="S556" s="140">
        <v>0</v>
      </c>
      <c r="T556" s="141">
        <f t="shared" si="13"/>
        <v>0</v>
      </c>
      <c r="AR556" s="142" t="s">
        <v>231</v>
      </c>
      <c r="AT556" s="142" t="s">
        <v>144</v>
      </c>
      <c r="AU556" s="142" t="s">
        <v>83</v>
      </c>
      <c r="AY556" s="16" t="s">
        <v>142</v>
      </c>
      <c r="BE556" s="143">
        <f t="shared" si="14"/>
        <v>0</v>
      </c>
      <c r="BF556" s="143">
        <f t="shared" si="15"/>
        <v>0</v>
      </c>
      <c r="BG556" s="143">
        <f t="shared" si="16"/>
        <v>0</v>
      </c>
      <c r="BH556" s="143">
        <f t="shared" si="17"/>
        <v>0</v>
      </c>
      <c r="BI556" s="143">
        <f t="shared" si="18"/>
        <v>0</v>
      </c>
      <c r="BJ556" s="16" t="s">
        <v>81</v>
      </c>
      <c r="BK556" s="143">
        <f t="shared" si="19"/>
        <v>0</v>
      </c>
      <c r="BL556" s="16" t="s">
        <v>231</v>
      </c>
      <c r="BM556" s="142" t="s">
        <v>1012</v>
      </c>
    </row>
    <row r="557" spans="2:65" s="1" customFormat="1" ht="24.2" customHeight="1">
      <c r="B557" s="31"/>
      <c r="C557" s="131" t="s">
        <v>1013</v>
      </c>
      <c r="D557" s="131" t="s">
        <v>144</v>
      </c>
      <c r="E557" s="132" t="s">
        <v>1014</v>
      </c>
      <c r="F557" s="133" t="s">
        <v>1015</v>
      </c>
      <c r="G557" s="134" t="s">
        <v>163</v>
      </c>
      <c r="H557" s="135">
        <v>2.3940000000000001</v>
      </c>
      <c r="I557" s="136"/>
      <c r="J557" s="137">
        <f t="shared" si="10"/>
        <v>0</v>
      </c>
      <c r="K557" s="133" t="s">
        <v>148</v>
      </c>
      <c r="L557" s="31"/>
      <c r="M557" s="138" t="s">
        <v>1</v>
      </c>
      <c r="N557" s="139" t="s">
        <v>38</v>
      </c>
      <c r="P557" s="140">
        <f t="shared" si="11"/>
        <v>0</v>
      </c>
      <c r="Q557" s="140">
        <v>0</v>
      </c>
      <c r="R557" s="140">
        <f t="shared" si="12"/>
        <v>0</v>
      </c>
      <c r="S557" s="140">
        <v>0</v>
      </c>
      <c r="T557" s="141">
        <f t="shared" si="13"/>
        <v>0</v>
      </c>
      <c r="AR557" s="142" t="s">
        <v>231</v>
      </c>
      <c r="AT557" s="142" t="s">
        <v>144</v>
      </c>
      <c r="AU557" s="142" t="s">
        <v>83</v>
      </c>
      <c r="AY557" s="16" t="s">
        <v>142</v>
      </c>
      <c r="BE557" s="143">
        <f t="shared" si="14"/>
        <v>0</v>
      </c>
      <c r="BF557" s="143">
        <f t="shared" si="15"/>
        <v>0</v>
      </c>
      <c r="BG557" s="143">
        <f t="shared" si="16"/>
        <v>0</v>
      </c>
      <c r="BH557" s="143">
        <f t="shared" si="17"/>
        <v>0</v>
      </c>
      <c r="BI557" s="143">
        <f t="shared" si="18"/>
        <v>0</v>
      </c>
      <c r="BJ557" s="16" t="s">
        <v>81</v>
      </c>
      <c r="BK557" s="143">
        <f t="shared" si="19"/>
        <v>0</v>
      </c>
      <c r="BL557" s="16" t="s">
        <v>231</v>
      </c>
      <c r="BM557" s="142" t="s">
        <v>1016</v>
      </c>
    </row>
    <row r="558" spans="2:65" s="11" customFormat="1" ht="22.9" customHeight="1">
      <c r="B558" s="119"/>
      <c r="D558" s="120" t="s">
        <v>72</v>
      </c>
      <c r="E558" s="129" t="s">
        <v>1017</v>
      </c>
      <c r="F558" s="129" t="s">
        <v>1018</v>
      </c>
      <c r="I558" s="122"/>
      <c r="J558" s="130">
        <f>BK558</f>
        <v>0</v>
      </c>
      <c r="L558" s="119"/>
      <c r="M558" s="124"/>
      <c r="P558" s="125">
        <f>P559</f>
        <v>0</v>
      </c>
      <c r="R558" s="125">
        <f>R559</f>
        <v>0</v>
      </c>
      <c r="T558" s="126">
        <f>T559</f>
        <v>0</v>
      </c>
      <c r="AR558" s="120" t="s">
        <v>83</v>
      </c>
      <c r="AT558" s="127" t="s">
        <v>72</v>
      </c>
      <c r="AU558" s="127" t="s">
        <v>81</v>
      </c>
      <c r="AY558" s="120" t="s">
        <v>142</v>
      </c>
      <c r="BK558" s="128">
        <f>BK559</f>
        <v>0</v>
      </c>
    </row>
    <row r="559" spans="2:65" s="1" customFormat="1" ht="16.5" customHeight="1">
      <c r="B559" s="31"/>
      <c r="C559" s="131" t="s">
        <v>1019</v>
      </c>
      <c r="D559" s="131" t="s">
        <v>144</v>
      </c>
      <c r="E559" s="132" t="s">
        <v>1020</v>
      </c>
      <c r="F559" s="133" t="s">
        <v>1021</v>
      </c>
      <c r="G559" s="134" t="s">
        <v>1022</v>
      </c>
      <c r="H559" s="135">
        <v>1</v>
      </c>
      <c r="I559" s="136"/>
      <c r="J559" s="137">
        <f>ROUND(I559*H559,2)</f>
        <v>0</v>
      </c>
      <c r="K559" s="133" t="s">
        <v>1</v>
      </c>
      <c r="L559" s="31"/>
      <c r="M559" s="138" t="s">
        <v>1</v>
      </c>
      <c r="N559" s="139" t="s">
        <v>38</v>
      </c>
      <c r="P559" s="140">
        <f>O559*H559</f>
        <v>0</v>
      </c>
      <c r="Q559" s="140">
        <v>0</v>
      </c>
      <c r="R559" s="140">
        <f>Q559*H559</f>
        <v>0</v>
      </c>
      <c r="S559" s="140">
        <v>0</v>
      </c>
      <c r="T559" s="141">
        <f>S559*H559</f>
        <v>0</v>
      </c>
      <c r="AR559" s="142" t="s">
        <v>231</v>
      </c>
      <c r="AT559" s="142" t="s">
        <v>144</v>
      </c>
      <c r="AU559" s="142" t="s">
        <v>83</v>
      </c>
      <c r="AY559" s="16" t="s">
        <v>142</v>
      </c>
      <c r="BE559" s="143">
        <f>IF(N559="základní",J559,0)</f>
        <v>0</v>
      </c>
      <c r="BF559" s="143">
        <f>IF(N559="snížená",J559,0)</f>
        <v>0</v>
      </c>
      <c r="BG559" s="143">
        <f>IF(N559="zákl. přenesená",J559,0)</f>
        <v>0</v>
      </c>
      <c r="BH559" s="143">
        <f>IF(N559="sníž. přenesená",J559,0)</f>
        <v>0</v>
      </c>
      <c r="BI559" s="143">
        <f>IF(N559="nulová",J559,0)</f>
        <v>0</v>
      </c>
      <c r="BJ559" s="16" t="s">
        <v>81</v>
      </c>
      <c r="BK559" s="143">
        <f>ROUND(I559*H559,2)</f>
        <v>0</v>
      </c>
      <c r="BL559" s="16" t="s">
        <v>231</v>
      </c>
      <c r="BM559" s="142" t="s">
        <v>1023</v>
      </c>
    </row>
    <row r="560" spans="2:65" s="11" customFormat="1" ht="22.9" customHeight="1">
      <c r="B560" s="119"/>
      <c r="D560" s="120" t="s">
        <v>72</v>
      </c>
      <c r="E560" s="129" t="s">
        <v>1024</v>
      </c>
      <c r="F560" s="129" t="s">
        <v>1025</v>
      </c>
      <c r="I560" s="122"/>
      <c r="J560" s="130">
        <f>BK560</f>
        <v>0</v>
      </c>
      <c r="L560" s="119"/>
      <c r="M560" s="124"/>
      <c r="P560" s="125">
        <f>SUM(P561:P626)</f>
        <v>0</v>
      </c>
      <c r="R560" s="125">
        <f>SUM(R561:R626)</f>
        <v>0.7014823200000001</v>
      </c>
      <c r="T560" s="126">
        <f>SUM(T561:T626)</f>
        <v>0.12221935999999999</v>
      </c>
      <c r="AR560" s="120" t="s">
        <v>83</v>
      </c>
      <c r="AT560" s="127" t="s">
        <v>72</v>
      </c>
      <c r="AU560" s="127" t="s">
        <v>81</v>
      </c>
      <c r="AY560" s="120" t="s">
        <v>142</v>
      </c>
      <c r="BK560" s="128">
        <f>SUM(BK561:BK626)</f>
        <v>0</v>
      </c>
    </row>
    <row r="561" spans="2:65" s="1" customFormat="1" ht="16.5" customHeight="1">
      <c r="B561" s="31"/>
      <c r="C561" s="131" t="s">
        <v>1026</v>
      </c>
      <c r="D561" s="131" t="s">
        <v>144</v>
      </c>
      <c r="E561" s="132" t="s">
        <v>1027</v>
      </c>
      <c r="F561" s="133" t="s">
        <v>1028</v>
      </c>
      <c r="G561" s="134" t="s">
        <v>175</v>
      </c>
      <c r="H561" s="135">
        <v>394.25599999999997</v>
      </c>
      <c r="I561" s="136"/>
      <c r="J561" s="137">
        <f>ROUND(I561*H561,2)</f>
        <v>0</v>
      </c>
      <c r="K561" s="133" t="s">
        <v>148</v>
      </c>
      <c r="L561" s="31"/>
      <c r="M561" s="138" t="s">
        <v>1</v>
      </c>
      <c r="N561" s="139" t="s">
        <v>38</v>
      </c>
      <c r="P561" s="140">
        <f>O561*H561</f>
        <v>0</v>
      </c>
      <c r="Q561" s="140">
        <v>1E-3</v>
      </c>
      <c r="R561" s="140">
        <f>Q561*H561</f>
        <v>0.394256</v>
      </c>
      <c r="S561" s="140">
        <v>3.1E-4</v>
      </c>
      <c r="T561" s="141">
        <f>S561*H561</f>
        <v>0.12221935999999999</v>
      </c>
      <c r="AR561" s="142" t="s">
        <v>231</v>
      </c>
      <c r="AT561" s="142" t="s">
        <v>144</v>
      </c>
      <c r="AU561" s="142" t="s">
        <v>83</v>
      </c>
      <c r="AY561" s="16" t="s">
        <v>142</v>
      </c>
      <c r="BE561" s="143">
        <f>IF(N561="základní",J561,0)</f>
        <v>0</v>
      </c>
      <c r="BF561" s="143">
        <f>IF(N561="snížená",J561,0)</f>
        <v>0</v>
      </c>
      <c r="BG561" s="143">
        <f>IF(N561="zákl. přenesená",J561,0)</f>
        <v>0</v>
      </c>
      <c r="BH561" s="143">
        <f>IF(N561="sníž. přenesená",J561,0)</f>
        <v>0</v>
      </c>
      <c r="BI561" s="143">
        <f>IF(N561="nulová",J561,0)</f>
        <v>0</v>
      </c>
      <c r="BJ561" s="16" t="s">
        <v>81</v>
      </c>
      <c r="BK561" s="143">
        <f>ROUND(I561*H561,2)</f>
        <v>0</v>
      </c>
      <c r="BL561" s="16" t="s">
        <v>231</v>
      </c>
      <c r="BM561" s="142" t="s">
        <v>1029</v>
      </c>
    </row>
    <row r="562" spans="2:65" s="14" customFormat="1" ht="11.25">
      <c r="B562" s="169"/>
      <c r="D562" s="145" t="s">
        <v>151</v>
      </c>
      <c r="E562" s="170" t="s">
        <v>1</v>
      </c>
      <c r="F562" s="171" t="s">
        <v>1030</v>
      </c>
      <c r="H562" s="170" t="s">
        <v>1</v>
      </c>
      <c r="I562" s="172"/>
      <c r="L562" s="169"/>
      <c r="M562" s="173"/>
      <c r="T562" s="174"/>
      <c r="AT562" s="170" t="s">
        <v>151</v>
      </c>
      <c r="AU562" s="170" t="s">
        <v>83</v>
      </c>
      <c r="AV562" s="14" t="s">
        <v>81</v>
      </c>
      <c r="AW562" s="14" t="s">
        <v>30</v>
      </c>
      <c r="AX562" s="14" t="s">
        <v>73</v>
      </c>
      <c r="AY562" s="170" t="s">
        <v>142</v>
      </c>
    </row>
    <row r="563" spans="2:65" s="12" customFormat="1" ht="33.75">
      <c r="B563" s="144"/>
      <c r="D563" s="145" t="s">
        <v>151</v>
      </c>
      <c r="E563" s="146" t="s">
        <v>1</v>
      </c>
      <c r="F563" s="147" t="s">
        <v>1031</v>
      </c>
      <c r="H563" s="148">
        <v>89.88</v>
      </c>
      <c r="I563" s="149"/>
      <c r="L563" s="144"/>
      <c r="M563" s="150"/>
      <c r="T563" s="151"/>
      <c r="AT563" s="146" t="s">
        <v>151</v>
      </c>
      <c r="AU563" s="146" t="s">
        <v>83</v>
      </c>
      <c r="AV563" s="12" t="s">
        <v>83</v>
      </c>
      <c r="AW563" s="12" t="s">
        <v>30</v>
      </c>
      <c r="AX563" s="12" t="s">
        <v>73</v>
      </c>
      <c r="AY563" s="146" t="s">
        <v>142</v>
      </c>
    </row>
    <row r="564" spans="2:65" s="12" customFormat="1" ht="11.25">
      <c r="B564" s="144"/>
      <c r="D564" s="145" t="s">
        <v>151</v>
      </c>
      <c r="E564" s="146" t="s">
        <v>1</v>
      </c>
      <c r="F564" s="147" t="s">
        <v>1032</v>
      </c>
      <c r="H564" s="148">
        <v>-3.2250000000000001</v>
      </c>
      <c r="I564" s="149"/>
      <c r="L564" s="144"/>
      <c r="M564" s="150"/>
      <c r="T564" s="151"/>
      <c r="AT564" s="146" t="s">
        <v>151</v>
      </c>
      <c r="AU564" s="146" t="s">
        <v>83</v>
      </c>
      <c r="AV564" s="12" t="s">
        <v>83</v>
      </c>
      <c r="AW564" s="12" t="s">
        <v>30</v>
      </c>
      <c r="AX564" s="12" t="s">
        <v>73</v>
      </c>
      <c r="AY564" s="146" t="s">
        <v>142</v>
      </c>
    </row>
    <row r="565" spans="2:65" s="12" customFormat="1" ht="11.25">
      <c r="B565" s="144"/>
      <c r="D565" s="145" t="s">
        <v>151</v>
      </c>
      <c r="E565" s="146" t="s">
        <v>1</v>
      </c>
      <c r="F565" s="147" t="s">
        <v>358</v>
      </c>
      <c r="H565" s="148">
        <v>-8.5310000000000006</v>
      </c>
      <c r="I565" s="149"/>
      <c r="L565" s="144"/>
      <c r="M565" s="150"/>
      <c r="T565" s="151"/>
      <c r="AT565" s="146" t="s">
        <v>151</v>
      </c>
      <c r="AU565" s="146" t="s">
        <v>83</v>
      </c>
      <c r="AV565" s="12" t="s">
        <v>83</v>
      </c>
      <c r="AW565" s="12" t="s">
        <v>30</v>
      </c>
      <c r="AX565" s="12" t="s">
        <v>73</v>
      </c>
      <c r="AY565" s="146" t="s">
        <v>142</v>
      </c>
    </row>
    <row r="566" spans="2:65" s="12" customFormat="1" ht="11.25">
      <c r="B566" s="144"/>
      <c r="D566" s="145" t="s">
        <v>151</v>
      </c>
      <c r="E566" s="146" t="s">
        <v>1</v>
      </c>
      <c r="F566" s="147" t="s">
        <v>1033</v>
      </c>
      <c r="H566" s="148">
        <v>104.051</v>
      </c>
      <c r="I566" s="149"/>
      <c r="L566" s="144"/>
      <c r="M566" s="150"/>
      <c r="T566" s="151"/>
      <c r="AT566" s="146" t="s">
        <v>151</v>
      </c>
      <c r="AU566" s="146" t="s">
        <v>83</v>
      </c>
      <c r="AV566" s="12" t="s">
        <v>83</v>
      </c>
      <c r="AW566" s="12" t="s">
        <v>30</v>
      </c>
      <c r="AX566" s="12" t="s">
        <v>73</v>
      </c>
      <c r="AY566" s="146" t="s">
        <v>142</v>
      </c>
    </row>
    <row r="567" spans="2:65" s="12" customFormat="1" ht="11.25">
      <c r="B567" s="144"/>
      <c r="D567" s="145" t="s">
        <v>151</v>
      </c>
      <c r="E567" s="146" t="s">
        <v>1</v>
      </c>
      <c r="F567" s="147" t="s">
        <v>1032</v>
      </c>
      <c r="H567" s="148">
        <v>-3.2250000000000001</v>
      </c>
      <c r="I567" s="149"/>
      <c r="L567" s="144"/>
      <c r="M567" s="150"/>
      <c r="T567" s="151"/>
      <c r="AT567" s="146" t="s">
        <v>151</v>
      </c>
      <c r="AU567" s="146" t="s">
        <v>83</v>
      </c>
      <c r="AV567" s="12" t="s">
        <v>83</v>
      </c>
      <c r="AW567" s="12" t="s">
        <v>30</v>
      </c>
      <c r="AX567" s="12" t="s">
        <v>73</v>
      </c>
      <c r="AY567" s="146" t="s">
        <v>142</v>
      </c>
    </row>
    <row r="568" spans="2:65" s="12" customFormat="1" ht="11.25">
      <c r="B568" s="144"/>
      <c r="D568" s="145" t="s">
        <v>151</v>
      </c>
      <c r="E568" s="146" t="s">
        <v>1</v>
      </c>
      <c r="F568" s="147" t="s">
        <v>1034</v>
      </c>
      <c r="H568" s="148">
        <v>-2.88</v>
      </c>
      <c r="I568" s="149"/>
      <c r="L568" s="144"/>
      <c r="M568" s="150"/>
      <c r="T568" s="151"/>
      <c r="AT568" s="146" t="s">
        <v>151</v>
      </c>
      <c r="AU568" s="146" t="s">
        <v>83</v>
      </c>
      <c r="AV568" s="12" t="s">
        <v>83</v>
      </c>
      <c r="AW568" s="12" t="s">
        <v>30</v>
      </c>
      <c r="AX568" s="12" t="s">
        <v>73</v>
      </c>
      <c r="AY568" s="146" t="s">
        <v>142</v>
      </c>
    </row>
    <row r="569" spans="2:65" s="12" customFormat="1" ht="11.25">
      <c r="B569" s="144"/>
      <c r="D569" s="145" t="s">
        <v>151</v>
      </c>
      <c r="E569" s="146" t="s">
        <v>1</v>
      </c>
      <c r="F569" s="147" t="s">
        <v>1035</v>
      </c>
      <c r="H569" s="148">
        <v>2.1</v>
      </c>
      <c r="I569" s="149"/>
      <c r="L569" s="144"/>
      <c r="M569" s="150"/>
      <c r="T569" s="151"/>
      <c r="AT569" s="146" t="s">
        <v>151</v>
      </c>
      <c r="AU569" s="146" t="s">
        <v>83</v>
      </c>
      <c r="AV569" s="12" t="s">
        <v>83</v>
      </c>
      <c r="AW569" s="12" t="s">
        <v>30</v>
      </c>
      <c r="AX569" s="12" t="s">
        <v>73</v>
      </c>
      <c r="AY569" s="146" t="s">
        <v>142</v>
      </c>
    </row>
    <row r="570" spans="2:65" s="12" customFormat="1" ht="11.25">
      <c r="B570" s="144"/>
      <c r="D570" s="145" t="s">
        <v>151</v>
      </c>
      <c r="E570" s="146" t="s">
        <v>1</v>
      </c>
      <c r="F570" s="147" t="s">
        <v>1036</v>
      </c>
      <c r="H570" s="148">
        <v>36.247</v>
      </c>
      <c r="I570" s="149"/>
      <c r="L570" s="144"/>
      <c r="M570" s="150"/>
      <c r="T570" s="151"/>
      <c r="AT570" s="146" t="s">
        <v>151</v>
      </c>
      <c r="AU570" s="146" t="s">
        <v>83</v>
      </c>
      <c r="AV570" s="12" t="s">
        <v>83</v>
      </c>
      <c r="AW570" s="12" t="s">
        <v>30</v>
      </c>
      <c r="AX570" s="12" t="s">
        <v>73</v>
      </c>
      <c r="AY570" s="146" t="s">
        <v>142</v>
      </c>
    </row>
    <row r="571" spans="2:65" s="12" customFormat="1" ht="11.25">
      <c r="B571" s="144"/>
      <c r="D571" s="145" t="s">
        <v>151</v>
      </c>
      <c r="E571" s="146" t="s">
        <v>1</v>
      </c>
      <c r="F571" s="147" t="s">
        <v>1037</v>
      </c>
      <c r="H571" s="148">
        <v>-2.222</v>
      </c>
      <c r="I571" s="149"/>
      <c r="L571" s="144"/>
      <c r="M571" s="150"/>
      <c r="T571" s="151"/>
      <c r="AT571" s="146" t="s">
        <v>151</v>
      </c>
      <c r="AU571" s="146" t="s">
        <v>83</v>
      </c>
      <c r="AV571" s="12" t="s">
        <v>83</v>
      </c>
      <c r="AW571" s="12" t="s">
        <v>30</v>
      </c>
      <c r="AX571" s="12" t="s">
        <v>73</v>
      </c>
      <c r="AY571" s="146" t="s">
        <v>142</v>
      </c>
    </row>
    <row r="572" spans="2:65" s="12" customFormat="1" ht="11.25">
      <c r="B572" s="144"/>
      <c r="D572" s="145" t="s">
        <v>151</v>
      </c>
      <c r="E572" s="146" t="s">
        <v>1</v>
      </c>
      <c r="F572" s="147" t="s">
        <v>1038</v>
      </c>
      <c r="H572" s="148">
        <v>-0.96</v>
      </c>
      <c r="I572" s="149"/>
      <c r="L572" s="144"/>
      <c r="M572" s="150"/>
      <c r="T572" s="151"/>
      <c r="AT572" s="146" t="s">
        <v>151</v>
      </c>
      <c r="AU572" s="146" t="s">
        <v>83</v>
      </c>
      <c r="AV572" s="12" t="s">
        <v>83</v>
      </c>
      <c r="AW572" s="12" t="s">
        <v>30</v>
      </c>
      <c r="AX572" s="12" t="s">
        <v>73</v>
      </c>
      <c r="AY572" s="146" t="s">
        <v>142</v>
      </c>
    </row>
    <row r="573" spans="2:65" s="12" customFormat="1" ht="11.25">
      <c r="B573" s="144"/>
      <c r="D573" s="145" t="s">
        <v>151</v>
      </c>
      <c r="E573" s="146" t="s">
        <v>1</v>
      </c>
      <c r="F573" s="147" t="s">
        <v>1039</v>
      </c>
      <c r="H573" s="148">
        <v>0.7</v>
      </c>
      <c r="I573" s="149"/>
      <c r="L573" s="144"/>
      <c r="M573" s="150"/>
      <c r="T573" s="151"/>
      <c r="AT573" s="146" t="s">
        <v>151</v>
      </c>
      <c r="AU573" s="146" t="s">
        <v>83</v>
      </c>
      <c r="AV573" s="12" t="s">
        <v>83</v>
      </c>
      <c r="AW573" s="12" t="s">
        <v>30</v>
      </c>
      <c r="AX573" s="12" t="s">
        <v>73</v>
      </c>
      <c r="AY573" s="146" t="s">
        <v>142</v>
      </c>
    </row>
    <row r="574" spans="2:65" s="12" customFormat="1" ht="11.25">
      <c r="B574" s="144"/>
      <c r="D574" s="145" t="s">
        <v>151</v>
      </c>
      <c r="E574" s="146" t="s">
        <v>1</v>
      </c>
      <c r="F574" s="147" t="s">
        <v>1040</v>
      </c>
      <c r="H574" s="148">
        <v>38.156999999999996</v>
      </c>
      <c r="I574" s="149"/>
      <c r="L574" s="144"/>
      <c r="M574" s="150"/>
      <c r="T574" s="151"/>
      <c r="AT574" s="146" t="s">
        <v>151</v>
      </c>
      <c r="AU574" s="146" t="s">
        <v>83</v>
      </c>
      <c r="AV574" s="12" t="s">
        <v>83</v>
      </c>
      <c r="AW574" s="12" t="s">
        <v>30</v>
      </c>
      <c r="AX574" s="12" t="s">
        <v>73</v>
      </c>
      <c r="AY574" s="146" t="s">
        <v>142</v>
      </c>
    </row>
    <row r="575" spans="2:65" s="12" customFormat="1" ht="11.25">
      <c r="B575" s="144"/>
      <c r="D575" s="145" t="s">
        <v>151</v>
      </c>
      <c r="E575" s="146" t="s">
        <v>1</v>
      </c>
      <c r="F575" s="147" t="s">
        <v>1038</v>
      </c>
      <c r="H575" s="148">
        <v>-0.96</v>
      </c>
      <c r="I575" s="149"/>
      <c r="L575" s="144"/>
      <c r="M575" s="150"/>
      <c r="T575" s="151"/>
      <c r="AT575" s="146" t="s">
        <v>151</v>
      </c>
      <c r="AU575" s="146" t="s">
        <v>83</v>
      </c>
      <c r="AV575" s="12" t="s">
        <v>83</v>
      </c>
      <c r="AW575" s="12" t="s">
        <v>30</v>
      </c>
      <c r="AX575" s="12" t="s">
        <v>73</v>
      </c>
      <c r="AY575" s="146" t="s">
        <v>142</v>
      </c>
    </row>
    <row r="576" spans="2:65" s="12" customFormat="1" ht="11.25">
      <c r="B576" s="144"/>
      <c r="D576" s="145" t="s">
        <v>151</v>
      </c>
      <c r="E576" s="146" t="s">
        <v>1</v>
      </c>
      <c r="F576" s="147" t="s">
        <v>1037</v>
      </c>
      <c r="H576" s="148">
        <v>-2.222</v>
      </c>
      <c r="I576" s="149"/>
      <c r="L576" s="144"/>
      <c r="M576" s="150"/>
      <c r="T576" s="151"/>
      <c r="AT576" s="146" t="s">
        <v>151</v>
      </c>
      <c r="AU576" s="146" t="s">
        <v>83</v>
      </c>
      <c r="AV576" s="12" t="s">
        <v>83</v>
      </c>
      <c r="AW576" s="12" t="s">
        <v>30</v>
      </c>
      <c r="AX576" s="12" t="s">
        <v>73</v>
      </c>
      <c r="AY576" s="146" t="s">
        <v>142</v>
      </c>
    </row>
    <row r="577" spans="2:51" s="12" customFormat="1" ht="11.25">
      <c r="B577" s="144"/>
      <c r="D577" s="145" t="s">
        <v>151</v>
      </c>
      <c r="E577" s="146" t="s">
        <v>1</v>
      </c>
      <c r="F577" s="147" t="s">
        <v>1039</v>
      </c>
      <c r="H577" s="148">
        <v>0.7</v>
      </c>
      <c r="I577" s="149"/>
      <c r="L577" s="144"/>
      <c r="M577" s="150"/>
      <c r="T577" s="151"/>
      <c r="AT577" s="146" t="s">
        <v>151</v>
      </c>
      <c r="AU577" s="146" t="s">
        <v>83</v>
      </c>
      <c r="AV577" s="12" t="s">
        <v>83</v>
      </c>
      <c r="AW577" s="12" t="s">
        <v>30</v>
      </c>
      <c r="AX577" s="12" t="s">
        <v>73</v>
      </c>
      <c r="AY577" s="146" t="s">
        <v>142</v>
      </c>
    </row>
    <row r="578" spans="2:51" s="12" customFormat="1" ht="11.25">
      <c r="B578" s="144"/>
      <c r="D578" s="145" t="s">
        <v>151</v>
      </c>
      <c r="E578" s="146" t="s">
        <v>1</v>
      </c>
      <c r="F578" s="147" t="s">
        <v>1041</v>
      </c>
      <c r="H578" s="148">
        <v>10.72</v>
      </c>
      <c r="I578" s="149"/>
      <c r="L578" s="144"/>
      <c r="M578" s="150"/>
      <c r="T578" s="151"/>
      <c r="AT578" s="146" t="s">
        <v>151</v>
      </c>
      <c r="AU578" s="146" t="s">
        <v>83</v>
      </c>
      <c r="AV578" s="12" t="s">
        <v>83</v>
      </c>
      <c r="AW578" s="12" t="s">
        <v>30</v>
      </c>
      <c r="AX578" s="12" t="s">
        <v>73</v>
      </c>
      <c r="AY578" s="146" t="s">
        <v>142</v>
      </c>
    </row>
    <row r="579" spans="2:51" s="12" customFormat="1" ht="11.25">
      <c r="B579" s="144"/>
      <c r="D579" s="145" t="s">
        <v>151</v>
      </c>
      <c r="E579" s="146" t="s">
        <v>1</v>
      </c>
      <c r="F579" s="147" t="s">
        <v>1042</v>
      </c>
      <c r="H579" s="148">
        <v>-1.4</v>
      </c>
      <c r="I579" s="149"/>
      <c r="L579" s="144"/>
      <c r="M579" s="150"/>
      <c r="T579" s="151"/>
      <c r="AT579" s="146" t="s">
        <v>151</v>
      </c>
      <c r="AU579" s="146" t="s">
        <v>83</v>
      </c>
      <c r="AV579" s="12" t="s">
        <v>83</v>
      </c>
      <c r="AW579" s="12" t="s">
        <v>30</v>
      </c>
      <c r="AX579" s="12" t="s">
        <v>73</v>
      </c>
      <c r="AY579" s="146" t="s">
        <v>142</v>
      </c>
    </row>
    <row r="580" spans="2:51" s="12" customFormat="1" ht="11.25">
      <c r="B580" s="144"/>
      <c r="D580" s="145" t="s">
        <v>151</v>
      </c>
      <c r="E580" s="146" t="s">
        <v>1</v>
      </c>
      <c r="F580" s="147" t="s">
        <v>1043</v>
      </c>
      <c r="H580" s="148">
        <v>15.444000000000001</v>
      </c>
      <c r="I580" s="149"/>
      <c r="L580" s="144"/>
      <c r="M580" s="150"/>
      <c r="T580" s="151"/>
      <c r="AT580" s="146" t="s">
        <v>151</v>
      </c>
      <c r="AU580" s="146" t="s">
        <v>83</v>
      </c>
      <c r="AV580" s="12" t="s">
        <v>83</v>
      </c>
      <c r="AW580" s="12" t="s">
        <v>30</v>
      </c>
      <c r="AX580" s="12" t="s">
        <v>73</v>
      </c>
      <c r="AY580" s="146" t="s">
        <v>142</v>
      </c>
    </row>
    <row r="581" spans="2:51" s="12" customFormat="1" ht="11.25">
      <c r="B581" s="144"/>
      <c r="D581" s="145" t="s">
        <v>151</v>
      </c>
      <c r="E581" s="146" t="s">
        <v>1</v>
      </c>
      <c r="F581" s="147" t="s">
        <v>1042</v>
      </c>
      <c r="H581" s="148">
        <v>-1.4</v>
      </c>
      <c r="I581" s="149"/>
      <c r="L581" s="144"/>
      <c r="M581" s="150"/>
      <c r="T581" s="151"/>
      <c r="AT581" s="146" t="s">
        <v>151</v>
      </c>
      <c r="AU581" s="146" t="s">
        <v>83</v>
      </c>
      <c r="AV581" s="12" t="s">
        <v>83</v>
      </c>
      <c r="AW581" s="12" t="s">
        <v>30</v>
      </c>
      <c r="AX581" s="12" t="s">
        <v>73</v>
      </c>
      <c r="AY581" s="146" t="s">
        <v>142</v>
      </c>
    </row>
    <row r="582" spans="2:51" s="12" customFormat="1" ht="11.25">
      <c r="B582" s="144"/>
      <c r="D582" s="145" t="s">
        <v>151</v>
      </c>
      <c r="E582" s="146" t="s">
        <v>1</v>
      </c>
      <c r="F582" s="147" t="s">
        <v>1038</v>
      </c>
      <c r="H582" s="148">
        <v>-0.96</v>
      </c>
      <c r="I582" s="149"/>
      <c r="L582" s="144"/>
      <c r="M582" s="150"/>
      <c r="T582" s="151"/>
      <c r="AT582" s="146" t="s">
        <v>151</v>
      </c>
      <c r="AU582" s="146" t="s">
        <v>83</v>
      </c>
      <c r="AV582" s="12" t="s">
        <v>83</v>
      </c>
      <c r="AW582" s="12" t="s">
        <v>30</v>
      </c>
      <c r="AX582" s="12" t="s">
        <v>73</v>
      </c>
      <c r="AY582" s="146" t="s">
        <v>142</v>
      </c>
    </row>
    <row r="583" spans="2:51" s="12" customFormat="1" ht="11.25">
      <c r="B583" s="144"/>
      <c r="D583" s="145" t="s">
        <v>151</v>
      </c>
      <c r="E583" s="146" t="s">
        <v>1</v>
      </c>
      <c r="F583" s="147" t="s">
        <v>1044</v>
      </c>
      <c r="H583" s="148">
        <v>0.625</v>
      </c>
      <c r="I583" s="149"/>
      <c r="L583" s="144"/>
      <c r="M583" s="150"/>
      <c r="T583" s="151"/>
      <c r="AT583" s="146" t="s">
        <v>151</v>
      </c>
      <c r="AU583" s="146" t="s">
        <v>83</v>
      </c>
      <c r="AV583" s="12" t="s">
        <v>83</v>
      </c>
      <c r="AW583" s="12" t="s">
        <v>30</v>
      </c>
      <c r="AX583" s="12" t="s">
        <v>73</v>
      </c>
      <c r="AY583" s="146" t="s">
        <v>142</v>
      </c>
    </row>
    <row r="584" spans="2:51" s="12" customFormat="1" ht="11.25">
      <c r="B584" s="144"/>
      <c r="D584" s="145" t="s">
        <v>151</v>
      </c>
      <c r="E584" s="146" t="s">
        <v>1</v>
      </c>
      <c r="F584" s="147" t="s">
        <v>1045</v>
      </c>
      <c r="H584" s="148">
        <v>20.402000000000001</v>
      </c>
      <c r="I584" s="149"/>
      <c r="L584" s="144"/>
      <c r="M584" s="150"/>
      <c r="T584" s="151"/>
      <c r="AT584" s="146" t="s">
        <v>151</v>
      </c>
      <c r="AU584" s="146" t="s">
        <v>83</v>
      </c>
      <c r="AV584" s="12" t="s">
        <v>83</v>
      </c>
      <c r="AW584" s="12" t="s">
        <v>30</v>
      </c>
      <c r="AX584" s="12" t="s">
        <v>73</v>
      </c>
      <c r="AY584" s="146" t="s">
        <v>142</v>
      </c>
    </row>
    <row r="585" spans="2:51" s="12" customFormat="1" ht="11.25">
      <c r="B585" s="144"/>
      <c r="D585" s="145" t="s">
        <v>151</v>
      </c>
      <c r="E585" s="146" t="s">
        <v>1</v>
      </c>
      <c r="F585" s="147" t="s">
        <v>1046</v>
      </c>
      <c r="H585" s="148">
        <v>37.688000000000002</v>
      </c>
      <c r="I585" s="149"/>
      <c r="L585" s="144"/>
      <c r="M585" s="150"/>
      <c r="T585" s="151"/>
      <c r="AT585" s="146" t="s">
        <v>151</v>
      </c>
      <c r="AU585" s="146" t="s">
        <v>83</v>
      </c>
      <c r="AV585" s="12" t="s">
        <v>83</v>
      </c>
      <c r="AW585" s="12" t="s">
        <v>30</v>
      </c>
      <c r="AX585" s="12" t="s">
        <v>73</v>
      </c>
      <c r="AY585" s="146" t="s">
        <v>142</v>
      </c>
    </row>
    <row r="586" spans="2:51" s="12" customFormat="1" ht="11.25">
      <c r="B586" s="144"/>
      <c r="D586" s="145" t="s">
        <v>151</v>
      </c>
      <c r="E586" s="146" t="s">
        <v>1</v>
      </c>
      <c r="F586" s="147" t="s">
        <v>357</v>
      </c>
      <c r="H586" s="148">
        <v>-2.585</v>
      </c>
      <c r="I586" s="149"/>
      <c r="L586" s="144"/>
      <c r="M586" s="150"/>
      <c r="T586" s="151"/>
      <c r="AT586" s="146" t="s">
        <v>151</v>
      </c>
      <c r="AU586" s="146" t="s">
        <v>83</v>
      </c>
      <c r="AV586" s="12" t="s">
        <v>83</v>
      </c>
      <c r="AW586" s="12" t="s">
        <v>30</v>
      </c>
      <c r="AX586" s="12" t="s">
        <v>73</v>
      </c>
      <c r="AY586" s="146" t="s">
        <v>142</v>
      </c>
    </row>
    <row r="587" spans="2:51" s="12" customFormat="1" ht="11.25">
      <c r="B587" s="144"/>
      <c r="D587" s="145" t="s">
        <v>151</v>
      </c>
      <c r="E587" s="146" t="s">
        <v>1</v>
      </c>
      <c r="F587" s="147" t="s">
        <v>1047</v>
      </c>
      <c r="H587" s="148">
        <v>-1.6160000000000001</v>
      </c>
      <c r="I587" s="149"/>
      <c r="L587" s="144"/>
      <c r="M587" s="150"/>
      <c r="T587" s="151"/>
      <c r="AT587" s="146" t="s">
        <v>151</v>
      </c>
      <c r="AU587" s="146" t="s">
        <v>83</v>
      </c>
      <c r="AV587" s="12" t="s">
        <v>83</v>
      </c>
      <c r="AW587" s="12" t="s">
        <v>30</v>
      </c>
      <c r="AX587" s="12" t="s">
        <v>73</v>
      </c>
      <c r="AY587" s="146" t="s">
        <v>142</v>
      </c>
    </row>
    <row r="588" spans="2:51" s="12" customFormat="1" ht="11.25">
      <c r="B588" s="144"/>
      <c r="D588" s="145" t="s">
        <v>151</v>
      </c>
      <c r="E588" s="146" t="s">
        <v>1</v>
      </c>
      <c r="F588" s="147" t="s">
        <v>1048</v>
      </c>
      <c r="H588" s="148">
        <v>-4.0199999999999996</v>
      </c>
      <c r="I588" s="149"/>
      <c r="L588" s="144"/>
      <c r="M588" s="150"/>
      <c r="T588" s="151"/>
      <c r="AT588" s="146" t="s">
        <v>151</v>
      </c>
      <c r="AU588" s="146" t="s">
        <v>83</v>
      </c>
      <c r="AV588" s="12" t="s">
        <v>83</v>
      </c>
      <c r="AW588" s="12" t="s">
        <v>30</v>
      </c>
      <c r="AX588" s="12" t="s">
        <v>73</v>
      </c>
      <c r="AY588" s="146" t="s">
        <v>142</v>
      </c>
    </row>
    <row r="589" spans="2:51" s="12" customFormat="1" ht="11.25">
      <c r="B589" s="144"/>
      <c r="D589" s="145" t="s">
        <v>151</v>
      </c>
      <c r="E589" s="146" t="s">
        <v>1</v>
      </c>
      <c r="F589" s="147" t="s">
        <v>1049</v>
      </c>
      <c r="H589" s="148">
        <v>19.631</v>
      </c>
      <c r="I589" s="149"/>
      <c r="L589" s="144"/>
      <c r="M589" s="150"/>
      <c r="T589" s="151"/>
      <c r="AT589" s="146" t="s">
        <v>151</v>
      </c>
      <c r="AU589" s="146" t="s">
        <v>83</v>
      </c>
      <c r="AV589" s="12" t="s">
        <v>83</v>
      </c>
      <c r="AW589" s="12" t="s">
        <v>30</v>
      </c>
      <c r="AX589" s="12" t="s">
        <v>73</v>
      </c>
      <c r="AY589" s="146" t="s">
        <v>142</v>
      </c>
    </row>
    <row r="590" spans="2:51" s="12" customFormat="1" ht="11.25">
      <c r="B590" s="144"/>
      <c r="D590" s="145" t="s">
        <v>151</v>
      </c>
      <c r="E590" s="146" t="s">
        <v>1</v>
      </c>
      <c r="F590" s="147" t="s">
        <v>1050</v>
      </c>
      <c r="H590" s="148">
        <v>-2.16</v>
      </c>
      <c r="I590" s="149"/>
      <c r="L590" s="144"/>
      <c r="M590" s="150"/>
      <c r="T590" s="151"/>
      <c r="AT590" s="146" t="s">
        <v>151</v>
      </c>
      <c r="AU590" s="146" t="s">
        <v>83</v>
      </c>
      <c r="AV590" s="12" t="s">
        <v>83</v>
      </c>
      <c r="AW590" s="12" t="s">
        <v>30</v>
      </c>
      <c r="AX590" s="12" t="s">
        <v>73</v>
      </c>
      <c r="AY590" s="146" t="s">
        <v>142</v>
      </c>
    </row>
    <row r="591" spans="2:51" s="12" customFormat="1" ht="11.25">
      <c r="B591" s="144"/>
      <c r="D591" s="145" t="s">
        <v>151</v>
      </c>
      <c r="E591" s="146" t="s">
        <v>1</v>
      </c>
      <c r="F591" s="147" t="s">
        <v>1051</v>
      </c>
      <c r="H591" s="148">
        <v>1.2</v>
      </c>
      <c r="I591" s="149"/>
      <c r="L591" s="144"/>
      <c r="M591" s="150"/>
      <c r="T591" s="151"/>
      <c r="AT591" s="146" t="s">
        <v>151</v>
      </c>
      <c r="AU591" s="146" t="s">
        <v>83</v>
      </c>
      <c r="AV591" s="12" t="s">
        <v>83</v>
      </c>
      <c r="AW591" s="12" t="s">
        <v>30</v>
      </c>
      <c r="AX591" s="12" t="s">
        <v>73</v>
      </c>
      <c r="AY591" s="146" t="s">
        <v>142</v>
      </c>
    </row>
    <row r="592" spans="2:51" s="12" customFormat="1" ht="11.25">
      <c r="B592" s="144"/>
      <c r="D592" s="145" t="s">
        <v>151</v>
      </c>
      <c r="E592" s="146" t="s">
        <v>1</v>
      </c>
      <c r="F592" s="147" t="s">
        <v>1052</v>
      </c>
      <c r="H592" s="148">
        <v>16.280999999999999</v>
      </c>
      <c r="I592" s="149"/>
      <c r="L592" s="144"/>
      <c r="M592" s="150"/>
      <c r="T592" s="151"/>
      <c r="AT592" s="146" t="s">
        <v>151</v>
      </c>
      <c r="AU592" s="146" t="s">
        <v>83</v>
      </c>
      <c r="AV592" s="12" t="s">
        <v>83</v>
      </c>
      <c r="AW592" s="12" t="s">
        <v>30</v>
      </c>
      <c r="AX592" s="12" t="s">
        <v>73</v>
      </c>
      <c r="AY592" s="146" t="s">
        <v>142</v>
      </c>
    </row>
    <row r="593" spans="2:65" s="12" customFormat="1" ht="11.25">
      <c r="B593" s="144"/>
      <c r="D593" s="145" t="s">
        <v>151</v>
      </c>
      <c r="E593" s="146" t="s">
        <v>1</v>
      </c>
      <c r="F593" s="147" t="s">
        <v>1053</v>
      </c>
      <c r="H593" s="148">
        <v>-1.4139999999999999</v>
      </c>
      <c r="I593" s="149"/>
      <c r="L593" s="144"/>
      <c r="M593" s="150"/>
      <c r="T593" s="151"/>
      <c r="AT593" s="146" t="s">
        <v>151</v>
      </c>
      <c r="AU593" s="146" t="s">
        <v>83</v>
      </c>
      <c r="AV593" s="12" t="s">
        <v>83</v>
      </c>
      <c r="AW593" s="12" t="s">
        <v>30</v>
      </c>
      <c r="AX593" s="12" t="s">
        <v>73</v>
      </c>
      <c r="AY593" s="146" t="s">
        <v>142</v>
      </c>
    </row>
    <row r="594" spans="2:65" s="12" customFormat="1" ht="11.25">
      <c r="B594" s="144"/>
      <c r="D594" s="145" t="s">
        <v>151</v>
      </c>
      <c r="E594" s="146" t="s">
        <v>1</v>
      </c>
      <c r="F594" s="147" t="s">
        <v>1054</v>
      </c>
      <c r="H594" s="148">
        <v>21.055</v>
      </c>
      <c r="I594" s="149"/>
      <c r="L594" s="144"/>
      <c r="M594" s="150"/>
      <c r="T594" s="151"/>
      <c r="AT594" s="146" t="s">
        <v>151</v>
      </c>
      <c r="AU594" s="146" t="s">
        <v>83</v>
      </c>
      <c r="AV594" s="12" t="s">
        <v>83</v>
      </c>
      <c r="AW594" s="12" t="s">
        <v>30</v>
      </c>
      <c r="AX594" s="12" t="s">
        <v>73</v>
      </c>
      <c r="AY594" s="146" t="s">
        <v>142</v>
      </c>
    </row>
    <row r="595" spans="2:65" s="12" customFormat="1" ht="11.25">
      <c r="B595" s="144"/>
      <c r="D595" s="145" t="s">
        <v>151</v>
      </c>
      <c r="E595" s="146" t="s">
        <v>1</v>
      </c>
      <c r="F595" s="147" t="s">
        <v>1055</v>
      </c>
      <c r="H595" s="148">
        <v>-1.4139999999999999</v>
      </c>
      <c r="I595" s="149"/>
      <c r="L595" s="144"/>
      <c r="M595" s="150"/>
      <c r="T595" s="151"/>
      <c r="AT595" s="146" t="s">
        <v>151</v>
      </c>
      <c r="AU595" s="146" t="s">
        <v>83</v>
      </c>
      <c r="AV595" s="12" t="s">
        <v>83</v>
      </c>
      <c r="AW595" s="12" t="s">
        <v>30</v>
      </c>
      <c r="AX595" s="12" t="s">
        <v>73</v>
      </c>
      <c r="AY595" s="146" t="s">
        <v>142</v>
      </c>
    </row>
    <row r="596" spans="2:65" s="12" customFormat="1" ht="11.25">
      <c r="B596" s="144"/>
      <c r="D596" s="145" t="s">
        <v>151</v>
      </c>
      <c r="E596" s="146" t="s">
        <v>1</v>
      </c>
      <c r="F596" s="147" t="s">
        <v>1050</v>
      </c>
      <c r="H596" s="148">
        <v>-2.16</v>
      </c>
      <c r="I596" s="149"/>
      <c r="L596" s="144"/>
      <c r="M596" s="150"/>
      <c r="T596" s="151"/>
      <c r="AT596" s="146" t="s">
        <v>151</v>
      </c>
      <c r="AU596" s="146" t="s">
        <v>83</v>
      </c>
      <c r="AV596" s="12" t="s">
        <v>83</v>
      </c>
      <c r="AW596" s="12" t="s">
        <v>30</v>
      </c>
      <c r="AX596" s="12" t="s">
        <v>73</v>
      </c>
      <c r="AY596" s="146" t="s">
        <v>142</v>
      </c>
    </row>
    <row r="597" spans="2:65" s="12" customFormat="1" ht="11.25">
      <c r="B597" s="144"/>
      <c r="D597" s="145" t="s">
        <v>151</v>
      </c>
      <c r="E597" s="146" t="s">
        <v>1</v>
      </c>
      <c r="F597" s="147" t="s">
        <v>1056</v>
      </c>
      <c r="H597" s="148">
        <v>2.375</v>
      </c>
      <c r="I597" s="149"/>
      <c r="L597" s="144"/>
      <c r="M597" s="150"/>
      <c r="T597" s="151"/>
      <c r="AT597" s="146" t="s">
        <v>151</v>
      </c>
      <c r="AU597" s="146" t="s">
        <v>83</v>
      </c>
      <c r="AV597" s="12" t="s">
        <v>83</v>
      </c>
      <c r="AW597" s="12" t="s">
        <v>30</v>
      </c>
      <c r="AX597" s="12" t="s">
        <v>73</v>
      </c>
      <c r="AY597" s="146" t="s">
        <v>142</v>
      </c>
    </row>
    <row r="598" spans="2:65" s="12" customFormat="1" ht="11.25">
      <c r="B598" s="144"/>
      <c r="D598" s="145" t="s">
        <v>151</v>
      </c>
      <c r="E598" s="146" t="s">
        <v>1</v>
      </c>
      <c r="F598" s="147" t="s">
        <v>1057</v>
      </c>
      <c r="H598" s="148">
        <v>154.184</v>
      </c>
      <c r="I598" s="149"/>
      <c r="L598" s="144"/>
      <c r="M598" s="150"/>
      <c r="T598" s="151"/>
      <c r="AT598" s="146" t="s">
        <v>151</v>
      </c>
      <c r="AU598" s="146" t="s">
        <v>83</v>
      </c>
      <c r="AV598" s="12" t="s">
        <v>83</v>
      </c>
      <c r="AW598" s="12" t="s">
        <v>30</v>
      </c>
      <c r="AX598" s="12" t="s">
        <v>73</v>
      </c>
      <c r="AY598" s="146" t="s">
        <v>142</v>
      </c>
    </row>
    <row r="599" spans="2:65" s="12" customFormat="1" ht="11.25">
      <c r="B599" s="144"/>
      <c r="D599" s="145" t="s">
        <v>151</v>
      </c>
      <c r="E599" s="146" t="s">
        <v>1</v>
      </c>
      <c r="F599" s="147" t="s">
        <v>1058</v>
      </c>
      <c r="H599" s="148">
        <v>-4.444</v>
      </c>
      <c r="I599" s="149"/>
      <c r="L599" s="144"/>
      <c r="M599" s="150"/>
      <c r="T599" s="151"/>
      <c r="AT599" s="146" t="s">
        <v>151</v>
      </c>
      <c r="AU599" s="146" t="s">
        <v>83</v>
      </c>
      <c r="AV599" s="12" t="s">
        <v>83</v>
      </c>
      <c r="AW599" s="12" t="s">
        <v>30</v>
      </c>
      <c r="AX599" s="12" t="s">
        <v>73</v>
      </c>
      <c r="AY599" s="146" t="s">
        <v>142</v>
      </c>
    </row>
    <row r="600" spans="2:65" s="12" customFormat="1" ht="11.25">
      <c r="B600" s="144"/>
      <c r="D600" s="145" t="s">
        <v>151</v>
      </c>
      <c r="E600" s="146" t="s">
        <v>1</v>
      </c>
      <c r="F600" s="147" t="s">
        <v>356</v>
      </c>
      <c r="H600" s="148">
        <v>-5.5129999999999999</v>
      </c>
      <c r="I600" s="149"/>
      <c r="L600" s="144"/>
      <c r="M600" s="150"/>
      <c r="T600" s="151"/>
      <c r="AT600" s="146" t="s">
        <v>151</v>
      </c>
      <c r="AU600" s="146" t="s">
        <v>83</v>
      </c>
      <c r="AV600" s="12" t="s">
        <v>83</v>
      </c>
      <c r="AW600" s="12" t="s">
        <v>30</v>
      </c>
      <c r="AX600" s="12" t="s">
        <v>73</v>
      </c>
      <c r="AY600" s="146" t="s">
        <v>142</v>
      </c>
    </row>
    <row r="601" spans="2:65" s="12" customFormat="1" ht="11.25">
      <c r="B601" s="144"/>
      <c r="D601" s="145" t="s">
        <v>151</v>
      </c>
      <c r="E601" s="146" t="s">
        <v>1</v>
      </c>
      <c r="F601" s="147" t="s">
        <v>1059</v>
      </c>
      <c r="H601" s="148">
        <v>-10.8</v>
      </c>
      <c r="I601" s="149"/>
      <c r="L601" s="144"/>
      <c r="M601" s="150"/>
      <c r="T601" s="151"/>
      <c r="AT601" s="146" t="s">
        <v>151</v>
      </c>
      <c r="AU601" s="146" t="s">
        <v>83</v>
      </c>
      <c r="AV601" s="12" t="s">
        <v>83</v>
      </c>
      <c r="AW601" s="12" t="s">
        <v>30</v>
      </c>
      <c r="AX601" s="12" t="s">
        <v>73</v>
      </c>
      <c r="AY601" s="146" t="s">
        <v>142</v>
      </c>
    </row>
    <row r="602" spans="2:65" s="12" customFormat="1" ht="11.25">
      <c r="B602" s="144"/>
      <c r="D602" s="145" t="s">
        <v>151</v>
      </c>
      <c r="E602" s="146" t="s">
        <v>1</v>
      </c>
      <c r="F602" s="147" t="s">
        <v>1060</v>
      </c>
      <c r="H602" s="148">
        <v>9.1379999999999999</v>
      </c>
      <c r="I602" s="149"/>
      <c r="L602" s="144"/>
      <c r="M602" s="150"/>
      <c r="T602" s="151"/>
      <c r="AT602" s="146" t="s">
        <v>151</v>
      </c>
      <c r="AU602" s="146" t="s">
        <v>83</v>
      </c>
      <c r="AV602" s="12" t="s">
        <v>83</v>
      </c>
      <c r="AW602" s="12" t="s">
        <v>30</v>
      </c>
      <c r="AX602" s="12" t="s">
        <v>73</v>
      </c>
      <c r="AY602" s="146" t="s">
        <v>142</v>
      </c>
    </row>
    <row r="603" spans="2:65" s="12" customFormat="1" ht="11.25">
      <c r="B603" s="144"/>
      <c r="D603" s="145" t="s">
        <v>151</v>
      </c>
      <c r="E603" s="146" t="s">
        <v>1</v>
      </c>
      <c r="F603" s="147" t="s">
        <v>1061</v>
      </c>
      <c r="H603" s="148">
        <v>-64.582999999999998</v>
      </c>
      <c r="I603" s="149"/>
      <c r="L603" s="144"/>
      <c r="M603" s="150"/>
      <c r="T603" s="151"/>
      <c r="AT603" s="146" t="s">
        <v>151</v>
      </c>
      <c r="AU603" s="146" t="s">
        <v>83</v>
      </c>
      <c r="AV603" s="12" t="s">
        <v>83</v>
      </c>
      <c r="AW603" s="12" t="s">
        <v>30</v>
      </c>
      <c r="AX603" s="12" t="s">
        <v>73</v>
      </c>
      <c r="AY603" s="146" t="s">
        <v>142</v>
      </c>
    </row>
    <row r="604" spans="2:65" s="12" customFormat="1" ht="11.25">
      <c r="B604" s="144"/>
      <c r="D604" s="145" t="s">
        <v>151</v>
      </c>
      <c r="E604" s="146" t="s">
        <v>1</v>
      </c>
      <c r="F604" s="147" t="s">
        <v>1062</v>
      </c>
      <c r="H604" s="148">
        <v>-57.628</v>
      </c>
      <c r="I604" s="149"/>
      <c r="L604" s="144"/>
      <c r="M604" s="150"/>
      <c r="T604" s="151"/>
      <c r="AT604" s="146" t="s">
        <v>151</v>
      </c>
      <c r="AU604" s="146" t="s">
        <v>83</v>
      </c>
      <c r="AV604" s="12" t="s">
        <v>83</v>
      </c>
      <c r="AW604" s="12" t="s">
        <v>30</v>
      </c>
      <c r="AX604" s="12" t="s">
        <v>73</v>
      </c>
      <c r="AY604" s="146" t="s">
        <v>142</v>
      </c>
    </row>
    <row r="605" spans="2:65" s="13" customFormat="1" ht="11.25">
      <c r="B605" s="152"/>
      <c r="D605" s="145" t="s">
        <v>151</v>
      </c>
      <c r="E605" s="153" t="s">
        <v>1</v>
      </c>
      <c r="F605" s="154" t="s">
        <v>179</v>
      </c>
      <c r="H605" s="155">
        <v>394.25600000000014</v>
      </c>
      <c r="I605" s="156"/>
      <c r="L605" s="152"/>
      <c r="M605" s="157"/>
      <c r="T605" s="158"/>
      <c r="AT605" s="153" t="s">
        <v>151</v>
      </c>
      <c r="AU605" s="153" t="s">
        <v>83</v>
      </c>
      <c r="AV605" s="13" t="s">
        <v>149</v>
      </c>
      <c r="AW605" s="13" t="s">
        <v>30</v>
      </c>
      <c r="AX605" s="13" t="s">
        <v>81</v>
      </c>
      <c r="AY605" s="153" t="s">
        <v>142</v>
      </c>
    </row>
    <row r="606" spans="2:65" s="1" customFormat="1" ht="16.5" customHeight="1">
      <c r="B606" s="31"/>
      <c r="C606" s="131" t="s">
        <v>1063</v>
      </c>
      <c r="D606" s="131" t="s">
        <v>144</v>
      </c>
      <c r="E606" s="132" t="s">
        <v>1064</v>
      </c>
      <c r="F606" s="133" t="s">
        <v>1065</v>
      </c>
      <c r="G606" s="134" t="s">
        <v>175</v>
      </c>
      <c r="H606" s="135">
        <v>304.21499999999997</v>
      </c>
      <c r="I606" s="136"/>
      <c r="J606" s="137">
        <f>ROUND(I606*H606,2)</f>
        <v>0</v>
      </c>
      <c r="K606" s="133" t="s">
        <v>148</v>
      </c>
      <c r="L606" s="31"/>
      <c r="M606" s="138" t="s">
        <v>1</v>
      </c>
      <c r="N606" s="139" t="s">
        <v>38</v>
      </c>
      <c r="P606" s="140">
        <f>O606*H606</f>
        <v>0</v>
      </c>
      <c r="Q606" s="140">
        <v>0</v>
      </c>
      <c r="R606" s="140">
        <f>Q606*H606</f>
        <v>0</v>
      </c>
      <c r="S606" s="140">
        <v>0</v>
      </c>
      <c r="T606" s="141">
        <f>S606*H606</f>
        <v>0</v>
      </c>
      <c r="AR606" s="142" t="s">
        <v>231</v>
      </c>
      <c r="AT606" s="142" t="s">
        <v>144</v>
      </c>
      <c r="AU606" s="142" t="s">
        <v>83</v>
      </c>
      <c r="AY606" s="16" t="s">
        <v>142</v>
      </c>
      <c r="BE606" s="143">
        <f>IF(N606="základní",J606,0)</f>
        <v>0</v>
      </c>
      <c r="BF606" s="143">
        <f>IF(N606="snížená",J606,0)</f>
        <v>0</v>
      </c>
      <c r="BG606" s="143">
        <f>IF(N606="zákl. přenesená",J606,0)</f>
        <v>0</v>
      </c>
      <c r="BH606" s="143">
        <f>IF(N606="sníž. přenesená",J606,0)</f>
        <v>0</v>
      </c>
      <c r="BI606" s="143">
        <f>IF(N606="nulová",J606,0)</f>
        <v>0</v>
      </c>
      <c r="BJ606" s="16" t="s">
        <v>81</v>
      </c>
      <c r="BK606" s="143">
        <f>ROUND(I606*H606,2)</f>
        <v>0</v>
      </c>
      <c r="BL606" s="16" t="s">
        <v>231</v>
      </c>
      <c r="BM606" s="142" t="s">
        <v>1066</v>
      </c>
    </row>
    <row r="607" spans="2:65" s="1" customFormat="1" ht="16.5" customHeight="1">
      <c r="B607" s="31"/>
      <c r="C607" s="159" t="s">
        <v>1067</v>
      </c>
      <c r="D607" s="159" t="s">
        <v>212</v>
      </c>
      <c r="E607" s="160" t="s">
        <v>1068</v>
      </c>
      <c r="F607" s="161" t="s">
        <v>1069</v>
      </c>
      <c r="G607" s="162" t="s">
        <v>175</v>
      </c>
      <c r="H607" s="163">
        <v>319.42599999999999</v>
      </c>
      <c r="I607" s="164"/>
      <c r="J607" s="165">
        <f>ROUND(I607*H607,2)</f>
        <v>0</v>
      </c>
      <c r="K607" s="161" t="s">
        <v>148</v>
      </c>
      <c r="L607" s="166"/>
      <c r="M607" s="167" t="s">
        <v>1</v>
      </c>
      <c r="N607" s="168" t="s">
        <v>38</v>
      </c>
      <c r="P607" s="140">
        <f>O607*H607</f>
        <v>0</v>
      </c>
      <c r="Q607" s="140">
        <v>5.0000000000000002E-5</v>
      </c>
      <c r="R607" s="140">
        <f>Q607*H607</f>
        <v>1.5971300000000001E-2</v>
      </c>
      <c r="S607" s="140">
        <v>0</v>
      </c>
      <c r="T607" s="141">
        <f>S607*H607</f>
        <v>0</v>
      </c>
      <c r="AR607" s="142" t="s">
        <v>314</v>
      </c>
      <c r="AT607" s="142" t="s">
        <v>212</v>
      </c>
      <c r="AU607" s="142" t="s">
        <v>83</v>
      </c>
      <c r="AY607" s="16" t="s">
        <v>142</v>
      </c>
      <c r="BE607" s="143">
        <f>IF(N607="základní",J607,0)</f>
        <v>0</v>
      </c>
      <c r="BF607" s="143">
        <f>IF(N607="snížená",J607,0)</f>
        <v>0</v>
      </c>
      <c r="BG607" s="143">
        <f>IF(N607="zákl. přenesená",J607,0)</f>
        <v>0</v>
      </c>
      <c r="BH607" s="143">
        <f>IF(N607="sníž. přenesená",J607,0)</f>
        <v>0</v>
      </c>
      <c r="BI607" s="143">
        <f>IF(N607="nulová",J607,0)</f>
        <v>0</v>
      </c>
      <c r="BJ607" s="16" t="s">
        <v>81</v>
      </c>
      <c r="BK607" s="143">
        <f>ROUND(I607*H607,2)</f>
        <v>0</v>
      </c>
      <c r="BL607" s="16" t="s">
        <v>231</v>
      </c>
      <c r="BM607" s="142" t="s">
        <v>1070</v>
      </c>
    </row>
    <row r="608" spans="2:65" s="12" customFormat="1" ht="11.25">
      <c r="B608" s="144"/>
      <c r="D608" s="145" t="s">
        <v>151</v>
      </c>
      <c r="E608" s="146" t="s">
        <v>1</v>
      </c>
      <c r="F608" s="147" t="s">
        <v>1071</v>
      </c>
      <c r="H608" s="148">
        <v>319.42599999999999</v>
      </c>
      <c r="I608" s="149"/>
      <c r="L608" s="144"/>
      <c r="M608" s="150"/>
      <c r="T608" s="151"/>
      <c r="AT608" s="146" t="s">
        <v>151</v>
      </c>
      <c r="AU608" s="146" t="s">
        <v>83</v>
      </c>
      <c r="AV608" s="12" t="s">
        <v>83</v>
      </c>
      <c r="AW608" s="12" t="s">
        <v>30</v>
      </c>
      <c r="AX608" s="12" t="s">
        <v>81</v>
      </c>
      <c r="AY608" s="146" t="s">
        <v>142</v>
      </c>
    </row>
    <row r="609" spans="2:65" s="1" customFormat="1" ht="21.75" customHeight="1">
      <c r="B609" s="31"/>
      <c r="C609" s="131" t="s">
        <v>1072</v>
      </c>
      <c r="D609" s="131" t="s">
        <v>144</v>
      </c>
      <c r="E609" s="132" t="s">
        <v>1073</v>
      </c>
      <c r="F609" s="133" t="s">
        <v>1074</v>
      </c>
      <c r="G609" s="134" t="s">
        <v>175</v>
      </c>
      <c r="H609" s="135">
        <v>21.52</v>
      </c>
      <c r="I609" s="136"/>
      <c r="J609" s="137">
        <f>ROUND(I609*H609,2)</f>
        <v>0</v>
      </c>
      <c r="K609" s="133" t="s">
        <v>148</v>
      </c>
      <c r="L609" s="31"/>
      <c r="M609" s="138" t="s">
        <v>1</v>
      </c>
      <c r="N609" s="139" t="s">
        <v>38</v>
      </c>
      <c r="P609" s="140">
        <f>O609*H609</f>
        <v>0</v>
      </c>
      <c r="Q609" s="140">
        <v>0</v>
      </c>
      <c r="R609" s="140">
        <f>Q609*H609</f>
        <v>0</v>
      </c>
      <c r="S609" s="140">
        <v>0</v>
      </c>
      <c r="T609" s="141">
        <f>S609*H609</f>
        <v>0</v>
      </c>
      <c r="AR609" s="142" t="s">
        <v>231</v>
      </c>
      <c r="AT609" s="142" t="s">
        <v>144</v>
      </c>
      <c r="AU609" s="142" t="s">
        <v>83</v>
      </c>
      <c r="AY609" s="16" t="s">
        <v>142</v>
      </c>
      <c r="BE609" s="143">
        <f>IF(N609="základní",J609,0)</f>
        <v>0</v>
      </c>
      <c r="BF609" s="143">
        <f>IF(N609="snížená",J609,0)</f>
        <v>0</v>
      </c>
      <c r="BG609" s="143">
        <f>IF(N609="zákl. přenesená",J609,0)</f>
        <v>0</v>
      </c>
      <c r="BH609" s="143">
        <f>IF(N609="sníž. přenesená",J609,0)</f>
        <v>0</v>
      </c>
      <c r="BI609" s="143">
        <f>IF(N609="nulová",J609,0)</f>
        <v>0</v>
      </c>
      <c r="BJ609" s="16" t="s">
        <v>81</v>
      </c>
      <c r="BK609" s="143">
        <f>ROUND(I609*H609,2)</f>
        <v>0</v>
      </c>
      <c r="BL609" s="16" t="s">
        <v>231</v>
      </c>
      <c r="BM609" s="142" t="s">
        <v>1075</v>
      </c>
    </row>
    <row r="610" spans="2:65" s="12" customFormat="1" ht="11.25">
      <c r="B610" s="144"/>
      <c r="D610" s="145" t="s">
        <v>151</v>
      </c>
      <c r="E610" s="146" t="s">
        <v>1</v>
      </c>
      <c r="F610" s="147" t="s">
        <v>1076</v>
      </c>
      <c r="H610" s="148">
        <v>5.76</v>
      </c>
      <c r="I610" s="149"/>
      <c r="L610" s="144"/>
      <c r="M610" s="150"/>
      <c r="T610" s="151"/>
      <c r="AT610" s="146" t="s">
        <v>151</v>
      </c>
      <c r="AU610" s="146" t="s">
        <v>83</v>
      </c>
      <c r="AV610" s="12" t="s">
        <v>83</v>
      </c>
      <c r="AW610" s="12" t="s">
        <v>30</v>
      </c>
      <c r="AX610" s="12" t="s">
        <v>73</v>
      </c>
      <c r="AY610" s="146" t="s">
        <v>142</v>
      </c>
    </row>
    <row r="611" spans="2:65" s="12" customFormat="1" ht="11.25">
      <c r="B611" s="144"/>
      <c r="D611" s="145" t="s">
        <v>151</v>
      </c>
      <c r="E611" s="146" t="s">
        <v>1</v>
      </c>
      <c r="F611" s="147" t="s">
        <v>1077</v>
      </c>
      <c r="H611" s="148">
        <v>15.12</v>
      </c>
      <c r="I611" s="149"/>
      <c r="L611" s="144"/>
      <c r="M611" s="150"/>
      <c r="T611" s="151"/>
      <c r="AT611" s="146" t="s">
        <v>151</v>
      </c>
      <c r="AU611" s="146" t="s">
        <v>83</v>
      </c>
      <c r="AV611" s="12" t="s">
        <v>83</v>
      </c>
      <c r="AW611" s="12" t="s">
        <v>30</v>
      </c>
      <c r="AX611" s="12" t="s">
        <v>73</v>
      </c>
      <c r="AY611" s="146" t="s">
        <v>142</v>
      </c>
    </row>
    <row r="612" spans="2:65" s="12" customFormat="1" ht="11.25">
      <c r="B612" s="144"/>
      <c r="D612" s="145" t="s">
        <v>151</v>
      </c>
      <c r="E612" s="146" t="s">
        <v>1</v>
      </c>
      <c r="F612" s="147" t="s">
        <v>1078</v>
      </c>
      <c r="H612" s="148">
        <v>0.64</v>
      </c>
      <c r="I612" s="149"/>
      <c r="L612" s="144"/>
      <c r="M612" s="150"/>
      <c r="T612" s="151"/>
      <c r="AT612" s="146" t="s">
        <v>151</v>
      </c>
      <c r="AU612" s="146" t="s">
        <v>83</v>
      </c>
      <c r="AV612" s="12" t="s">
        <v>83</v>
      </c>
      <c r="AW612" s="12" t="s">
        <v>30</v>
      </c>
      <c r="AX612" s="12" t="s">
        <v>73</v>
      </c>
      <c r="AY612" s="146" t="s">
        <v>142</v>
      </c>
    </row>
    <row r="613" spans="2:65" s="13" customFormat="1" ht="11.25">
      <c r="B613" s="152"/>
      <c r="D613" s="145" t="s">
        <v>151</v>
      </c>
      <c r="E613" s="153" t="s">
        <v>1</v>
      </c>
      <c r="F613" s="154" t="s">
        <v>179</v>
      </c>
      <c r="H613" s="155">
        <v>21.52</v>
      </c>
      <c r="I613" s="156"/>
      <c r="L613" s="152"/>
      <c r="M613" s="157"/>
      <c r="T613" s="158"/>
      <c r="AT613" s="153" t="s">
        <v>151</v>
      </c>
      <c r="AU613" s="153" t="s">
        <v>83</v>
      </c>
      <c r="AV613" s="13" t="s">
        <v>149</v>
      </c>
      <c r="AW613" s="13" t="s">
        <v>30</v>
      </c>
      <c r="AX613" s="13" t="s">
        <v>81</v>
      </c>
      <c r="AY613" s="153" t="s">
        <v>142</v>
      </c>
    </row>
    <row r="614" spans="2:65" s="1" customFormat="1" ht="16.5" customHeight="1">
      <c r="B614" s="31"/>
      <c r="C614" s="159" t="s">
        <v>1079</v>
      </c>
      <c r="D614" s="159" t="s">
        <v>212</v>
      </c>
      <c r="E614" s="160" t="s">
        <v>1068</v>
      </c>
      <c r="F614" s="161" t="s">
        <v>1069</v>
      </c>
      <c r="G614" s="162" t="s">
        <v>175</v>
      </c>
      <c r="H614" s="163">
        <v>22.596</v>
      </c>
      <c r="I614" s="164"/>
      <c r="J614" s="165">
        <f>ROUND(I614*H614,2)</f>
        <v>0</v>
      </c>
      <c r="K614" s="161" t="s">
        <v>148</v>
      </c>
      <c r="L614" s="166"/>
      <c r="M614" s="167" t="s">
        <v>1</v>
      </c>
      <c r="N614" s="168" t="s">
        <v>38</v>
      </c>
      <c r="P614" s="140">
        <f>O614*H614</f>
        <v>0</v>
      </c>
      <c r="Q614" s="140">
        <v>5.0000000000000002E-5</v>
      </c>
      <c r="R614" s="140">
        <f>Q614*H614</f>
        <v>1.1298E-3</v>
      </c>
      <c r="S614" s="140">
        <v>0</v>
      </c>
      <c r="T614" s="141">
        <f>S614*H614</f>
        <v>0</v>
      </c>
      <c r="AR614" s="142" t="s">
        <v>314</v>
      </c>
      <c r="AT614" s="142" t="s">
        <v>212</v>
      </c>
      <c r="AU614" s="142" t="s">
        <v>83</v>
      </c>
      <c r="AY614" s="16" t="s">
        <v>142</v>
      </c>
      <c r="BE614" s="143">
        <f>IF(N614="základní",J614,0)</f>
        <v>0</v>
      </c>
      <c r="BF614" s="143">
        <f>IF(N614="snížená",J614,0)</f>
        <v>0</v>
      </c>
      <c r="BG614" s="143">
        <f>IF(N614="zákl. přenesená",J614,0)</f>
        <v>0</v>
      </c>
      <c r="BH614" s="143">
        <f>IF(N614="sníž. přenesená",J614,0)</f>
        <v>0</v>
      </c>
      <c r="BI614" s="143">
        <f>IF(N614="nulová",J614,0)</f>
        <v>0</v>
      </c>
      <c r="BJ614" s="16" t="s">
        <v>81</v>
      </c>
      <c r="BK614" s="143">
        <f>ROUND(I614*H614,2)</f>
        <v>0</v>
      </c>
      <c r="BL614" s="16" t="s">
        <v>231</v>
      </c>
      <c r="BM614" s="142" t="s">
        <v>1080</v>
      </c>
    </row>
    <row r="615" spans="2:65" s="12" customFormat="1" ht="11.25">
      <c r="B615" s="144"/>
      <c r="D615" s="145" t="s">
        <v>151</v>
      </c>
      <c r="E615" s="146" t="s">
        <v>1</v>
      </c>
      <c r="F615" s="147" t="s">
        <v>1081</v>
      </c>
      <c r="H615" s="148">
        <v>22.596</v>
      </c>
      <c r="I615" s="149"/>
      <c r="L615" s="144"/>
      <c r="M615" s="150"/>
      <c r="T615" s="151"/>
      <c r="AT615" s="146" t="s">
        <v>151</v>
      </c>
      <c r="AU615" s="146" t="s">
        <v>83</v>
      </c>
      <c r="AV615" s="12" t="s">
        <v>83</v>
      </c>
      <c r="AW615" s="12" t="s">
        <v>30</v>
      </c>
      <c r="AX615" s="12" t="s">
        <v>81</v>
      </c>
      <c r="AY615" s="146" t="s">
        <v>142</v>
      </c>
    </row>
    <row r="616" spans="2:65" s="1" customFormat="1" ht="21.75" customHeight="1">
      <c r="B616" s="31"/>
      <c r="C616" s="159" t="s">
        <v>1082</v>
      </c>
      <c r="D616" s="159" t="s">
        <v>212</v>
      </c>
      <c r="E616" s="160" t="s">
        <v>1083</v>
      </c>
      <c r="F616" s="161" t="s">
        <v>1084</v>
      </c>
      <c r="G616" s="162" t="s">
        <v>309</v>
      </c>
      <c r="H616" s="163">
        <v>200</v>
      </c>
      <c r="I616" s="164"/>
      <c r="J616" s="165">
        <f>ROUND(I616*H616,2)</f>
        <v>0</v>
      </c>
      <c r="K616" s="161" t="s">
        <v>148</v>
      </c>
      <c r="L616" s="166"/>
      <c r="M616" s="167" t="s">
        <v>1</v>
      </c>
      <c r="N616" s="168" t="s">
        <v>38</v>
      </c>
      <c r="P616" s="140">
        <f>O616*H616</f>
        <v>0</v>
      </c>
      <c r="Q616" s="140">
        <v>0</v>
      </c>
      <c r="R616" s="140">
        <f>Q616*H616</f>
        <v>0</v>
      </c>
      <c r="S616" s="140">
        <v>0</v>
      </c>
      <c r="T616" s="141">
        <f>S616*H616</f>
        <v>0</v>
      </c>
      <c r="AR616" s="142" t="s">
        <v>314</v>
      </c>
      <c r="AT616" s="142" t="s">
        <v>212</v>
      </c>
      <c r="AU616" s="142" t="s">
        <v>83</v>
      </c>
      <c r="AY616" s="16" t="s">
        <v>142</v>
      </c>
      <c r="BE616" s="143">
        <f>IF(N616="základní",J616,0)</f>
        <v>0</v>
      </c>
      <c r="BF616" s="143">
        <f>IF(N616="snížená",J616,0)</f>
        <v>0</v>
      </c>
      <c r="BG616" s="143">
        <f>IF(N616="zákl. přenesená",J616,0)</f>
        <v>0</v>
      </c>
      <c r="BH616" s="143">
        <f>IF(N616="sníž. přenesená",J616,0)</f>
        <v>0</v>
      </c>
      <c r="BI616" s="143">
        <f>IF(N616="nulová",J616,0)</f>
        <v>0</v>
      </c>
      <c r="BJ616" s="16" t="s">
        <v>81</v>
      </c>
      <c r="BK616" s="143">
        <f>ROUND(I616*H616,2)</f>
        <v>0</v>
      </c>
      <c r="BL616" s="16" t="s">
        <v>231</v>
      </c>
      <c r="BM616" s="142" t="s">
        <v>1085</v>
      </c>
    </row>
    <row r="617" spans="2:65" s="1" customFormat="1" ht="24.2" customHeight="1">
      <c r="B617" s="31"/>
      <c r="C617" s="131" t="s">
        <v>1086</v>
      </c>
      <c r="D617" s="131" t="s">
        <v>144</v>
      </c>
      <c r="E617" s="132" t="s">
        <v>1087</v>
      </c>
      <c r="F617" s="133" t="s">
        <v>1088</v>
      </c>
      <c r="G617" s="134" t="s">
        <v>175</v>
      </c>
      <c r="H617" s="135">
        <v>630.70699999999999</v>
      </c>
      <c r="I617" s="136"/>
      <c r="J617" s="137">
        <f>ROUND(I617*H617,2)</f>
        <v>0</v>
      </c>
      <c r="K617" s="133" t="s">
        <v>148</v>
      </c>
      <c r="L617" s="31"/>
      <c r="M617" s="138" t="s">
        <v>1</v>
      </c>
      <c r="N617" s="139" t="s">
        <v>38</v>
      </c>
      <c r="P617" s="140">
        <f>O617*H617</f>
        <v>0</v>
      </c>
      <c r="Q617" s="140">
        <v>2.0000000000000001E-4</v>
      </c>
      <c r="R617" s="140">
        <f>Q617*H617</f>
        <v>0.12614140000000001</v>
      </c>
      <c r="S617" s="140">
        <v>0</v>
      </c>
      <c r="T617" s="141">
        <f>S617*H617</f>
        <v>0</v>
      </c>
      <c r="AR617" s="142" t="s">
        <v>231</v>
      </c>
      <c r="AT617" s="142" t="s">
        <v>144</v>
      </c>
      <c r="AU617" s="142" t="s">
        <v>83</v>
      </c>
      <c r="AY617" s="16" t="s">
        <v>142</v>
      </c>
      <c r="BE617" s="143">
        <f>IF(N617="základní",J617,0)</f>
        <v>0</v>
      </c>
      <c r="BF617" s="143">
        <f>IF(N617="snížená",J617,0)</f>
        <v>0</v>
      </c>
      <c r="BG617" s="143">
        <f>IF(N617="zákl. přenesená",J617,0)</f>
        <v>0</v>
      </c>
      <c r="BH617" s="143">
        <f>IF(N617="sníž. přenesená",J617,0)</f>
        <v>0</v>
      </c>
      <c r="BI617" s="143">
        <f>IF(N617="nulová",J617,0)</f>
        <v>0</v>
      </c>
      <c r="BJ617" s="16" t="s">
        <v>81</v>
      </c>
      <c r="BK617" s="143">
        <f>ROUND(I617*H617,2)</f>
        <v>0</v>
      </c>
      <c r="BL617" s="16" t="s">
        <v>231</v>
      </c>
      <c r="BM617" s="142" t="s">
        <v>1089</v>
      </c>
    </row>
    <row r="618" spans="2:65" s="12" customFormat="1" ht="11.25">
      <c r="B618" s="144"/>
      <c r="D618" s="145" t="s">
        <v>151</v>
      </c>
      <c r="E618" s="146" t="s">
        <v>1</v>
      </c>
      <c r="F618" s="147" t="s">
        <v>270</v>
      </c>
      <c r="H618" s="148">
        <v>171.86799999999999</v>
      </c>
      <c r="I618" s="149"/>
      <c r="L618" s="144"/>
      <c r="M618" s="150"/>
      <c r="T618" s="151"/>
      <c r="AT618" s="146" t="s">
        <v>151</v>
      </c>
      <c r="AU618" s="146" t="s">
        <v>83</v>
      </c>
      <c r="AV618" s="12" t="s">
        <v>83</v>
      </c>
      <c r="AW618" s="12" t="s">
        <v>30</v>
      </c>
      <c r="AX618" s="12" t="s">
        <v>73</v>
      </c>
      <c r="AY618" s="146" t="s">
        <v>142</v>
      </c>
    </row>
    <row r="619" spans="2:65" s="12" customFormat="1" ht="11.25">
      <c r="B619" s="144"/>
      <c r="D619" s="145" t="s">
        <v>151</v>
      </c>
      <c r="E619" s="146" t="s">
        <v>1</v>
      </c>
      <c r="F619" s="147" t="s">
        <v>271</v>
      </c>
      <c r="H619" s="148">
        <v>64.582999999999998</v>
      </c>
      <c r="I619" s="149"/>
      <c r="L619" s="144"/>
      <c r="M619" s="150"/>
      <c r="T619" s="151"/>
      <c r="AT619" s="146" t="s">
        <v>151</v>
      </c>
      <c r="AU619" s="146" t="s">
        <v>83</v>
      </c>
      <c r="AV619" s="12" t="s">
        <v>83</v>
      </c>
      <c r="AW619" s="12" t="s">
        <v>30</v>
      </c>
      <c r="AX619" s="12" t="s">
        <v>73</v>
      </c>
      <c r="AY619" s="146" t="s">
        <v>142</v>
      </c>
    </row>
    <row r="620" spans="2:65" s="12" customFormat="1" ht="11.25">
      <c r="B620" s="144"/>
      <c r="D620" s="145" t="s">
        <v>151</v>
      </c>
      <c r="E620" s="146" t="s">
        <v>1</v>
      </c>
      <c r="F620" s="147" t="s">
        <v>276</v>
      </c>
      <c r="H620" s="148">
        <v>394.25599999999997</v>
      </c>
      <c r="I620" s="149"/>
      <c r="L620" s="144"/>
      <c r="M620" s="150"/>
      <c r="T620" s="151"/>
      <c r="AT620" s="146" t="s">
        <v>151</v>
      </c>
      <c r="AU620" s="146" t="s">
        <v>83</v>
      </c>
      <c r="AV620" s="12" t="s">
        <v>83</v>
      </c>
      <c r="AW620" s="12" t="s">
        <v>30</v>
      </c>
      <c r="AX620" s="12" t="s">
        <v>73</v>
      </c>
      <c r="AY620" s="146" t="s">
        <v>142</v>
      </c>
    </row>
    <row r="621" spans="2:65" s="13" customFormat="1" ht="11.25">
      <c r="B621" s="152"/>
      <c r="D621" s="145" t="s">
        <v>151</v>
      </c>
      <c r="E621" s="153" t="s">
        <v>1</v>
      </c>
      <c r="F621" s="154" t="s">
        <v>179</v>
      </c>
      <c r="H621" s="155">
        <v>630.70699999999999</v>
      </c>
      <c r="I621" s="156"/>
      <c r="L621" s="152"/>
      <c r="M621" s="157"/>
      <c r="T621" s="158"/>
      <c r="AT621" s="153" t="s">
        <v>151</v>
      </c>
      <c r="AU621" s="153" t="s">
        <v>83</v>
      </c>
      <c r="AV621" s="13" t="s">
        <v>149</v>
      </c>
      <c r="AW621" s="13" t="s">
        <v>30</v>
      </c>
      <c r="AX621" s="13" t="s">
        <v>81</v>
      </c>
      <c r="AY621" s="153" t="s">
        <v>142</v>
      </c>
    </row>
    <row r="622" spans="2:65" s="1" customFormat="1" ht="33" customHeight="1">
      <c r="B622" s="31"/>
      <c r="C622" s="131" t="s">
        <v>1090</v>
      </c>
      <c r="D622" s="131" t="s">
        <v>144</v>
      </c>
      <c r="E622" s="132" t="s">
        <v>1091</v>
      </c>
      <c r="F622" s="133" t="s">
        <v>1092</v>
      </c>
      <c r="G622" s="134" t="s">
        <v>175</v>
      </c>
      <c r="H622" s="135">
        <v>630.70699999999999</v>
      </c>
      <c r="I622" s="136"/>
      <c r="J622" s="137">
        <f>ROUND(I622*H622,2)</f>
        <v>0</v>
      </c>
      <c r="K622" s="133" t="s">
        <v>148</v>
      </c>
      <c r="L622" s="31"/>
      <c r="M622" s="138" t="s">
        <v>1</v>
      </c>
      <c r="N622" s="139" t="s">
        <v>38</v>
      </c>
      <c r="P622" s="140">
        <f>O622*H622</f>
        <v>0</v>
      </c>
      <c r="Q622" s="140">
        <v>2.5999999999999998E-4</v>
      </c>
      <c r="R622" s="140">
        <f>Q622*H622</f>
        <v>0.16398381999999997</v>
      </c>
      <c r="S622" s="140">
        <v>0</v>
      </c>
      <c r="T622" s="141">
        <f>S622*H622</f>
        <v>0</v>
      </c>
      <c r="AR622" s="142" t="s">
        <v>231</v>
      </c>
      <c r="AT622" s="142" t="s">
        <v>144</v>
      </c>
      <c r="AU622" s="142" t="s">
        <v>83</v>
      </c>
      <c r="AY622" s="16" t="s">
        <v>142</v>
      </c>
      <c r="BE622" s="143">
        <f>IF(N622="základní",J622,0)</f>
        <v>0</v>
      </c>
      <c r="BF622" s="143">
        <f>IF(N622="snížená",J622,0)</f>
        <v>0</v>
      </c>
      <c r="BG622" s="143">
        <f>IF(N622="zákl. přenesená",J622,0)</f>
        <v>0</v>
      </c>
      <c r="BH622" s="143">
        <f>IF(N622="sníž. přenesená",J622,0)</f>
        <v>0</v>
      </c>
      <c r="BI622" s="143">
        <f>IF(N622="nulová",J622,0)</f>
        <v>0</v>
      </c>
      <c r="BJ622" s="16" t="s">
        <v>81</v>
      </c>
      <c r="BK622" s="143">
        <f>ROUND(I622*H622,2)</f>
        <v>0</v>
      </c>
      <c r="BL622" s="16" t="s">
        <v>231</v>
      </c>
      <c r="BM622" s="142" t="s">
        <v>1093</v>
      </c>
    </row>
    <row r="623" spans="2:65" s="12" customFormat="1" ht="11.25">
      <c r="B623" s="144"/>
      <c r="D623" s="145" t="s">
        <v>151</v>
      </c>
      <c r="E623" s="146" t="s">
        <v>1</v>
      </c>
      <c r="F623" s="147" t="s">
        <v>270</v>
      </c>
      <c r="H623" s="148">
        <v>171.86799999999999</v>
      </c>
      <c r="I623" s="149"/>
      <c r="L623" s="144"/>
      <c r="M623" s="150"/>
      <c r="T623" s="151"/>
      <c r="AT623" s="146" t="s">
        <v>151</v>
      </c>
      <c r="AU623" s="146" t="s">
        <v>83</v>
      </c>
      <c r="AV623" s="12" t="s">
        <v>83</v>
      </c>
      <c r="AW623" s="12" t="s">
        <v>30</v>
      </c>
      <c r="AX623" s="12" t="s">
        <v>73</v>
      </c>
      <c r="AY623" s="146" t="s">
        <v>142</v>
      </c>
    </row>
    <row r="624" spans="2:65" s="12" customFormat="1" ht="11.25">
      <c r="B624" s="144"/>
      <c r="D624" s="145" t="s">
        <v>151</v>
      </c>
      <c r="E624" s="146" t="s">
        <v>1</v>
      </c>
      <c r="F624" s="147" t="s">
        <v>271</v>
      </c>
      <c r="H624" s="148">
        <v>64.582999999999998</v>
      </c>
      <c r="I624" s="149"/>
      <c r="L624" s="144"/>
      <c r="M624" s="150"/>
      <c r="T624" s="151"/>
      <c r="AT624" s="146" t="s">
        <v>151</v>
      </c>
      <c r="AU624" s="146" t="s">
        <v>83</v>
      </c>
      <c r="AV624" s="12" t="s">
        <v>83</v>
      </c>
      <c r="AW624" s="12" t="s">
        <v>30</v>
      </c>
      <c r="AX624" s="12" t="s">
        <v>73</v>
      </c>
      <c r="AY624" s="146" t="s">
        <v>142</v>
      </c>
    </row>
    <row r="625" spans="2:51" s="12" customFormat="1" ht="11.25">
      <c r="B625" s="144"/>
      <c r="D625" s="145" t="s">
        <v>151</v>
      </c>
      <c r="E625" s="146" t="s">
        <v>1</v>
      </c>
      <c r="F625" s="147" t="s">
        <v>276</v>
      </c>
      <c r="H625" s="148">
        <v>394.25599999999997</v>
      </c>
      <c r="I625" s="149"/>
      <c r="L625" s="144"/>
      <c r="M625" s="150"/>
      <c r="T625" s="151"/>
      <c r="AT625" s="146" t="s">
        <v>151</v>
      </c>
      <c r="AU625" s="146" t="s">
        <v>83</v>
      </c>
      <c r="AV625" s="12" t="s">
        <v>83</v>
      </c>
      <c r="AW625" s="12" t="s">
        <v>30</v>
      </c>
      <c r="AX625" s="12" t="s">
        <v>73</v>
      </c>
      <c r="AY625" s="146" t="s">
        <v>142</v>
      </c>
    </row>
    <row r="626" spans="2:51" s="13" customFormat="1" ht="11.25">
      <c r="B626" s="152"/>
      <c r="D626" s="145" t="s">
        <v>151</v>
      </c>
      <c r="E626" s="153" t="s">
        <v>1</v>
      </c>
      <c r="F626" s="154" t="s">
        <v>179</v>
      </c>
      <c r="H626" s="155">
        <v>630.70699999999999</v>
      </c>
      <c r="I626" s="156"/>
      <c r="L626" s="152"/>
      <c r="M626" s="175"/>
      <c r="N626" s="176"/>
      <c r="O626" s="176"/>
      <c r="P626" s="176"/>
      <c r="Q626" s="176"/>
      <c r="R626" s="176"/>
      <c r="S626" s="176"/>
      <c r="T626" s="177"/>
      <c r="AT626" s="153" t="s">
        <v>151</v>
      </c>
      <c r="AU626" s="153" t="s">
        <v>83</v>
      </c>
      <c r="AV626" s="13" t="s">
        <v>149</v>
      </c>
      <c r="AW626" s="13" t="s">
        <v>30</v>
      </c>
      <c r="AX626" s="13" t="s">
        <v>81</v>
      </c>
      <c r="AY626" s="153" t="s">
        <v>142</v>
      </c>
    </row>
    <row r="627" spans="2:51" s="1" customFormat="1" ht="6.95" customHeight="1">
      <c r="B627" s="43"/>
      <c r="C627" s="44"/>
      <c r="D627" s="44"/>
      <c r="E627" s="44"/>
      <c r="F627" s="44"/>
      <c r="G627" s="44"/>
      <c r="H627" s="44"/>
      <c r="I627" s="44"/>
      <c r="J627" s="44"/>
      <c r="K627" s="44"/>
      <c r="L627" s="31"/>
    </row>
  </sheetData>
  <sheetProtection algorithmName="SHA-512" hashValue="4JvZvI/FAnnxAO/SP5dKEBcbdPW00hoKAZuLE19/LBID3U2kB97h3WP2nltj4vx+r3XyLhpf5fz2y53Sd+AxDg==" saltValue="IoCAhtRvkvpzd4Jhpki+Kk5OX2v1/6R1yMKThMzdkQaOsGI1ZStnVjPfBxjEtvPsUKzfSVgqcRou1Nxn+QvwTw==" spinCount="100000" sheet="1" objects="1" scenarios="1" formatColumns="0" formatRows="0" autoFilter="0"/>
  <autoFilter ref="C138:K626" xr:uid="{00000000-0009-0000-0000-000001000000}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6" t="s">
        <v>86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hidden="1" customHeight="1">
      <c r="B4" s="19"/>
      <c r="D4" s="20" t="s">
        <v>96</v>
      </c>
      <c r="L4" s="19"/>
      <c r="M4" s="87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26.25" hidden="1" customHeight="1">
      <c r="B7" s="19"/>
      <c r="E7" s="225" t="str">
        <f>'Rekapitulace stavby'!K6</f>
        <v>Odloučené pracoviště Jilemnického - přístavba a stavební úpravy frézařské dílny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97</v>
      </c>
      <c r="L8" s="31"/>
    </row>
    <row r="9" spans="2:46" s="1" customFormat="1" ht="16.5" hidden="1" customHeight="1">
      <c r="B9" s="31"/>
      <c r="E9" s="187" t="s">
        <v>1094</v>
      </c>
      <c r="F9" s="227"/>
      <c r="G9" s="227"/>
      <c r="H9" s="227"/>
      <c r="L9" s="31"/>
    </row>
    <row r="10" spans="2:46" s="1" customFormat="1" ht="11.25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20. 10. 2022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209"/>
      <c r="G18" s="209"/>
      <c r="H18" s="209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21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31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32</v>
      </c>
      <c r="L26" s="31"/>
    </row>
    <row r="27" spans="2:12" s="7" customFormat="1" ht="16.5" hidden="1" customHeight="1">
      <c r="B27" s="88"/>
      <c r="E27" s="214" t="s">
        <v>1</v>
      </c>
      <c r="F27" s="214"/>
      <c r="G27" s="214"/>
      <c r="H27" s="214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33</v>
      </c>
      <c r="J30" s="65">
        <f>ROUND(J120,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hidden="1" customHeight="1">
      <c r="B33" s="31"/>
      <c r="D33" s="54" t="s">
        <v>37</v>
      </c>
      <c r="E33" s="26" t="s">
        <v>38</v>
      </c>
      <c r="F33" s="90">
        <f>ROUND((SUM(BE120:BE170)),  2)</f>
        <v>0</v>
      </c>
      <c r="I33" s="91">
        <v>0.21</v>
      </c>
      <c r="J33" s="90">
        <f>ROUND(((SUM(BE120:BE170))*I33),  2)</f>
        <v>0</v>
      </c>
      <c r="L33" s="31"/>
    </row>
    <row r="34" spans="2:12" s="1" customFormat="1" ht="14.45" hidden="1" customHeight="1">
      <c r="B34" s="31"/>
      <c r="E34" s="26" t="s">
        <v>39</v>
      </c>
      <c r="F34" s="90">
        <f>ROUND((SUM(BF120:BF170)),  2)</f>
        <v>0</v>
      </c>
      <c r="I34" s="91">
        <v>0.15</v>
      </c>
      <c r="J34" s="90">
        <f>ROUND(((SUM(BF120:BF170))*I34),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ROUND((SUM(BG120:BG170)),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ROUND((SUM(BH120:BH170)),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ROUND((SUM(BI120:BI170)),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 hidden="1">
      <c r="B51" s="19"/>
      <c r="L51" s="19"/>
    </row>
    <row r="52" spans="2:12" ht="11.25" hidden="1">
      <c r="B52" s="19"/>
      <c r="L52" s="19"/>
    </row>
    <row r="53" spans="2:12" ht="11.25" hidden="1">
      <c r="B53" s="19"/>
      <c r="L53" s="19"/>
    </row>
    <row r="54" spans="2:12" ht="11.25" hidden="1">
      <c r="B54" s="19"/>
      <c r="L54" s="19"/>
    </row>
    <row r="55" spans="2:12" ht="11.25" hidden="1">
      <c r="B55" s="19"/>
      <c r="L55" s="19"/>
    </row>
    <row r="56" spans="2:12" ht="11.25" hidden="1">
      <c r="B56" s="19"/>
      <c r="L56" s="19"/>
    </row>
    <row r="57" spans="2:12" ht="11.25" hidden="1">
      <c r="B57" s="19"/>
      <c r="L57" s="19"/>
    </row>
    <row r="58" spans="2:12" ht="11.25" hidden="1">
      <c r="B58" s="19"/>
      <c r="L58" s="19"/>
    </row>
    <row r="59" spans="2:12" ht="11.25" hidden="1">
      <c r="B59" s="19"/>
      <c r="L59" s="19"/>
    </row>
    <row r="60" spans="2:12" ht="11.25" hidden="1">
      <c r="B60" s="19"/>
      <c r="L60" s="19"/>
    </row>
    <row r="61" spans="2:12" s="1" customFormat="1" ht="12.75" hidden="1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 hidden="1">
      <c r="B62" s="19"/>
      <c r="L62" s="19"/>
    </row>
    <row r="63" spans="2:12" ht="11.25" hidden="1">
      <c r="B63" s="19"/>
      <c r="L63" s="19"/>
    </row>
    <row r="64" spans="2:12" ht="11.25" hidden="1">
      <c r="B64" s="19"/>
      <c r="L64" s="19"/>
    </row>
    <row r="65" spans="2:12" s="1" customFormat="1" ht="12.75" hidden="1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 hidden="1">
      <c r="B66" s="19"/>
      <c r="L66" s="19"/>
    </row>
    <row r="67" spans="2:12" ht="11.25" hidden="1">
      <c r="B67" s="19"/>
      <c r="L67" s="19"/>
    </row>
    <row r="68" spans="2:12" ht="11.25" hidden="1">
      <c r="B68" s="19"/>
      <c r="L68" s="19"/>
    </row>
    <row r="69" spans="2:12" ht="11.25" hidden="1">
      <c r="B69" s="19"/>
      <c r="L69" s="19"/>
    </row>
    <row r="70" spans="2:12" ht="11.25" hidden="1">
      <c r="B70" s="19"/>
      <c r="L70" s="19"/>
    </row>
    <row r="71" spans="2:12" ht="11.25" hidden="1">
      <c r="B71" s="19"/>
      <c r="L71" s="19"/>
    </row>
    <row r="72" spans="2:12" ht="11.25" hidden="1">
      <c r="B72" s="19"/>
      <c r="L72" s="19"/>
    </row>
    <row r="73" spans="2:12" ht="11.25" hidden="1">
      <c r="B73" s="19"/>
      <c r="L73" s="19"/>
    </row>
    <row r="74" spans="2:12" ht="11.25" hidden="1">
      <c r="B74" s="19"/>
      <c r="L74" s="19"/>
    </row>
    <row r="75" spans="2:12" ht="11.25" hidden="1">
      <c r="B75" s="19"/>
      <c r="L75" s="19"/>
    </row>
    <row r="76" spans="2:12" s="1" customFormat="1" ht="12.75" hidden="1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>
      <c r="B82" s="31"/>
      <c r="C82" s="20" t="s">
        <v>99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26.25" hidden="1" customHeight="1">
      <c r="B85" s="31"/>
      <c r="E85" s="225" t="str">
        <f>E7</f>
        <v>Odloučené pracoviště Jilemnického - přístavba a stavební úpravy frézařské dílny</v>
      </c>
      <c r="F85" s="226"/>
      <c r="G85" s="226"/>
      <c r="H85" s="226"/>
      <c r="L85" s="31"/>
    </row>
    <row r="86" spans="2:47" s="1" customFormat="1" ht="12" hidden="1" customHeight="1">
      <c r="B86" s="31"/>
      <c r="C86" s="26" t="s">
        <v>97</v>
      </c>
      <c r="L86" s="31"/>
    </row>
    <row r="87" spans="2:47" s="1" customFormat="1" ht="16.5" hidden="1" customHeight="1">
      <c r="B87" s="31"/>
      <c r="E87" s="187" t="str">
        <f>E9</f>
        <v>SO 02 - Ústřední vytápění</v>
      </c>
      <c r="F87" s="227"/>
      <c r="G87" s="227"/>
      <c r="H87" s="227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20. 10. 2022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hidden="1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0" t="s">
        <v>100</v>
      </c>
      <c r="D94" s="92"/>
      <c r="E94" s="92"/>
      <c r="F94" s="92"/>
      <c r="G94" s="92"/>
      <c r="H94" s="92"/>
      <c r="I94" s="92"/>
      <c r="J94" s="101" t="s">
        <v>101</v>
      </c>
      <c r="K94" s="92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2" t="s">
        <v>102</v>
      </c>
      <c r="J96" s="65">
        <f>J120</f>
        <v>0</v>
      </c>
      <c r="L96" s="31"/>
      <c r="AU96" s="16" t="s">
        <v>103</v>
      </c>
    </row>
    <row r="97" spans="2:12" s="8" customFormat="1" ht="24.95" hidden="1" customHeight="1">
      <c r="B97" s="103"/>
      <c r="D97" s="104" t="s">
        <v>112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hidden="1" customHeight="1">
      <c r="B98" s="107"/>
      <c r="D98" s="108" t="s">
        <v>1095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hidden="1" customHeight="1">
      <c r="B99" s="107"/>
      <c r="D99" s="108" t="s">
        <v>1096</v>
      </c>
      <c r="E99" s="109"/>
      <c r="F99" s="109"/>
      <c r="G99" s="109"/>
      <c r="H99" s="109"/>
      <c r="I99" s="109"/>
      <c r="J99" s="110">
        <f>J141</f>
        <v>0</v>
      </c>
      <c r="L99" s="107"/>
    </row>
    <row r="100" spans="2:12" s="9" customFormat="1" ht="19.899999999999999" hidden="1" customHeight="1">
      <c r="B100" s="107"/>
      <c r="D100" s="108" t="s">
        <v>1097</v>
      </c>
      <c r="E100" s="109"/>
      <c r="F100" s="109"/>
      <c r="G100" s="109"/>
      <c r="H100" s="109"/>
      <c r="I100" s="109"/>
      <c r="J100" s="110">
        <f>J152</f>
        <v>0</v>
      </c>
      <c r="L100" s="107"/>
    </row>
    <row r="101" spans="2:12" s="1" customFormat="1" ht="21.75" hidden="1" customHeight="1">
      <c r="B101" s="31"/>
      <c r="L101" s="31"/>
    </row>
    <row r="102" spans="2:12" s="1" customFormat="1" ht="6.95" hidden="1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3" spans="2:12" ht="11.25" hidden="1"/>
    <row r="104" spans="2:12" ht="11.25" hidden="1"/>
    <row r="105" spans="2:12" ht="11.25" hidden="1"/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127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26.25" customHeight="1">
      <c r="B110" s="31"/>
      <c r="E110" s="225" t="str">
        <f>E7</f>
        <v>Odloučené pracoviště Jilemnického - přístavba a stavební úpravy frézařské dílny</v>
      </c>
      <c r="F110" s="226"/>
      <c r="G110" s="226"/>
      <c r="H110" s="226"/>
      <c r="L110" s="31"/>
    </row>
    <row r="111" spans="2:12" s="1" customFormat="1" ht="12" customHeight="1">
      <c r="B111" s="31"/>
      <c r="C111" s="26" t="s">
        <v>97</v>
      </c>
      <c r="L111" s="31"/>
    </row>
    <row r="112" spans="2:12" s="1" customFormat="1" ht="16.5" customHeight="1">
      <c r="B112" s="31"/>
      <c r="E112" s="187" t="str">
        <f>E9</f>
        <v>SO 02 - Ústřední vytápění</v>
      </c>
      <c r="F112" s="227"/>
      <c r="G112" s="227"/>
      <c r="H112" s="227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 t="str">
        <f>IF(J12="","",J12)</f>
        <v>20. 10. 2022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29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27</v>
      </c>
      <c r="F117" s="24" t="str">
        <f>IF(E18="","",E18)</f>
        <v>Vyplň údaj</v>
      </c>
      <c r="I117" s="26" t="s">
        <v>31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128</v>
      </c>
      <c r="D119" s="113" t="s">
        <v>58</v>
      </c>
      <c r="E119" s="113" t="s">
        <v>54</v>
      </c>
      <c r="F119" s="113" t="s">
        <v>55</v>
      </c>
      <c r="G119" s="113" t="s">
        <v>129</v>
      </c>
      <c r="H119" s="113" t="s">
        <v>130</v>
      </c>
      <c r="I119" s="113" t="s">
        <v>131</v>
      </c>
      <c r="J119" s="113" t="s">
        <v>101</v>
      </c>
      <c r="K119" s="114" t="s">
        <v>132</v>
      </c>
      <c r="L119" s="111"/>
      <c r="M119" s="58" t="s">
        <v>1</v>
      </c>
      <c r="N119" s="59" t="s">
        <v>37</v>
      </c>
      <c r="O119" s="59" t="s">
        <v>133</v>
      </c>
      <c r="P119" s="59" t="s">
        <v>134</v>
      </c>
      <c r="Q119" s="59" t="s">
        <v>135</v>
      </c>
      <c r="R119" s="59" t="s">
        <v>136</v>
      </c>
      <c r="S119" s="59" t="s">
        <v>137</v>
      </c>
      <c r="T119" s="60" t="s">
        <v>138</v>
      </c>
    </row>
    <row r="120" spans="2:65" s="1" customFormat="1" ht="22.9" customHeight="1">
      <c r="B120" s="31"/>
      <c r="C120" s="63" t="s">
        <v>139</v>
      </c>
      <c r="J120" s="115">
        <f>BK120</f>
        <v>0</v>
      </c>
      <c r="L120" s="31"/>
      <c r="M120" s="61"/>
      <c r="N120" s="52"/>
      <c r="O120" s="52"/>
      <c r="P120" s="116">
        <f>P121</f>
        <v>0</v>
      </c>
      <c r="Q120" s="52"/>
      <c r="R120" s="116">
        <f>R121</f>
        <v>0</v>
      </c>
      <c r="S120" s="52"/>
      <c r="T120" s="117">
        <f>T121</f>
        <v>0</v>
      </c>
      <c r="AT120" s="16" t="s">
        <v>72</v>
      </c>
      <c r="AU120" s="16" t="s">
        <v>103</v>
      </c>
      <c r="BK120" s="118">
        <f>BK121</f>
        <v>0</v>
      </c>
    </row>
    <row r="121" spans="2:65" s="11" customFormat="1" ht="25.9" customHeight="1">
      <c r="B121" s="119"/>
      <c r="D121" s="120" t="s">
        <v>72</v>
      </c>
      <c r="E121" s="121" t="s">
        <v>597</v>
      </c>
      <c r="F121" s="121" t="s">
        <v>598</v>
      </c>
      <c r="I121" s="122"/>
      <c r="J121" s="123">
        <f>BK121</f>
        <v>0</v>
      </c>
      <c r="L121" s="119"/>
      <c r="M121" s="124"/>
      <c r="P121" s="125">
        <f>P122+P141+P152</f>
        <v>0</v>
      </c>
      <c r="R121" s="125">
        <f>R122+R141+R152</f>
        <v>0</v>
      </c>
      <c r="T121" s="126">
        <f>T122+T141+T152</f>
        <v>0</v>
      </c>
      <c r="AR121" s="120" t="s">
        <v>83</v>
      </c>
      <c r="AT121" s="127" t="s">
        <v>72</v>
      </c>
      <c r="AU121" s="127" t="s">
        <v>73</v>
      </c>
      <c r="AY121" s="120" t="s">
        <v>142</v>
      </c>
      <c r="BK121" s="128">
        <f>BK122+BK141+BK152</f>
        <v>0</v>
      </c>
    </row>
    <row r="122" spans="2:65" s="11" customFormat="1" ht="22.9" customHeight="1">
      <c r="B122" s="119"/>
      <c r="D122" s="120" t="s">
        <v>72</v>
      </c>
      <c r="E122" s="129" t="s">
        <v>1098</v>
      </c>
      <c r="F122" s="129" t="s">
        <v>1099</v>
      </c>
      <c r="I122" s="122"/>
      <c r="J122" s="130">
        <f>BK122</f>
        <v>0</v>
      </c>
      <c r="L122" s="119"/>
      <c r="M122" s="124"/>
      <c r="P122" s="125">
        <f>SUM(P123:P140)</f>
        <v>0</v>
      </c>
      <c r="R122" s="125">
        <f>SUM(R123:R140)</f>
        <v>0</v>
      </c>
      <c r="T122" s="126">
        <f>SUM(T123:T140)</f>
        <v>0</v>
      </c>
      <c r="AR122" s="120" t="s">
        <v>83</v>
      </c>
      <c r="AT122" s="127" t="s">
        <v>72</v>
      </c>
      <c r="AU122" s="127" t="s">
        <v>81</v>
      </c>
      <c r="AY122" s="120" t="s">
        <v>142</v>
      </c>
      <c r="BK122" s="128">
        <f>SUM(BK123:BK140)</f>
        <v>0</v>
      </c>
    </row>
    <row r="123" spans="2:65" s="1" customFormat="1" ht="16.5" customHeight="1">
      <c r="B123" s="31"/>
      <c r="C123" s="131" t="s">
        <v>81</v>
      </c>
      <c r="D123" s="131" t="s">
        <v>144</v>
      </c>
      <c r="E123" s="132" t="s">
        <v>1100</v>
      </c>
      <c r="F123" s="133" t="s">
        <v>1101</v>
      </c>
      <c r="G123" s="134" t="s">
        <v>309</v>
      </c>
      <c r="H123" s="135">
        <v>150</v>
      </c>
      <c r="I123" s="136"/>
      <c r="J123" s="137">
        <f t="shared" ref="J123:J140" si="0">ROUND(I123*H123,2)</f>
        <v>0</v>
      </c>
      <c r="K123" s="133" t="s">
        <v>1</v>
      </c>
      <c r="L123" s="31"/>
      <c r="M123" s="138" t="s">
        <v>1</v>
      </c>
      <c r="N123" s="139" t="s">
        <v>38</v>
      </c>
      <c r="P123" s="140">
        <f t="shared" ref="P123:P140" si="1">O123*H123</f>
        <v>0</v>
      </c>
      <c r="Q123" s="140">
        <v>0</v>
      </c>
      <c r="R123" s="140">
        <f t="shared" ref="R123:R140" si="2">Q123*H123</f>
        <v>0</v>
      </c>
      <c r="S123" s="140">
        <v>0</v>
      </c>
      <c r="T123" s="141">
        <f t="shared" ref="T123:T140" si="3">S123*H123</f>
        <v>0</v>
      </c>
      <c r="AR123" s="142" t="s">
        <v>231</v>
      </c>
      <c r="AT123" s="142" t="s">
        <v>144</v>
      </c>
      <c r="AU123" s="142" t="s">
        <v>83</v>
      </c>
      <c r="AY123" s="16" t="s">
        <v>142</v>
      </c>
      <c r="BE123" s="143">
        <f t="shared" ref="BE123:BE140" si="4">IF(N123="základní",J123,0)</f>
        <v>0</v>
      </c>
      <c r="BF123" s="143">
        <f t="shared" ref="BF123:BF140" si="5">IF(N123="snížená",J123,0)</f>
        <v>0</v>
      </c>
      <c r="BG123" s="143">
        <f t="shared" ref="BG123:BG140" si="6">IF(N123="zákl. přenesená",J123,0)</f>
        <v>0</v>
      </c>
      <c r="BH123" s="143">
        <f t="shared" ref="BH123:BH140" si="7">IF(N123="sníž. přenesená",J123,0)</f>
        <v>0</v>
      </c>
      <c r="BI123" s="143">
        <f t="shared" ref="BI123:BI140" si="8">IF(N123="nulová",J123,0)</f>
        <v>0</v>
      </c>
      <c r="BJ123" s="16" t="s">
        <v>81</v>
      </c>
      <c r="BK123" s="143">
        <f t="shared" ref="BK123:BK140" si="9">ROUND(I123*H123,2)</f>
        <v>0</v>
      </c>
      <c r="BL123" s="16" t="s">
        <v>231</v>
      </c>
      <c r="BM123" s="142" t="s">
        <v>1102</v>
      </c>
    </row>
    <row r="124" spans="2:65" s="1" customFormat="1" ht="16.5" customHeight="1">
      <c r="B124" s="31"/>
      <c r="C124" s="131" t="s">
        <v>83</v>
      </c>
      <c r="D124" s="131" t="s">
        <v>144</v>
      </c>
      <c r="E124" s="132" t="s">
        <v>1103</v>
      </c>
      <c r="F124" s="133" t="s">
        <v>1104</v>
      </c>
      <c r="G124" s="134" t="s">
        <v>163</v>
      </c>
      <c r="H124" s="135">
        <v>0.5</v>
      </c>
      <c r="I124" s="136"/>
      <c r="J124" s="137">
        <f t="shared" si="0"/>
        <v>0</v>
      </c>
      <c r="K124" s="133" t="s">
        <v>1</v>
      </c>
      <c r="L124" s="31"/>
      <c r="M124" s="138" t="s">
        <v>1</v>
      </c>
      <c r="N124" s="139" t="s">
        <v>38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231</v>
      </c>
      <c r="AT124" s="142" t="s">
        <v>144</v>
      </c>
      <c r="AU124" s="142" t="s">
        <v>83</v>
      </c>
      <c r="AY124" s="16" t="s">
        <v>142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6" t="s">
        <v>81</v>
      </c>
      <c r="BK124" s="143">
        <f t="shared" si="9"/>
        <v>0</v>
      </c>
      <c r="BL124" s="16" t="s">
        <v>231</v>
      </c>
      <c r="BM124" s="142" t="s">
        <v>1105</v>
      </c>
    </row>
    <row r="125" spans="2:65" s="1" customFormat="1" ht="16.5" customHeight="1">
      <c r="B125" s="31"/>
      <c r="C125" s="159" t="s">
        <v>156</v>
      </c>
      <c r="D125" s="159" t="s">
        <v>212</v>
      </c>
      <c r="E125" s="160" t="s">
        <v>1106</v>
      </c>
      <c r="F125" s="161" t="s">
        <v>1107</v>
      </c>
      <c r="G125" s="162" t="s">
        <v>309</v>
      </c>
      <c r="H125" s="163">
        <v>10</v>
      </c>
      <c r="I125" s="164"/>
      <c r="J125" s="165">
        <f t="shared" si="0"/>
        <v>0</v>
      </c>
      <c r="K125" s="161" t="s">
        <v>1</v>
      </c>
      <c r="L125" s="166"/>
      <c r="M125" s="167" t="s">
        <v>1</v>
      </c>
      <c r="N125" s="168" t="s">
        <v>38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314</v>
      </c>
      <c r="AT125" s="142" t="s">
        <v>212</v>
      </c>
      <c r="AU125" s="142" t="s">
        <v>83</v>
      </c>
      <c r="AY125" s="16" t="s">
        <v>142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6" t="s">
        <v>81</v>
      </c>
      <c r="BK125" s="143">
        <f t="shared" si="9"/>
        <v>0</v>
      </c>
      <c r="BL125" s="16" t="s">
        <v>231</v>
      </c>
      <c r="BM125" s="142" t="s">
        <v>1108</v>
      </c>
    </row>
    <row r="126" spans="2:65" s="1" customFormat="1" ht="16.5" customHeight="1">
      <c r="B126" s="31"/>
      <c r="C126" s="159" t="s">
        <v>149</v>
      </c>
      <c r="D126" s="159" t="s">
        <v>212</v>
      </c>
      <c r="E126" s="160" t="s">
        <v>1109</v>
      </c>
      <c r="F126" s="161" t="s">
        <v>1110</v>
      </c>
      <c r="G126" s="162" t="s">
        <v>309</v>
      </c>
      <c r="H126" s="163">
        <v>8</v>
      </c>
      <c r="I126" s="164"/>
      <c r="J126" s="165">
        <f t="shared" si="0"/>
        <v>0</v>
      </c>
      <c r="K126" s="161" t="s">
        <v>1</v>
      </c>
      <c r="L126" s="166"/>
      <c r="M126" s="167" t="s">
        <v>1</v>
      </c>
      <c r="N126" s="168" t="s">
        <v>38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314</v>
      </c>
      <c r="AT126" s="142" t="s">
        <v>212</v>
      </c>
      <c r="AU126" s="142" t="s">
        <v>83</v>
      </c>
      <c r="AY126" s="16" t="s">
        <v>142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6" t="s">
        <v>81</v>
      </c>
      <c r="BK126" s="143">
        <f t="shared" si="9"/>
        <v>0</v>
      </c>
      <c r="BL126" s="16" t="s">
        <v>231</v>
      </c>
      <c r="BM126" s="142" t="s">
        <v>1111</v>
      </c>
    </row>
    <row r="127" spans="2:65" s="1" customFormat="1" ht="16.5" customHeight="1">
      <c r="B127" s="31"/>
      <c r="C127" s="159" t="s">
        <v>167</v>
      </c>
      <c r="D127" s="159" t="s">
        <v>212</v>
      </c>
      <c r="E127" s="160" t="s">
        <v>1112</v>
      </c>
      <c r="F127" s="161" t="s">
        <v>1113</v>
      </c>
      <c r="G127" s="162" t="s">
        <v>309</v>
      </c>
      <c r="H127" s="163">
        <v>54</v>
      </c>
      <c r="I127" s="164"/>
      <c r="J127" s="165">
        <f t="shared" si="0"/>
        <v>0</v>
      </c>
      <c r="K127" s="161" t="s">
        <v>1</v>
      </c>
      <c r="L127" s="166"/>
      <c r="M127" s="167" t="s">
        <v>1</v>
      </c>
      <c r="N127" s="168" t="s">
        <v>38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314</v>
      </c>
      <c r="AT127" s="142" t="s">
        <v>212</v>
      </c>
      <c r="AU127" s="142" t="s">
        <v>83</v>
      </c>
      <c r="AY127" s="16" t="s">
        <v>142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6" t="s">
        <v>81</v>
      </c>
      <c r="BK127" s="143">
        <f t="shared" si="9"/>
        <v>0</v>
      </c>
      <c r="BL127" s="16" t="s">
        <v>231</v>
      </c>
      <c r="BM127" s="142" t="s">
        <v>1114</v>
      </c>
    </row>
    <row r="128" spans="2:65" s="1" customFormat="1" ht="16.5" customHeight="1">
      <c r="B128" s="31"/>
      <c r="C128" s="159" t="s">
        <v>172</v>
      </c>
      <c r="D128" s="159" t="s">
        <v>212</v>
      </c>
      <c r="E128" s="160" t="s">
        <v>1115</v>
      </c>
      <c r="F128" s="161" t="s">
        <v>1116</v>
      </c>
      <c r="G128" s="162" t="s">
        <v>309</v>
      </c>
      <c r="H128" s="163">
        <v>150</v>
      </c>
      <c r="I128" s="164"/>
      <c r="J128" s="165">
        <f t="shared" si="0"/>
        <v>0</v>
      </c>
      <c r="K128" s="161" t="s">
        <v>1</v>
      </c>
      <c r="L128" s="166"/>
      <c r="M128" s="167" t="s">
        <v>1</v>
      </c>
      <c r="N128" s="168" t="s">
        <v>38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314</v>
      </c>
      <c r="AT128" s="142" t="s">
        <v>212</v>
      </c>
      <c r="AU128" s="142" t="s">
        <v>83</v>
      </c>
      <c r="AY128" s="16" t="s">
        <v>142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6" t="s">
        <v>81</v>
      </c>
      <c r="BK128" s="143">
        <f t="shared" si="9"/>
        <v>0</v>
      </c>
      <c r="BL128" s="16" t="s">
        <v>231</v>
      </c>
      <c r="BM128" s="142" t="s">
        <v>1117</v>
      </c>
    </row>
    <row r="129" spans="2:65" s="1" customFormat="1" ht="16.5" customHeight="1">
      <c r="B129" s="31"/>
      <c r="C129" s="159" t="s">
        <v>180</v>
      </c>
      <c r="D129" s="159" t="s">
        <v>212</v>
      </c>
      <c r="E129" s="160" t="s">
        <v>1118</v>
      </c>
      <c r="F129" s="161" t="s">
        <v>1119</v>
      </c>
      <c r="G129" s="162" t="s">
        <v>902</v>
      </c>
      <c r="H129" s="163">
        <v>1</v>
      </c>
      <c r="I129" s="164"/>
      <c r="J129" s="165">
        <f t="shared" si="0"/>
        <v>0</v>
      </c>
      <c r="K129" s="161" t="s">
        <v>1</v>
      </c>
      <c r="L129" s="166"/>
      <c r="M129" s="167" t="s">
        <v>1</v>
      </c>
      <c r="N129" s="168" t="s">
        <v>38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314</v>
      </c>
      <c r="AT129" s="142" t="s">
        <v>212</v>
      </c>
      <c r="AU129" s="142" t="s">
        <v>83</v>
      </c>
      <c r="AY129" s="16" t="s">
        <v>142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6" t="s">
        <v>81</v>
      </c>
      <c r="BK129" s="143">
        <f t="shared" si="9"/>
        <v>0</v>
      </c>
      <c r="BL129" s="16" t="s">
        <v>231</v>
      </c>
      <c r="BM129" s="142" t="s">
        <v>1120</v>
      </c>
    </row>
    <row r="130" spans="2:65" s="1" customFormat="1" ht="16.5" customHeight="1">
      <c r="B130" s="31"/>
      <c r="C130" s="131" t="s">
        <v>187</v>
      </c>
      <c r="D130" s="131" t="s">
        <v>144</v>
      </c>
      <c r="E130" s="132" t="s">
        <v>1121</v>
      </c>
      <c r="F130" s="133" t="s">
        <v>1122</v>
      </c>
      <c r="G130" s="134" t="s">
        <v>309</v>
      </c>
      <c r="H130" s="135">
        <v>222</v>
      </c>
      <c r="I130" s="136"/>
      <c r="J130" s="137">
        <f t="shared" si="0"/>
        <v>0</v>
      </c>
      <c r="K130" s="133" t="s">
        <v>1</v>
      </c>
      <c r="L130" s="31"/>
      <c r="M130" s="138" t="s">
        <v>1</v>
      </c>
      <c r="N130" s="139" t="s">
        <v>38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231</v>
      </c>
      <c r="AT130" s="142" t="s">
        <v>144</v>
      </c>
      <c r="AU130" s="142" t="s">
        <v>83</v>
      </c>
      <c r="AY130" s="16" t="s">
        <v>142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6" t="s">
        <v>81</v>
      </c>
      <c r="BK130" s="143">
        <f t="shared" si="9"/>
        <v>0</v>
      </c>
      <c r="BL130" s="16" t="s">
        <v>231</v>
      </c>
      <c r="BM130" s="142" t="s">
        <v>1123</v>
      </c>
    </row>
    <row r="131" spans="2:65" s="1" customFormat="1" ht="16.5" customHeight="1">
      <c r="B131" s="31"/>
      <c r="C131" s="131" t="s">
        <v>200</v>
      </c>
      <c r="D131" s="131" t="s">
        <v>144</v>
      </c>
      <c r="E131" s="132" t="s">
        <v>1124</v>
      </c>
      <c r="F131" s="133" t="s">
        <v>1125</v>
      </c>
      <c r="G131" s="134" t="s">
        <v>309</v>
      </c>
      <c r="H131" s="135">
        <v>222</v>
      </c>
      <c r="I131" s="136"/>
      <c r="J131" s="137">
        <f t="shared" si="0"/>
        <v>0</v>
      </c>
      <c r="K131" s="133" t="s">
        <v>1</v>
      </c>
      <c r="L131" s="31"/>
      <c r="M131" s="138" t="s">
        <v>1</v>
      </c>
      <c r="N131" s="139" t="s">
        <v>38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231</v>
      </c>
      <c r="AT131" s="142" t="s">
        <v>144</v>
      </c>
      <c r="AU131" s="142" t="s">
        <v>83</v>
      </c>
      <c r="AY131" s="16" t="s">
        <v>142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6" t="s">
        <v>81</v>
      </c>
      <c r="BK131" s="143">
        <f t="shared" si="9"/>
        <v>0</v>
      </c>
      <c r="BL131" s="16" t="s">
        <v>231</v>
      </c>
      <c r="BM131" s="142" t="s">
        <v>1126</v>
      </c>
    </row>
    <row r="132" spans="2:65" s="1" customFormat="1" ht="16.5" customHeight="1">
      <c r="B132" s="31"/>
      <c r="C132" s="131" t="s">
        <v>206</v>
      </c>
      <c r="D132" s="131" t="s">
        <v>144</v>
      </c>
      <c r="E132" s="132" t="s">
        <v>1127</v>
      </c>
      <c r="F132" s="133" t="s">
        <v>1128</v>
      </c>
      <c r="G132" s="134" t="s">
        <v>163</v>
      </c>
      <c r="H132" s="135">
        <v>0.5</v>
      </c>
      <c r="I132" s="136"/>
      <c r="J132" s="137">
        <f t="shared" si="0"/>
        <v>0</v>
      </c>
      <c r="K132" s="133" t="s">
        <v>1</v>
      </c>
      <c r="L132" s="31"/>
      <c r="M132" s="138" t="s">
        <v>1</v>
      </c>
      <c r="N132" s="139" t="s">
        <v>38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231</v>
      </c>
      <c r="AT132" s="142" t="s">
        <v>144</v>
      </c>
      <c r="AU132" s="142" t="s">
        <v>83</v>
      </c>
      <c r="AY132" s="16" t="s">
        <v>142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6" t="s">
        <v>81</v>
      </c>
      <c r="BK132" s="143">
        <f t="shared" si="9"/>
        <v>0</v>
      </c>
      <c r="BL132" s="16" t="s">
        <v>231</v>
      </c>
      <c r="BM132" s="142" t="s">
        <v>1129</v>
      </c>
    </row>
    <row r="133" spans="2:65" s="1" customFormat="1" ht="16.5" customHeight="1">
      <c r="B133" s="31"/>
      <c r="C133" s="131" t="s">
        <v>211</v>
      </c>
      <c r="D133" s="131" t="s">
        <v>144</v>
      </c>
      <c r="E133" s="132" t="s">
        <v>1130</v>
      </c>
      <c r="F133" s="133" t="s">
        <v>1131</v>
      </c>
      <c r="G133" s="134" t="s">
        <v>209</v>
      </c>
      <c r="H133" s="135">
        <v>10</v>
      </c>
      <c r="I133" s="136"/>
      <c r="J133" s="137">
        <f t="shared" si="0"/>
        <v>0</v>
      </c>
      <c r="K133" s="133" t="s">
        <v>1</v>
      </c>
      <c r="L133" s="31"/>
      <c r="M133" s="138" t="s">
        <v>1</v>
      </c>
      <c r="N133" s="139" t="s">
        <v>38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231</v>
      </c>
      <c r="AT133" s="142" t="s">
        <v>144</v>
      </c>
      <c r="AU133" s="142" t="s">
        <v>83</v>
      </c>
      <c r="AY133" s="16" t="s">
        <v>142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6" t="s">
        <v>81</v>
      </c>
      <c r="BK133" s="143">
        <f t="shared" si="9"/>
        <v>0</v>
      </c>
      <c r="BL133" s="16" t="s">
        <v>231</v>
      </c>
      <c r="BM133" s="142" t="s">
        <v>1132</v>
      </c>
    </row>
    <row r="134" spans="2:65" s="1" customFormat="1" ht="16.5" customHeight="1">
      <c r="B134" s="31"/>
      <c r="C134" s="131" t="s">
        <v>216</v>
      </c>
      <c r="D134" s="131" t="s">
        <v>144</v>
      </c>
      <c r="E134" s="132" t="s">
        <v>1133</v>
      </c>
      <c r="F134" s="133" t="s">
        <v>1134</v>
      </c>
      <c r="G134" s="134" t="s">
        <v>209</v>
      </c>
      <c r="H134" s="135">
        <v>24</v>
      </c>
      <c r="I134" s="136"/>
      <c r="J134" s="137">
        <f t="shared" si="0"/>
        <v>0</v>
      </c>
      <c r="K134" s="133" t="s">
        <v>1</v>
      </c>
      <c r="L134" s="31"/>
      <c r="M134" s="138" t="s">
        <v>1</v>
      </c>
      <c r="N134" s="139" t="s">
        <v>38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231</v>
      </c>
      <c r="AT134" s="142" t="s">
        <v>144</v>
      </c>
      <c r="AU134" s="142" t="s">
        <v>83</v>
      </c>
      <c r="AY134" s="16" t="s">
        <v>142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6" t="s">
        <v>81</v>
      </c>
      <c r="BK134" s="143">
        <f t="shared" si="9"/>
        <v>0</v>
      </c>
      <c r="BL134" s="16" t="s">
        <v>231</v>
      </c>
      <c r="BM134" s="142" t="s">
        <v>1135</v>
      </c>
    </row>
    <row r="135" spans="2:65" s="1" customFormat="1" ht="16.5" customHeight="1">
      <c r="B135" s="31"/>
      <c r="C135" s="131" t="s">
        <v>220</v>
      </c>
      <c r="D135" s="131" t="s">
        <v>144</v>
      </c>
      <c r="E135" s="132" t="s">
        <v>1136</v>
      </c>
      <c r="F135" s="133" t="s">
        <v>1137</v>
      </c>
      <c r="G135" s="134" t="s">
        <v>209</v>
      </c>
      <c r="H135" s="135">
        <v>8</v>
      </c>
      <c r="I135" s="136"/>
      <c r="J135" s="137">
        <f t="shared" si="0"/>
        <v>0</v>
      </c>
      <c r="K135" s="133" t="s">
        <v>1</v>
      </c>
      <c r="L135" s="31"/>
      <c r="M135" s="138" t="s">
        <v>1</v>
      </c>
      <c r="N135" s="139" t="s">
        <v>38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231</v>
      </c>
      <c r="AT135" s="142" t="s">
        <v>144</v>
      </c>
      <c r="AU135" s="142" t="s">
        <v>83</v>
      </c>
      <c r="AY135" s="16" t="s">
        <v>142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6" t="s">
        <v>81</v>
      </c>
      <c r="BK135" s="143">
        <f t="shared" si="9"/>
        <v>0</v>
      </c>
      <c r="BL135" s="16" t="s">
        <v>231</v>
      </c>
      <c r="BM135" s="142" t="s">
        <v>1138</v>
      </c>
    </row>
    <row r="136" spans="2:65" s="1" customFormat="1" ht="16.5" customHeight="1">
      <c r="B136" s="31"/>
      <c r="C136" s="131" t="s">
        <v>224</v>
      </c>
      <c r="D136" s="131" t="s">
        <v>144</v>
      </c>
      <c r="E136" s="132" t="s">
        <v>1139</v>
      </c>
      <c r="F136" s="133" t="s">
        <v>1140</v>
      </c>
      <c r="G136" s="134" t="s">
        <v>209</v>
      </c>
      <c r="H136" s="135">
        <v>30</v>
      </c>
      <c r="I136" s="136"/>
      <c r="J136" s="137">
        <f t="shared" si="0"/>
        <v>0</v>
      </c>
      <c r="K136" s="133" t="s">
        <v>1</v>
      </c>
      <c r="L136" s="31"/>
      <c r="M136" s="138" t="s">
        <v>1</v>
      </c>
      <c r="N136" s="139" t="s">
        <v>38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231</v>
      </c>
      <c r="AT136" s="142" t="s">
        <v>144</v>
      </c>
      <c r="AU136" s="142" t="s">
        <v>83</v>
      </c>
      <c r="AY136" s="16" t="s">
        <v>142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6" t="s">
        <v>81</v>
      </c>
      <c r="BK136" s="143">
        <f t="shared" si="9"/>
        <v>0</v>
      </c>
      <c r="BL136" s="16" t="s">
        <v>231</v>
      </c>
      <c r="BM136" s="142" t="s">
        <v>1141</v>
      </c>
    </row>
    <row r="137" spans="2:65" s="1" customFormat="1" ht="16.5" customHeight="1">
      <c r="B137" s="31"/>
      <c r="C137" s="131" t="s">
        <v>8</v>
      </c>
      <c r="D137" s="131" t="s">
        <v>144</v>
      </c>
      <c r="E137" s="132" t="s">
        <v>1142</v>
      </c>
      <c r="F137" s="133" t="s">
        <v>1143</v>
      </c>
      <c r="G137" s="134" t="s">
        <v>209</v>
      </c>
      <c r="H137" s="135">
        <v>150</v>
      </c>
      <c r="I137" s="136"/>
      <c r="J137" s="137">
        <f t="shared" si="0"/>
        <v>0</v>
      </c>
      <c r="K137" s="133" t="s">
        <v>1</v>
      </c>
      <c r="L137" s="31"/>
      <c r="M137" s="138" t="s">
        <v>1</v>
      </c>
      <c r="N137" s="139" t="s">
        <v>38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231</v>
      </c>
      <c r="AT137" s="142" t="s">
        <v>144</v>
      </c>
      <c r="AU137" s="142" t="s">
        <v>83</v>
      </c>
      <c r="AY137" s="16" t="s">
        <v>142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6" t="s">
        <v>81</v>
      </c>
      <c r="BK137" s="143">
        <f t="shared" si="9"/>
        <v>0</v>
      </c>
      <c r="BL137" s="16" t="s">
        <v>231</v>
      </c>
      <c r="BM137" s="142" t="s">
        <v>1144</v>
      </c>
    </row>
    <row r="138" spans="2:65" s="1" customFormat="1" ht="16.5" customHeight="1">
      <c r="B138" s="31"/>
      <c r="C138" s="131" t="s">
        <v>231</v>
      </c>
      <c r="D138" s="131" t="s">
        <v>144</v>
      </c>
      <c r="E138" s="132" t="s">
        <v>1145</v>
      </c>
      <c r="F138" s="133" t="s">
        <v>1146</v>
      </c>
      <c r="G138" s="134" t="s">
        <v>309</v>
      </c>
      <c r="H138" s="135">
        <v>222</v>
      </c>
      <c r="I138" s="136"/>
      <c r="J138" s="137">
        <f t="shared" si="0"/>
        <v>0</v>
      </c>
      <c r="K138" s="133" t="s">
        <v>1</v>
      </c>
      <c r="L138" s="31"/>
      <c r="M138" s="138" t="s">
        <v>1</v>
      </c>
      <c r="N138" s="139" t="s">
        <v>38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231</v>
      </c>
      <c r="AT138" s="142" t="s">
        <v>144</v>
      </c>
      <c r="AU138" s="142" t="s">
        <v>83</v>
      </c>
      <c r="AY138" s="16" t="s">
        <v>142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81</v>
      </c>
      <c r="BK138" s="143">
        <f t="shared" si="9"/>
        <v>0</v>
      </c>
      <c r="BL138" s="16" t="s">
        <v>231</v>
      </c>
      <c r="BM138" s="142" t="s">
        <v>1147</v>
      </c>
    </row>
    <row r="139" spans="2:65" s="1" customFormat="1" ht="16.5" customHeight="1">
      <c r="B139" s="31"/>
      <c r="C139" s="131" t="s">
        <v>235</v>
      </c>
      <c r="D139" s="131" t="s">
        <v>144</v>
      </c>
      <c r="E139" s="132" t="s">
        <v>1148</v>
      </c>
      <c r="F139" s="133" t="s">
        <v>1149</v>
      </c>
      <c r="G139" s="134" t="s">
        <v>902</v>
      </c>
      <c r="H139" s="135">
        <v>1</v>
      </c>
      <c r="I139" s="136"/>
      <c r="J139" s="137">
        <f t="shared" si="0"/>
        <v>0</v>
      </c>
      <c r="K139" s="133" t="s">
        <v>1</v>
      </c>
      <c r="L139" s="31"/>
      <c r="M139" s="138" t="s">
        <v>1</v>
      </c>
      <c r="N139" s="139" t="s">
        <v>38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231</v>
      </c>
      <c r="AT139" s="142" t="s">
        <v>144</v>
      </c>
      <c r="AU139" s="142" t="s">
        <v>83</v>
      </c>
      <c r="AY139" s="16" t="s">
        <v>142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81</v>
      </c>
      <c r="BK139" s="143">
        <f t="shared" si="9"/>
        <v>0</v>
      </c>
      <c r="BL139" s="16" t="s">
        <v>231</v>
      </c>
      <c r="BM139" s="142" t="s">
        <v>1150</v>
      </c>
    </row>
    <row r="140" spans="2:65" s="1" customFormat="1" ht="21.75" customHeight="1">
      <c r="B140" s="31"/>
      <c r="C140" s="131" t="s">
        <v>239</v>
      </c>
      <c r="D140" s="131" t="s">
        <v>144</v>
      </c>
      <c r="E140" s="132" t="s">
        <v>1151</v>
      </c>
      <c r="F140" s="133" t="s">
        <v>1152</v>
      </c>
      <c r="G140" s="134" t="s">
        <v>902</v>
      </c>
      <c r="H140" s="135">
        <v>1</v>
      </c>
      <c r="I140" s="136"/>
      <c r="J140" s="137">
        <f t="shared" si="0"/>
        <v>0</v>
      </c>
      <c r="K140" s="133" t="s">
        <v>1</v>
      </c>
      <c r="L140" s="31"/>
      <c r="M140" s="138" t="s">
        <v>1</v>
      </c>
      <c r="N140" s="139" t="s">
        <v>38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231</v>
      </c>
      <c r="AT140" s="142" t="s">
        <v>144</v>
      </c>
      <c r="AU140" s="142" t="s">
        <v>83</v>
      </c>
      <c r="AY140" s="16" t="s">
        <v>142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81</v>
      </c>
      <c r="BK140" s="143">
        <f t="shared" si="9"/>
        <v>0</v>
      </c>
      <c r="BL140" s="16" t="s">
        <v>231</v>
      </c>
      <c r="BM140" s="142" t="s">
        <v>1153</v>
      </c>
    </row>
    <row r="141" spans="2:65" s="11" customFormat="1" ht="22.9" customHeight="1">
      <c r="B141" s="119"/>
      <c r="D141" s="120" t="s">
        <v>72</v>
      </c>
      <c r="E141" s="129" t="s">
        <v>1154</v>
      </c>
      <c r="F141" s="129" t="s">
        <v>1155</v>
      </c>
      <c r="I141" s="122"/>
      <c r="J141" s="130">
        <f>BK141</f>
        <v>0</v>
      </c>
      <c r="L141" s="119"/>
      <c r="M141" s="124"/>
      <c r="P141" s="125">
        <f>SUM(P142:P151)</f>
        <v>0</v>
      </c>
      <c r="R141" s="125">
        <f>SUM(R142:R151)</f>
        <v>0</v>
      </c>
      <c r="T141" s="126">
        <f>SUM(T142:T151)</f>
        <v>0</v>
      </c>
      <c r="AR141" s="120" t="s">
        <v>83</v>
      </c>
      <c r="AT141" s="127" t="s">
        <v>72</v>
      </c>
      <c r="AU141" s="127" t="s">
        <v>81</v>
      </c>
      <c r="AY141" s="120" t="s">
        <v>142</v>
      </c>
      <c r="BK141" s="128">
        <f>SUM(BK142:BK151)</f>
        <v>0</v>
      </c>
    </row>
    <row r="142" spans="2:65" s="1" customFormat="1" ht="16.5" customHeight="1">
      <c r="B142" s="31"/>
      <c r="C142" s="131" t="s">
        <v>247</v>
      </c>
      <c r="D142" s="131" t="s">
        <v>144</v>
      </c>
      <c r="E142" s="132" t="s">
        <v>1156</v>
      </c>
      <c r="F142" s="133" t="s">
        <v>1157</v>
      </c>
      <c r="G142" s="134" t="s">
        <v>209</v>
      </c>
      <c r="H142" s="135">
        <v>20</v>
      </c>
      <c r="I142" s="136"/>
      <c r="J142" s="137">
        <f t="shared" ref="J142:J151" si="10">ROUND(I142*H142,2)</f>
        <v>0</v>
      </c>
      <c r="K142" s="133" t="s">
        <v>1</v>
      </c>
      <c r="L142" s="31"/>
      <c r="M142" s="138" t="s">
        <v>1</v>
      </c>
      <c r="N142" s="139" t="s">
        <v>38</v>
      </c>
      <c r="P142" s="140">
        <f t="shared" ref="P142:P151" si="11">O142*H142</f>
        <v>0</v>
      </c>
      <c r="Q142" s="140">
        <v>0</v>
      </c>
      <c r="R142" s="140">
        <f t="shared" ref="R142:R151" si="12">Q142*H142</f>
        <v>0</v>
      </c>
      <c r="S142" s="140">
        <v>0</v>
      </c>
      <c r="T142" s="141">
        <f t="shared" ref="T142:T151" si="13">S142*H142</f>
        <v>0</v>
      </c>
      <c r="AR142" s="142" t="s">
        <v>231</v>
      </c>
      <c r="AT142" s="142" t="s">
        <v>144</v>
      </c>
      <c r="AU142" s="142" t="s">
        <v>83</v>
      </c>
      <c r="AY142" s="16" t="s">
        <v>142</v>
      </c>
      <c r="BE142" s="143">
        <f t="shared" ref="BE142:BE151" si="14">IF(N142="základní",J142,0)</f>
        <v>0</v>
      </c>
      <c r="BF142" s="143">
        <f t="shared" ref="BF142:BF151" si="15">IF(N142="snížená",J142,0)</f>
        <v>0</v>
      </c>
      <c r="BG142" s="143">
        <f t="shared" ref="BG142:BG151" si="16">IF(N142="zákl. přenesená",J142,0)</f>
        <v>0</v>
      </c>
      <c r="BH142" s="143">
        <f t="shared" ref="BH142:BH151" si="17">IF(N142="sníž. přenesená",J142,0)</f>
        <v>0</v>
      </c>
      <c r="BI142" s="143">
        <f t="shared" ref="BI142:BI151" si="18">IF(N142="nulová",J142,0)</f>
        <v>0</v>
      </c>
      <c r="BJ142" s="16" t="s">
        <v>81</v>
      </c>
      <c r="BK142" s="143">
        <f t="shared" ref="BK142:BK151" si="19">ROUND(I142*H142,2)</f>
        <v>0</v>
      </c>
      <c r="BL142" s="16" t="s">
        <v>231</v>
      </c>
      <c r="BM142" s="142" t="s">
        <v>1158</v>
      </c>
    </row>
    <row r="143" spans="2:65" s="1" customFormat="1" ht="16.5" customHeight="1">
      <c r="B143" s="31"/>
      <c r="C143" s="131" t="s">
        <v>251</v>
      </c>
      <c r="D143" s="131" t="s">
        <v>144</v>
      </c>
      <c r="E143" s="132" t="s">
        <v>1159</v>
      </c>
      <c r="F143" s="133" t="s">
        <v>1160</v>
      </c>
      <c r="G143" s="134" t="s">
        <v>209</v>
      </c>
      <c r="H143" s="135">
        <v>2</v>
      </c>
      <c r="I143" s="136"/>
      <c r="J143" s="137">
        <f t="shared" si="10"/>
        <v>0</v>
      </c>
      <c r="K143" s="133" t="s">
        <v>1</v>
      </c>
      <c r="L143" s="31"/>
      <c r="M143" s="138" t="s">
        <v>1</v>
      </c>
      <c r="N143" s="139" t="s">
        <v>38</v>
      </c>
      <c r="P143" s="140">
        <f t="shared" si="11"/>
        <v>0</v>
      </c>
      <c r="Q143" s="140">
        <v>0</v>
      </c>
      <c r="R143" s="140">
        <f t="shared" si="12"/>
        <v>0</v>
      </c>
      <c r="S143" s="140">
        <v>0</v>
      </c>
      <c r="T143" s="141">
        <f t="shared" si="13"/>
        <v>0</v>
      </c>
      <c r="AR143" s="142" t="s">
        <v>231</v>
      </c>
      <c r="AT143" s="142" t="s">
        <v>144</v>
      </c>
      <c r="AU143" s="142" t="s">
        <v>83</v>
      </c>
      <c r="AY143" s="16" t="s">
        <v>142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6" t="s">
        <v>81</v>
      </c>
      <c r="BK143" s="143">
        <f t="shared" si="19"/>
        <v>0</v>
      </c>
      <c r="BL143" s="16" t="s">
        <v>231</v>
      </c>
      <c r="BM143" s="142" t="s">
        <v>1161</v>
      </c>
    </row>
    <row r="144" spans="2:65" s="1" customFormat="1" ht="16.5" customHeight="1">
      <c r="B144" s="31"/>
      <c r="C144" s="131" t="s">
        <v>7</v>
      </c>
      <c r="D144" s="131" t="s">
        <v>144</v>
      </c>
      <c r="E144" s="132" t="s">
        <v>1162</v>
      </c>
      <c r="F144" s="133" t="s">
        <v>1163</v>
      </c>
      <c r="G144" s="134" t="s">
        <v>209</v>
      </c>
      <c r="H144" s="135">
        <v>1</v>
      </c>
      <c r="I144" s="136"/>
      <c r="J144" s="137">
        <f t="shared" si="10"/>
        <v>0</v>
      </c>
      <c r="K144" s="133" t="s">
        <v>1</v>
      </c>
      <c r="L144" s="31"/>
      <c r="M144" s="138" t="s">
        <v>1</v>
      </c>
      <c r="N144" s="139" t="s">
        <v>38</v>
      </c>
      <c r="P144" s="140">
        <f t="shared" si="11"/>
        <v>0</v>
      </c>
      <c r="Q144" s="140">
        <v>0</v>
      </c>
      <c r="R144" s="140">
        <f t="shared" si="12"/>
        <v>0</v>
      </c>
      <c r="S144" s="140">
        <v>0</v>
      </c>
      <c r="T144" s="141">
        <f t="shared" si="13"/>
        <v>0</v>
      </c>
      <c r="AR144" s="142" t="s">
        <v>231</v>
      </c>
      <c r="AT144" s="142" t="s">
        <v>144</v>
      </c>
      <c r="AU144" s="142" t="s">
        <v>83</v>
      </c>
      <c r="AY144" s="16" t="s">
        <v>142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6" t="s">
        <v>81</v>
      </c>
      <c r="BK144" s="143">
        <f t="shared" si="19"/>
        <v>0</v>
      </c>
      <c r="BL144" s="16" t="s">
        <v>231</v>
      </c>
      <c r="BM144" s="142" t="s">
        <v>1164</v>
      </c>
    </row>
    <row r="145" spans="2:65" s="1" customFormat="1" ht="16.5" customHeight="1">
      <c r="B145" s="31"/>
      <c r="C145" s="131" t="s">
        <v>266</v>
      </c>
      <c r="D145" s="131" t="s">
        <v>144</v>
      </c>
      <c r="E145" s="132" t="s">
        <v>1165</v>
      </c>
      <c r="F145" s="133" t="s">
        <v>1166</v>
      </c>
      <c r="G145" s="134" t="s">
        <v>209</v>
      </c>
      <c r="H145" s="135">
        <v>1</v>
      </c>
      <c r="I145" s="136"/>
      <c r="J145" s="137">
        <f t="shared" si="10"/>
        <v>0</v>
      </c>
      <c r="K145" s="133" t="s">
        <v>1</v>
      </c>
      <c r="L145" s="31"/>
      <c r="M145" s="138" t="s">
        <v>1</v>
      </c>
      <c r="N145" s="139" t="s">
        <v>38</v>
      </c>
      <c r="P145" s="140">
        <f t="shared" si="11"/>
        <v>0</v>
      </c>
      <c r="Q145" s="140">
        <v>0</v>
      </c>
      <c r="R145" s="140">
        <f t="shared" si="12"/>
        <v>0</v>
      </c>
      <c r="S145" s="140">
        <v>0</v>
      </c>
      <c r="T145" s="141">
        <f t="shared" si="13"/>
        <v>0</v>
      </c>
      <c r="AR145" s="142" t="s">
        <v>231</v>
      </c>
      <c r="AT145" s="142" t="s">
        <v>144</v>
      </c>
      <c r="AU145" s="142" t="s">
        <v>83</v>
      </c>
      <c r="AY145" s="16" t="s">
        <v>142</v>
      </c>
      <c r="BE145" s="143">
        <f t="shared" si="14"/>
        <v>0</v>
      </c>
      <c r="BF145" s="143">
        <f t="shared" si="15"/>
        <v>0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6" t="s">
        <v>81</v>
      </c>
      <c r="BK145" s="143">
        <f t="shared" si="19"/>
        <v>0</v>
      </c>
      <c r="BL145" s="16" t="s">
        <v>231</v>
      </c>
      <c r="BM145" s="142" t="s">
        <v>1167</v>
      </c>
    </row>
    <row r="146" spans="2:65" s="1" customFormat="1" ht="16.5" customHeight="1">
      <c r="B146" s="31"/>
      <c r="C146" s="131" t="s">
        <v>272</v>
      </c>
      <c r="D146" s="131" t="s">
        <v>144</v>
      </c>
      <c r="E146" s="132" t="s">
        <v>1168</v>
      </c>
      <c r="F146" s="133" t="s">
        <v>1169</v>
      </c>
      <c r="G146" s="134" t="s">
        <v>209</v>
      </c>
      <c r="H146" s="135">
        <v>1</v>
      </c>
      <c r="I146" s="136"/>
      <c r="J146" s="137">
        <f t="shared" si="10"/>
        <v>0</v>
      </c>
      <c r="K146" s="133" t="s">
        <v>1</v>
      </c>
      <c r="L146" s="31"/>
      <c r="M146" s="138" t="s">
        <v>1</v>
      </c>
      <c r="N146" s="139" t="s">
        <v>38</v>
      </c>
      <c r="P146" s="140">
        <f t="shared" si="11"/>
        <v>0</v>
      </c>
      <c r="Q146" s="140">
        <v>0</v>
      </c>
      <c r="R146" s="140">
        <f t="shared" si="12"/>
        <v>0</v>
      </c>
      <c r="S146" s="140">
        <v>0</v>
      </c>
      <c r="T146" s="141">
        <f t="shared" si="13"/>
        <v>0</v>
      </c>
      <c r="AR146" s="142" t="s">
        <v>231</v>
      </c>
      <c r="AT146" s="142" t="s">
        <v>144</v>
      </c>
      <c r="AU146" s="142" t="s">
        <v>83</v>
      </c>
      <c r="AY146" s="16" t="s">
        <v>142</v>
      </c>
      <c r="BE146" s="143">
        <f t="shared" si="14"/>
        <v>0</v>
      </c>
      <c r="BF146" s="143">
        <f t="shared" si="15"/>
        <v>0</v>
      </c>
      <c r="BG146" s="143">
        <f t="shared" si="16"/>
        <v>0</v>
      </c>
      <c r="BH146" s="143">
        <f t="shared" si="17"/>
        <v>0</v>
      </c>
      <c r="BI146" s="143">
        <f t="shared" si="18"/>
        <v>0</v>
      </c>
      <c r="BJ146" s="16" t="s">
        <v>81</v>
      </c>
      <c r="BK146" s="143">
        <f t="shared" si="19"/>
        <v>0</v>
      </c>
      <c r="BL146" s="16" t="s">
        <v>231</v>
      </c>
      <c r="BM146" s="142" t="s">
        <v>1170</v>
      </c>
    </row>
    <row r="147" spans="2:65" s="1" customFormat="1" ht="21.75" customHeight="1">
      <c r="B147" s="31"/>
      <c r="C147" s="131" t="s">
        <v>277</v>
      </c>
      <c r="D147" s="131" t="s">
        <v>144</v>
      </c>
      <c r="E147" s="132" t="s">
        <v>1171</v>
      </c>
      <c r="F147" s="133" t="s">
        <v>1172</v>
      </c>
      <c r="G147" s="134" t="s">
        <v>209</v>
      </c>
      <c r="H147" s="135">
        <v>18</v>
      </c>
      <c r="I147" s="136"/>
      <c r="J147" s="137">
        <f t="shared" si="10"/>
        <v>0</v>
      </c>
      <c r="K147" s="133" t="s">
        <v>1</v>
      </c>
      <c r="L147" s="31"/>
      <c r="M147" s="138" t="s">
        <v>1</v>
      </c>
      <c r="N147" s="139" t="s">
        <v>38</v>
      </c>
      <c r="P147" s="140">
        <f t="shared" si="11"/>
        <v>0</v>
      </c>
      <c r="Q147" s="140">
        <v>0</v>
      </c>
      <c r="R147" s="140">
        <f t="shared" si="12"/>
        <v>0</v>
      </c>
      <c r="S147" s="140">
        <v>0</v>
      </c>
      <c r="T147" s="141">
        <f t="shared" si="13"/>
        <v>0</v>
      </c>
      <c r="AR147" s="142" t="s">
        <v>231</v>
      </c>
      <c r="AT147" s="142" t="s">
        <v>144</v>
      </c>
      <c r="AU147" s="142" t="s">
        <v>83</v>
      </c>
      <c r="AY147" s="16" t="s">
        <v>142</v>
      </c>
      <c r="BE147" s="143">
        <f t="shared" si="14"/>
        <v>0</v>
      </c>
      <c r="BF147" s="143">
        <f t="shared" si="15"/>
        <v>0</v>
      </c>
      <c r="BG147" s="143">
        <f t="shared" si="16"/>
        <v>0</v>
      </c>
      <c r="BH147" s="143">
        <f t="shared" si="17"/>
        <v>0</v>
      </c>
      <c r="BI147" s="143">
        <f t="shared" si="18"/>
        <v>0</v>
      </c>
      <c r="BJ147" s="16" t="s">
        <v>81</v>
      </c>
      <c r="BK147" s="143">
        <f t="shared" si="19"/>
        <v>0</v>
      </c>
      <c r="BL147" s="16" t="s">
        <v>231</v>
      </c>
      <c r="BM147" s="142" t="s">
        <v>1173</v>
      </c>
    </row>
    <row r="148" spans="2:65" s="1" customFormat="1" ht="24.2" customHeight="1">
      <c r="B148" s="31"/>
      <c r="C148" s="131" t="s">
        <v>281</v>
      </c>
      <c r="D148" s="131" t="s">
        <v>144</v>
      </c>
      <c r="E148" s="132" t="s">
        <v>1174</v>
      </c>
      <c r="F148" s="133" t="s">
        <v>1175</v>
      </c>
      <c r="G148" s="134" t="s">
        <v>209</v>
      </c>
      <c r="H148" s="135">
        <v>1</v>
      </c>
      <c r="I148" s="136"/>
      <c r="J148" s="137">
        <f t="shared" si="10"/>
        <v>0</v>
      </c>
      <c r="K148" s="133" t="s">
        <v>1</v>
      </c>
      <c r="L148" s="31"/>
      <c r="M148" s="138" t="s">
        <v>1</v>
      </c>
      <c r="N148" s="139" t="s">
        <v>38</v>
      </c>
      <c r="P148" s="140">
        <f t="shared" si="11"/>
        <v>0</v>
      </c>
      <c r="Q148" s="140">
        <v>0</v>
      </c>
      <c r="R148" s="140">
        <f t="shared" si="12"/>
        <v>0</v>
      </c>
      <c r="S148" s="140">
        <v>0</v>
      </c>
      <c r="T148" s="141">
        <f t="shared" si="13"/>
        <v>0</v>
      </c>
      <c r="AR148" s="142" t="s">
        <v>231</v>
      </c>
      <c r="AT148" s="142" t="s">
        <v>144</v>
      </c>
      <c r="AU148" s="142" t="s">
        <v>83</v>
      </c>
      <c r="AY148" s="16" t="s">
        <v>142</v>
      </c>
      <c r="BE148" s="143">
        <f t="shared" si="14"/>
        <v>0</v>
      </c>
      <c r="BF148" s="143">
        <f t="shared" si="15"/>
        <v>0</v>
      </c>
      <c r="BG148" s="143">
        <f t="shared" si="16"/>
        <v>0</v>
      </c>
      <c r="BH148" s="143">
        <f t="shared" si="17"/>
        <v>0</v>
      </c>
      <c r="BI148" s="143">
        <f t="shared" si="18"/>
        <v>0</v>
      </c>
      <c r="BJ148" s="16" t="s">
        <v>81</v>
      </c>
      <c r="BK148" s="143">
        <f t="shared" si="19"/>
        <v>0</v>
      </c>
      <c r="BL148" s="16" t="s">
        <v>231</v>
      </c>
      <c r="BM148" s="142" t="s">
        <v>1176</v>
      </c>
    </row>
    <row r="149" spans="2:65" s="1" customFormat="1" ht="16.5" customHeight="1">
      <c r="B149" s="31"/>
      <c r="C149" s="131" t="s">
        <v>285</v>
      </c>
      <c r="D149" s="131" t="s">
        <v>144</v>
      </c>
      <c r="E149" s="132" t="s">
        <v>1177</v>
      </c>
      <c r="F149" s="133" t="s">
        <v>1178</v>
      </c>
      <c r="G149" s="134" t="s">
        <v>209</v>
      </c>
      <c r="H149" s="135">
        <v>38</v>
      </c>
      <c r="I149" s="136"/>
      <c r="J149" s="137">
        <f t="shared" si="10"/>
        <v>0</v>
      </c>
      <c r="K149" s="133" t="s">
        <v>1</v>
      </c>
      <c r="L149" s="31"/>
      <c r="M149" s="138" t="s">
        <v>1</v>
      </c>
      <c r="N149" s="139" t="s">
        <v>38</v>
      </c>
      <c r="P149" s="140">
        <f t="shared" si="11"/>
        <v>0</v>
      </c>
      <c r="Q149" s="140">
        <v>0</v>
      </c>
      <c r="R149" s="140">
        <f t="shared" si="12"/>
        <v>0</v>
      </c>
      <c r="S149" s="140">
        <v>0</v>
      </c>
      <c r="T149" s="141">
        <f t="shared" si="13"/>
        <v>0</v>
      </c>
      <c r="AR149" s="142" t="s">
        <v>231</v>
      </c>
      <c r="AT149" s="142" t="s">
        <v>144</v>
      </c>
      <c r="AU149" s="142" t="s">
        <v>83</v>
      </c>
      <c r="AY149" s="16" t="s">
        <v>142</v>
      </c>
      <c r="BE149" s="143">
        <f t="shared" si="14"/>
        <v>0</v>
      </c>
      <c r="BF149" s="143">
        <f t="shared" si="15"/>
        <v>0</v>
      </c>
      <c r="BG149" s="143">
        <f t="shared" si="16"/>
        <v>0</v>
      </c>
      <c r="BH149" s="143">
        <f t="shared" si="17"/>
        <v>0</v>
      </c>
      <c r="BI149" s="143">
        <f t="shared" si="18"/>
        <v>0</v>
      </c>
      <c r="BJ149" s="16" t="s">
        <v>81</v>
      </c>
      <c r="BK149" s="143">
        <f t="shared" si="19"/>
        <v>0</v>
      </c>
      <c r="BL149" s="16" t="s">
        <v>231</v>
      </c>
      <c r="BM149" s="142" t="s">
        <v>1179</v>
      </c>
    </row>
    <row r="150" spans="2:65" s="1" customFormat="1" ht="16.5" customHeight="1">
      <c r="B150" s="31"/>
      <c r="C150" s="131" t="s">
        <v>289</v>
      </c>
      <c r="D150" s="131" t="s">
        <v>144</v>
      </c>
      <c r="E150" s="132" t="s">
        <v>1180</v>
      </c>
      <c r="F150" s="133" t="s">
        <v>1181</v>
      </c>
      <c r="G150" s="134" t="s">
        <v>209</v>
      </c>
      <c r="H150" s="135">
        <v>19</v>
      </c>
      <c r="I150" s="136"/>
      <c r="J150" s="137">
        <f t="shared" si="10"/>
        <v>0</v>
      </c>
      <c r="K150" s="133" t="s">
        <v>1</v>
      </c>
      <c r="L150" s="31"/>
      <c r="M150" s="138" t="s">
        <v>1</v>
      </c>
      <c r="N150" s="139" t="s">
        <v>38</v>
      </c>
      <c r="P150" s="140">
        <f t="shared" si="11"/>
        <v>0</v>
      </c>
      <c r="Q150" s="140">
        <v>0</v>
      </c>
      <c r="R150" s="140">
        <f t="shared" si="12"/>
        <v>0</v>
      </c>
      <c r="S150" s="140">
        <v>0</v>
      </c>
      <c r="T150" s="141">
        <f t="shared" si="13"/>
        <v>0</v>
      </c>
      <c r="AR150" s="142" t="s">
        <v>231</v>
      </c>
      <c r="AT150" s="142" t="s">
        <v>144</v>
      </c>
      <c r="AU150" s="142" t="s">
        <v>83</v>
      </c>
      <c r="AY150" s="16" t="s">
        <v>142</v>
      </c>
      <c r="BE150" s="143">
        <f t="shared" si="14"/>
        <v>0</v>
      </c>
      <c r="BF150" s="143">
        <f t="shared" si="15"/>
        <v>0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6" t="s">
        <v>81</v>
      </c>
      <c r="BK150" s="143">
        <f t="shared" si="19"/>
        <v>0</v>
      </c>
      <c r="BL150" s="16" t="s">
        <v>231</v>
      </c>
      <c r="BM150" s="142" t="s">
        <v>1182</v>
      </c>
    </row>
    <row r="151" spans="2:65" s="1" customFormat="1" ht="16.5" customHeight="1">
      <c r="B151" s="31"/>
      <c r="C151" s="131" t="s">
        <v>293</v>
      </c>
      <c r="D151" s="131" t="s">
        <v>144</v>
      </c>
      <c r="E151" s="132" t="s">
        <v>1183</v>
      </c>
      <c r="F151" s="133" t="s">
        <v>1184</v>
      </c>
      <c r="G151" s="134" t="s">
        <v>209</v>
      </c>
      <c r="H151" s="135">
        <v>81</v>
      </c>
      <c r="I151" s="136"/>
      <c r="J151" s="137">
        <f t="shared" si="10"/>
        <v>0</v>
      </c>
      <c r="K151" s="133" t="s">
        <v>1</v>
      </c>
      <c r="L151" s="31"/>
      <c r="M151" s="138" t="s">
        <v>1</v>
      </c>
      <c r="N151" s="139" t="s">
        <v>38</v>
      </c>
      <c r="P151" s="140">
        <f t="shared" si="11"/>
        <v>0</v>
      </c>
      <c r="Q151" s="140">
        <v>0</v>
      </c>
      <c r="R151" s="140">
        <f t="shared" si="12"/>
        <v>0</v>
      </c>
      <c r="S151" s="140">
        <v>0</v>
      </c>
      <c r="T151" s="141">
        <f t="shared" si="13"/>
        <v>0</v>
      </c>
      <c r="AR151" s="142" t="s">
        <v>231</v>
      </c>
      <c r="AT151" s="142" t="s">
        <v>144</v>
      </c>
      <c r="AU151" s="142" t="s">
        <v>83</v>
      </c>
      <c r="AY151" s="16" t="s">
        <v>142</v>
      </c>
      <c r="BE151" s="143">
        <f t="shared" si="14"/>
        <v>0</v>
      </c>
      <c r="BF151" s="143">
        <f t="shared" si="15"/>
        <v>0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6" t="s">
        <v>81</v>
      </c>
      <c r="BK151" s="143">
        <f t="shared" si="19"/>
        <v>0</v>
      </c>
      <c r="BL151" s="16" t="s">
        <v>231</v>
      </c>
      <c r="BM151" s="142" t="s">
        <v>1185</v>
      </c>
    </row>
    <row r="152" spans="2:65" s="11" customFormat="1" ht="22.9" customHeight="1">
      <c r="B152" s="119"/>
      <c r="D152" s="120" t="s">
        <v>72</v>
      </c>
      <c r="E152" s="129" t="s">
        <v>1186</v>
      </c>
      <c r="F152" s="129" t="s">
        <v>1187</v>
      </c>
      <c r="I152" s="122"/>
      <c r="J152" s="130">
        <f>BK152</f>
        <v>0</v>
      </c>
      <c r="L152" s="119"/>
      <c r="M152" s="124"/>
      <c r="P152" s="125">
        <f>SUM(P153:P170)</f>
        <v>0</v>
      </c>
      <c r="R152" s="125">
        <f>SUM(R153:R170)</f>
        <v>0</v>
      </c>
      <c r="T152" s="126">
        <f>SUM(T153:T170)</f>
        <v>0</v>
      </c>
      <c r="AR152" s="120" t="s">
        <v>83</v>
      </c>
      <c r="AT152" s="127" t="s">
        <v>72</v>
      </c>
      <c r="AU152" s="127" t="s">
        <v>81</v>
      </c>
      <c r="AY152" s="120" t="s">
        <v>142</v>
      </c>
      <c r="BK152" s="128">
        <f>SUM(BK153:BK170)</f>
        <v>0</v>
      </c>
    </row>
    <row r="153" spans="2:65" s="1" customFormat="1" ht="16.5" customHeight="1">
      <c r="B153" s="31"/>
      <c r="C153" s="131" t="s">
        <v>297</v>
      </c>
      <c r="D153" s="131" t="s">
        <v>144</v>
      </c>
      <c r="E153" s="132" t="s">
        <v>1188</v>
      </c>
      <c r="F153" s="133" t="s">
        <v>1189</v>
      </c>
      <c r="G153" s="134" t="s">
        <v>1022</v>
      </c>
      <c r="H153" s="135">
        <v>1</v>
      </c>
      <c r="I153" s="136"/>
      <c r="J153" s="137">
        <f t="shared" ref="J153:J170" si="20">ROUND(I153*H153,2)</f>
        <v>0</v>
      </c>
      <c r="K153" s="133" t="s">
        <v>1</v>
      </c>
      <c r="L153" s="31"/>
      <c r="M153" s="138" t="s">
        <v>1</v>
      </c>
      <c r="N153" s="139" t="s">
        <v>38</v>
      </c>
      <c r="P153" s="140">
        <f t="shared" ref="P153:P170" si="21">O153*H153</f>
        <v>0</v>
      </c>
      <c r="Q153" s="140">
        <v>0</v>
      </c>
      <c r="R153" s="140">
        <f t="shared" ref="R153:R170" si="22">Q153*H153</f>
        <v>0</v>
      </c>
      <c r="S153" s="140">
        <v>0</v>
      </c>
      <c r="T153" s="141">
        <f t="shared" ref="T153:T170" si="23">S153*H153</f>
        <v>0</v>
      </c>
      <c r="AR153" s="142" t="s">
        <v>231</v>
      </c>
      <c r="AT153" s="142" t="s">
        <v>144</v>
      </c>
      <c r="AU153" s="142" t="s">
        <v>83</v>
      </c>
      <c r="AY153" s="16" t="s">
        <v>142</v>
      </c>
      <c r="BE153" s="143">
        <f t="shared" ref="BE153:BE170" si="24">IF(N153="základní",J153,0)</f>
        <v>0</v>
      </c>
      <c r="BF153" s="143">
        <f t="shared" ref="BF153:BF170" si="25">IF(N153="snížená",J153,0)</f>
        <v>0</v>
      </c>
      <c r="BG153" s="143">
        <f t="shared" ref="BG153:BG170" si="26">IF(N153="zákl. přenesená",J153,0)</f>
        <v>0</v>
      </c>
      <c r="BH153" s="143">
        <f t="shared" ref="BH153:BH170" si="27">IF(N153="sníž. přenesená",J153,0)</f>
        <v>0</v>
      </c>
      <c r="BI153" s="143">
        <f t="shared" ref="BI153:BI170" si="28">IF(N153="nulová",J153,0)</f>
        <v>0</v>
      </c>
      <c r="BJ153" s="16" t="s">
        <v>81</v>
      </c>
      <c r="BK153" s="143">
        <f t="shared" ref="BK153:BK170" si="29">ROUND(I153*H153,2)</f>
        <v>0</v>
      </c>
      <c r="BL153" s="16" t="s">
        <v>231</v>
      </c>
      <c r="BM153" s="142" t="s">
        <v>1190</v>
      </c>
    </row>
    <row r="154" spans="2:65" s="1" customFormat="1" ht="16.5" customHeight="1">
      <c r="B154" s="31"/>
      <c r="C154" s="131" t="s">
        <v>302</v>
      </c>
      <c r="D154" s="131" t="s">
        <v>144</v>
      </c>
      <c r="E154" s="132" t="s">
        <v>1191</v>
      </c>
      <c r="F154" s="133" t="s">
        <v>1192</v>
      </c>
      <c r="G154" s="134" t="s">
        <v>209</v>
      </c>
      <c r="H154" s="135">
        <v>10</v>
      </c>
      <c r="I154" s="136"/>
      <c r="J154" s="137">
        <f t="shared" si="20"/>
        <v>0</v>
      </c>
      <c r="K154" s="133" t="s">
        <v>1</v>
      </c>
      <c r="L154" s="31"/>
      <c r="M154" s="138" t="s">
        <v>1</v>
      </c>
      <c r="N154" s="139" t="s">
        <v>38</v>
      </c>
      <c r="P154" s="140">
        <f t="shared" si="21"/>
        <v>0</v>
      </c>
      <c r="Q154" s="140">
        <v>0</v>
      </c>
      <c r="R154" s="140">
        <f t="shared" si="22"/>
        <v>0</v>
      </c>
      <c r="S154" s="140">
        <v>0</v>
      </c>
      <c r="T154" s="141">
        <f t="shared" si="23"/>
        <v>0</v>
      </c>
      <c r="AR154" s="142" t="s">
        <v>231</v>
      </c>
      <c r="AT154" s="142" t="s">
        <v>144</v>
      </c>
      <c r="AU154" s="142" t="s">
        <v>83</v>
      </c>
      <c r="AY154" s="16" t="s">
        <v>142</v>
      </c>
      <c r="BE154" s="143">
        <f t="shared" si="24"/>
        <v>0</v>
      </c>
      <c r="BF154" s="143">
        <f t="shared" si="25"/>
        <v>0</v>
      </c>
      <c r="BG154" s="143">
        <f t="shared" si="26"/>
        <v>0</v>
      </c>
      <c r="BH154" s="143">
        <f t="shared" si="27"/>
        <v>0</v>
      </c>
      <c r="BI154" s="143">
        <f t="shared" si="28"/>
        <v>0</v>
      </c>
      <c r="BJ154" s="16" t="s">
        <v>81</v>
      </c>
      <c r="BK154" s="143">
        <f t="shared" si="29"/>
        <v>0</v>
      </c>
      <c r="BL154" s="16" t="s">
        <v>231</v>
      </c>
      <c r="BM154" s="142" t="s">
        <v>1193</v>
      </c>
    </row>
    <row r="155" spans="2:65" s="1" customFormat="1" ht="16.5" customHeight="1">
      <c r="B155" s="31"/>
      <c r="C155" s="131" t="s">
        <v>306</v>
      </c>
      <c r="D155" s="131" t="s">
        <v>144</v>
      </c>
      <c r="E155" s="132" t="s">
        <v>1194</v>
      </c>
      <c r="F155" s="133" t="s">
        <v>1195</v>
      </c>
      <c r="G155" s="134" t="s">
        <v>163</v>
      </c>
      <c r="H155" s="135">
        <v>0.4</v>
      </c>
      <c r="I155" s="136"/>
      <c r="J155" s="137">
        <f t="shared" si="20"/>
        <v>0</v>
      </c>
      <c r="K155" s="133" t="s">
        <v>1</v>
      </c>
      <c r="L155" s="31"/>
      <c r="M155" s="138" t="s">
        <v>1</v>
      </c>
      <c r="N155" s="139" t="s">
        <v>38</v>
      </c>
      <c r="P155" s="140">
        <f t="shared" si="21"/>
        <v>0</v>
      </c>
      <c r="Q155" s="140">
        <v>0</v>
      </c>
      <c r="R155" s="140">
        <f t="shared" si="22"/>
        <v>0</v>
      </c>
      <c r="S155" s="140">
        <v>0</v>
      </c>
      <c r="T155" s="141">
        <f t="shared" si="23"/>
        <v>0</v>
      </c>
      <c r="AR155" s="142" t="s">
        <v>231</v>
      </c>
      <c r="AT155" s="142" t="s">
        <v>144</v>
      </c>
      <c r="AU155" s="142" t="s">
        <v>83</v>
      </c>
      <c r="AY155" s="16" t="s">
        <v>142</v>
      </c>
      <c r="BE155" s="143">
        <f t="shared" si="24"/>
        <v>0</v>
      </c>
      <c r="BF155" s="143">
        <f t="shared" si="25"/>
        <v>0</v>
      </c>
      <c r="BG155" s="143">
        <f t="shared" si="26"/>
        <v>0</v>
      </c>
      <c r="BH155" s="143">
        <f t="shared" si="27"/>
        <v>0</v>
      </c>
      <c r="BI155" s="143">
        <f t="shared" si="28"/>
        <v>0</v>
      </c>
      <c r="BJ155" s="16" t="s">
        <v>81</v>
      </c>
      <c r="BK155" s="143">
        <f t="shared" si="29"/>
        <v>0</v>
      </c>
      <c r="BL155" s="16" t="s">
        <v>231</v>
      </c>
      <c r="BM155" s="142" t="s">
        <v>1196</v>
      </c>
    </row>
    <row r="156" spans="2:65" s="1" customFormat="1" ht="55.5" customHeight="1">
      <c r="B156" s="31"/>
      <c r="C156" s="159" t="s">
        <v>314</v>
      </c>
      <c r="D156" s="159" t="s">
        <v>212</v>
      </c>
      <c r="E156" s="160" t="s">
        <v>1197</v>
      </c>
      <c r="F156" s="161" t="s">
        <v>1198</v>
      </c>
      <c r="G156" s="162" t="s">
        <v>209</v>
      </c>
      <c r="H156" s="163">
        <v>1</v>
      </c>
      <c r="I156" s="164"/>
      <c r="J156" s="165">
        <f t="shared" si="20"/>
        <v>0</v>
      </c>
      <c r="K156" s="161" t="s">
        <v>1</v>
      </c>
      <c r="L156" s="166"/>
      <c r="M156" s="167" t="s">
        <v>1</v>
      </c>
      <c r="N156" s="168" t="s">
        <v>38</v>
      </c>
      <c r="P156" s="140">
        <f t="shared" si="21"/>
        <v>0</v>
      </c>
      <c r="Q156" s="140">
        <v>0</v>
      </c>
      <c r="R156" s="140">
        <f t="shared" si="22"/>
        <v>0</v>
      </c>
      <c r="S156" s="140">
        <v>0</v>
      </c>
      <c r="T156" s="141">
        <f t="shared" si="23"/>
        <v>0</v>
      </c>
      <c r="AR156" s="142" t="s">
        <v>314</v>
      </c>
      <c r="AT156" s="142" t="s">
        <v>212</v>
      </c>
      <c r="AU156" s="142" t="s">
        <v>83</v>
      </c>
      <c r="AY156" s="16" t="s">
        <v>142</v>
      </c>
      <c r="BE156" s="143">
        <f t="shared" si="24"/>
        <v>0</v>
      </c>
      <c r="BF156" s="143">
        <f t="shared" si="25"/>
        <v>0</v>
      </c>
      <c r="BG156" s="143">
        <f t="shared" si="26"/>
        <v>0</v>
      </c>
      <c r="BH156" s="143">
        <f t="shared" si="27"/>
        <v>0</v>
      </c>
      <c r="BI156" s="143">
        <f t="shared" si="28"/>
        <v>0</v>
      </c>
      <c r="BJ156" s="16" t="s">
        <v>81</v>
      </c>
      <c r="BK156" s="143">
        <f t="shared" si="29"/>
        <v>0</v>
      </c>
      <c r="BL156" s="16" t="s">
        <v>231</v>
      </c>
      <c r="BM156" s="142" t="s">
        <v>1199</v>
      </c>
    </row>
    <row r="157" spans="2:65" s="1" customFormat="1" ht="55.5" customHeight="1">
      <c r="B157" s="31"/>
      <c r="C157" s="159" t="s">
        <v>319</v>
      </c>
      <c r="D157" s="159" t="s">
        <v>212</v>
      </c>
      <c r="E157" s="160" t="s">
        <v>1200</v>
      </c>
      <c r="F157" s="161" t="s">
        <v>1201</v>
      </c>
      <c r="G157" s="162" t="s">
        <v>209</v>
      </c>
      <c r="H157" s="163">
        <v>1</v>
      </c>
      <c r="I157" s="164"/>
      <c r="J157" s="165">
        <f t="shared" si="20"/>
        <v>0</v>
      </c>
      <c r="K157" s="161" t="s">
        <v>1</v>
      </c>
      <c r="L157" s="166"/>
      <c r="M157" s="167" t="s">
        <v>1</v>
      </c>
      <c r="N157" s="168" t="s">
        <v>38</v>
      </c>
      <c r="P157" s="140">
        <f t="shared" si="21"/>
        <v>0</v>
      </c>
      <c r="Q157" s="140">
        <v>0</v>
      </c>
      <c r="R157" s="140">
        <f t="shared" si="22"/>
        <v>0</v>
      </c>
      <c r="S157" s="140">
        <v>0</v>
      </c>
      <c r="T157" s="141">
        <f t="shared" si="23"/>
        <v>0</v>
      </c>
      <c r="AR157" s="142" t="s">
        <v>314</v>
      </c>
      <c r="AT157" s="142" t="s">
        <v>212</v>
      </c>
      <c r="AU157" s="142" t="s">
        <v>83</v>
      </c>
      <c r="AY157" s="16" t="s">
        <v>142</v>
      </c>
      <c r="BE157" s="143">
        <f t="shared" si="24"/>
        <v>0</v>
      </c>
      <c r="BF157" s="143">
        <f t="shared" si="25"/>
        <v>0</v>
      </c>
      <c r="BG157" s="143">
        <f t="shared" si="26"/>
        <v>0</v>
      </c>
      <c r="BH157" s="143">
        <f t="shared" si="27"/>
        <v>0</v>
      </c>
      <c r="BI157" s="143">
        <f t="shared" si="28"/>
        <v>0</v>
      </c>
      <c r="BJ157" s="16" t="s">
        <v>81</v>
      </c>
      <c r="BK157" s="143">
        <f t="shared" si="29"/>
        <v>0</v>
      </c>
      <c r="BL157" s="16" t="s">
        <v>231</v>
      </c>
      <c r="BM157" s="142" t="s">
        <v>1202</v>
      </c>
    </row>
    <row r="158" spans="2:65" s="1" customFormat="1" ht="55.5" customHeight="1">
      <c r="B158" s="31"/>
      <c r="C158" s="159" t="s">
        <v>323</v>
      </c>
      <c r="D158" s="159" t="s">
        <v>212</v>
      </c>
      <c r="E158" s="160" t="s">
        <v>1203</v>
      </c>
      <c r="F158" s="161" t="s">
        <v>1204</v>
      </c>
      <c r="G158" s="162" t="s">
        <v>209</v>
      </c>
      <c r="H158" s="163">
        <v>3</v>
      </c>
      <c r="I158" s="164"/>
      <c r="J158" s="165">
        <f t="shared" si="20"/>
        <v>0</v>
      </c>
      <c r="K158" s="161" t="s">
        <v>1</v>
      </c>
      <c r="L158" s="166"/>
      <c r="M158" s="167" t="s">
        <v>1</v>
      </c>
      <c r="N158" s="168" t="s">
        <v>38</v>
      </c>
      <c r="P158" s="140">
        <f t="shared" si="21"/>
        <v>0</v>
      </c>
      <c r="Q158" s="140">
        <v>0</v>
      </c>
      <c r="R158" s="140">
        <f t="shared" si="22"/>
        <v>0</v>
      </c>
      <c r="S158" s="140">
        <v>0</v>
      </c>
      <c r="T158" s="141">
        <f t="shared" si="23"/>
        <v>0</v>
      </c>
      <c r="AR158" s="142" t="s">
        <v>314</v>
      </c>
      <c r="AT158" s="142" t="s">
        <v>212</v>
      </c>
      <c r="AU158" s="142" t="s">
        <v>83</v>
      </c>
      <c r="AY158" s="16" t="s">
        <v>142</v>
      </c>
      <c r="BE158" s="143">
        <f t="shared" si="24"/>
        <v>0</v>
      </c>
      <c r="BF158" s="143">
        <f t="shared" si="25"/>
        <v>0</v>
      </c>
      <c r="BG158" s="143">
        <f t="shared" si="26"/>
        <v>0</v>
      </c>
      <c r="BH158" s="143">
        <f t="shared" si="27"/>
        <v>0</v>
      </c>
      <c r="BI158" s="143">
        <f t="shared" si="28"/>
        <v>0</v>
      </c>
      <c r="BJ158" s="16" t="s">
        <v>81</v>
      </c>
      <c r="BK158" s="143">
        <f t="shared" si="29"/>
        <v>0</v>
      </c>
      <c r="BL158" s="16" t="s">
        <v>231</v>
      </c>
      <c r="BM158" s="142" t="s">
        <v>1205</v>
      </c>
    </row>
    <row r="159" spans="2:65" s="1" customFormat="1" ht="55.5" customHeight="1">
      <c r="B159" s="31"/>
      <c r="C159" s="159" t="s">
        <v>328</v>
      </c>
      <c r="D159" s="159" t="s">
        <v>212</v>
      </c>
      <c r="E159" s="160" t="s">
        <v>1206</v>
      </c>
      <c r="F159" s="161" t="s">
        <v>1207</v>
      </c>
      <c r="G159" s="162" t="s">
        <v>209</v>
      </c>
      <c r="H159" s="163">
        <v>1</v>
      </c>
      <c r="I159" s="164"/>
      <c r="J159" s="165">
        <f t="shared" si="20"/>
        <v>0</v>
      </c>
      <c r="K159" s="161" t="s">
        <v>1</v>
      </c>
      <c r="L159" s="166"/>
      <c r="M159" s="167" t="s">
        <v>1</v>
      </c>
      <c r="N159" s="168" t="s">
        <v>38</v>
      </c>
      <c r="P159" s="140">
        <f t="shared" si="21"/>
        <v>0</v>
      </c>
      <c r="Q159" s="140">
        <v>0</v>
      </c>
      <c r="R159" s="140">
        <f t="shared" si="22"/>
        <v>0</v>
      </c>
      <c r="S159" s="140">
        <v>0</v>
      </c>
      <c r="T159" s="141">
        <f t="shared" si="23"/>
        <v>0</v>
      </c>
      <c r="AR159" s="142" t="s">
        <v>314</v>
      </c>
      <c r="AT159" s="142" t="s">
        <v>212</v>
      </c>
      <c r="AU159" s="142" t="s">
        <v>83</v>
      </c>
      <c r="AY159" s="16" t="s">
        <v>142</v>
      </c>
      <c r="BE159" s="143">
        <f t="shared" si="24"/>
        <v>0</v>
      </c>
      <c r="BF159" s="143">
        <f t="shared" si="25"/>
        <v>0</v>
      </c>
      <c r="BG159" s="143">
        <f t="shared" si="26"/>
        <v>0</v>
      </c>
      <c r="BH159" s="143">
        <f t="shared" si="27"/>
        <v>0</v>
      </c>
      <c r="BI159" s="143">
        <f t="shared" si="28"/>
        <v>0</v>
      </c>
      <c r="BJ159" s="16" t="s">
        <v>81</v>
      </c>
      <c r="BK159" s="143">
        <f t="shared" si="29"/>
        <v>0</v>
      </c>
      <c r="BL159" s="16" t="s">
        <v>231</v>
      </c>
      <c r="BM159" s="142" t="s">
        <v>1208</v>
      </c>
    </row>
    <row r="160" spans="2:65" s="1" customFormat="1" ht="55.5" customHeight="1">
      <c r="B160" s="31"/>
      <c r="C160" s="159" t="s">
        <v>333</v>
      </c>
      <c r="D160" s="159" t="s">
        <v>212</v>
      </c>
      <c r="E160" s="160" t="s">
        <v>1209</v>
      </c>
      <c r="F160" s="161" t="s">
        <v>1198</v>
      </c>
      <c r="G160" s="162" t="s">
        <v>209</v>
      </c>
      <c r="H160" s="163">
        <v>1</v>
      </c>
      <c r="I160" s="164"/>
      <c r="J160" s="165">
        <f t="shared" si="20"/>
        <v>0</v>
      </c>
      <c r="K160" s="161" t="s">
        <v>1</v>
      </c>
      <c r="L160" s="166"/>
      <c r="M160" s="167" t="s">
        <v>1</v>
      </c>
      <c r="N160" s="168" t="s">
        <v>38</v>
      </c>
      <c r="P160" s="140">
        <f t="shared" si="21"/>
        <v>0</v>
      </c>
      <c r="Q160" s="140">
        <v>0</v>
      </c>
      <c r="R160" s="140">
        <f t="shared" si="22"/>
        <v>0</v>
      </c>
      <c r="S160" s="140">
        <v>0</v>
      </c>
      <c r="T160" s="141">
        <f t="shared" si="23"/>
        <v>0</v>
      </c>
      <c r="AR160" s="142" t="s">
        <v>314</v>
      </c>
      <c r="AT160" s="142" t="s">
        <v>212</v>
      </c>
      <c r="AU160" s="142" t="s">
        <v>83</v>
      </c>
      <c r="AY160" s="16" t="s">
        <v>142</v>
      </c>
      <c r="BE160" s="143">
        <f t="shared" si="24"/>
        <v>0</v>
      </c>
      <c r="BF160" s="143">
        <f t="shared" si="25"/>
        <v>0</v>
      </c>
      <c r="BG160" s="143">
        <f t="shared" si="26"/>
        <v>0</v>
      </c>
      <c r="BH160" s="143">
        <f t="shared" si="27"/>
        <v>0</v>
      </c>
      <c r="BI160" s="143">
        <f t="shared" si="28"/>
        <v>0</v>
      </c>
      <c r="BJ160" s="16" t="s">
        <v>81</v>
      </c>
      <c r="BK160" s="143">
        <f t="shared" si="29"/>
        <v>0</v>
      </c>
      <c r="BL160" s="16" t="s">
        <v>231</v>
      </c>
      <c r="BM160" s="142" t="s">
        <v>1210</v>
      </c>
    </row>
    <row r="161" spans="2:65" s="1" customFormat="1" ht="55.5" customHeight="1">
      <c r="B161" s="31"/>
      <c r="C161" s="159" t="s">
        <v>340</v>
      </c>
      <c r="D161" s="159" t="s">
        <v>212</v>
      </c>
      <c r="E161" s="160" t="s">
        <v>1211</v>
      </c>
      <c r="F161" s="161" t="s">
        <v>1212</v>
      </c>
      <c r="G161" s="162" t="s">
        <v>209</v>
      </c>
      <c r="H161" s="163">
        <v>1</v>
      </c>
      <c r="I161" s="164"/>
      <c r="J161" s="165">
        <f t="shared" si="20"/>
        <v>0</v>
      </c>
      <c r="K161" s="161" t="s">
        <v>1</v>
      </c>
      <c r="L161" s="166"/>
      <c r="M161" s="167" t="s">
        <v>1</v>
      </c>
      <c r="N161" s="168" t="s">
        <v>38</v>
      </c>
      <c r="P161" s="140">
        <f t="shared" si="21"/>
        <v>0</v>
      </c>
      <c r="Q161" s="140">
        <v>0</v>
      </c>
      <c r="R161" s="140">
        <f t="shared" si="22"/>
        <v>0</v>
      </c>
      <c r="S161" s="140">
        <v>0</v>
      </c>
      <c r="T161" s="141">
        <f t="shared" si="23"/>
        <v>0</v>
      </c>
      <c r="AR161" s="142" t="s">
        <v>314</v>
      </c>
      <c r="AT161" s="142" t="s">
        <v>212</v>
      </c>
      <c r="AU161" s="142" t="s">
        <v>83</v>
      </c>
      <c r="AY161" s="16" t="s">
        <v>142</v>
      </c>
      <c r="BE161" s="143">
        <f t="shared" si="24"/>
        <v>0</v>
      </c>
      <c r="BF161" s="143">
        <f t="shared" si="25"/>
        <v>0</v>
      </c>
      <c r="BG161" s="143">
        <f t="shared" si="26"/>
        <v>0</v>
      </c>
      <c r="BH161" s="143">
        <f t="shared" si="27"/>
        <v>0</v>
      </c>
      <c r="BI161" s="143">
        <f t="shared" si="28"/>
        <v>0</v>
      </c>
      <c r="BJ161" s="16" t="s">
        <v>81</v>
      </c>
      <c r="BK161" s="143">
        <f t="shared" si="29"/>
        <v>0</v>
      </c>
      <c r="BL161" s="16" t="s">
        <v>231</v>
      </c>
      <c r="BM161" s="142" t="s">
        <v>1213</v>
      </c>
    </row>
    <row r="162" spans="2:65" s="1" customFormat="1" ht="55.5" customHeight="1">
      <c r="B162" s="31"/>
      <c r="C162" s="159" t="s">
        <v>345</v>
      </c>
      <c r="D162" s="159" t="s">
        <v>212</v>
      </c>
      <c r="E162" s="160" t="s">
        <v>1214</v>
      </c>
      <c r="F162" s="161" t="s">
        <v>1198</v>
      </c>
      <c r="G162" s="162" t="s">
        <v>209</v>
      </c>
      <c r="H162" s="163">
        <v>1</v>
      </c>
      <c r="I162" s="164"/>
      <c r="J162" s="165">
        <f t="shared" si="20"/>
        <v>0</v>
      </c>
      <c r="K162" s="161" t="s">
        <v>1</v>
      </c>
      <c r="L162" s="166"/>
      <c r="M162" s="167" t="s">
        <v>1</v>
      </c>
      <c r="N162" s="168" t="s">
        <v>38</v>
      </c>
      <c r="P162" s="140">
        <f t="shared" si="21"/>
        <v>0</v>
      </c>
      <c r="Q162" s="140">
        <v>0</v>
      </c>
      <c r="R162" s="140">
        <f t="shared" si="22"/>
        <v>0</v>
      </c>
      <c r="S162" s="140">
        <v>0</v>
      </c>
      <c r="T162" s="141">
        <f t="shared" si="23"/>
        <v>0</v>
      </c>
      <c r="AR162" s="142" t="s">
        <v>314</v>
      </c>
      <c r="AT162" s="142" t="s">
        <v>212</v>
      </c>
      <c r="AU162" s="142" t="s">
        <v>83</v>
      </c>
      <c r="AY162" s="16" t="s">
        <v>142</v>
      </c>
      <c r="BE162" s="143">
        <f t="shared" si="24"/>
        <v>0</v>
      </c>
      <c r="BF162" s="143">
        <f t="shared" si="25"/>
        <v>0</v>
      </c>
      <c r="BG162" s="143">
        <f t="shared" si="26"/>
        <v>0</v>
      </c>
      <c r="BH162" s="143">
        <f t="shared" si="27"/>
        <v>0</v>
      </c>
      <c r="BI162" s="143">
        <f t="shared" si="28"/>
        <v>0</v>
      </c>
      <c r="BJ162" s="16" t="s">
        <v>81</v>
      </c>
      <c r="BK162" s="143">
        <f t="shared" si="29"/>
        <v>0</v>
      </c>
      <c r="BL162" s="16" t="s">
        <v>231</v>
      </c>
      <c r="BM162" s="142" t="s">
        <v>1215</v>
      </c>
    </row>
    <row r="163" spans="2:65" s="1" customFormat="1" ht="55.5" customHeight="1">
      <c r="B163" s="31"/>
      <c r="C163" s="159" t="s">
        <v>359</v>
      </c>
      <c r="D163" s="159" t="s">
        <v>212</v>
      </c>
      <c r="E163" s="160" t="s">
        <v>1216</v>
      </c>
      <c r="F163" s="161" t="s">
        <v>1217</v>
      </c>
      <c r="G163" s="162" t="s">
        <v>209</v>
      </c>
      <c r="H163" s="163">
        <v>1</v>
      </c>
      <c r="I163" s="164"/>
      <c r="J163" s="165">
        <f t="shared" si="20"/>
        <v>0</v>
      </c>
      <c r="K163" s="161" t="s">
        <v>1</v>
      </c>
      <c r="L163" s="166"/>
      <c r="M163" s="167" t="s">
        <v>1</v>
      </c>
      <c r="N163" s="168" t="s">
        <v>38</v>
      </c>
      <c r="P163" s="140">
        <f t="shared" si="21"/>
        <v>0</v>
      </c>
      <c r="Q163" s="140">
        <v>0</v>
      </c>
      <c r="R163" s="140">
        <f t="shared" si="22"/>
        <v>0</v>
      </c>
      <c r="S163" s="140">
        <v>0</v>
      </c>
      <c r="T163" s="141">
        <f t="shared" si="23"/>
        <v>0</v>
      </c>
      <c r="AR163" s="142" t="s">
        <v>314</v>
      </c>
      <c r="AT163" s="142" t="s">
        <v>212</v>
      </c>
      <c r="AU163" s="142" t="s">
        <v>83</v>
      </c>
      <c r="AY163" s="16" t="s">
        <v>142</v>
      </c>
      <c r="BE163" s="143">
        <f t="shared" si="24"/>
        <v>0</v>
      </c>
      <c r="BF163" s="143">
        <f t="shared" si="25"/>
        <v>0</v>
      </c>
      <c r="BG163" s="143">
        <f t="shared" si="26"/>
        <v>0</v>
      </c>
      <c r="BH163" s="143">
        <f t="shared" si="27"/>
        <v>0</v>
      </c>
      <c r="BI163" s="143">
        <f t="shared" si="28"/>
        <v>0</v>
      </c>
      <c r="BJ163" s="16" t="s">
        <v>81</v>
      </c>
      <c r="BK163" s="143">
        <f t="shared" si="29"/>
        <v>0</v>
      </c>
      <c r="BL163" s="16" t="s">
        <v>231</v>
      </c>
      <c r="BM163" s="142" t="s">
        <v>1218</v>
      </c>
    </row>
    <row r="164" spans="2:65" s="1" customFormat="1" ht="55.5" customHeight="1">
      <c r="B164" s="31"/>
      <c r="C164" s="159" t="s">
        <v>364</v>
      </c>
      <c r="D164" s="159" t="s">
        <v>212</v>
      </c>
      <c r="E164" s="160" t="s">
        <v>1219</v>
      </c>
      <c r="F164" s="161" t="s">
        <v>1220</v>
      </c>
      <c r="G164" s="162" t="s">
        <v>209</v>
      </c>
      <c r="H164" s="163">
        <v>1</v>
      </c>
      <c r="I164" s="164"/>
      <c r="J164" s="165">
        <f t="shared" si="20"/>
        <v>0</v>
      </c>
      <c r="K164" s="161" t="s">
        <v>1</v>
      </c>
      <c r="L164" s="166"/>
      <c r="M164" s="167" t="s">
        <v>1</v>
      </c>
      <c r="N164" s="168" t="s">
        <v>38</v>
      </c>
      <c r="P164" s="140">
        <f t="shared" si="21"/>
        <v>0</v>
      </c>
      <c r="Q164" s="140">
        <v>0</v>
      </c>
      <c r="R164" s="140">
        <f t="shared" si="22"/>
        <v>0</v>
      </c>
      <c r="S164" s="140">
        <v>0</v>
      </c>
      <c r="T164" s="141">
        <f t="shared" si="23"/>
        <v>0</v>
      </c>
      <c r="AR164" s="142" t="s">
        <v>314</v>
      </c>
      <c r="AT164" s="142" t="s">
        <v>212</v>
      </c>
      <c r="AU164" s="142" t="s">
        <v>83</v>
      </c>
      <c r="AY164" s="16" t="s">
        <v>142</v>
      </c>
      <c r="BE164" s="143">
        <f t="shared" si="24"/>
        <v>0</v>
      </c>
      <c r="BF164" s="143">
        <f t="shared" si="25"/>
        <v>0</v>
      </c>
      <c r="BG164" s="143">
        <f t="shared" si="26"/>
        <v>0</v>
      </c>
      <c r="BH164" s="143">
        <f t="shared" si="27"/>
        <v>0</v>
      </c>
      <c r="BI164" s="143">
        <f t="shared" si="28"/>
        <v>0</v>
      </c>
      <c r="BJ164" s="16" t="s">
        <v>81</v>
      </c>
      <c r="BK164" s="143">
        <f t="shared" si="29"/>
        <v>0</v>
      </c>
      <c r="BL164" s="16" t="s">
        <v>231</v>
      </c>
      <c r="BM164" s="142" t="s">
        <v>1221</v>
      </c>
    </row>
    <row r="165" spans="2:65" s="1" customFormat="1" ht="55.5" customHeight="1">
      <c r="B165" s="31"/>
      <c r="C165" s="159" t="s">
        <v>369</v>
      </c>
      <c r="D165" s="159" t="s">
        <v>212</v>
      </c>
      <c r="E165" s="160" t="s">
        <v>1222</v>
      </c>
      <c r="F165" s="161" t="s">
        <v>1223</v>
      </c>
      <c r="G165" s="162" t="s">
        <v>209</v>
      </c>
      <c r="H165" s="163">
        <v>1</v>
      </c>
      <c r="I165" s="164"/>
      <c r="J165" s="165">
        <f t="shared" si="20"/>
        <v>0</v>
      </c>
      <c r="K165" s="161" t="s">
        <v>1</v>
      </c>
      <c r="L165" s="166"/>
      <c r="M165" s="167" t="s">
        <v>1</v>
      </c>
      <c r="N165" s="168" t="s">
        <v>38</v>
      </c>
      <c r="P165" s="140">
        <f t="shared" si="21"/>
        <v>0</v>
      </c>
      <c r="Q165" s="140">
        <v>0</v>
      </c>
      <c r="R165" s="140">
        <f t="shared" si="22"/>
        <v>0</v>
      </c>
      <c r="S165" s="140">
        <v>0</v>
      </c>
      <c r="T165" s="141">
        <f t="shared" si="23"/>
        <v>0</v>
      </c>
      <c r="AR165" s="142" t="s">
        <v>314</v>
      </c>
      <c r="AT165" s="142" t="s">
        <v>212</v>
      </c>
      <c r="AU165" s="142" t="s">
        <v>83</v>
      </c>
      <c r="AY165" s="16" t="s">
        <v>142</v>
      </c>
      <c r="BE165" s="143">
        <f t="shared" si="24"/>
        <v>0</v>
      </c>
      <c r="BF165" s="143">
        <f t="shared" si="25"/>
        <v>0</v>
      </c>
      <c r="BG165" s="143">
        <f t="shared" si="26"/>
        <v>0</v>
      </c>
      <c r="BH165" s="143">
        <f t="shared" si="27"/>
        <v>0</v>
      </c>
      <c r="BI165" s="143">
        <f t="shared" si="28"/>
        <v>0</v>
      </c>
      <c r="BJ165" s="16" t="s">
        <v>81</v>
      </c>
      <c r="BK165" s="143">
        <f t="shared" si="29"/>
        <v>0</v>
      </c>
      <c r="BL165" s="16" t="s">
        <v>231</v>
      </c>
      <c r="BM165" s="142" t="s">
        <v>1224</v>
      </c>
    </row>
    <row r="166" spans="2:65" s="1" customFormat="1" ht="37.9" customHeight="1">
      <c r="B166" s="31"/>
      <c r="C166" s="159" t="s">
        <v>374</v>
      </c>
      <c r="D166" s="159" t="s">
        <v>212</v>
      </c>
      <c r="E166" s="160" t="s">
        <v>1225</v>
      </c>
      <c r="F166" s="161" t="s">
        <v>1226</v>
      </c>
      <c r="G166" s="162" t="s">
        <v>209</v>
      </c>
      <c r="H166" s="163">
        <v>1</v>
      </c>
      <c r="I166" s="164"/>
      <c r="J166" s="165">
        <f t="shared" si="20"/>
        <v>0</v>
      </c>
      <c r="K166" s="161" t="s">
        <v>1</v>
      </c>
      <c r="L166" s="166"/>
      <c r="M166" s="167" t="s">
        <v>1</v>
      </c>
      <c r="N166" s="168" t="s">
        <v>38</v>
      </c>
      <c r="P166" s="140">
        <f t="shared" si="21"/>
        <v>0</v>
      </c>
      <c r="Q166" s="140">
        <v>0</v>
      </c>
      <c r="R166" s="140">
        <f t="shared" si="22"/>
        <v>0</v>
      </c>
      <c r="S166" s="140">
        <v>0</v>
      </c>
      <c r="T166" s="141">
        <f t="shared" si="23"/>
        <v>0</v>
      </c>
      <c r="AR166" s="142" t="s">
        <v>314</v>
      </c>
      <c r="AT166" s="142" t="s">
        <v>212</v>
      </c>
      <c r="AU166" s="142" t="s">
        <v>83</v>
      </c>
      <c r="AY166" s="16" t="s">
        <v>142</v>
      </c>
      <c r="BE166" s="143">
        <f t="shared" si="24"/>
        <v>0</v>
      </c>
      <c r="BF166" s="143">
        <f t="shared" si="25"/>
        <v>0</v>
      </c>
      <c r="BG166" s="143">
        <f t="shared" si="26"/>
        <v>0</v>
      </c>
      <c r="BH166" s="143">
        <f t="shared" si="27"/>
        <v>0</v>
      </c>
      <c r="BI166" s="143">
        <f t="shared" si="28"/>
        <v>0</v>
      </c>
      <c r="BJ166" s="16" t="s">
        <v>81</v>
      </c>
      <c r="BK166" s="143">
        <f t="shared" si="29"/>
        <v>0</v>
      </c>
      <c r="BL166" s="16" t="s">
        <v>231</v>
      </c>
      <c r="BM166" s="142" t="s">
        <v>1227</v>
      </c>
    </row>
    <row r="167" spans="2:65" s="1" customFormat="1" ht="55.5" customHeight="1">
      <c r="B167" s="31"/>
      <c r="C167" s="159" t="s">
        <v>378</v>
      </c>
      <c r="D167" s="159" t="s">
        <v>212</v>
      </c>
      <c r="E167" s="160" t="s">
        <v>1228</v>
      </c>
      <c r="F167" s="161" t="s">
        <v>1229</v>
      </c>
      <c r="G167" s="162" t="s">
        <v>209</v>
      </c>
      <c r="H167" s="163">
        <v>1</v>
      </c>
      <c r="I167" s="164"/>
      <c r="J167" s="165">
        <f t="shared" si="20"/>
        <v>0</v>
      </c>
      <c r="K167" s="161" t="s">
        <v>1</v>
      </c>
      <c r="L167" s="166"/>
      <c r="M167" s="167" t="s">
        <v>1</v>
      </c>
      <c r="N167" s="168" t="s">
        <v>38</v>
      </c>
      <c r="P167" s="140">
        <f t="shared" si="21"/>
        <v>0</v>
      </c>
      <c r="Q167" s="140">
        <v>0</v>
      </c>
      <c r="R167" s="140">
        <f t="shared" si="22"/>
        <v>0</v>
      </c>
      <c r="S167" s="140">
        <v>0</v>
      </c>
      <c r="T167" s="141">
        <f t="shared" si="23"/>
        <v>0</v>
      </c>
      <c r="AR167" s="142" t="s">
        <v>314</v>
      </c>
      <c r="AT167" s="142" t="s">
        <v>212</v>
      </c>
      <c r="AU167" s="142" t="s">
        <v>83</v>
      </c>
      <c r="AY167" s="16" t="s">
        <v>142</v>
      </c>
      <c r="BE167" s="143">
        <f t="shared" si="24"/>
        <v>0</v>
      </c>
      <c r="BF167" s="143">
        <f t="shared" si="25"/>
        <v>0</v>
      </c>
      <c r="BG167" s="143">
        <f t="shared" si="26"/>
        <v>0</v>
      </c>
      <c r="BH167" s="143">
        <f t="shared" si="27"/>
        <v>0</v>
      </c>
      <c r="BI167" s="143">
        <f t="shared" si="28"/>
        <v>0</v>
      </c>
      <c r="BJ167" s="16" t="s">
        <v>81</v>
      </c>
      <c r="BK167" s="143">
        <f t="shared" si="29"/>
        <v>0</v>
      </c>
      <c r="BL167" s="16" t="s">
        <v>231</v>
      </c>
      <c r="BM167" s="142" t="s">
        <v>1230</v>
      </c>
    </row>
    <row r="168" spans="2:65" s="1" customFormat="1" ht="55.5" customHeight="1">
      <c r="B168" s="31"/>
      <c r="C168" s="159" t="s">
        <v>382</v>
      </c>
      <c r="D168" s="159" t="s">
        <v>212</v>
      </c>
      <c r="E168" s="160" t="s">
        <v>1231</v>
      </c>
      <c r="F168" s="161" t="s">
        <v>1232</v>
      </c>
      <c r="G168" s="162" t="s">
        <v>209</v>
      </c>
      <c r="H168" s="163">
        <v>5</v>
      </c>
      <c r="I168" s="164"/>
      <c r="J168" s="165">
        <f t="shared" si="20"/>
        <v>0</v>
      </c>
      <c r="K168" s="161" t="s">
        <v>1</v>
      </c>
      <c r="L168" s="166"/>
      <c r="M168" s="167" t="s">
        <v>1</v>
      </c>
      <c r="N168" s="168" t="s">
        <v>38</v>
      </c>
      <c r="P168" s="140">
        <f t="shared" si="21"/>
        <v>0</v>
      </c>
      <c r="Q168" s="140">
        <v>0</v>
      </c>
      <c r="R168" s="140">
        <f t="shared" si="22"/>
        <v>0</v>
      </c>
      <c r="S168" s="140">
        <v>0</v>
      </c>
      <c r="T168" s="141">
        <f t="shared" si="23"/>
        <v>0</v>
      </c>
      <c r="AR168" s="142" t="s">
        <v>314</v>
      </c>
      <c r="AT168" s="142" t="s">
        <v>212</v>
      </c>
      <c r="AU168" s="142" t="s">
        <v>83</v>
      </c>
      <c r="AY168" s="16" t="s">
        <v>142</v>
      </c>
      <c r="BE168" s="143">
        <f t="shared" si="24"/>
        <v>0</v>
      </c>
      <c r="BF168" s="143">
        <f t="shared" si="25"/>
        <v>0</v>
      </c>
      <c r="BG168" s="143">
        <f t="shared" si="26"/>
        <v>0</v>
      </c>
      <c r="BH168" s="143">
        <f t="shared" si="27"/>
        <v>0</v>
      </c>
      <c r="BI168" s="143">
        <f t="shared" si="28"/>
        <v>0</v>
      </c>
      <c r="BJ168" s="16" t="s">
        <v>81</v>
      </c>
      <c r="BK168" s="143">
        <f t="shared" si="29"/>
        <v>0</v>
      </c>
      <c r="BL168" s="16" t="s">
        <v>231</v>
      </c>
      <c r="BM168" s="142" t="s">
        <v>1233</v>
      </c>
    </row>
    <row r="169" spans="2:65" s="1" customFormat="1" ht="16.5" customHeight="1">
      <c r="B169" s="31"/>
      <c r="C169" s="131" t="s">
        <v>386</v>
      </c>
      <c r="D169" s="131" t="s">
        <v>144</v>
      </c>
      <c r="E169" s="132" t="s">
        <v>1234</v>
      </c>
      <c r="F169" s="133" t="s">
        <v>1235</v>
      </c>
      <c r="G169" s="134" t="s">
        <v>209</v>
      </c>
      <c r="H169" s="135">
        <v>19</v>
      </c>
      <c r="I169" s="136"/>
      <c r="J169" s="137">
        <f t="shared" si="20"/>
        <v>0</v>
      </c>
      <c r="K169" s="133" t="s">
        <v>1</v>
      </c>
      <c r="L169" s="31"/>
      <c r="M169" s="138" t="s">
        <v>1</v>
      </c>
      <c r="N169" s="139" t="s">
        <v>38</v>
      </c>
      <c r="P169" s="140">
        <f t="shared" si="21"/>
        <v>0</v>
      </c>
      <c r="Q169" s="140">
        <v>0</v>
      </c>
      <c r="R169" s="140">
        <f t="shared" si="22"/>
        <v>0</v>
      </c>
      <c r="S169" s="140">
        <v>0</v>
      </c>
      <c r="T169" s="141">
        <f t="shared" si="23"/>
        <v>0</v>
      </c>
      <c r="AR169" s="142" t="s">
        <v>231</v>
      </c>
      <c r="AT169" s="142" t="s">
        <v>144</v>
      </c>
      <c r="AU169" s="142" t="s">
        <v>83</v>
      </c>
      <c r="AY169" s="16" t="s">
        <v>142</v>
      </c>
      <c r="BE169" s="143">
        <f t="shared" si="24"/>
        <v>0</v>
      </c>
      <c r="BF169" s="143">
        <f t="shared" si="25"/>
        <v>0</v>
      </c>
      <c r="BG169" s="143">
        <f t="shared" si="26"/>
        <v>0</v>
      </c>
      <c r="BH169" s="143">
        <f t="shared" si="27"/>
        <v>0</v>
      </c>
      <c r="BI169" s="143">
        <f t="shared" si="28"/>
        <v>0</v>
      </c>
      <c r="BJ169" s="16" t="s">
        <v>81</v>
      </c>
      <c r="BK169" s="143">
        <f t="shared" si="29"/>
        <v>0</v>
      </c>
      <c r="BL169" s="16" t="s">
        <v>231</v>
      </c>
      <c r="BM169" s="142" t="s">
        <v>1236</v>
      </c>
    </row>
    <row r="170" spans="2:65" s="1" customFormat="1" ht="16.5" customHeight="1">
      <c r="B170" s="31"/>
      <c r="C170" s="131" t="s">
        <v>391</v>
      </c>
      <c r="D170" s="131" t="s">
        <v>144</v>
      </c>
      <c r="E170" s="132" t="s">
        <v>1237</v>
      </c>
      <c r="F170" s="133" t="s">
        <v>1238</v>
      </c>
      <c r="G170" s="134" t="s">
        <v>163</v>
      </c>
      <c r="H170" s="135">
        <v>0.5</v>
      </c>
      <c r="I170" s="136"/>
      <c r="J170" s="137">
        <f t="shared" si="20"/>
        <v>0</v>
      </c>
      <c r="K170" s="133" t="s">
        <v>1</v>
      </c>
      <c r="L170" s="31"/>
      <c r="M170" s="178" t="s">
        <v>1</v>
      </c>
      <c r="N170" s="179" t="s">
        <v>38</v>
      </c>
      <c r="O170" s="180"/>
      <c r="P170" s="181">
        <f t="shared" si="21"/>
        <v>0</v>
      </c>
      <c r="Q170" s="181">
        <v>0</v>
      </c>
      <c r="R170" s="181">
        <f t="shared" si="22"/>
        <v>0</v>
      </c>
      <c r="S170" s="181">
        <v>0</v>
      </c>
      <c r="T170" s="182">
        <f t="shared" si="23"/>
        <v>0</v>
      </c>
      <c r="AR170" s="142" t="s">
        <v>231</v>
      </c>
      <c r="AT170" s="142" t="s">
        <v>144</v>
      </c>
      <c r="AU170" s="142" t="s">
        <v>83</v>
      </c>
      <c r="AY170" s="16" t="s">
        <v>142</v>
      </c>
      <c r="BE170" s="143">
        <f t="shared" si="24"/>
        <v>0</v>
      </c>
      <c r="BF170" s="143">
        <f t="shared" si="25"/>
        <v>0</v>
      </c>
      <c r="BG170" s="143">
        <f t="shared" si="26"/>
        <v>0</v>
      </c>
      <c r="BH170" s="143">
        <f t="shared" si="27"/>
        <v>0</v>
      </c>
      <c r="BI170" s="143">
        <f t="shared" si="28"/>
        <v>0</v>
      </c>
      <c r="BJ170" s="16" t="s">
        <v>81</v>
      </c>
      <c r="BK170" s="143">
        <f t="shared" si="29"/>
        <v>0</v>
      </c>
      <c r="BL170" s="16" t="s">
        <v>231</v>
      </c>
      <c r="BM170" s="142" t="s">
        <v>1239</v>
      </c>
    </row>
    <row r="171" spans="2:65" s="1" customFormat="1" ht="6.95" customHeight="1"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31"/>
    </row>
  </sheetData>
  <sheetProtection algorithmName="SHA-512" hashValue="CZ8e26BWaSLXzheAYtxC1c04lrrQeKWJH9shSNNfEIE/vVrRDGEfOf8eXLHnAAJyzxDo3G9OuBbBVasB9J+kbQ==" saltValue="f58WkJuVRSYUlYcjQT4I37RBU5GnBNGwhePjXugE6BvmtfkjdrbbTKxKvQ1MDP6sS03f69nw9amBawLvOXkR1g==" spinCount="100000" sheet="1" objects="1" scenarios="1" formatColumns="0" formatRows="0" autoFilter="0"/>
  <autoFilter ref="C119:K170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7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6" t="s">
        <v>89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hidden="1" customHeight="1">
      <c r="B4" s="19"/>
      <c r="D4" s="20" t="s">
        <v>96</v>
      </c>
      <c r="L4" s="19"/>
      <c r="M4" s="87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26.25" hidden="1" customHeight="1">
      <c r="B7" s="19"/>
      <c r="E7" s="225" t="str">
        <f>'Rekapitulace stavby'!K6</f>
        <v>Odloučené pracoviště Jilemnického - přístavba a stavební úpravy frézařské dílny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97</v>
      </c>
      <c r="L8" s="31"/>
    </row>
    <row r="9" spans="2:46" s="1" customFormat="1" ht="16.5" hidden="1" customHeight="1">
      <c r="B9" s="31"/>
      <c r="E9" s="187" t="s">
        <v>1240</v>
      </c>
      <c r="F9" s="227"/>
      <c r="G9" s="227"/>
      <c r="H9" s="227"/>
      <c r="L9" s="31"/>
    </row>
    <row r="10" spans="2:46" s="1" customFormat="1" ht="11.25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20. 10. 2022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209"/>
      <c r="G18" s="209"/>
      <c r="H18" s="209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21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31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32</v>
      </c>
      <c r="L26" s="31"/>
    </row>
    <row r="27" spans="2:12" s="7" customFormat="1" ht="16.5" hidden="1" customHeight="1">
      <c r="B27" s="88"/>
      <c r="E27" s="214" t="s">
        <v>1</v>
      </c>
      <c r="F27" s="214"/>
      <c r="G27" s="214"/>
      <c r="H27" s="214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33</v>
      </c>
      <c r="J30" s="65">
        <f>ROUND(J133,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hidden="1" customHeight="1">
      <c r="B33" s="31"/>
      <c r="D33" s="54" t="s">
        <v>37</v>
      </c>
      <c r="E33" s="26" t="s">
        <v>38</v>
      </c>
      <c r="F33" s="90">
        <f>ROUND((SUM(BE133:BE370)),  2)</f>
        <v>0</v>
      </c>
      <c r="I33" s="91">
        <v>0.21</v>
      </c>
      <c r="J33" s="90">
        <f>ROUND(((SUM(BE133:BE370))*I33),  2)</f>
        <v>0</v>
      </c>
      <c r="L33" s="31"/>
    </row>
    <row r="34" spans="2:12" s="1" customFormat="1" ht="14.45" hidden="1" customHeight="1">
      <c r="B34" s="31"/>
      <c r="E34" s="26" t="s">
        <v>39</v>
      </c>
      <c r="F34" s="90">
        <f>ROUND((SUM(BF133:BF370)),  2)</f>
        <v>0</v>
      </c>
      <c r="I34" s="91">
        <v>0.15</v>
      </c>
      <c r="J34" s="90">
        <f>ROUND(((SUM(BF133:BF370))*I34),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ROUND((SUM(BG133:BG370)),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ROUND((SUM(BH133:BH370)),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ROUND((SUM(BI133:BI370)),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 hidden="1">
      <c r="B51" s="19"/>
      <c r="L51" s="19"/>
    </row>
    <row r="52" spans="2:12" ht="11.25" hidden="1">
      <c r="B52" s="19"/>
      <c r="L52" s="19"/>
    </row>
    <row r="53" spans="2:12" ht="11.25" hidden="1">
      <c r="B53" s="19"/>
      <c r="L53" s="19"/>
    </row>
    <row r="54" spans="2:12" ht="11.25" hidden="1">
      <c r="B54" s="19"/>
      <c r="L54" s="19"/>
    </row>
    <row r="55" spans="2:12" ht="11.25" hidden="1">
      <c r="B55" s="19"/>
      <c r="L55" s="19"/>
    </row>
    <row r="56" spans="2:12" ht="11.25" hidden="1">
      <c r="B56" s="19"/>
      <c r="L56" s="19"/>
    </row>
    <row r="57" spans="2:12" ht="11.25" hidden="1">
      <c r="B57" s="19"/>
      <c r="L57" s="19"/>
    </row>
    <row r="58" spans="2:12" ht="11.25" hidden="1">
      <c r="B58" s="19"/>
      <c r="L58" s="19"/>
    </row>
    <row r="59" spans="2:12" ht="11.25" hidden="1">
      <c r="B59" s="19"/>
      <c r="L59" s="19"/>
    </row>
    <row r="60" spans="2:12" ht="11.25" hidden="1">
      <c r="B60" s="19"/>
      <c r="L60" s="19"/>
    </row>
    <row r="61" spans="2:12" s="1" customFormat="1" ht="12.75" hidden="1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 hidden="1">
      <c r="B62" s="19"/>
      <c r="L62" s="19"/>
    </row>
    <row r="63" spans="2:12" ht="11.25" hidden="1">
      <c r="B63" s="19"/>
      <c r="L63" s="19"/>
    </row>
    <row r="64" spans="2:12" ht="11.25" hidden="1">
      <c r="B64" s="19"/>
      <c r="L64" s="19"/>
    </row>
    <row r="65" spans="2:12" s="1" customFormat="1" ht="12.75" hidden="1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 hidden="1">
      <c r="B66" s="19"/>
      <c r="L66" s="19"/>
    </row>
    <row r="67" spans="2:12" ht="11.25" hidden="1">
      <c r="B67" s="19"/>
      <c r="L67" s="19"/>
    </row>
    <row r="68" spans="2:12" ht="11.25" hidden="1">
      <c r="B68" s="19"/>
      <c r="L68" s="19"/>
    </row>
    <row r="69" spans="2:12" ht="11.25" hidden="1">
      <c r="B69" s="19"/>
      <c r="L69" s="19"/>
    </row>
    <row r="70" spans="2:12" ht="11.25" hidden="1">
      <c r="B70" s="19"/>
      <c r="L70" s="19"/>
    </row>
    <row r="71" spans="2:12" ht="11.25" hidden="1">
      <c r="B71" s="19"/>
      <c r="L71" s="19"/>
    </row>
    <row r="72" spans="2:12" ht="11.25" hidden="1">
      <c r="B72" s="19"/>
      <c r="L72" s="19"/>
    </row>
    <row r="73" spans="2:12" ht="11.25" hidden="1">
      <c r="B73" s="19"/>
      <c r="L73" s="19"/>
    </row>
    <row r="74" spans="2:12" ht="11.25" hidden="1">
      <c r="B74" s="19"/>
      <c r="L74" s="19"/>
    </row>
    <row r="75" spans="2:12" ht="11.25" hidden="1">
      <c r="B75" s="19"/>
      <c r="L75" s="19"/>
    </row>
    <row r="76" spans="2:12" s="1" customFormat="1" ht="12.75" hidden="1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>
      <c r="B82" s="31"/>
      <c r="C82" s="20" t="s">
        <v>99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26.25" hidden="1" customHeight="1">
      <c r="B85" s="31"/>
      <c r="E85" s="225" t="str">
        <f>E7</f>
        <v>Odloučené pracoviště Jilemnického - přístavba a stavební úpravy frézařské dílny</v>
      </c>
      <c r="F85" s="226"/>
      <c r="G85" s="226"/>
      <c r="H85" s="226"/>
      <c r="L85" s="31"/>
    </row>
    <row r="86" spans="2:47" s="1" customFormat="1" ht="12" hidden="1" customHeight="1">
      <c r="B86" s="31"/>
      <c r="C86" s="26" t="s">
        <v>97</v>
      </c>
      <c r="L86" s="31"/>
    </row>
    <row r="87" spans="2:47" s="1" customFormat="1" ht="16.5" hidden="1" customHeight="1">
      <c r="B87" s="31"/>
      <c r="E87" s="187" t="str">
        <f>E9</f>
        <v>SO 03 - Elektroinstalace</v>
      </c>
      <c r="F87" s="227"/>
      <c r="G87" s="227"/>
      <c r="H87" s="227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20. 10. 2022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hidden="1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0" t="s">
        <v>100</v>
      </c>
      <c r="D94" s="92"/>
      <c r="E94" s="92"/>
      <c r="F94" s="92"/>
      <c r="G94" s="92"/>
      <c r="H94" s="92"/>
      <c r="I94" s="92"/>
      <c r="J94" s="101" t="s">
        <v>101</v>
      </c>
      <c r="K94" s="92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2" t="s">
        <v>102</v>
      </c>
      <c r="J96" s="65">
        <f>J133</f>
        <v>0</v>
      </c>
      <c r="L96" s="31"/>
      <c r="AU96" s="16" t="s">
        <v>103</v>
      </c>
    </row>
    <row r="97" spans="2:12" s="8" customFormat="1" ht="24.95" hidden="1" customHeight="1">
      <c r="B97" s="103"/>
      <c r="D97" s="104" t="s">
        <v>104</v>
      </c>
      <c r="E97" s="105"/>
      <c r="F97" s="105"/>
      <c r="G97" s="105"/>
      <c r="H97" s="105"/>
      <c r="I97" s="105"/>
      <c r="J97" s="106">
        <f>J134</f>
        <v>0</v>
      </c>
      <c r="L97" s="103"/>
    </row>
    <row r="98" spans="2:12" s="8" customFormat="1" ht="24.95" hidden="1" customHeight="1">
      <c r="B98" s="103"/>
      <c r="D98" s="104" t="s">
        <v>112</v>
      </c>
      <c r="E98" s="105"/>
      <c r="F98" s="105"/>
      <c r="G98" s="105"/>
      <c r="H98" s="105"/>
      <c r="I98" s="105"/>
      <c r="J98" s="106">
        <f>J135</f>
        <v>0</v>
      </c>
      <c r="L98" s="103"/>
    </row>
    <row r="99" spans="2:12" s="9" customFormat="1" ht="19.899999999999999" hidden="1" customHeight="1">
      <c r="B99" s="107"/>
      <c r="D99" s="108" t="s">
        <v>1241</v>
      </c>
      <c r="E99" s="109"/>
      <c r="F99" s="109"/>
      <c r="G99" s="109"/>
      <c r="H99" s="109"/>
      <c r="I99" s="109"/>
      <c r="J99" s="110">
        <f>J136</f>
        <v>0</v>
      </c>
      <c r="L99" s="107"/>
    </row>
    <row r="100" spans="2:12" s="9" customFormat="1" ht="19.899999999999999" hidden="1" customHeight="1">
      <c r="B100" s="107"/>
      <c r="D100" s="108" t="s">
        <v>1242</v>
      </c>
      <c r="E100" s="109"/>
      <c r="F100" s="109"/>
      <c r="G100" s="109"/>
      <c r="H100" s="109"/>
      <c r="I100" s="109"/>
      <c r="J100" s="110">
        <f>J151</f>
        <v>0</v>
      </c>
      <c r="L100" s="107"/>
    </row>
    <row r="101" spans="2:12" s="9" customFormat="1" ht="19.899999999999999" hidden="1" customHeight="1">
      <c r="B101" s="107"/>
      <c r="D101" s="108" t="s">
        <v>1243</v>
      </c>
      <c r="E101" s="109"/>
      <c r="F101" s="109"/>
      <c r="G101" s="109"/>
      <c r="H101" s="109"/>
      <c r="I101" s="109"/>
      <c r="J101" s="110">
        <f>J161</f>
        <v>0</v>
      </c>
      <c r="L101" s="107"/>
    </row>
    <row r="102" spans="2:12" s="9" customFormat="1" ht="19.899999999999999" hidden="1" customHeight="1">
      <c r="B102" s="107"/>
      <c r="D102" s="108" t="s">
        <v>1244</v>
      </c>
      <c r="E102" s="109"/>
      <c r="F102" s="109"/>
      <c r="G102" s="109"/>
      <c r="H102" s="109"/>
      <c r="I102" s="109"/>
      <c r="J102" s="110">
        <f>J193</f>
        <v>0</v>
      </c>
      <c r="L102" s="107"/>
    </row>
    <row r="103" spans="2:12" s="9" customFormat="1" ht="19.899999999999999" hidden="1" customHeight="1">
      <c r="B103" s="107"/>
      <c r="D103" s="108" t="s">
        <v>1245</v>
      </c>
      <c r="E103" s="109"/>
      <c r="F103" s="109"/>
      <c r="G103" s="109"/>
      <c r="H103" s="109"/>
      <c r="I103" s="109"/>
      <c r="J103" s="110">
        <f>J201</f>
        <v>0</v>
      </c>
      <c r="L103" s="107"/>
    </row>
    <row r="104" spans="2:12" s="9" customFormat="1" ht="19.899999999999999" hidden="1" customHeight="1">
      <c r="B104" s="107"/>
      <c r="D104" s="108" t="s">
        <v>1246</v>
      </c>
      <c r="E104" s="109"/>
      <c r="F104" s="109"/>
      <c r="G104" s="109"/>
      <c r="H104" s="109"/>
      <c r="I104" s="109"/>
      <c r="J104" s="110">
        <f>J226</f>
        <v>0</v>
      </c>
      <c r="L104" s="107"/>
    </row>
    <row r="105" spans="2:12" s="9" customFormat="1" ht="19.899999999999999" hidden="1" customHeight="1">
      <c r="B105" s="107"/>
      <c r="D105" s="108" t="s">
        <v>1247</v>
      </c>
      <c r="E105" s="109"/>
      <c r="F105" s="109"/>
      <c r="G105" s="109"/>
      <c r="H105" s="109"/>
      <c r="I105" s="109"/>
      <c r="J105" s="110">
        <f>J233</f>
        <v>0</v>
      </c>
      <c r="L105" s="107"/>
    </row>
    <row r="106" spans="2:12" s="9" customFormat="1" ht="19.899999999999999" hidden="1" customHeight="1">
      <c r="B106" s="107"/>
      <c r="D106" s="108" t="s">
        <v>1248</v>
      </c>
      <c r="E106" s="109"/>
      <c r="F106" s="109"/>
      <c r="G106" s="109"/>
      <c r="H106" s="109"/>
      <c r="I106" s="109"/>
      <c r="J106" s="110">
        <f>J239</f>
        <v>0</v>
      </c>
      <c r="L106" s="107"/>
    </row>
    <row r="107" spans="2:12" s="9" customFormat="1" ht="19.899999999999999" hidden="1" customHeight="1">
      <c r="B107" s="107"/>
      <c r="D107" s="108" t="s">
        <v>1249</v>
      </c>
      <c r="E107" s="109"/>
      <c r="F107" s="109"/>
      <c r="G107" s="109"/>
      <c r="H107" s="109"/>
      <c r="I107" s="109"/>
      <c r="J107" s="110">
        <f>J243</f>
        <v>0</v>
      </c>
      <c r="L107" s="107"/>
    </row>
    <row r="108" spans="2:12" s="9" customFormat="1" ht="19.899999999999999" hidden="1" customHeight="1">
      <c r="B108" s="107"/>
      <c r="D108" s="108" t="s">
        <v>1250</v>
      </c>
      <c r="E108" s="109"/>
      <c r="F108" s="109"/>
      <c r="G108" s="109"/>
      <c r="H108" s="109"/>
      <c r="I108" s="109"/>
      <c r="J108" s="110">
        <f>J245</f>
        <v>0</v>
      </c>
      <c r="L108" s="107"/>
    </row>
    <row r="109" spans="2:12" s="9" customFormat="1" ht="19.899999999999999" hidden="1" customHeight="1">
      <c r="B109" s="107"/>
      <c r="D109" s="108" t="s">
        <v>1251</v>
      </c>
      <c r="E109" s="109"/>
      <c r="F109" s="109"/>
      <c r="G109" s="109"/>
      <c r="H109" s="109"/>
      <c r="I109" s="109"/>
      <c r="J109" s="110">
        <f>J256</f>
        <v>0</v>
      </c>
      <c r="L109" s="107"/>
    </row>
    <row r="110" spans="2:12" s="9" customFormat="1" ht="19.899999999999999" hidden="1" customHeight="1">
      <c r="B110" s="107"/>
      <c r="D110" s="108" t="s">
        <v>1252</v>
      </c>
      <c r="E110" s="109"/>
      <c r="F110" s="109"/>
      <c r="G110" s="109"/>
      <c r="H110" s="109"/>
      <c r="I110" s="109"/>
      <c r="J110" s="110">
        <f>J258</f>
        <v>0</v>
      </c>
      <c r="L110" s="107"/>
    </row>
    <row r="111" spans="2:12" s="9" customFormat="1" ht="19.899999999999999" hidden="1" customHeight="1">
      <c r="B111" s="107"/>
      <c r="D111" s="108" t="s">
        <v>1253</v>
      </c>
      <c r="E111" s="109"/>
      <c r="F111" s="109"/>
      <c r="G111" s="109"/>
      <c r="H111" s="109"/>
      <c r="I111" s="109"/>
      <c r="J111" s="110">
        <f>J333</f>
        <v>0</v>
      </c>
      <c r="L111" s="107"/>
    </row>
    <row r="112" spans="2:12" s="9" customFormat="1" ht="19.899999999999999" hidden="1" customHeight="1">
      <c r="B112" s="107"/>
      <c r="D112" s="108" t="s">
        <v>1254</v>
      </c>
      <c r="E112" s="109"/>
      <c r="F112" s="109"/>
      <c r="G112" s="109"/>
      <c r="H112" s="109"/>
      <c r="I112" s="109"/>
      <c r="J112" s="110">
        <f>J348</f>
        <v>0</v>
      </c>
      <c r="L112" s="107"/>
    </row>
    <row r="113" spans="2:12" s="9" customFormat="1" ht="19.899999999999999" hidden="1" customHeight="1">
      <c r="B113" s="107"/>
      <c r="D113" s="108" t="s">
        <v>1255</v>
      </c>
      <c r="E113" s="109"/>
      <c r="F113" s="109"/>
      <c r="G113" s="109"/>
      <c r="H113" s="109"/>
      <c r="I113" s="109"/>
      <c r="J113" s="110">
        <f>J362</f>
        <v>0</v>
      </c>
      <c r="L113" s="107"/>
    </row>
    <row r="114" spans="2:12" s="1" customFormat="1" ht="21.75" hidden="1" customHeight="1">
      <c r="B114" s="31"/>
      <c r="L114" s="31"/>
    </row>
    <row r="115" spans="2:12" s="1" customFormat="1" ht="6.95" hidden="1" customHeight="1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1"/>
    </row>
    <row r="116" spans="2:12" ht="11.25" hidden="1"/>
    <row r="117" spans="2:12" ht="11.25" hidden="1"/>
    <row r="118" spans="2:12" ht="11.25" hidden="1"/>
    <row r="119" spans="2:12" s="1" customFormat="1" ht="6.95" customHeight="1"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31"/>
    </row>
    <row r="120" spans="2:12" s="1" customFormat="1" ht="24.95" customHeight="1">
      <c r="B120" s="31"/>
      <c r="C120" s="20" t="s">
        <v>127</v>
      </c>
      <c r="L120" s="31"/>
    </row>
    <row r="121" spans="2:12" s="1" customFormat="1" ht="6.95" customHeight="1">
      <c r="B121" s="31"/>
      <c r="L121" s="31"/>
    </row>
    <row r="122" spans="2:12" s="1" customFormat="1" ht="12" customHeight="1">
      <c r="B122" s="31"/>
      <c r="C122" s="26" t="s">
        <v>16</v>
      </c>
      <c r="L122" s="31"/>
    </row>
    <row r="123" spans="2:12" s="1" customFormat="1" ht="26.25" customHeight="1">
      <c r="B123" s="31"/>
      <c r="E123" s="225" t="str">
        <f>E7</f>
        <v>Odloučené pracoviště Jilemnického - přístavba a stavební úpravy frézařské dílny</v>
      </c>
      <c r="F123" s="226"/>
      <c r="G123" s="226"/>
      <c r="H123" s="226"/>
      <c r="L123" s="31"/>
    </row>
    <row r="124" spans="2:12" s="1" customFormat="1" ht="12" customHeight="1">
      <c r="B124" s="31"/>
      <c r="C124" s="26" t="s">
        <v>97</v>
      </c>
      <c r="L124" s="31"/>
    </row>
    <row r="125" spans="2:12" s="1" customFormat="1" ht="16.5" customHeight="1">
      <c r="B125" s="31"/>
      <c r="E125" s="187" t="str">
        <f>E9</f>
        <v>SO 03 - Elektroinstalace</v>
      </c>
      <c r="F125" s="227"/>
      <c r="G125" s="227"/>
      <c r="H125" s="227"/>
      <c r="L125" s="31"/>
    </row>
    <row r="126" spans="2:12" s="1" customFormat="1" ht="6.95" customHeight="1">
      <c r="B126" s="31"/>
      <c r="L126" s="31"/>
    </row>
    <row r="127" spans="2:12" s="1" customFormat="1" ht="12" customHeight="1">
      <c r="B127" s="31"/>
      <c r="C127" s="26" t="s">
        <v>20</v>
      </c>
      <c r="F127" s="24" t="str">
        <f>F12</f>
        <v xml:space="preserve"> </v>
      </c>
      <c r="I127" s="26" t="s">
        <v>22</v>
      </c>
      <c r="J127" s="51" t="str">
        <f>IF(J12="","",J12)</f>
        <v>20. 10. 2022</v>
      </c>
      <c r="L127" s="31"/>
    </row>
    <row r="128" spans="2:12" s="1" customFormat="1" ht="6.95" customHeight="1">
      <c r="B128" s="31"/>
      <c r="L128" s="31"/>
    </row>
    <row r="129" spans="2:65" s="1" customFormat="1" ht="15.2" customHeight="1">
      <c r="B129" s="31"/>
      <c r="C129" s="26" t="s">
        <v>24</v>
      </c>
      <c r="F129" s="24" t="str">
        <f>E15</f>
        <v xml:space="preserve"> </v>
      </c>
      <c r="I129" s="26" t="s">
        <v>29</v>
      </c>
      <c r="J129" s="29" t="str">
        <f>E21</f>
        <v xml:space="preserve"> </v>
      </c>
      <c r="L129" s="31"/>
    </row>
    <row r="130" spans="2:65" s="1" customFormat="1" ht="15.2" customHeight="1">
      <c r="B130" s="31"/>
      <c r="C130" s="26" t="s">
        <v>27</v>
      </c>
      <c r="F130" s="24" t="str">
        <f>IF(E18="","",E18)</f>
        <v>Vyplň údaj</v>
      </c>
      <c r="I130" s="26" t="s">
        <v>31</v>
      </c>
      <c r="J130" s="29" t="str">
        <f>E24</f>
        <v xml:space="preserve"> </v>
      </c>
      <c r="L130" s="31"/>
    </row>
    <row r="131" spans="2:65" s="1" customFormat="1" ht="10.35" customHeight="1">
      <c r="B131" s="31"/>
      <c r="L131" s="31"/>
    </row>
    <row r="132" spans="2:65" s="10" customFormat="1" ht="29.25" customHeight="1">
      <c r="B132" s="111"/>
      <c r="C132" s="112" t="s">
        <v>128</v>
      </c>
      <c r="D132" s="113" t="s">
        <v>58</v>
      </c>
      <c r="E132" s="113" t="s">
        <v>54</v>
      </c>
      <c r="F132" s="113" t="s">
        <v>55</v>
      </c>
      <c r="G132" s="113" t="s">
        <v>129</v>
      </c>
      <c r="H132" s="113" t="s">
        <v>130</v>
      </c>
      <c r="I132" s="113" t="s">
        <v>131</v>
      </c>
      <c r="J132" s="113" t="s">
        <v>101</v>
      </c>
      <c r="K132" s="114" t="s">
        <v>132</v>
      </c>
      <c r="L132" s="111"/>
      <c r="M132" s="58" t="s">
        <v>1</v>
      </c>
      <c r="N132" s="59" t="s">
        <v>37</v>
      </c>
      <c r="O132" s="59" t="s">
        <v>133</v>
      </c>
      <c r="P132" s="59" t="s">
        <v>134</v>
      </c>
      <c r="Q132" s="59" t="s">
        <v>135</v>
      </c>
      <c r="R132" s="59" t="s">
        <v>136</v>
      </c>
      <c r="S132" s="59" t="s">
        <v>137</v>
      </c>
      <c r="T132" s="60" t="s">
        <v>138</v>
      </c>
    </row>
    <row r="133" spans="2:65" s="1" customFormat="1" ht="22.9" customHeight="1">
      <c r="B133" s="31"/>
      <c r="C133" s="63" t="s">
        <v>139</v>
      </c>
      <c r="J133" s="115">
        <f>BK133</f>
        <v>0</v>
      </c>
      <c r="L133" s="31"/>
      <c r="M133" s="61"/>
      <c r="N133" s="52"/>
      <c r="O133" s="52"/>
      <c r="P133" s="116">
        <f>P134+P135</f>
        <v>0</v>
      </c>
      <c r="Q133" s="52"/>
      <c r="R133" s="116">
        <f>R134+R135</f>
        <v>0</v>
      </c>
      <c r="S133" s="52"/>
      <c r="T133" s="117">
        <f>T134+T135</f>
        <v>0</v>
      </c>
      <c r="AT133" s="16" t="s">
        <v>72</v>
      </c>
      <c r="AU133" s="16" t="s">
        <v>103</v>
      </c>
      <c r="BK133" s="118">
        <f>BK134+BK135</f>
        <v>0</v>
      </c>
    </row>
    <row r="134" spans="2:65" s="11" customFormat="1" ht="25.9" customHeight="1">
      <c r="B134" s="119"/>
      <c r="D134" s="120" t="s">
        <v>72</v>
      </c>
      <c r="E134" s="121" t="s">
        <v>140</v>
      </c>
      <c r="F134" s="121" t="s">
        <v>141</v>
      </c>
      <c r="I134" s="122"/>
      <c r="J134" s="123">
        <f>BK134</f>
        <v>0</v>
      </c>
      <c r="L134" s="119"/>
      <c r="M134" s="124"/>
      <c r="P134" s="125">
        <v>0</v>
      </c>
      <c r="R134" s="125">
        <v>0</v>
      </c>
      <c r="T134" s="126">
        <v>0</v>
      </c>
      <c r="AR134" s="120" t="s">
        <v>81</v>
      </c>
      <c r="AT134" s="127" t="s">
        <v>72</v>
      </c>
      <c r="AU134" s="127" t="s">
        <v>73</v>
      </c>
      <c r="AY134" s="120" t="s">
        <v>142</v>
      </c>
      <c r="BK134" s="128">
        <v>0</v>
      </c>
    </row>
    <row r="135" spans="2:65" s="11" customFormat="1" ht="25.9" customHeight="1">
      <c r="B135" s="119"/>
      <c r="D135" s="120" t="s">
        <v>72</v>
      </c>
      <c r="E135" s="121" t="s">
        <v>597</v>
      </c>
      <c r="F135" s="121" t="s">
        <v>598</v>
      </c>
      <c r="I135" s="122"/>
      <c r="J135" s="123">
        <f>BK135</f>
        <v>0</v>
      </c>
      <c r="L135" s="119"/>
      <c r="M135" s="124"/>
      <c r="P135" s="125">
        <f>P136+P151+P161+P193+P201+P226+P233+P239+P243+P245+P256+P258+P333+P348+P362</f>
        <v>0</v>
      </c>
      <c r="R135" s="125">
        <f>R136+R151+R161+R193+R201+R226+R233+R239+R243+R245+R256+R258+R333+R348+R362</f>
        <v>0</v>
      </c>
      <c r="T135" s="126">
        <f>T136+T151+T161+T193+T201+T226+T233+T239+T243+T245+T256+T258+T333+T348+T362</f>
        <v>0</v>
      </c>
      <c r="AR135" s="120" t="s">
        <v>83</v>
      </c>
      <c r="AT135" s="127" t="s">
        <v>72</v>
      </c>
      <c r="AU135" s="127" t="s">
        <v>73</v>
      </c>
      <c r="AY135" s="120" t="s">
        <v>142</v>
      </c>
      <c r="BK135" s="128">
        <f>BK136+BK151+BK161+BK193+BK201+BK226+BK233+BK239+BK243+BK245+BK256+BK258+BK333+BK348+BK362</f>
        <v>0</v>
      </c>
    </row>
    <row r="136" spans="2:65" s="11" customFormat="1" ht="22.9" customHeight="1">
      <c r="B136" s="119"/>
      <c r="D136" s="120" t="s">
        <v>72</v>
      </c>
      <c r="E136" s="129" t="s">
        <v>1256</v>
      </c>
      <c r="F136" s="129" t="s">
        <v>1257</v>
      </c>
      <c r="I136" s="122"/>
      <c r="J136" s="130">
        <f>BK136</f>
        <v>0</v>
      </c>
      <c r="L136" s="119"/>
      <c r="M136" s="124"/>
      <c r="P136" s="125">
        <f>SUM(P137:P150)</f>
        <v>0</v>
      </c>
      <c r="R136" s="125">
        <f>SUM(R137:R150)</f>
        <v>0</v>
      </c>
      <c r="T136" s="126">
        <f>SUM(T137:T150)</f>
        <v>0</v>
      </c>
      <c r="AR136" s="120" t="s">
        <v>83</v>
      </c>
      <c r="AT136" s="127" t="s">
        <v>72</v>
      </c>
      <c r="AU136" s="127" t="s">
        <v>81</v>
      </c>
      <c r="AY136" s="120" t="s">
        <v>142</v>
      </c>
      <c r="BK136" s="128">
        <f>SUM(BK137:BK150)</f>
        <v>0</v>
      </c>
    </row>
    <row r="137" spans="2:65" s="1" customFormat="1" ht="16.5" customHeight="1">
      <c r="B137" s="31"/>
      <c r="C137" s="159" t="s">
        <v>81</v>
      </c>
      <c r="D137" s="159" t="s">
        <v>212</v>
      </c>
      <c r="E137" s="160" t="s">
        <v>1258</v>
      </c>
      <c r="F137" s="161" t="s">
        <v>1259</v>
      </c>
      <c r="G137" s="162" t="s">
        <v>309</v>
      </c>
      <c r="H137" s="163">
        <v>20</v>
      </c>
      <c r="I137" s="164"/>
      <c r="J137" s="165">
        <f t="shared" ref="J137:J150" si="0">ROUND(I137*H137,2)</f>
        <v>0</v>
      </c>
      <c r="K137" s="161" t="s">
        <v>1</v>
      </c>
      <c r="L137" s="166"/>
      <c r="M137" s="167" t="s">
        <v>1</v>
      </c>
      <c r="N137" s="168" t="s">
        <v>38</v>
      </c>
      <c r="P137" s="140">
        <f t="shared" ref="P137:P150" si="1">O137*H137</f>
        <v>0</v>
      </c>
      <c r="Q137" s="140">
        <v>0</v>
      </c>
      <c r="R137" s="140">
        <f t="shared" ref="R137:R150" si="2">Q137*H137</f>
        <v>0</v>
      </c>
      <c r="S137" s="140">
        <v>0</v>
      </c>
      <c r="T137" s="141">
        <f t="shared" ref="T137:T150" si="3">S137*H137</f>
        <v>0</v>
      </c>
      <c r="AR137" s="142" t="s">
        <v>314</v>
      </c>
      <c r="AT137" s="142" t="s">
        <v>212</v>
      </c>
      <c r="AU137" s="142" t="s">
        <v>83</v>
      </c>
      <c r="AY137" s="16" t="s">
        <v>142</v>
      </c>
      <c r="BE137" s="143">
        <f t="shared" ref="BE137:BE150" si="4">IF(N137="základní",J137,0)</f>
        <v>0</v>
      </c>
      <c r="BF137" s="143">
        <f t="shared" ref="BF137:BF150" si="5">IF(N137="snížená",J137,0)</f>
        <v>0</v>
      </c>
      <c r="BG137" s="143">
        <f t="shared" ref="BG137:BG150" si="6">IF(N137="zákl. přenesená",J137,0)</f>
        <v>0</v>
      </c>
      <c r="BH137" s="143">
        <f t="shared" ref="BH137:BH150" si="7">IF(N137="sníž. přenesená",J137,0)</f>
        <v>0</v>
      </c>
      <c r="BI137" s="143">
        <f t="shared" ref="BI137:BI150" si="8">IF(N137="nulová",J137,0)</f>
        <v>0</v>
      </c>
      <c r="BJ137" s="16" t="s">
        <v>81</v>
      </c>
      <c r="BK137" s="143">
        <f t="shared" ref="BK137:BK150" si="9">ROUND(I137*H137,2)</f>
        <v>0</v>
      </c>
      <c r="BL137" s="16" t="s">
        <v>231</v>
      </c>
      <c r="BM137" s="142" t="s">
        <v>1260</v>
      </c>
    </row>
    <row r="138" spans="2:65" s="1" customFormat="1" ht="16.5" customHeight="1">
      <c r="B138" s="31"/>
      <c r="C138" s="159" t="s">
        <v>83</v>
      </c>
      <c r="D138" s="159" t="s">
        <v>212</v>
      </c>
      <c r="E138" s="160" t="s">
        <v>1261</v>
      </c>
      <c r="F138" s="161" t="s">
        <v>1262</v>
      </c>
      <c r="G138" s="162" t="s">
        <v>309</v>
      </c>
      <c r="H138" s="163">
        <v>10</v>
      </c>
      <c r="I138" s="164"/>
      <c r="J138" s="165">
        <f t="shared" si="0"/>
        <v>0</v>
      </c>
      <c r="K138" s="161" t="s">
        <v>1</v>
      </c>
      <c r="L138" s="166"/>
      <c r="M138" s="167" t="s">
        <v>1</v>
      </c>
      <c r="N138" s="168" t="s">
        <v>38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314</v>
      </c>
      <c r="AT138" s="142" t="s">
        <v>212</v>
      </c>
      <c r="AU138" s="142" t="s">
        <v>83</v>
      </c>
      <c r="AY138" s="16" t="s">
        <v>142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81</v>
      </c>
      <c r="BK138" s="143">
        <f t="shared" si="9"/>
        <v>0</v>
      </c>
      <c r="BL138" s="16" t="s">
        <v>231</v>
      </c>
      <c r="BM138" s="142" t="s">
        <v>1263</v>
      </c>
    </row>
    <row r="139" spans="2:65" s="1" customFormat="1" ht="16.5" customHeight="1">
      <c r="B139" s="31"/>
      <c r="C139" s="159" t="s">
        <v>156</v>
      </c>
      <c r="D139" s="159" t="s">
        <v>212</v>
      </c>
      <c r="E139" s="160" t="s">
        <v>1264</v>
      </c>
      <c r="F139" s="161" t="s">
        <v>1265</v>
      </c>
      <c r="G139" s="162" t="s">
        <v>309</v>
      </c>
      <c r="H139" s="163">
        <v>50</v>
      </c>
      <c r="I139" s="164"/>
      <c r="J139" s="165">
        <f t="shared" si="0"/>
        <v>0</v>
      </c>
      <c r="K139" s="161" t="s">
        <v>1</v>
      </c>
      <c r="L139" s="166"/>
      <c r="M139" s="167" t="s">
        <v>1</v>
      </c>
      <c r="N139" s="168" t="s">
        <v>38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314</v>
      </c>
      <c r="AT139" s="142" t="s">
        <v>212</v>
      </c>
      <c r="AU139" s="142" t="s">
        <v>83</v>
      </c>
      <c r="AY139" s="16" t="s">
        <v>142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81</v>
      </c>
      <c r="BK139" s="143">
        <f t="shared" si="9"/>
        <v>0</v>
      </c>
      <c r="BL139" s="16" t="s">
        <v>231</v>
      </c>
      <c r="BM139" s="142" t="s">
        <v>1266</v>
      </c>
    </row>
    <row r="140" spans="2:65" s="1" customFormat="1" ht="16.5" customHeight="1">
      <c r="B140" s="31"/>
      <c r="C140" s="159" t="s">
        <v>149</v>
      </c>
      <c r="D140" s="159" t="s">
        <v>212</v>
      </c>
      <c r="E140" s="160" t="s">
        <v>1267</v>
      </c>
      <c r="F140" s="161" t="s">
        <v>1268</v>
      </c>
      <c r="G140" s="162" t="s">
        <v>309</v>
      </c>
      <c r="H140" s="163">
        <v>460</v>
      </c>
      <c r="I140" s="164"/>
      <c r="J140" s="165">
        <f t="shared" si="0"/>
        <v>0</v>
      </c>
      <c r="K140" s="161" t="s">
        <v>1</v>
      </c>
      <c r="L140" s="166"/>
      <c r="M140" s="167" t="s">
        <v>1</v>
      </c>
      <c r="N140" s="168" t="s">
        <v>38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314</v>
      </c>
      <c r="AT140" s="142" t="s">
        <v>212</v>
      </c>
      <c r="AU140" s="142" t="s">
        <v>83</v>
      </c>
      <c r="AY140" s="16" t="s">
        <v>142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81</v>
      </c>
      <c r="BK140" s="143">
        <f t="shared" si="9"/>
        <v>0</v>
      </c>
      <c r="BL140" s="16" t="s">
        <v>231</v>
      </c>
      <c r="BM140" s="142" t="s">
        <v>1269</v>
      </c>
    </row>
    <row r="141" spans="2:65" s="1" customFormat="1" ht="16.5" customHeight="1">
      <c r="B141" s="31"/>
      <c r="C141" s="159" t="s">
        <v>167</v>
      </c>
      <c r="D141" s="159" t="s">
        <v>212</v>
      </c>
      <c r="E141" s="160" t="s">
        <v>1270</v>
      </c>
      <c r="F141" s="161" t="s">
        <v>1271</v>
      </c>
      <c r="G141" s="162" t="s">
        <v>309</v>
      </c>
      <c r="H141" s="163">
        <v>10</v>
      </c>
      <c r="I141" s="164"/>
      <c r="J141" s="165">
        <f t="shared" si="0"/>
        <v>0</v>
      </c>
      <c r="K141" s="161" t="s">
        <v>1</v>
      </c>
      <c r="L141" s="166"/>
      <c r="M141" s="167" t="s">
        <v>1</v>
      </c>
      <c r="N141" s="168" t="s">
        <v>38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314</v>
      </c>
      <c r="AT141" s="142" t="s">
        <v>212</v>
      </c>
      <c r="AU141" s="142" t="s">
        <v>83</v>
      </c>
      <c r="AY141" s="16" t="s">
        <v>142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6" t="s">
        <v>81</v>
      </c>
      <c r="BK141" s="143">
        <f t="shared" si="9"/>
        <v>0</v>
      </c>
      <c r="BL141" s="16" t="s">
        <v>231</v>
      </c>
      <c r="BM141" s="142" t="s">
        <v>1272</v>
      </c>
    </row>
    <row r="142" spans="2:65" s="1" customFormat="1" ht="24.2" customHeight="1">
      <c r="B142" s="31"/>
      <c r="C142" s="159" t="s">
        <v>172</v>
      </c>
      <c r="D142" s="159" t="s">
        <v>212</v>
      </c>
      <c r="E142" s="160" t="s">
        <v>1273</v>
      </c>
      <c r="F142" s="161" t="s">
        <v>1274</v>
      </c>
      <c r="G142" s="162" t="s">
        <v>309</v>
      </c>
      <c r="H142" s="163">
        <v>20</v>
      </c>
      <c r="I142" s="164"/>
      <c r="J142" s="165">
        <f t="shared" si="0"/>
        <v>0</v>
      </c>
      <c r="K142" s="161" t="s">
        <v>1</v>
      </c>
      <c r="L142" s="166"/>
      <c r="M142" s="167" t="s">
        <v>1</v>
      </c>
      <c r="N142" s="168" t="s">
        <v>38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314</v>
      </c>
      <c r="AT142" s="142" t="s">
        <v>212</v>
      </c>
      <c r="AU142" s="142" t="s">
        <v>83</v>
      </c>
      <c r="AY142" s="16" t="s">
        <v>142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6" t="s">
        <v>81</v>
      </c>
      <c r="BK142" s="143">
        <f t="shared" si="9"/>
        <v>0</v>
      </c>
      <c r="BL142" s="16" t="s">
        <v>231</v>
      </c>
      <c r="BM142" s="142" t="s">
        <v>1275</v>
      </c>
    </row>
    <row r="143" spans="2:65" s="1" customFormat="1" ht="24.2" customHeight="1">
      <c r="B143" s="31"/>
      <c r="C143" s="159" t="s">
        <v>180</v>
      </c>
      <c r="D143" s="159" t="s">
        <v>212</v>
      </c>
      <c r="E143" s="160" t="s">
        <v>1276</v>
      </c>
      <c r="F143" s="161" t="s">
        <v>1277</v>
      </c>
      <c r="G143" s="162" t="s">
        <v>309</v>
      </c>
      <c r="H143" s="163">
        <v>160</v>
      </c>
      <c r="I143" s="164"/>
      <c r="J143" s="165">
        <f t="shared" si="0"/>
        <v>0</v>
      </c>
      <c r="K143" s="161" t="s">
        <v>1</v>
      </c>
      <c r="L143" s="166"/>
      <c r="M143" s="167" t="s">
        <v>1</v>
      </c>
      <c r="N143" s="168" t="s">
        <v>38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314</v>
      </c>
      <c r="AT143" s="142" t="s">
        <v>212</v>
      </c>
      <c r="AU143" s="142" t="s">
        <v>83</v>
      </c>
      <c r="AY143" s="16" t="s">
        <v>142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6" t="s">
        <v>81</v>
      </c>
      <c r="BK143" s="143">
        <f t="shared" si="9"/>
        <v>0</v>
      </c>
      <c r="BL143" s="16" t="s">
        <v>231</v>
      </c>
      <c r="BM143" s="142" t="s">
        <v>1278</v>
      </c>
    </row>
    <row r="144" spans="2:65" s="1" customFormat="1" ht="16.5" customHeight="1">
      <c r="B144" s="31"/>
      <c r="C144" s="159" t="s">
        <v>187</v>
      </c>
      <c r="D144" s="159" t="s">
        <v>212</v>
      </c>
      <c r="E144" s="160" t="s">
        <v>1279</v>
      </c>
      <c r="F144" s="161" t="s">
        <v>1280</v>
      </c>
      <c r="G144" s="162" t="s">
        <v>309</v>
      </c>
      <c r="H144" s="163">
        <v>330</v>
      </c>
      <c r="I144" s="164"/>
      <c r="J144" s="165">
        <f t="shared" si="0"/>
        <v>0</v>
      </c>
      <c r="K144" s="161" t="s">
        <v>1</v>
      </c>
      <c r="L144" s="166"/>
      <c r="M144" s="167" t="s">
        <v>1</v>
      </c>
      <c r="N144" s="168" t="s">
        <v>38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314</v>
      </c>
      <c r="AT144" s="142" t="s">
        <v>212</v>
      </c>
      <c r="AU144" s="142" t="s">
        <v>83</v>
      </c>
      <c r="AY144" s="16" t="s">
        <v>142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6" t="s">
        <v>81</v>
      </c>
      <c r="BK144" s="143">
        <f t="shared" si="9"/>
        <v>0</v>
      </c>
      <c r="BL144" s="16" t="s">
        <v>231</v>
      </c>
      <c r="BM144" s="142" t="s">
        <v>1281</v>
      </c>
    </row>
    <row r="145" spans="2:65" s="1" customFormat="1" ht="16.5" customHeight="1">
      <c r="B145" s="31"/>
      <c r="C145" s="159" t="s">
        <v>200</v>
      </c>
      <c r="D145" s="159" t="s">
        <v>212</v>
      </c>
      <c r="E145" s="160" t="s">
        <v>1282</v>
      </c>
      <c r="F145" s="161" t="s">
        <v>1283</v>
      </c>
      <c r="G145" s="162" t="s">
        <v>309</v>
      </c>
      <c r="H145" s="163">
        <v>1150</v>
      </c>
      <c r="I145" s="164"/>
      <c r="J145" s="165">
        <f t="shared" si="0"/>
        <v>0</v>
      </c>
      <c r="K145" s="161" t="s">
        <v>1</v>
      </c>
      <c r="L145" s="166"/>
      <c r="M145" s="167" t="s">
        <v>1</v>
      </c>
      <c r="N145" s="168" t="s">
        <v>38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314</v>
      </c>
      <c r="AT145" s="142" t="s">
        <v>212</v>
      </c>
      <c r="AU145" s="142" t="s">
        <v>83</v>
      </c>
      <c r="AY145" s="16" t="s">
        <v>142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6" t="s">
        <v>81</v>
      </c>
      <c r="BK145" s="143">
        <f t="shared" si="9"/>
        <v>0</v>
      </c>
      <c r="BL145" s="16" t="s">
        <v>231</v>
      </c>
      <c r="BM145" s="142" t="s">
        <v>1284</v>
      </c>
    </row>
    <row r="146" spans="2:65" s="1" customFormat="1" ht="16.5" customHeight="1">
      <c r="B146" s="31"/>
      <c r="C146" s="159" t="s">
        <v>206</v>
      </c>
      <c r="D146" s="159" t="s">
        <v>212</v>
      </c>
      <c r="E146" s="160" t="s">
        <v>1285</v>
      </c>
      <c r="F146" s="161" t="s">
        <v>1286</v>
      </c>
      <c r="G146" s="162" t="s">
        <v>309</v>
      </c>
      <c r="H146" s="163">
        <v>310</v>
      </c>
      <c r="I146" s="164"/>
      <c r="J146" s="165">
        <f t="shared" si="0"/>
        <v>0</v>
      </c>
      <c r="K146" s="161" t="s">
        <v>1</v>
      </c>
      <c r="L146" s="166"/>
      <c r="M146" s="167" t="s">
        <v>1</v>
      </c>
      <c r="N146" s="168" t="s">
        <v>38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314</v>
      </c>
      <c r="AT146" s="142" t="s">
        <v>212</v>
      </c>
      <c r="AU146" s="142" t="s">
        <v>83</v>
      </c>
      <c r="AY146" s="16" t="s">
        <v>142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6" t="s">
        <v>81</v>
      </c>
      <c r="BK146" s="143">
        <f t="shared" si="9"/>
        <v>0</v>
      </c>
      <c r="BL146" s="16" t="s">
        <v>231</v>
      </c>
      <c r="BM146" s="142" t="s">
        <v>1287</v>
      </c>
    </row>
    <row r="147" spans="2:65" s="1" customFormat="1" ht="16.5" customHeight="1">
      <c r="B147" s="31"/>
      <c r="C147" s="159" t="s">
        <v>211</v>
      </c>
      <c r="D147" s="159" t="s">
        <v>212</v>
      </c>
      <c r="E147" s="160" t="s">
        <v>1288</v>
      </c>
      <c r="F147" s="161" t="s">
        <v>1289</v>
      </c>
      <c r="G147" s="162" t="s">
        <v>309</v>
      </c>
      <c r="H147" s="163">
        <v>35</v>
      </c>
      <c r="I147" s="164"/>
      <c r="J147" s="165">
        <f t="shared" si="0"/>
        <v>0</v>
      </c>
      <c r="K147" s="161" t="s">
        <v>1</v>
      </c>
      <c r="L147" s="166"/>
      <c r="M147" s="167" t="s">
        <v>1</v>
      </c>
      <c r="N147" s="168" t="s">
        <v>38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314</v>
      </c>
      <c r="AT147" s="142" t="s">
        <v>212</v>
      </c>
      <c r="AU147" s="142" t="s">
        <v>83</v>
      </c>
      <c r="AY147" s="16" t="s">
        <v>142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6" t="s">
        <v>81</v>
      </c>
      <c r="BK147" s="143">
        <f t="shared" si="9"/>
        <v>0</v>
      </c>
      <c r="BL147" s="16" t="s">
        <v>231</v>
      </c>
      <c r="BM147" s="142" t="s">
        <v>1290</v>
      </c>
    </row>
    <row r="148" spans="2:65" s="1" customFormat="1" ht="16.5" customHeight="1">
      <c r="B148" s="31"/>
      <c r="C148" s="159" t="s">
        <v>216</v>
      </c>
      <c r="D148" s="159" t="s">
        <v>212</v>
      </c>
      <c r="E148" s="160" t="s">
        <v>1291</v>
      </c>
      <c r="F148" s="161" t="s">
        <v>1292</v>
      </c>
      <c r="G148" s="162" t="s">
        <v>309</v>
      </c>
      <c r="H148" s="163">
        <v>550</v>
      </c>
      <c r="I148" s="164"/>
      <c r="J148" s="165">
        <f t="shared" si="0"/>
        <v>0</v>
      </c>
      <c r="K148" s="161" t="s">
        <v>1</v>
      </c>
      <c r="L148" s="166"/>
      <c r="M148" s="167" t="s">
        <v>1</v>
      </c>
      <c r="N148" s="168" t="s">
        <v>38</v>
      </c>
      <c r="P148" s="140">
        <f t="shared" si="1"/>
        <v>0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AR148" s="142" t="s">
        <v>314</v>
      </c>
      <c r="AT148" s="142" t="s">
        <v>212</v>
      </c>
      <c r="AU148" s="142" t="s">
        <v>83</v>
      </c>
      <c r="AY148" s="16" t="s">
        <v>142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6" t="s">
        <v>81</v>
      </c>
      <c r="BK148" s="143">
        <f t="shared" si="9"/>
        <v>0</v>
      </c>
      <c r="BL148" s="16" t="s">
        <v>231</v>
      </c>
      <c r="BM148" s="142" t="s">
        <v>1293</v>
      </c>
    </row>
    <row r="149" spans="2:65" s="1" customFormat="1" ht="16.5" customHeight="1">
      <c r="B149" s="31"/>
      <c r="C149" s="159" t="s">
        <v>220</v>
      </c>
      <c r="D149" s="159" t="s">
        <v>212</v>
      </c>
      <c r="E149" s="160" t="s">
        <v>1294</v>
      </c>
      <c r="F149" s="161" t="s">
        <v>1295</v>
      </c>
      <c r="G149" s="162" t="s">
        <v>309</v>
      </c>
      <c r="H149" s="163">
        <v>390</v>
      </c>
      <c r="I149" s="164"/>
      <c r="J149" s="165">
        <f t="shared" si="0"/>
        <v>0</v>
      </c>
      <c r="K149" s="161" t="s">
        <v>1</v>
      </c>
      <c r="L149" s="166"/>
      <c r="M149" s="167" t="s">
        <v>1</v>
      </c>
      <c r="N149" s="168" t="s">
        <v>38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314</v>
      </c>
      <c r="AT149" s="142" t="s">
        <v>212</v>
      </c>
      <c r="AU149" s="142" t="s">
        <v>83</v>
      </c>
      <c r="AY149" s="16" t="s">
        <v>142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6" t="s">
        <v>81</v>
      </c>
      <c r="BK149" s="143">
        <f t="shared" si="9"/>
        <v>0</v>
      </c>
      <c r="BL149" s="16" t="s">
        <v>231</v>
      </c>
      <c r="BM149" s="142" t="s">
        <v>1296</v>
      </c>
    </row>
    <row r="150" spans="2:65" s="1" customFormat="1" ht="16.5" customHeight="1">
      <c r="B150" s="31"/>
      <c r="C150" s="159" t="s">
        <v>224</v>
      </c>
      <c r="D150" s="159" t="s">
        <v>212</v>
      </c>
      <c r="E150" s="160" t="s">
        <v>1297</v>
      </c>
      <c r="F150" s="161" t="s">
        <v>1298</v>
      </c>
      <c r="G150" s="162" t="s">
        <v>309</v>
      </c>
      <c r="H150" s="163">
        <v>460</v>
      </c>
      <c r="I150" s="164"/>
      <c r="J150" s="165">
        <f t="shared" si="0"/>
        <v>0</v>
      </c>
      <c r="K150" s="161" t="s">
        <v>1</v>
      </c>
      <c r="L150" s="166"/>
      <c r="M150" s="167" t="s">
        <v>1</v>
      </c>
      <c r="N150" s="168" t="s">
        <v>38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314</v>
      </c>
      <c r="AT150" s="142" t="s">
        <v>212</v>
      </c>
      <c r="AU150" s="142" t="s">
        <v>83</v>
      </c>
      <c r="AY150" s="16" t="s">
        <v>142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6" t="s">
        <v>81</v>
      </c>
      <c r="BK150" s="143">
        <f t="shared" si="9"/>
        <v>0</v>
      </c>
      <c r="BL150" s="16" t="s">
        <v>231</v>
      </c>
      <c r="BM150" s="142" t="s">
        <v>1299</v>
      </c>
    </row>
    <row r="151" spans="2:65" s="11" customFormat="1" ht="22.9" customHeight="1">
      <c r="B151" s="119"/>
      <c r="D151" s="120" t="s">
        <v>72</v>
      </c>
      <c r="E151" s="129" t="s">
        <v>1300</v>
      </c>
      <c r="F151" s="129" t="s">
        <v>1301</v>
      </c>
      <c r="I151" s="122"/>
      <c r="J151" s="130">
        <f>BK151</f>
        <v>0</v>
      </c>
      <c r="L151" s="119"/>
      <c r="M151" s="124"/>
      <c r="P151" s="125">
        <f>SUM(P152:P160)</f>
        <v>0</v>
      </c>
      <c r="R151" s="125">
        <f>SUM(R152:R160)</f>
        <v>0</v>
      </c>
      <c r="T151" s="126">
        <f>SUM(T152:T160)</f>
        <v>0</v>
      </c>
      <c r="AR151" s="120" t="s">
        <v>81</v>
      </c>
      <c r="AT151" s="127" t="s">
        <v>72</v>
      </c>
      <c r="AU151" s="127" t="s">
        <v>81</v>
      </c>
      <c r="AY151" s="120" t="s">
        <v>142</v>
      </c>
      <c r="BK151" s="128">
        <f>SUM(BK152:BK160)</f>
        <v>0</v>
      </c>
    </row>
    <row r="152" spans="2:65" s="1" customFormat="1" ht="16.5" customHeight="1">
      <c r="B152" s="31"/>
      <c r="C152" s="159" t="s">
        <v>8</v>
      </c>
      <c r="D152" s="159" t="s">
        <v>212</v>
      </c>
      <c r="E152" s="160" t="s">
        <v>1302</v>
      </c>
      <c r="F152" s="161" t="s">
        <v>1303</v>
      </c>
      <c r="G152" s="162" t="s">
        <v>209</v>
      </c>
      <c r="H152" s="163">
        <v>22</v>
      </c>
      <c r="I152" s="164"/>
      <c r="J152" s="165">
        <f t="shared" ref="J152:J160" si="10">ROUND(I152*H152,2)</f>
        <v>0</v>
      </c>
      <c r="K152" s="161" t="s">
        <v>1</v>
      </c>
      <c r="L152" s="166"/>
      <c r="M152" s="167" t="s">
        <v>1</v>
      </c>
      <c r="N152" s="168" t="s">
        <v>38</v>
      </c>
      <c r="P152" s="140">
        <f t="shared" ref="P152:P160" si="11">O152*H152</f>
        <v>0</v>
      </c>
      <c r="Q152" s="140">
        <v>0</v>
      </c>
      <c r="R152" s="140">
        <f t="shared" ref="R152:R160" si="12">Q152*H152</f>
        <v>0</v>
      </c>
      <c r="S152" s="140">
        <v>0</v>
      </c>
      <c r="T152" s="141">
        <f t="shared" ref="T152:T160" si="13">S152*H152</f>
        <v>0</v>
      </c>
      <c r="AR152" s="142" t="s">
        <v>187</v>
      </c>
      <c r="AT152" s="142" t="s">
        <v>212</v>
      </c>
      <c r="AU152" s="142" t="s">
        <v>83</v>
      </c>
      <c r="AY152" s="16" t="s">
        <v>142</v>
      </c>
      <c r="BE152" s="143">
        <f t="shared" ref="BE152:BE160" si="14">IF(N152="základní",J152,0)</f>
        <v>0</v>
      </c>
      <c r="BF152" s="143">
        <f t="shared" ref="BF152:BF160" si="15">IF(N152="snížená",J152,0)</f>
        <v>0</v>
      </c>
      <c r="BG152" s="143">
        <f t="shared" ref="BG152:BG160" si="16">IF(N152="zákl. přenesená",J152,0)</f>
        <v>0</v>
      </c>
      <c r="BH152" s="143">
        <f t="shared" ref="BH152:BH160" si="17">IF(N152="sníž. přenesená",J152,0)</f>
        <v>0</v>
      </c>
      <c r="BI152" s="143">
        <f t="shared" ref="BI152:BI160" si="18">IF(N152="nulová",J152,0)</f>
        <v>0</v>
      </c>
      <c r="BJ152" s="16" t="s">
        <v>81</v>
      </c>
      <c r="BK152" s="143">
        <f t="shared" ref="BK152:BK160" si="19">ROUND(I152*H152,2)</f>
        <v>0</v>
      </c>
      <c r="BL152" s="16" t="s">
        <v>149</v>
      </c>
      <c r="BM152" s="142" t="s">
        <v>1304</v>
      </c>
    </row>
    <row r="153" spans="2:65" s="1" customFormat="1" ht="16.5" customHeight="1">
      <c r="B153" s="31"/>
      <c r="C153" s="159" t="s">
        <v>231</v>
      </c>
      <c r="D153" s="159" t="s">
        <v>212</v>
      </c>
      <c r="E153" s="160" t="s">
        <v>1305</v>
      </c>
      <c r="F153" s="161" t="s">
        <v>1306</v>
      </c>
      <c r="G153" s="162" t="s">
        <v>209</v>
      </c>
      <c r="H153" s="163">
        <v>368</v>
      </c>
      <c r="I153" s="164"/>
      <c r="J153" s="165">
        <f t="shared" si="10"/>
        <v>0</v>
      </c>
      <c r="K153" s="161" t="s">
        <v>1</v>
      </c>
      <c r="L153" s="166"/>
      <c r="M153" s="167" t="s">
        <v>1</v>
      </c>
      <c r="N153" s="168" t="s">
        <v>38</v>
      </c>
      <c r="P153" s="140">
        <f t="shared" si="11"/>
        <v>0</v>
      </c>
      <c r="Q153" s="140">
        <v>0</v>
      </c>
      <c r="R153" s="140">
        <f t="shared" si="12"/>
        <v>0</v>
      </c>
      <c r="S153" s="140">
        <v>0</v>
      </c>
      <c r="T153" s="141">
        <f t="shared" si="13"/>
        <v>0</v>
      </c>
      <c r="AR153" s="142" t="s">
        <v>187</v>
      </c>
      <c r="AT153" s="142" t="s">
        <v>212</v>
      </c>
      <c r="AU153" s="142" t="s">
        <v>83</v>
      </c>
      <c r="AY153" s="16" t="s">
        <v>142</v>
      </c>
      <c r="BE153" s="143">
        <f t="shared" si="14"/>
        <v>0</v>
      </c>
      <c r="BF153" s="143">
        <f t="shared" si="15"/>
        <v>0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6" t="s">
        <v>81</v>
      </c>
      <c r="BK153" s="143">
        <f t="shared" si="19"/>
        <v>0</v>
      </c>
      <c r="BL153" s="16" t="s">
        <v>149</v>
      </c>
      <c r="BM153" s="142" t="s">
        <v>1307</v>
      </c>
    </row>
    <row r="154" spans="2:65" s="1" customFormat="1" ht="16.5" customHeight="1">
      <c r="B154" s="31"/>
      <c r="C154" s="159" t="s">
        <v>235</v>
      </c>
      <c r="D154" s="159" t="s">
        <v>212</v>
      </c>
      <c r="E154" s="160" t="s">
        <v>1308</v>
      </c>
      <c r="F154" s="161" t="s">
        <v>1309</v>
      </c>
      <c r="G154" s="162" t="s">
        <v>209</v>
      </c>
      <c r="H154" s="163">
        <v>1</v>
      </c>
      <c r="I154" s="164"/>
      <c r="J154" s="165">
        <f t="shared" si="10"/>
        <v>0</v>
      </c>
      <c r="K154" s="161" t="s">
        <v>1</v>
      </c>
      <c r="L154" s="166"/>
      <c r="M154" s="167" t="s">
        <v>1</v>
      </c>
      <c r="N154" s="168" t="s">
        <v>38</v>
      </c>
      <c r="P154" s="140">
        <f t="shared" si="11"/>
        <v>0</v>
      </c>
      <c r="Q154" s="140">
        <v>0</v>
      </c>
      <c r="R154" s="140">
        <f t="shared" si="12"/>
        <v>0</v>
      </c>
      <c r="S154" s="140">
        <v>0</v>
      </c>
      <c r="T154" s="141">
        <f t="shared" si="13"/>
        <v>0</v>
      </c>
      <c r="AR154" s="142" t="s">
        <v>187</v>
      </c>
      <c r="AT154" s="142" t="s">
        <v>212</v>
      </c>
      <c r="AU154" s="142" t="s">
        <v>83</v>
      </c>
      <c r="AY154" s="16" t="s">
        <v>142</v>
      </c>
      <c r="BE154" s="143">
        <f t="shared" si="14"/>
        <v>0</v>
      </c>
      <c r="BF154" s="143">
        <f t="shared" si="15"/>
        <v>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6" t="s">
        <v>81</v>
      </c>
      <c r="BK154" s="143">
        <f t="shared" si="19"/>
        <v>0</v>
      </c>
      <c r="BL154" s="16" t="s">
        <v>149</v>
      </c>
      <c r="BM154" s="142" t="s">
        <v>1310</v>
      </c>
    </row>
    <row r="155" spans="2:65" s="1" customFormat="1" ht="16.5" customHeight="1">
      <c r="B155" s="31"/>
      <c r="C155" s="159" t="s">
        <v>239</v>
      </c>
      <c r="D155" s="159" t="s">
        <v>212</v>
      </c>
      <c r="E155" s="160" t="s">
        <v>1311</v>
      </c>
      <c r="F155" s="161" t="s">
        <v>1312</v>
      </c>
      <c r="G155" s="162" t="s">
        <v>209</v>
      </c>
      <c r="H155" s="163">
        <v>580</v>
      </c>
      <c r="I155" s="164"/>
      <c r="J155" s="165">
        <f t="shared" si="10"/>
        <v>0</v>
      </c>
      <c r="K155" s="161" t="s">
        <v>1</v>
      </c>
      <c r="L155" s="166"/>
      <c r="M155" s="167" t="s">
        <v>1</v>
      </c>
      <c r="N155" s="168" t="s">
        <v>38</v>
      </c>
      <c r="P155" s="140">
        <f t="shared" si="11"/>
        <v>0</v>
      </c>
      <c r="Q155" s="140">
        <v>0</v>
      </c>
      <c r="R155" s="140">
        <f t="shared" si="12"/>
        <v>0</v>
      </c>
      <c r="S155" s="140">
        <v>0</v>
      </c>
      <c r="T155" s="141">
        <f t="shared" si="13"/>
        <v>0</v>
      </c>
      <c r="AR155" s="142" t="s">
        <v>187</v>
      </c>
      <c r="AT155" s="142" t="s">
        <v>212</v>
      </c>
      <c r="AU155" s="142" t="s">
        <v>83</v>
      </c>
      <c r="AY155" s="16" t="s">
        <v>142</v>
      </c>
      <c r="BE155" s="143">
        <f t="shared" si="14"/>
        <v>0</v>
      </c>
      <c r="BF155" s="143">
        <f t="shared" si="15"/>
        <v>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6" t="s">
        <v>81</v>
      </c>
      <c r="BK155" s="143">
        <f t="shared" si="19"/>
        <v>0</v>
      </c>
      <c r="BL155" s="16" t="s">
        <v>149</v>
      </c>
      <c r="BM155" s="142" t="s">
        <v>1313</v>
      </c>
    </row>
    <row r="156" spans="2:65" s="1" customFormat="1" ht="16.5" customHeight="1">
      <c r="B156" s="31"/>
      <c r="C156" s="159" t="s">
        <v>247</v>
      </c>
      <c r="D156" s="159" t="s">
        <v>212</v>
      </c>
      <c r="E156" s="160" t="s">
        <v>1314</v>
      </c>
      <c r="F156" s="161" t="s">
        <v>1315</v>
      </c>
      <c r="G156" s="162" t="s">
        <v>209</v>
      </c>
      <c r="H156" s="163">
        <v>1</v>
      </c>
      <c r="I156" s="164"/>
      <c r="J156" s="165">
        <f t="shared" si="10"/>
        <v>0</v>
      </c>
      <c r="K156" s="161" t="s">
        <v>1</v>
      </c>
      <c r="L156" s="166"/>
      <c r="M156" s="167" t="s">
        <v>1</v>
      </c>
      <c r="N156" s="168" t="s">
        <v>38</v>
      </c>
      <c r="P156" s="140">
        <f t="shared" si="11"/>
        <v>0</v>
      </c>
      <c r="Q156" s="140">
        <v>0</v>
      </c>
      <c r="R156" s="140">
        <f t="shared" si="12"/>
        <v>0</v>
      </c>
      <c r="S156" s="140">
        <v>0</v>
      </c>
      <c r="T156" s="141">
        <f t="shared" si="13"/>
        <v>0</v>
      </c>
      <c r="AR156" s="142" t="s">
        <v>187</v>
      </c>
      <c r="AT156" s="142" t="s">
        <v>212</v>
      </c>
      <c r="AU156" s="142" t="s">
        <v>83</v>
      </c>
      <c r="AY156" s="16" t="s">
        <v>142</v>
      </c>
      <c r="BE156" s="143">
        <f t="shared" si="14"/>
        <v>0</v>
      </c>
      <c r="BF156" s="143">
        <f t="shared" si="15"/>
        <v>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6" t="s">
        <v>81</v>
      </c>
      <c r="BK156" s="143">
        <f t="shared" si="19"/>
        <v>0</v>
      </c>
      <c r="BL156" s="16" t="s">
        <v>149</v>
      </c>
      <c r="BM156" s="142" t="s">
        <v>1316</v>
      </c>
    </row>
    <row r="157" spans="2:65" s="1" customFormat="1" ht="16.5" customHeight="1">
      <c r="B157" s="31"/>
      <c r="C157" s="159" t="s">
        <v>251</v>
      </c>
      <c r="D157" s="159" t="s">
        <v>212</v>
      </c>
      <c r="E157" s="160" t="s">
        <v>1317</v>
      </c>
      <c r="F157" s="161" t="s">
        <v>1318</v>
      </c>
      <c r="G157" s="162" t="s">
        <v>209</v>
      </c>
      <c r="H157" s="163">
        <v>6</v>
      </c>
      <c r="I157" s="164"/>
      <c r="J157" s="165">
        <f t="shared" si="10"/>
        <v>0</v>
      </c>
      <c r="K157" s="161" t="s">
        <v>1</v>
      </c>
      <c r="L157" s="166"/>
      <c r="M157" s="167" t="s">
        <v>1</v>
      </c>
      <c r="N157" s="168" t="s">
        <v>38</v>
      </c>
      <c r="P157" s="140">
        <f t="shared" si="11"/>
        <v>0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187</v>
      </c>
      <c r="AT157" s="142" t="s">
        <v>212</v>
      </c>
      <c r="AU157" s="142" t="s">
        <v>83</v>
      </c>
      <c r="AY157" s="16" t="s">
        <v>142</v>
      </c>
      <c r="BE157" s="143">
        <f t="shared" si="14"/>
        <v>0</v>
      </c>
      <c r="BF157" s="143">
        <f t="shared" si="15"/>
        <v>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6" t="s">
        <v>81</v>
      </c>
      <c r="BK157" s="143">
        <f t="shared" si="19"/>
        <v>0</v>
      </c>
      <c r="BL157" s="16" t="s">
        <v>149</v>
      </c>
      <c r="BM157" s="142" t="s">
        <v>1319</v>
      </c>
    </row>
    <row r="158" spans="2:65" s="1" customFormat="1" ht="16.5" customHeight="1">
      <c r="B158" s="31"/>
      <c r="C158" s="159" t="s">
        <v>7</v>
      </c>
      <c r="D158" s="159" t="s">
        <v>212</v>
      </c>
      <c r="E158" s="160" t="s">
        <v>1320</v>
      </c>
      <c r="F158" s="161" t="s">
        <v>1321</v>
      </c>
      <c r="G158" s="162" t="s">
        <v>209</v>
      </c>
      <c r="H158" s="163">
        <v>22</v>
      </c>
      <c r="I158" s="164"/>
      <c r="J158" s="165">
        <f t="shared" si="10"/>
        <v>0</v>
      </c>
      <c r="K158" s="161" t="s">
        <v>1</v>
      </c>
      <c r="L158" s="166"/>
      <c r="M158" s="167" t="s">
        <v>1</v>
      </c>
      <c r="N158" s="168" t="s">
        <v>38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187</v>
      </c>
      <c r="AT158" s="142" t="s">
        <v>212</v>
      </c>
      <c r="AU158" s="142" t="s">
        <v>83</v>
      </c>
      <c r="AY158" s="16" t="s">
        <v>142</v>
      </c>
      <c r="BE158" s="143">
        <f t="shared" si="14"/>
        <v>0</v>
      </c>
      <c r="BF158" s="143">
        <f t="shared" si="15"/>
        <v>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6" t="s">
        <v>81</v>
      </c>
      <c r="BK158" s="143">
        <f t="shared" si="19"/>
        <v>0</v>
      </c>
      <c r="BL158" s="16" t="s">
        <v>149</v>
      </c>
      <c r="BM158" s="142" t="s">
        <v>1322</v>
      </c>
    </row>
    <row r="159" spans="2:65" s="1" customFormat="1" ht="16.5" customHeight="1">
      <c r="B159" s="31"/>
      <c r="C159" s="159" t="s">
        <v>266</v>
      </c>
      <c r="D159" s="159" t="s">
        <v>212</v>
      </c>
      <c r="E159" s="160" t="s">
        <v>1323</v>
      </c>
      <c r="F159" s="161" t="s">
        <v>1324</v>
      </c>
      <c r="G159" s="162" t="s">
        <v>209</v>
      </c>
      <c r="H159" s="163">
        <v>2</v>
      </c>
      <c r="I159" s="164"/>
      <c r="J159" s="165">
        <f t="shared" si="10"/>
        <v>0</v>
      </c>
      <c r="K159" s="161" t="s">
        <v>1</v>
      </c>
      <c r="L159" s="166"/>
      <c r="M159" s="167" t="s">
        <v>1</v>
      </c>
      <c r="N159" s="168" t="s">
        <v>38</v>
      </c>
      <c r="P159" s="140">
        <f t="shared" si="11"/>
        <v>0</v>
      </c>
      <c r="Q159" s="140">
        <v>0</v>
      </c>
      <c r="R159" s="140">
        <f t="shared" si="12"/>
        <v>0</v>
      </c>
      <c r="S159" s="140">
        <v>0</v>
      </c>
      <c r="T159" s="141">
        <f t="shared" si="13"/>
        <v>0</v>
      </c>
      <c r="AR159" s="142" t="s">
        <v>187</v>
      </c>
      <c r="AT159" s="142" t="s">
        <v>212</v>
      </c>
      <c r="AU159" s="142" t="s">
        <v>83</v>
      </c>
      <c r="AY159" s="16" t="s">
        <v>142</v>
      </c>
      <c r="BE159" s="143">
        <f t="shared" si="14"/>
        <v>0</v>
      </c>
      <c r="BF159" s="143">
        <f t="shared" si="15"/>
        <v>0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6" t="s">
        <v>81</v>
      </c>
      <c r="BK159" s="143">
        <f t="shared" si="19"/>
        <v>0</v>
      </c>
      <c r="BL159" s="16" t="s">
        <v>149</v>
      </c>
      <c r="BM159" s="142" t="s">
        <v>1325</v>
      </c>
    </row>
    <row r="160" spans="2:65" s="1" customFormat="1" ht="16.5" customHeight="1">
      <c r="B160" s="31"/>
      <c r="C160" s="159" t="s">
        <v>272</v>
      </c>
      <c r="D160" s="159" t="s">
        <v>212</v>
      </c>
      <c r="E160" s="160" t="s">
        <v>1326</v>
      </c>
      <c r="F160" s="161" t="s">
        <v>1327</v>
      </c>
      <c r="G160" s="162" t="s">
        <v>209</v>
      </c>
      <c r="H160" s="163">
        <v>2</v>
      </c>
      <c r="I160" s="164"/>
      <c r="J160" s="165">
        <f t="shared" si="10"/>
        <v>0</v>
      </c>
      <c r="K160" s="161" t="s">
        <v>1</v>
      </c>
      <c r="L160" s="166"/>
      <c r="M160" s="167" t="s">
        <v>1</v>
      </c>
      <c r="N160" s="168" t="s">
        <v>38</v>
      </c>
      <c r="P160" s="140">
        <f t="shared" si="11"/>
        <v>0</v>
      </c>
      <c r="Q160" s="140">
        <v>0</v>
      </c>
      <c r="R160" s="140">
        <f t="shared" si="12"/>
        <v>0</v>
      </c>
      <c r="S160" s="140">
        <v>0</v>
      </c>
      <c r="T160" s="141">
        <f t="shared" si="13"/>
        <v>0</v>
      </c>
      <c r="AR160" s="142" t="s">
        <v>187</v>
      </c>
      <c r="AT160" s="142" t="s">
        <v>212</v>
      </c>
      <c r="AU160" s="142" t="s">
        <v>83</v>
      </c>
      <c r="AY160" s="16" t="s">
        <v>142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6" t="s">
        <v>81</v>
      </c>
      <c r="BK160" s="143">
        <f t="shared" si="19"/>
        <v>0</v>
      </c>
      <c r="BL160" s="16" t="s">
        <v>149</v>
      </c>
      <c r="BM160" s="142" t="s">
        <v>1328</v>
      </c>
    </row>
    <row r="161" spans="2:65" s="11" customFormat="1" ht="22.9" customHeight="1">
      <c r="B161" s="119"/>
      <c r="D161" s="120" t="s">
        <v>72</v>
      </c>
      <c r="E161" s="129" t="s">
        <v>1329</v>
      </c>
      <c r="F161" s="129" t="s">
        <v>1330</v>
      </c>
      <c r="I161" s="122"/>
      <c r="J161" s="130">
        <f>BK161</f>
        <v>0</v>
      </c>
      <c r="L161" s="119"/>
      <c r="M161" s="124"/>
      <c r="P161" s="125">
        <f>SUM(P162:P192)</f>
        <v>0</v>
      </c>
      <c r="R161" s="125">
        <f>SUM(R162:R192)</f>
        <v>0</v>
      </c>
      <c r="T161" s="126">
        <f>SUM(T162:T192)</f>
        <v>0</v>
      </c>
      <c r="AR161" s="120" t="s">
        <v>81</v>
      </c>
      <c r="AT161" s="127" t="s">
        <v>72</v>
      </c>
      <c r="AU161" s="127" t="s">
        <v>81</v>
      </c>
      <c r="AY161" s="120" t="s">
        <v>142</v>
      </c>
      <c r="BK161" s="128">
        <f>SUM(BK162:BK192)</f>
        <v>0</v>
      </c>
    </row>
    <row r="162" spans="2:65" s="1" customFormat="1" ht="16.5" customHeight="1">
      <c r="B162" s="31"/>
      <c r="C162" s="159" t="s">
        <v>277</v>
      </c>
      <c r="D162" s="159" t="s">
        <v>212</v>
      </c>
      <c r="E162" s="160" t="s">
        <v>1331</v>
      </c>
      <c r="F162" s="161" t="s">
        <v>1332</v>
      </c>
      <c r="G162" s="162" t="s">
        <v>209</v>
      </c>
      <c r="H162" s="163">
        <v>510</v>
      </c>
      <c r="I162" s="164"/>
      <c r="J162" s="165">
        <f t="shared" ref="J162:J192" si="20">ROUND(I162*H162,2)</f>
        <v>0</v>
      </c>
      <c r="K162" s="161" t="s">
        <v>1</v>
      </c>
      <c r="L162" s="166"/>
      <c r="M162" s="167" t="s">
        <v>1</v>
      </c>
      <c r="N162" s="168" t="s">
        <v>38</v>
      </c>
      <c r="P162" s="140">
        <f t="shared" ref="P162:P192" si="21">O162*H162</f>
        <v>0</v>
      </c>
      <c r="Q162" s="140">
        <v>0</v>
      </c>
      <c r="R162" s="140">
        <f t="shared" ref="R162:R192" si="22">Q162*H162</f>
        <v>0</v>
      </c>
      <c r="S162" s="140">
        <v>0</v>
      </c>
      <c r="T162" s="141">
        <f t="shared" ref="T162:T192" si="23">S162*H162</f>
        <v>0</v>
      </c>
      <c r="AR162" s="142" t="s">
        <v>187</v>
      </c>
      <c r="AT162" s="142" t="s">
        <v>212</v>
      </c>
      <c r="AU162" s="142" t="s">
        <v>83</v>
      </c>
      <c r="AY162" s="16" t="s">
        <v>142</v>
      </c>
      <c r="BE162" s="143">
        <f t="shared" ref="BE162:BE192" si="24">IF(N162="základní",J162,0)</f>
        <v>0</v>
      </c>
      <c r="BF162" s="143">
        <f t="shared" ref="BF162:BF192" si="25">IF(N162="snížená",J162,0)</f>
        <v>0</v>
      </c>
      <c r="BG162" s="143">
        <f t="shared" ref="BG162:BG192" si="26">IF(N162="zákl. přenesená",J162,0)</f>
        <v>0</v>
      </c>
      <c r="BH162" s="143">
        <f t="shared" ref="BH162:BH192" si="27">IF(N162="sníž. přenesená",J162,0)</f>
        <v>0</v>
      </c>
      <c r="BI162" s="143">
        <f t="shared" ref="BI162:BI192" si="28">IF(N162="nulová",J162,0)</f>
        <v>0</v>
      </c>
      <c r="BJ162" s="16" t="s">
        <v>81</v>
      </c>
      <c r="BK162" s="143">
        <f t="shared" ref="BK162:BK192" si="29">ROUND(I162*H162,2)</f>
        <v>0</v>
      </c>
      <c r="BL162" s="16" t="s">
        <v>149</v>
      </c>
      <c r="BM162" s="142" t="s">
        <v>1333</v>
      </c>
    </row>
    <row r="163" spans="2:65" s="1" customFormat="1" ht="16.5" customHeight="1">
      <c r="B163" s="31"/>
      <c r="C163" s="159" t="s">
        <v>281</v>
      </c>
      <c r="D163" s="159" t="s">
        <v>212</v>
      </c>
      <c r="E163" s="160" t="s">
        <v>1334</v>
      </c>
      <c r="F163" s="161" t="s">
        <v>1335</v>
      </c>
      <c r="G163" s="162" t="s">
        <v>209</v>
      </c>
      <c r="H163" s="163">
        <v>60</v>
      </c>
      <c r="I163" s="164"/>
      <c r="J163" s="165">
        <f t="shared" si="20"/>
        <v>0</v>
      </c>
      <c r="K163" s="161" t="s">
        <v>1</v>
      </c>
      <c r="L163" s="166"/>
      <c r="M163" s="167" t="s">
        <v>1</v>
      </c>
      <c r="N163" s="168" t="s">
        <v>38</v>
      </c>
      <c r="P163" s="140">
        <f t="shared" si="21"/>
        <v>0</v>
      </c>
      <c r="Q163" s="140">
        <v>0</v>
      </c>
      <c r="R163" s="140">
        <f t="shared" si="22"/>
        <v>0</v>
      </c>
      <c r="S163" s="140">
        <v>0</v>
      </c>
      <c r="T163" s="141">
        <f t="shared" si="23"/>
        <v>0</v>
      </c>
      <c r="AR163" s="142" t="s">
        <v>187</v>
      </c>
      <c r="AT163" s="142" t="s">
        <v>212</v>
      </c>
      <c r="AU163" s="142" t="s">
        <v>83</v>
      </c>
      <c r="AY163" s="16" t="s">
        <v>142</v>
      </c>
      <c r="BE163" s="143">
        <f t="shared" si="24"/>
        <v>0</v>
      </c>
      <c r="BF163" s="143">
        <f t="shared" si="25"/>
        <v>0</v>
      </c>
      <c r="BG163" s="143">
        <f t="shared" si="26"/>
        <v>0</v>
      </c>
      <c r="BH163" s="143">
        <f t="shared" si="27"/>
        <v>0</v>
      </c>
      <c r="BI163" s="143">
        <f t="shared" si="28"/>
        <v>0</v>
      </c>
      <c r="BJ163" s="16" t="s">
        <v>81</v>
      </c>
      <c r="BK163" s="143">
        <f t="shared" si="29"/>
        <v>0</v>
      </c>
      <c r="BL163" s="16" t="s">
        <v>149</v>
      </c>
      <c r="BM163" s="142" t="s">
        <v>1336</v>
      </c>
    </row>
    <row r="164" spans="2:65" s="1" customFormat="1" ht="16.5" customHeight="1">
      <c r="B164" s="31"/>
      <c r="C164" s="159" t="s">
        <v>285</v>
      </c>
      <c r="D164" s="159" t="s">
        <v>212</v>
      </c>
      <c r="E164" s="160" t="s">
        <v>1337</v>
      </c>
      <c r="F164" s="161" t="s">
        <v>1338</v>
      </c>
      <c r="G164" s="162" t="s">
        <v>209</v>
      </c>
      <c r="H164" s="163">
        <v>30</v>
      </c>
      <c r="I164" s="164"/>
      <c r="J164" s="165">
        <f t="shared" si="20"/>
        <v>0</v>
      </c>
      <c r="K164" s="161" t="s">
        <v>1</v>
      </c>
      <c r="L164" s="166"/>
      <c r="M164" s="167" t="s">
        <v>1</v>
      </c>
      <c r="N164" s="168" t="s">
        <v>38</v>
      </c>
      <c r="P164" s="140">
        <f t="shared" si="21"/>
        <v>0</v>
      </c>
      <c r="Q164" s="140">
        <v>0</v>
      </c>
      <c r="R164" s="140">
        <f t="shared" si="22"/>
        <v>0</v>
      </c>
      <c r="S164" s="140">
        <v>0</v>
      </c>
      <c r="T164" s="141">
        <f t="shared" si="23"/>
        <v>0</v>
      </c>
      <c r="AR164" s="142" t="s">
        <v>187</v>
      </c>
      <c r="AT164" s="142" t="s">
        <v>212</v>
      </c>
      <c r="AU164" s="142" t="s">
        <v>83</v>
      </c>
      <c r="AY164" s="16" t="s">
        <v>142</v>
      </c>
      <c r="BE164" s="143">
        <f t="shared" si="24"/>
        <v>0</v>
      </c>
      <c r="BF164" s="143">
        <f t="shared" si="25"/>
        <v>0</v>
      </c>
      <c r="BG164" s="143">
        <f t="shared" si="26"/>
        <v>0</v>
      </c>
      <c r="BH164" s="143">
        <f t="shared" si="27"/>
        <v>0</v>
      </c>
      <c r="BI164" s="143">
        <f t="shared" si="28"/>
        <v>0</v>
      </c>
      <c r="BJ164" s="16" t="s">
        <v>81</v>
      </c>
      <c r="BK164" s="143">
        <f t="shared" si="29"/>
        <v>0</v>
      </c>
      <c r="BL164" s="16" t="s">
        <v>149</v>
      </c>
      <c r="BM164" s="142" t="s">
        <v>1339</v>
      </c>
    </row>
    <row r="165" spans="2:65" s="1" customFormat="1" ht="16.5" customHeight="1">
      <c r="B165" s="31"/>
      <c r="C165" s="159" t="s">
        <v>289</v>
      </c>
      <c r="D165" s="159" t="s">
        <v>212</v>
      </c>
      <c r="E165" s="160" t="s">
        <v>1340</v>
      </c>
      <c r="F165" s="161" t="s">
        <v>1341</v>
      </c>
      <c r="G165" s="162" t="s">
        <v>209</v>
      </c>
      <c r="H165" s="163">
        <v>10</v>
      </c>
      <c r="I165" s="164"/>
      <c r="J165" s="165">
        <f t="shared" si="20"/>
        <v>0</v>
      </c>
      <c r="K165" s="161" t="s">
        <v>1</v>
      </c>
      <c r="L165" s="166"/>
      <c r="M165" s="167" t="s">
        <v>1</v>
      </c>
      <c r="N165" s="168" t="s">
        <v>38</v>
      </c>
      <c r="P165" s="140">
        <f t="shared" si="21"/>
        <v>0</v>
      </c>
      <c r="Q165" s="140">
        <v>0</v>
      </c>
      <c r="R165" s="140">
        <f t="shared" si="22"/>
        <v>0</v>
      </c>
      <c r="S165" s="140">
        <v>0</v>
      </c>
      <c r="T165" s="141">
        <f t="shared" si="23"/>
        <v>0</v>
      </c>
      <c r="AR165" s="142" t="s">
        <v>187</v>
      </c>
      <c r="AT165" s="142" t="s">
        <v>212</v>
      </c>
      <c r="AU165" s="142" t="s">
        <v>83</v>
      </c>
      <c r="AY165" s="16" t="s">
        <v>142</v>
      </c>
      <c r="BE165" s="143">
        <f t="shared" si="24"/>
        <v>0</v>
      </c>
      <c r="BF165" s="143">
        <f t="shared" si="25"/>
        <v>0</v>
      </c>
      <c r="BG165" s="143">
        <f t="shared" si="26"/>
        <v>0</v>
      </c>
      <c r="BH165" s="143">
        <f t="shared" si="27"/>
        <v>0</v>
      </c>
      <c r="BI165" s="143">
        <f t="shared" si="28"/>
        <v>0</v>
      </c>
      <c r="BJ165" s="16" t="s">
        <v>81</v>
      </c>
      <c r="BK165" s="143">
        <f t="shared" si="29"/>
        <v>0</v>
      </c>
      <c r="BL165" s="16" t="s">
        <v>149</v>
      </c>
      <c r="BM165" s="142" t="s">
        <v>1342</v>
      </c>
    </row>
    <row r="166" spans="2:65" s="1" customFormat="1" ht="16.5" customHeight="1">
      <c r="B166" s="31"/>
      <c r="C166" s="159" t="s">
        <v>293</v>
      </c>
      <c r="D166" s="159" t="s">
        <v>212</v>
      </c>
      <c r="E166" s="160" t="s">
        <v>1343</v>
      </c>
      <c r="F166" s="161" t="s">
        <v>1344</v>
      </c>
      <c r="G166" s="162" t="s">
        <v>209</v>
      </c>
      <c r="H166" s="163">
        <v>6</v>
      </c>
      <c r="I166" s="164"/>
      <c r="J166" s="165">
        <f t="shared" si="20"/>
        <v>0</v>
      </c>
      <c r="K166" s="161" t="s">
        <v>1</v>
      </c>
      <c r="L166" s="166"/>
      <c r="M166" s="167" t="s">
        <v>1</v>
      </c>
      <c r="N166" s="168" t="s">
        <v>38</v>
      </c>
      <c r="P166" s="140">
        <f t="shared" si="21"/>
        <v>0</v>
      </c>
      <c r="Q166" s="140">
        <v>0</v>
      </c>
      <c r="R166" s="140">
        <f t="shared" si="22"/>
        <v>0</v>
      </c>
      <c r="S166" s="140">
        <v>0</v>
      </c>
      <c r="T166" s="141">
        <f t="shared" si="23"/>
        <v>0</v>
      </c>
      <c r="AR166" s="142" t="s">
        <v>187</v>
      </c>
      <c r="AT166" s="142" t="s">
        <v>212</v>
      </c>
      <c r="AU166" s="142" t="s">
        <v>83</v>
      </c>
      <c r="AY166" s="16" t="s">
        <v>142</v>
      </c>
      <c r="BE166" s="143">
        <f t="shared" si="24"/>
        <v>0</v>
      </c>
      <c r="BF166" s="143">
        <f t="shared" si="25"/>
        <v>0</v>
      </c>
      <c r="BG166" s="143">
        <f t="shared" si="26"/>
        <v>0</v>
      </c>
      <c r="BH166" s="143">
        <f t="shared" si="27"/>
        <v>0</v>
      </c>
      <c r="BI166" s="143">
        <f t="shared" si="28"/>
        <v>0</v>
      </c>
      <c r="BJ166" s="16" t="s">
        <v>81</v>
      </c>
      <c r="BK166" s="143">
        <f t="shared" si="29"/>
        <v>0</v>
      </c>
      <c r="BL166" s="16" t="s">
        <v>149</v>
      </c>
      <c r="BM166" s="142" t="s">
        <v>1345</v>
      </c>
    </row>
    <row r="167" spans="2:65" s="1" customFormat="1" ht="16.5" customHeight="1">
      <c r="B167" s="31"/>
      <c r="C167" s="159" t="s">
        <v>297</v>
      </c>
      <c r="D167" s="159" t="s">
        <v>212</v>
      </c>
      <c r="E167" s="160" t="s">
        <v>1346</v>
      </c>
      <c r="F167" s="161" t="s">
        <v>1347</v>
      </c>
      <c r="G167" s="162" t="s">
        <v>209</v>
      </c>
      <c r="H167" s="163">
        <v>51</v>
      </c>
      <c r="I167" s="164"/>
      <c r="J167" s="165">
        <f t="shared" si="20"/>
        <v>0</v>
      </c>
      <c r="K167" s="161" t="s">
        <v>1</v>
      </c>
      <c r="L167" s="166"/>
      <c r="M167" s="167" t="s">
        <v>1</v>
      </c>
      <c r="N167" s="168" t="s">
        <v>38</v>
      </c>
      <c r="P167" s="140">
        <f t="shared" si="21"/>
        <v>0</v>
      </c>
      <c r="Q167" s="140">
        <v>0</v>
      </c>
      <c r="R167" s="140">
        <f t="shared" si="22"/>
        <v>0</v>
      </c>
      <c r="S167" s="140">
        <v>0</v>
      </c>
      <c r="T167" s="141">
        <f t="shared" si="23"/>
        <v>0</v>
      </c>
      <c r="AR167" s="142" t="s">
        <v>187</v>
      </c>
      <c r="AT167" s="142" t="s">
        <v>212</v>
      </c>
      <c r="AU167" s="142" t="s">
        <v>83</v>
      </c>
      <c r="AY167" s="16" t="s">
        <v>142</v>
      </c>
      <c r="BE167" s="143">
        <f t="shared" si="24"/>
        <v>0</v>
      </c>
      <c r="BF167" s="143">
        <f t="shared" si="25"/>
        <v>0</v>
      </c>
      <c r="BG167" s="143">
        <f t="shared" si="26"/>
        <v>0</v>
      </c>
      <c r="BH167" s="143">
        <f t="shared" si="27"/>
        <v>0</v>
      </c>
      <c r="BI167" s="143">
        <f t="shared" si="28"/>
        <v>0</v>
      </c>
      <c r="BJ167" s="16" t="s">
        <v>81</v>
      </c>
      <c r="BK167" s="143">
        <f t="shared" si="29"/>
        <v>0</v>
      </c>
      <c r="BL167" s="16" t="s">
        <v>149</v>
      </c>
      <c r="BM167" s="142" t="s">
        <v>1348</v>
      </c>
    </row>
    <row r="168" spans="2:65" s="1" customFormat="1" ht="16.5" customHeight="1">
      <c r="B168" s="31"/>
      <c r="C168" s="159" t="s">
        <v>302</v>
      </c>
      <c r="D168" s="159" t="s">
        <v>212</v>
      </c>
      <c r="E168" s="160" t="s">
        <v>1349</v>
      </c>
      <c r="F168" s="161" t="s">
        <v>1350</v>
      </c>
      <c r="G168" s="162" t="s">
        <v>209</v>
      </c>
      <c r="H168" s="163">
        <v>6</v>
      </c>
      <c r="I168" s="164"/>
      <c r="J168" s="165">
        <f t="shared" si="20"/>
        <v>0</v>
      </c>
      <c r="K168" s="161" t="s">
        <v>1</v>
      </c>
      <c r="L168" s="166"/>
      <c r="M168" s="167" t="s">
        <v>1</v>
      </c>
      <c r="N168" s="168" t="s">
        <v>38</v>
      </c>
      <c r="P168" s="140">
        <f t="shared" si="21"/>
        <v>0</v>
      </c>
      <c r="Q168" s="140">
        <v>0</v>
      </c>
      <c r="R168" s="140">
        <f t="shared" si="22"/>
        <v>0</v>
      </c>
      <c r="S168" s="140">
        <v>0</v>
      </c>
      <c r="T168" s="141">
        <f t="shared" si="23"/>
        <v>0</v>
      </c>
      <c r="AR168" s="142" t="s">
        <v>187</v>
      </c>
      <c r="AT168" s="142" t="s">
        <v>212</v>
      </c>
      <c r="AU168" s="142" t="s">
        <v>83</v>
      </c>
      <c r="AY168" s="16" t="s">
        <v>142</v>
      </c>
      <c r="BE168" s="143">
        <f t="shared" si="24"/>
        <v>0</v>
      </c>
      <c r="BF168" s="143">
        <f t="shared" si="25"/>
        <v>0</v>
      </c>
      <c r="BG168" s="143">
        <f t="shared" si="26"/>
        <v>0</v>
      </c>
      <c r="BH168" s="143">
        <f t="shared" si="27"/>
        <v>0</v>
      </c>
      <c r="BI168" s="143">
        <f t="shared" si="28"/>
        <v>0</v>
      </c>
      <c r="BJ168" s="16" t="s">
        <v>81</v>
      </c>
      <c r="BK168" s="143">
        <f t="shared" si="29"/>
        <v>0</v>
      </c>
      <c r="BL168" s="16" t="s">
        <v>149</v>
      </c>
      <c r="BM168" s="142" t="s">
        <v>1351</v>
      </c>
    </row>
    <row r="169" spans="2:65" s="1" customFormat="1" ht="16.5" customHeight="1">
      <c r="B169" s="31"/>
      <c r="C169" s="159" t="s">
        <v>306</v>
      </c>
      <c r="D169" s="159" t="s">
        <v>212</v>
      </c>
      <c r="E169" s="160" t="s">
        <v>1352</v>
      </c>
      <c r="F169" s="161" t="s">
        <v>1353</v>
      </c>
      <c r="G169" s="162" t="s">
        <v>209</v>
      </c>
      <c r="H169" s="163">
        <v>26</v>
      </c>
      <c r="I169" s="164"/>
      <c r="J169" s="165">
        <f t="shared" si="20"/>
        <v>0</v>
      </c>
      <c r="K169" s="161" t="s">
        <v>1</v>
      </c>
      <c r="L169" s="166"/>
      <c r="M169" s="167" t="s">
        <v>1</v>
      </c>
      <c r="N169" s="168" t="s">
        <v>38</v>
      </c>
      <c r="P169" s="140">
        <f t="shared" si="21"/>
        <v>0</v>
      </c>
      <c r="Q169" s="140">
        <v>0</v>
      </c>
      <c r="R169" s="140">
        <f t="shared" si="22"/>
        <v>0</v>
      </c>
      <c r="S169" s="140">
        <v>0</v>
      </c>
      <c r="T169" s="141">
        <f t="shared" si="23"/>
        <v>0</v>
      </c>
      <c r="AR169" s="142" t="s">
        <v>187</v>
      </c>
      <c r="AT169" s="142" t="s">
        <v>212</v>
      </c>
      <c r="AU169" s="142" t="s">
        <v>83</v>
      </c>
      <c r="AY169" s="16" t="s">
        <v>142</v>
      </c>
      <c r="BE169" s="143">
        <f t="shared" si="24"/>
        <v>0</v>
      </c>
      <c r="BF169" s="143">
        <f t="shared" si="25"/>
        <v>0</v>
      </c>
      <c r="BG169" s="143">
        <f t="shared" si="26"/>
        <v>0</v>
      </c>
      <c r="BH169" s="143">
        <f t="shared" si="27"/>
        <v>0</v>
      </c>
      <c r="BI169" s="143">
        <f t="shared" si="28"/>
        <v>0</v>
      </c>
      <c r="BJ169" s="16" t="s">
        <v>81</v>
      </c>
      <c r="BK169" s="143">
        <f t="shared" si="29"/>
        <v>0</v>
      </c>
      <c r="BL169" s="16" t="s">
        <v>149</v>
      </c>
      <c r="BM169" s="142" t="s">
        <v>1354</v>
      </c>
    </row>
    <row r="170" spans="2:65" s="1" customFormat="1" ht="24.2" customHeight="1">
      <c r="B170" s="31"/>
      <c r="C170" s="159" t="s">
        <v>314</v>
      </c>
      <c r="D170" s="159" t="s">
        <v>212</v>
      </c>
      <c r="E170" s="160" t="s">
        <v>1355</v>
      </c>
      <c r="F170" s="161" t="s">
        <v>1356</v>
      </c>
      <c r="G170" s="162" t="s">
        <v>309</v>
      </c>
      <c r="H170" s="163">
        <v>26</v>
      </c>
      <c r="I170" s="164"/>
      <c r="J170" s="165">
        <f t="shared" si="20"/>
        <v>0</v>
      </c>
      <c r="K170" s="161" t="s">
        <v>1</v>
      </c>
      <c r="L170" s="166"/>
      <c r="M170" s="167" t="s">
        <v>1</v>
      </c>
      <c r="N170" s="168" t="s">
        <v>38</v>
      </c>
      <c r="P170" s="140">
        <f t="shared" si="21"/>
        <v>0</v>
      </c>
      <c r="Q170" s="140">
        <v>0</v>
      </c>
      <c r="R170" s="140">
        <f t="shared" si="22"/>
        <v>0</v>
      </c>
      <c r="S170" s="140">
        <v>0</v>
      </c>
      <c r="T170" s="141">
        <f t="shared" si="23"/>
        <v>0</v>
      </c>
      <c r="AR170" s="142" t="s">
        <v>187</v>
      </c>
      <c r="AT170" s="142" t="s">
        <v>212</v>
      </c>
      <c r="AU170" s="142" t="s">
        <v>83</v>
      </c>
      <c r="AY170" s="16" t="s">
        <v>142</v>
      </c>
      <c r="BE170" s="143">
        <f t="shared" si="24"/>
        <v>0</v>
      </c>
      <c r="BF170" s="143">
        <f t="shared" si="25"/>
        <v>0</v>
      </c>
      <c r="BG170" s="143">
        <f t="shared" si="26"/>
        <v>0</v>
      </c>
      <c r="BH170" s="143">
        <f t="shared" si="27"/>
        <v>0</v>
      </c>
      <c r="BI170" s="143">
        <f t="shared" si="28"/>
        <v>0</v>
      </c>
      <c r="BJ170" s="16" t="s">
        <v>81</v>
      </c>
      <c r="BK170" s="143">
        <f t="shared" si="29"/>
        <v>0</v>
      </c>
      <c r="BL170" s="16" t="s">
        <v>149</v>
      </c>
      <c r="BM170" s="142" t="s">
        <v>1357</v>
      </c>
    </row>
    <row r="171" spans="2:65" s="1" customFormat="1" ht="24.2" customHeight="1">
      <c r="B171" s="31"/>
      <c r="C171" s="159" t="s">
        <v>319</v>
      </c>
      <c r="D171" s="159" t="s">
        <v>212</v>
      </c>
      <c r="E171" s="160" t="s">
        <v>1358</v>
      </c>
      <c r="F171" s="161" t="s">
        <v>1359</v>
      </c>
      <c r="G171" s="162" t="s">
        <v>309</v>
      </c>
      <c r="H171" s="163">
        <v>26</v>
      </c>
      <c r="I171" s="164"/>
      <c r="J171" s="165">
        <f t="shared" si="20"/>
        <v>0</v>
      </c>
      <c r="K171" s="161" t="s">
        <v>1</v>
      </c>
      <c r="L171" s="166"/>
      <c r="M171" s="167" t="s">
        <v>1</v>
      </c>
      <c r="N171" s="168" t="s">
        <v>38</v>
      </c>
      <c r="P171" s="140">
        <f t="shared" si="21"/>
        <v>0</v>
      </c>
      <c r="Q171" s="140">
        <v>0</v>
      </c>
      <c r="R171" s="140">
        <f t="shared" si="22"/>
        <v>0</v>
      </c>
      <c r="S171" s="140">
        <v>0</v>
      </c>
      <c r="T171" s="141">
        <f t="shared" si="23"/>
        <v>0</v>
      </c>
      <c r="AR171" s="142" t="s">
        <v>187</v>
      </c>
      <c r="AT171" s="142" t="s">
        <v>212</v>
      </c>
      <c r="AU171" s="142" t="s">
        <v>83</v>
      </c>
      <c r="AY171" s="16" t="s">
        <v>142</v>
      </c>
      <c r="BE171" s="143">
        <f t="shared" si="24"/>
        <v>0</v>
      </c>
      <c r="BF171" s="143">
        <f t="shared" si="25"/>
        <v>0</v>
      </c>
      <c r="BG171" s="143">
        <f t="shared" si="26"/>
        <v>0</v>
      </c>
      <c r="BH171" s="143">
        <f t="shared" si="27"/>
        <v>0</v>
      </c>
      <c r="BI171" s="143">
        <f t="shared" si="28"/>
        <v>0</v>
      </c>
      <c r="BJ171" s="16" t="s">
        <v>81</v>
      </c>
      <c r="BK171" s="143">
        <f t="shared" si="29"/>
        <v>0</v>
      </c>
      <c r="BL171" s="16" t="s">
        <v>149</v>
      </c>
      <c r="BM171" s="142" t="s">
        <v>1360</v>
      </c>
    </row>
    <row r="172" spans="2:65" s="1" customFormat="1" ht="16.5" customHeight="1">
      <c r="B172" s="31"/>
      <c r="C172" s="159" t="s">
        <v>323</v>
      </c>
      <c r="D172" s="159" t="s">
        <v>212</v>
      </c>
      <c r="E172" s="160" t="s">
        <v>1361</v>
      </c>
      <c r="F172" s="161" t="s">
        <v>1362</v>
      </c>
      <c r="G172" s="162" t="s">
        <v>309</v>
      </c>
      <c r="H172" s="163">
        <v>30</v>
      </c>
      <c r="I172" s="164"/>
      <c r="J172" s="165">
        <f t="shared" si="20"/>
        <v>0</v>
      </c>
      <c r="K172" s="161" t="s">
        <v>1</v>
      </c>
      <c r="L172" s="166"/>
      <c r="M172" s="167" t="s">
        <v>1</v>
      </c>
      <c r="N172" s="168" t="s">
        <v>38</v>
      </c>
      <c r="P172" s="140">
        <f t="shared" si="21"/>
        <v>0</v>
      </c>
      <c r="Q172" s="140">
        <v>0</v>
      </c>
      <c r="R172" s="140">
        <f t="shared" si="22"/>
        <v>0</v>
      </c>
      <c r="S172" s="140">
        <v>0</v>
      </c>
      <c r="T172" s="141">
        <f t="shared" si="23"/>
        <v>0</v>
      </c>
      <c r="AR172" s="142" t="s">
        <v>187</v>
      </c>
      <c r="AT172" s="142" t="s">
        <v>212</v>
      </c>
      <c r="AU172" s="142" t="s">
        <v>83</v>
      </c>
      <c r="AY172" s="16" t="s">
        <v>142</v>
      </c>
      <c r="BE172" s="143">
        <f t="shared" si="24"/>
        <v>0</v>
      </c>
      <c r="BF172" s="143">
        <f t="shared" si="25"/>
        <v>0</v>
      </c>
      <c r="BG172" s="143">
        <f t="shared" si="26"/>
        <v>0</v>
      </c>
      <c r="BH172" s="143">
        <f t="shared" si="27"/>
        <v>0</v>
      </c>
      <c r="BI172" s="143">
        <f t="shared" si="28"/>
        <v>0</v>
      </c>
      <c r="BJ172" s="16" t="s">
        <v>81</v>
      </c>
      <c r="BK172" s="143">
        <f t="shared" si="29"/>
        <v>0</v>
      </c>
      <c r="BL172" s="16" t="s">
        <v>149</v>
      </c>
      <c r="BM172" s="142" t="s">
        <v>1363</v>
      </c>
    </row>
    <row r="173" spans="2:65" s="1" customFormat="1" ht="16.5" customHeight="1">
      <c r="B173" s="31"/>
      <c r="C173" s="159" t="s">
        <v>328</v>
      </c>
      <c r="D173" s="159" t="s">
        <v>212</v>
      </c>
      <c r="E173" s="160" t="s">
        <v>1364</v>
      </c>
      <c r="F173" s="161" t="s">
        <v>1365</v>
      </c>
      <c r="G173" s="162" t="s">
        <v>209</v>
      </c>
      <c r="H173" s="163">
        <v>80</v>
      </c>
      <c r="I173" s="164"/>
      <c r="J173" s="165">
        <f t="shared" si="20"/>
        <v>0</v>
      </c>
      <c r="K173" s="161" t="s">
        <v>1</v>
      </c>
      <c r="L173" s="166"/>
      <c r="M173" s="167" t="s">
        <v>1</v>
      </c>
      <c r="N173" s="168" t="s">
        <v>38</v>
      </c>
      <c r="P173" s="140">
        <f t="shared" si="21"/>
        <v>0</v>
      </c>
      <c r="Q173" s="140">
        <v>0</v>
      </c>
      <c r="R173" s="140">
        <f t="shared" si="22"/>
        <v>0</v>
      </c>
      <c r="S173" s="140">
        <v>0</v>
      </c>
      <c r="T173" s="141">
        <f t="shared" si="23"/>
        <v>0</v>
      </c>
      <c r="AR173" s="142" t="s">
        <v>187</v>
      </c>
      <c r="AT173" s="142" t="s">
        <v>212</v>
      </c>
      <c r="AU173" s="142" t="s">
        <v>83</v>
      </c>
      <c r="AY173" s="16" t="s">
        <v>142</v>
      </c>
      <c r="BE173" s="143">
        <f t="shared" si="24"/>
        <v>0</v>
      </c>
      <c r="BF173" s="143">
        <f t="shared" si="25"/>
        <v>0</v>
      </c>
      <c r="BG173" s="143">
        <f t="shared" si="26"/>
        <v>0</v>
      </c>
      <c r="BH173" s="143">
        <f t="shared" si="27"/>
        <v>0</v>
      </c>
      <c r="BI173" s="143">
        <f t="shared" si="28"/>
        <v>0</v>
      </c>
      <c r="BJ173" s="16" t="s">
        <v>81</v>
      </c>
      <c r="BK173" s="143">
        <f t="shared" si="29"/>
        <v>0</v>
      </c>
      <c r="BL173" s="16" t="s">
        <v>149</v>
      </c>
      <c r="BM173" s="142" t="s">
        <v>1366</v>
      </c>
    </row>
    <row r="174" spans="2:65" s="1" customFormat="1" ht="16.5" customHeight="1">
      <c r="B174" s="31"/>
      <c r="C174" s="159" t="s">
        <v>333</v>
      </c>
      <c r="D174" s="159" t="s">
        <v>212</v>
      </c>
      <c r="E174" s="160" t="s">
        <v>1367</v>
      </c>
      <c r="F174" s="161" t="s">
        <v>1368</v>
      </c>
      <c r="G174" s="162" t="s">
        <v>209</v>
      </c>
      <c r="H174" s="163">
        <v>26</v>
      </c>
      <c r="I174" s="164"/>
      <c r="J174" s="165">
        <f t="shared" si="20"/>
        <v>0</v>
      </c>
      <c r="K174" s="161" t="s">
        <v>1</v>
      </c>
      <c r="L174" s="166"/>
      <c r="M174" s="167" t="s">
        <v>1</v>
      </c>
      <c r="N174" s="168" t="s">
        <v>38</v>
      </c>
      <c r="P174" s="140">
        <f t="shared" si="21"/>
        <v>0</v>
      </c>
      <c r="Q174" s="140">
        <v>0</v>
      </c>
      <c r="R174" s="140">
        <f t="shared" si="22"/>
        <v>0</v>
      </c>
      <c r="S174" s="140">
        <v>0</v>
      </c>
      <c r="T174" s="141">
        <f t="shared" si="23"/>
        <v>0</v>
      </c>
      <c r="AR174" s="142" t="s">
        <v>187</v>
      </c>
      <c r="AT174" s="142" t="s">
        <v>212</v>
      </c>
      <c r="AU174" s="142" t="s">
        <v>83</v>
      </c>
      <c r="AY174" s="16" t="s">
        <v>142</v>
      </c>
      <c r="BE174" s="143">
        <f t="shared" si="24"/>
        <v>0</v>
      </c>
      <c r="BF174" s="143">
        <f t="shared" si="25"/>
        <v>0</v>
      </c>
      <c r="BG174" s="143">
        <f t="shared" si="26"/>
        <v>0</v>
      </c>
      <c r="BH174" s="143">
        <f t="shared" si="27"/>
        <v>0</v>
      </c>
      <c r="BI174" s="143">
        <f t="shared" si="28"/>
        <v>0</v>
      </c>
      <c r="BJ174" s="16" t="s">
        <v>81</v>
      </c>
      <c r="BK174" s="143">
        <f t="shared" si="29"/>
        <v>0</v>
      </c>
      <c r="BL174" s="16" t="s">
        <v>149</v>
      </c>
      <c r="BM174" s="142" t="s">
        <v>1369</v>
      </c>
    </row>
    <row r="175" spans="2:65" s="1" customFormat="1" ht="16.5" customHeight="1">
      <c r="B175" s="31"/>
      <c r="C175" s="159" t="s">
        <v>340</v>
      </c>
      <c r="D175" s="159" t="s">
        <v>212</v>
      </c>
      <c r="E175" s="160" t="s">
        <v>1370</v>
      </c>
      <c r="F175" s="161" t="s">
        <v>1371</v>
      </c>
      <c r="G175" s="162" t="s">
        <v>209</v>
      </c>
      <c r="H175" s="163">
        <v>32.799999999999997</v>
      </c>
      <c r="I175" s="164"/>
      <c r="J175" s="165">
        <f t="shared" si="20"/>
        <v>0</v>
      </c>
      <c r="K175" s="161" t="s">
        <v>1</v>
      </c>
      <c r="L175" s="166"/>
      <c r="M175" s="167" t="s">
        <v>1</v>
      </c>
      <c r="N175" s="168" t="s">
        <v>38</v>
      </c>
      <c r="P175" s="140">
        <f t="shared" si="21"/>
        <v>0</v>
      </c>
      <c r="Q175" s="140">
        <v>0</v>
      </c>
      <c r="R175" s="140">
        <f t="shared" si="22"/>
        <v>0</v>
      </c>
      <c r="S175" s="140">
        <v>0</v>
      </c>
      <c r="T175" s="141">
        <f t="shared" si="23"/>
        <v>0</v>
      </c>
      <c r="AR175" s="142" t="s">
        <v>187</v>
      </c>
      <c r="AT175" s="142" t="s">
        <v>212</v>
      </c>
      <c r="AU175" s="142" t="s">
        <v>83</v>
      </c>
      <c r="AY175" s="16" t="s">
        <v>142</v>
      </c>
      <c r="BE175" s="143">
        <f t="shared" si="24"/>
        <v>0</v>
      </c>
      <c r="BF175" s="143">
        <f t="shared" si="25"/>
        <v>0</v>
      </c>
      <c r="BG175" s="143">
        <f t="shared" si="26"/>
        <v>0</v>
      </c>
      <c r="BH175" s="143">
        <f t="shared" si="27"/>
        <v>0</v>
      </c>
      <c r="BI175" s="143">
        <f t="shared" si="28"/>
        <v>0</v>
      </c>
      <c r="BJ175" s="16" t="s">
        <v>81</v>
      </c>
      <c r="BK175" s="143">
        <f t="shared" si="29"/>
        <v>0</v>
      </c>
      <c r="BL175" s="16" t="s">
        <v>149</v>
      </c>
      <c r="BM175" s="142" t="s">
        <v>1372</v>
      </c>
    </row>
    <row r="176" spans="2:65" s="1" customFormat="1" ht="16.5" customHeight="1">
      <c r="B176" s="31"/>
      <c r="C176" s="159" t="s">
        <v>345</v>
      </c>
      <c r="D176" s="159" t="s">
        <v>212</v>
      </c>
      <c r="E176" s="160" t="s">
        <v>1373</v>
      </c>
      <c r="F176" s="161" t="s">
        <v>1374</v>
      </c>
      <c r="G176" s="162" t="s">
        <v>209</v>
      </c>
      <c r="H176" s="163">
        <v>80</v>
      </c>
      <c r="I176" s="164"/>
      <c r="J176" s="165">
        <f t="shared" si="20"/>
        <v>0</v>
      </c>
      <c r="K176" s="161" t="s">
        <v>1</v>
      </c>
      <c r="L176" s="166"/>
      <c r="M176" s="167" t="s">
        <v>1</v>
      </c>
      <c r="N176" s="168" t="s">
        <v>38</v>
      </c>
      <c r="P176" s="140">
        <f t="shared" si="21"/>
        <v>0</v>
      </c>
      <c r="Q176" s="140">
        <v>0</v>
      </c>
      <c r="R176" s="140">
        <f t="shared" si="22"/>
        <v>0</v>
      </c>
      <c r="S176" s="140">
        <v>0</v>
      </c>
      <c r="T176" s="141">
        <f t="shared" si="23"/>
        <v>0</v>
      </c>
      <c r="AR176" s="142" t="s">
        <v>187</v>
      </c>
      <c r="AT176" s="142" t="s">
        <v>212</v>
      </c>
      <c r="AU176" s="142" t="s">
        <v>83</v>
      </c>
      <c r="AY176" s="16" t="s">
        <v>142</v>
      </c>
      <c r="BE176" s="143">
        <f t="shared" si="24"/>
        <v>0</v>
      </c>
      <c r="BF176" s="143">
        <f t="shared" si="25"/>
        <v>0</v>
      </c>
      <c r="BG176" s="143">
        <f t="shared" si="26"/>
        <v>0</v>
      </c>
      <c r="BH176" s="143">
        <f t="shared" si="27"/>
        <v>0</v>
      </c>
      <c r="BI176" s="143">
        <f t="shared" si="28"/>
        <v>0</v>
      </c>
      <c r="BJ176" s="16" t="s">
        <v>81</v>
      </c>
      <c r="BK176" s="143">
        <f t="shared" si="29"/>
        <v>0</v>
      </c>
      <c r="BL176" s="16" t="s">
        <v>149</v>
      </c>
      <c r="BM176" s="142" t="s">
        <v>1375</v>
      </c>
    </row>
    <row r="177" spans="2:65" s="1" customFormat="1" ht="16.5" customHeight="1">
      <c r="B177" s="31"/>
      <c r="C177" s="159" t="s">
        <v>359</v>
      </c>
      <c r="D177" s="159" t="s">
        <v>212</v>
      </c>
      <c r="E177" s="160" t="s">
        <v>1376</v>
      </c>
      <c r="F177" s="161" t="s">
        <v>1377</v>
      </c>
      <c r="G177" s="162" t="s">
        <v>309</v>
      </c>
      <c r="H177" s="163">
        <v>60</v>
      </c>
      <c r="I177" s="164"/>
      <c r="J177" s="165">
        <f t="shared" si="20"/>
        <v>0</v>
      </c>
      <c r="K177" s="161" t="s">
        <v>1</v>
      </c>
      <c r="L177" s="166"/>
      <c r="M177" s="167" t="s">
        <v>1</v>
      </c>
      <c r="N177" s="168" t="s">
        <v>38</v>
      </c>
      <c r="P177" s="140">
        <f t="shared" si="21"/>
        <v>0</v>
      </c>
      <c r="Q177" s="140">
        <v>0</v>
      </c>
      <c r="R177" s="140">
        <f t="shared" si="22"/>
        <v>0</v>
      </c>
      <c r="S177" s="140">
        <v>0</v>
      </c>
      <c r="T177" s="141">
        <f t="shared" si="23"/>
        <v>0</v>
      </c>
      <c r="AR177" s="142" t="s">
        <v>187</v>
      </c>
      <c r="AT177" s="142" t="s">
        <v>212</v>
      </c>
      <c r="AU177" s="142" t="s">
        <v>83</v>
      </c>
      <c r="AY177" s="16" t="s">
        <v>142</v>
      </c>
      <c r="BE177" s="143">
        <f t="shared" si="24"/>
        <v>0</v>
      </c>
      <c r="BF177" s="143">
        <f t="shared" si="25"/>
        <v>0</v>
      </c>
      <c r="BG177" s="143">
        <f t="shared" si="26"/>
        <v>0</v>
      </c>
      <c r="BH177" s="143">
        <f t="shared" si="27"/>
        <v>0</v>
      </c>
      <c r="BI177" s="143">
        <f t="shared" si="28"/>
        <v>0</v>
      </c>
      <c r="BJ177" s="16" t="s">
        <v>81</v>
      </c>
      <c r="BK177" s="143">
        <f t="shared" si="29"/>
        <v>0</v>
      </c>
      <c r="BL177" s="16" t="s">
        <v>149</v>
      </c>
      <c r="BM177" s="142" t="s">
        <v>1378</v>
      </c>
    </row>
    <row r="178" spans="2:65" s="1" customFormat="1" ht="24.2" customHeight="1">
      <c r="B178" s="31"/>
      <c r="C178" s="159" t="s">
        <v>364</v>
      </c>
      <c r="D178" s="159" t="s">
        <v>212</v>
      </c>
      <c r="E178" s="160" t="s">
        <v>1379</v>
      </c>
      <c r="F178" s="161" t="s">
        <v>1380</v>
      </c>
      <c r="G178" s="162" t="s">
        <v>209</v>
      </c>
      <c r="H178" s="163">
        <v>1630</v>
      </c>
      <c r="I178" s="164"/>
      <c r="J178" s="165">
        <f t="shared" si="20"/>
        <v>0</v>
      </c>
      <c r="K178" s="161" t="s">
        <v>1</v>
      </c>
      <c r="L178" s="166"/>
      <c r="M178" s="167" t="s">
        <v>1</v>
      </c>
      <c r="N178" s="168" t="s">
        <v>38</v>
      </c>
      <c r="P178" s="140">
        <f t="shared" si="21"/>
        <v>0</v>
      </c>
      <c r="Q178" s="140">
        <v>0</v>
      </c>
      <c r="R178" s="140">
        <f t="shared" si="22"/>
        <v>0</v>
      </c>
      <c r="S178" s="140">
        <v>0</v>
      </c>
      <c r="T178" s="141">
        <f t="shared" si="23"/>
        <v>0</v>
      </c>
      <c r="AR178" s="142" t="s">
        <v>187</v>
      </c>
      <c r="AT178" s="142" t="s">
        <v>212</v>
      </c>
      <c r="AU178" s="142" t="s">
        <v>83</v>
      </c>
      <c r="AY178" s="16" t="s">
        <v>142</v>
      </c>
      <c r="BE178" s="143">
        <f t="shared" si="24"/>
        <v>0</v>
      </c>
      <c r="BF178" s="143">
        <f t="shared" si="25"/>
        <v>0</v>
      </c>
      <c r="BG178" s="143">
        <f t="shared" si="26"/>
        <v>0</v>
      </c>
      <c r="BH178" s="143">
        <f t="shared" si="27"/>
        <v>0</v>
      </c>
      <c r="BI178" s="143">
        <f t="shared" si="28"/>
        <v>0</v>
      </c>
      <c r="BJ178" s="16" t="s">
        <v>81</v>
      </c>
      <c r="BK178" s="143">
        <f t="shared" si="29"/>
        <v>0</v>
      </c>
      <c r="BL178" s="16" t="s">
        <v>149</v>
      </c>
      <c r="BM178" s="142" t="s">
        <v>1381</v>
      </c>
    </row>
    <row r="179" spans="2:65" s="1" customFormat="1" ht="16.5" customHeight="1">
      <c r="B179" s="31"/>
      <c r="C179" s="159" t="s">
        <v>369</v>
      </c>
      <c r="D179" s="159" t="s">
        <v>212</v>
      </c>
      <c r="E179" s="160" t="s">
        <v>1382</v>
      </c>
      <c r="F179" s="161" t="s">
        <v>1383</v>
      </c>
      <c r="G179" s="162" t="s">
        <v>209</v>
      </c>
      <c r="H179" s="163">
        <v>150</v>
      </c>
      <c r="I179" s="164"/>
      <c r="J179" s="165">
        <f t="shared" si="20"/>
        <v>0</v>
      </c>
      <c r="K179" s="161" t="s">
        <v>1</v>
      </c>
      <c r="L179" s="166"/>
      <c r="M179" s="167" t="s">
        <v>1</v>
      </c>
      <c r="N179" s="168" t="s">
        <v>38</v>
      </c>
      <c r="P179" s="140">
        <f t="shared" si="21"/>
        <v>0</v>
      </c>
      <c r="Q179" s="140">
        <v>0</v>
      </c>
      <c r="R179" s="140">
        <f t="shared" si="22"/>
        <v>0</v>
      </c>
      <c r="S179" s="140">
        <v>0</v>
      </c>
      <c r="T179" s="141">
        <f t="shared" si="23"/>
        <v>0</v>
      </c>
      <c r="AR179" s="142" t="s">
        <v>187</v>
      </c>
      <c r="AT179" s="142" t="s">
        <v>212</v>
      </c>
      <c r="AU179" s="142" t="s">
        <v>83</v>
      </c>
      <c r="AY179" s="16" t="s">
        <v>142</v>
      </c>
      <c r="BE179" s="143">
        <f t="shared" si="24"/>
        <v>0</v>
      </c>
      <c r="BF179" s="143">
        <f t="shared" si="25"/>
        <v>0</v>
      </c>
      <c r="BG179" s="143">
        <f t="shared" si="26"/>
        <v>0</v>
      </c>
      <c r="BH179" s="143">
        <f t="shared" si="27"/>
        <v>0</v>
      </c>
      <c r="BI179" s="143">
        <f t="shared" si="28"/>
        <v>0</v>
      </c>
      <c r="BJ179" s="16" t="s">
        <v>81</v>
      </c>
      <c r="BK179" s="143">
        <f t="shared" si="29"/>
        <v>0</v>
      </c>
      <c r="BL179" s="16" t="s">
        <v>149</v>
      </c>
      <c r="BM179" s="142" t="s">
        <v>1384</v>
      </c>
    </row>
    <row r="180" spans="2:65" s="1" customFormat="1" ht="16.5" customHeight="1">
      <c r="B180" s="31"/>
      <c r="C180" s="159" t="s">
        <v>374</v>
      </c>
      <c r="D180" s="159" t="s">
        <v>212</v>
      </c>
      <c r="E180" s="160" t="s">
        <v>1385</v>
      </c>
      <c r="F180" s="161" t="s">
        <v>1386</v>
      </c>
      <c r="G180" s="162" t="s">
        <v>209</v>
      </c>
      <c r="H180" s="163">
        <v>6</v>
      </c>
      <c r="I180" s="164"/>
      <c r="J180" s="165">
        <f t="shared" si="20"/>
        <v>0</v>
      </c>
      <c r="K180" s="161" t="s">
        <v>1</v>
      </c>
      <c r="L180" s="166"/>
      <c r="M180" s="167" t="s">
        <v>1</v>
      </c>
      <c r="N180" s="168" t="s">
        <v>38</v>
      </c>
      <c r="P180" s="140">
        <f t="shared" si="21"/>
        <v>0</v>
      </c>
      <c r="Q180" s="140">
        <v>0</v>
      </c>
      <c r="R180" s="140">
        <f t="shared" si="22"/>
        <v>0</v>
      </c>
      <c r="S180" s="140">
        <v>0</v>
      </c>
      <c r="T180" s="141">
        <f t="shared" si="23"/>
        <v>0</v>
      </c>
      <c r="AR180" s="142" t="s">
        <v>187</v>
      </c>
      <c r="AT180" s="142" t="s">
        <v>212</v>
      </c>
      <c r="AU180" s="142" t="s">
        <v>83</v>
      </c>
      <c r="AY180" s="16" t="s">
        <v>142</v>
      </c>
      <c r="BE180" s="143">
        <f t="shared" si="24"/>
        <v>0</v>
      </c>
      <c r="BF180" s="143">
        <f t="shared" si="25"/>
        <v>0</v>
      </c>
      <c r="BG180" s="143">
        <f t="shared" si="26"/>
        <v>0</v>
      </c>
      <c r="BH180" s="143">
        <f t="shared" si="27"/>
        <v>0</v>
      </c>
      <c r="BI180" s="143">
        <f t="shared" si="28"/>
        <v>0</v>
      </c>
      <c r="BJ180" s="16" t="s">
        <v>81</v>
      </c>
      <c r="BK180" s="143">
        <f t="shared" si="29"/>
        <v>0</v>
      </c>
      <c r="BL180" s="16" t="s">
        <v>149</v>
      </c>
      <c r="BM180" s="142" t="s">
        <v>1387</v>
      </c>
    </row>
    <row r="181" spans="2:65" s="1" customFormat="1" ht="16.5" customHeight="1">
      <c r="B181" s="31"/>
      <c r="C181" s="159" t="s">
        <v>378</v>
      </c>
      <c r="D181" s="159" t="s">
        <v>212</v>
      </c>
      <c r="E181" s="160" t="s">
        <v>1388</v>
      </c>
      <c r="F181" s="161" t="s">
        <v>1389</v>
      </c>
      <c r="G181" s="162" t="s">
        <v>209</v>
      </c>
      <c r="H181" s="163">
        <v>12</v>
      </c>
      <c r="I181" s="164"/>
      <c r="J181" s="165">
        <f t="shared" si="20"/>
        <v>0</v>
      </c>
      <c r="K181" s="161" t="s">
        <v>1</v>
      </c>
      <c r="L181" s="166"/>
      <c r="M181" s="167" t="s">
        <v>1</v>
      </c>
      <c r="N181" s="168" t="s">
        <v>38</v>
      </c>
      <c r="P181" s="140">
        <f t="shared" si="21"/>
        <v>0</v>
      </c>
      <c r="Q181" s="140">
        <v>0</v>
      </c>
      <c r="R181" s="140">
        <f t="shared" si="22"/>
        <v>0</v>
      </c>
      <c r="S181" s="140">
        <v>0</v>
      </c>
      <c r="T181" s="141">
        <f t="shared" si="23"/>
        <v>0</v>
      </c>
      <c r="AR181" s="142" t="s">
        <v>187</v>
      </c>
      <c r="AT181" s="142" t="s">
        <v>212</v>
      </c>
      <c r="AU181" s="142" t="s">
        <v>83</v>
      </c>
      <c r="AY181" s="16" t="s">
        <v>142</v>
      </c>
      <c r="BE181" s="143">
        <f t="shared" si="24"/>
        <v>0</v>
      </c>
      <c r="BF181" s="143">
        <f t="shared" si="25"/>
        <v>0</v>
      </c>
      <c r="BG181" s="143">
        <f t="shared" si="26"/>
        <v>0</v>
      </c>
      <c r="BH181" s="143">
        <f t="shared" si="27"/>
        <v>0</v>
      </c>
      <c r="BI181" s="143">
        <f t="shared" si="28"/>
        <v>0</v>
      </c>
      <c r="BJ181" s="16" t="s">
        <v>81</v>
      </c>
      <c r="BK181" s="143">
        <f t="shared" si="29"/>
        <v>0</v>
      </c>
      <c r="BL181" s="16" t="s">
        <v>149</v>
      </c>
      <c r="BM181" s="142" t="s">
        <v>1390</v>
      </c>
    </row>
    <row r="182" spans="2:65" s="1" customFormat="1" ht="16.5" customHeight="1">
      <c r="B182" s="31"/>
      <c r="C182" s="159" t="s">
        <v>382</v>
      </c>
      <c r="D182" s="159" t="s">
        <v>212</v>
      </c>
      <c r="E182" s="160" t="s">
        <v>1391</v>
      </c>
      <c r="F182" s="161" t="s">
        <v>1392</v>
      </c>
      <c r="G182" s="162" t="s">
        <v>209</v>
      </c>
      <c r="H182" s="163">
        <v>1</v>
      </c>
      <c r="I182" s="164"/>
      <c r="J182" s="165">
        <f t="shared" si="20"/>
        <v>0</v>
      </c>
      <c r="K182" s="161" t="s">
        <v>1</v>
      </c>
      <c r="L182" s="166"/>
      <c r="M182" s="167" t="s">
        <v>1</v>
      </c>
      <c r="N182" s="168" t="s">
        <v>38</v>
      </c>
      <c r="P182" s="140">
        <f t="shared" si="21"/>
        <v>0</v>
      </c>
      <c r="Q182" s="140">
        <v>0</v>
      </c>
      <c r="R182" s="140">
        <f t="shared" si="22"/>
        <v>0</v>
      </c>
      <c r="S182" s="140">
        <v>0</v>
      </c>
      <c r="T182" s="141">
        <f t="shared" si="23"/>
        <v>0</v>
      </c>
      <c r="AR182" s="142" t="s">
        <v>187</v>
      </c>
      <c r="AT182" s="142" t="s">
        <v>212</v>
      </c>
      <c r="AU182" s="142" t="s">
        <v>83</v>
      </c>
      <c r="AY182" s="16" t="s">
        <v>142</v>
      </c>
      <c r="BE182" s="143">
        <f t="shared" si="24"/>
        <v>0</v>
      </c>
      <c r="BF182" s="143">
        <f t="shared" si="25"/>
        <v>0</v>
      </c>
      <c r="BG182" s="143">
        <f t="shared" si="26"/>
        <v>0</v>
      </c>
      <c r="BH182" s="143">
        <f t="shared" si="27"/>
        <v>0</v>
      </c>
      <c r="BI182" s="143">
        <f t="shared" si="28"/>
        <v>0</v>
      </c>
      <c r="BJ182" s="16" t="s">
        <v>81</v>
      </c>
      <c r="BK182" s="143">
        <f t="shared" si="29"/>
        <v>0</v>
      </c>
      <c r="BL182" s="16" t="s">
        <v>149</v>
      </c>
      <c r="BM182" s="142" t="s">
        <v>1393</v>
      </c>
    </row>
    <row r="183" spans="2:65" s="1" customFormat="1" ht="16.5" customHeight="1">
      <c r="B183" s="31"/>
      <c r="C183" s="159" t="s">
        <v>386</v>
      </c>
      <c r="D183" s="159" t="s">
        <v>212</v>
      </c>
      <c r="E183" s="160" t="s">
        <v>1394</v>
      </c>
      <c r="F183" s="161" t="s">
        <v>1395</v>
      </c>
      <c r="G183" s="162" t="s">
        <v>209</v>
      </c>
      <c r="H183" s="163">
        <v>35</v>
      </c>
      <c r="I183" s="164"/>
      <c r="J183" s="165">
        <f t="shared" si="20"/>
        <v>0</v>
      </c>
      <c r="K183" s="161" t="s">
        <v>1</v>
      </c>
      <c r="L183" s="166"/>
      <c r="M183" s="167" t="s">
        <v>1</v>
      </c>
      <c r="N183" s="168" t="s">
        <v>38</v>
      </c>
      <c r="P183" s="140">
        <f t="shared" si="21"/>
        <v>0</v>
      </c>
      <c r="Q183" s="140">
        <v>0</v>
      </c>
      <c r="R183" s="140">
        <f t="shared" si="22"/>
        <v>0</v>
      </c>
      <c r="S183" s="140">
        <v>0</v>
      </c>
      <c r="T183" s="141">
        <f t="shared" si="23"/>
        <v>0</v>
      </c>
      <c r="AR183" s="142" t="s">
        <v>187</v>
      </c>
      <c r="AT183" s="142" t="s">
        <v>212</v>
      </c>
      <c r="AU183" s="142" t="s">
        <v>83</v>
      </c>
      <c r="AY183" s="16" t="s">
        <v>142</v>
      </c>
      <c r="BE183" s="143">
        <f t="shared" si="24"/>
        <v>0</v>
      </c>
      <c r="BF183" s="143">
        <f t="shared" si="25"/>
        <v>0</v>
      </c>
      <c r="BG183" s="143">
        <f t="shared" si="26"/>
        <v>0</v>
      </c>
      <c r="BH183" s="143">
        <f t="shared" si="27"/>
        <v>0</v>
      </c>
      <c r="BI183" s="143">
        <f t="shared" si="28"/>
        <v>0</v>
      </c>
      <c r="BJ183" s="16" t="s">
        <v>81</v>
      </c>
      <c r="BK183" s="143">
        <f t="shared" si="29"/>
        <v>0</v>
      </c>
      <c r="BL183" s="16" t="s">
        <v>149</v>
      </c>
      <c r="BM183" s="142" t="s">
        <v>1396</v>
      </c>
    </row>
    <row r="184" spans="2:65" s="1" customFormat="1" ht="16.5" customHeight="1">
      <c r="B184" s="31"/>
      <c r="C184" s="159" t="s">
        <v>391</v>
      </c>
      <c r="D184" s="159" t="s">
        <v>212</v>
      </c>
      <c r="E184" s="160" t="s">
        <v>1397</v>
      </c>
      <c r="F184" s="161" t="s">
        <v>1398</v>
      </c>
      <c r="G184" s="162" t="s">
        <v>209</v>
      </c>
      <c r="H184" s="163">
        <v>12</v>
      </c>
      <c r="I184" s="164"/>
      <c r="J184" s="165">
        <f t="shared" si="20"/>
        <v>0</v>
      </c>
      <c r="K184" s="161" t="s">
        <v>1</v>
      </c>
      <c r="L184" s="166"/>
      <c r="M184" s="167" t="s">
        <v>1</v>
      </c>
      <c r="N184" s="168" t="s">
        <v>38</v>
      </c>
      <c r="P184" s="140">
        <f t="shared" si="21"/>
        <v>0</v>
      </c>
      <c r="Q184" s="140">
        <v>0</v>
      </c>
      <c r="R184" s="140">
        <f t="shared" si="22"/>
        <v>0</v>
      </c>
      <c r="S184" s="140">
        <v>0</v>
      </c>
      <c r="T184" s="141">
        <f t="shared" si="23"/>
        <v>0</v>
      </c>
      <c r="AR184" s="142" t="s">
        <v>187</v>
      </c>
      <c r="AT184" s="142" t="s">
        <v>212</v>
      </c>
      <c r="AU184" s="142" t="s">
        <v>83</v>
      </c>
      <c r="AY184" s="16" t="s">
        <v>142</v>
      </c>
      <c r="BE184" s="143">
        <f t="shared" si="24"/>
        <v>0</v>
      </c>
      <c r="BF184" s="143">
        <f t="shared" si="25"/>
        <v>0</v>
      </c>
      <c r="BG184" s="143">
        <f t="shared" si="26"/>
        <v>0</v>
      </c>
      <c r="BH184" s="143">
        <f t="shared" si="27"/>
        <v>0</v>
      </c>
      <c r="BI184" s="143">
        <f t="shared" si="28"/>
        <v>0</v>
      </c>
      <c r="BJ184" s="16" t="s">
        <v>81</v>
      </c>
      <c r="BK184" s="143">
        <f t="shared" si="29"/>
        <v>0</v>
      </c>
      <c r="BL184" s="16" t="s">
        <v>149</v>
      </c>
      <c r="BM184" s="142" t="s">
        <v>1399</v>
      </c>
    </row>
    <row r="185" spans="2:65" s="1" customFormat="1" ht="16.5" customHeight="1">
      <c r="B185" s="31"/>
      <c r="C185" s="159" t="s">
        <v>396</v>
      </c>
      <c r="D185" s="159" t="s">
        <v>212</v>
      </c>
      <c r="E185" s="160" t="s">
        <v>1400</v>
      </c>
      <c r="F185" s="161" t="s">
        <v>1401</v>
      </c>
      <c r="G185" s="162" t="s">
        <v>209</v>
      </c>
      <c r="H185" s="163">
        <v>17</v>
      </c>
      <c r="I185" s="164"/>
      <c r="J185" s="165">
        <f t="shared" si="20"/>
        <v>0</v>
      </c>
      <c r="K185" s="161" t="s">
        <v>1</v>
      </c>
      <c r="L185" s="166"/>
      <c r="M185" s="167" t="s">
        <v>1</v>
      </c>
      <c r="N185" s="168" t="s">
        <v>38</v>
      </c>
      <c r="P185" s="140">
        <f t="shared" si="21"/>
        <v>0</v>
      </c>
      <c r="Q185" s="140">
        <v>0</v>
      </c>
      <c r="R185" s="140">
        <f t="shared" si="22"/>
        <v>0</v>
      </c>
      <c r="S185" s="140">
        <v>0</v>
      </c>
      <c r="T185" s="141">
        <f t="shared" si="23"/>
        <v>0</v>
      </c>
      <c r="AR185" s="142" t="s">
        <v>187</v>
      </c>
      <c r="AT185" s="142" t="s">
        <v>212</v>
      </c>
      <c r="AU185" s="142" t="s">
        <v>83</v>
      </c>
      <c r="AY185" s="16" t="s">
        <v>142</v>
      </c>
      <c r="BE185" s="143">
        <f t="shared" si="24"/>
        <v>0</v>
      </c>
      <c r="BF185" s="143">
        <f t="shared" si="25"/>
        <v>0</v>
      </c>
      <c r="BG185" s="143">
        <f t="shared" si="26"/>
        <v>0</v>
      </c>
      <c r="BH185" s="143">
        <f t="shared" si="27"/>
        <v>0</v>
      </c>
      <c r="BI185" s="143">
        <f t="shared" si="28"/>
        <v>0</v>
      </c>
      <c r="BJ185" s="16" t="s">
        <v>81</v>
      </c>
      <c r="BK185" s="143">
        <f t="shared" si="29"/>
        <v>0</v>
      </c>
      <c r="BL185" s="16" t="s">
        <v>149</v>
      </c>
      <c r="BM185" s="142" t="s">
        <v>1402</v>
      </c>
    </row>
    <row r="186" spans="2:65" s="1" customFormat="1" ht="16.5" customHeight="1">
      <c r="B186" s="31"/>
      <c r="C186" s="159" t="s">
        <v>401</v>
      </c>
      <c r="D186" s="159" t="s">
        <v>212</v>
      </c>
      <c r="E186" s="160" t="s">
        <v>1403</v>
      </c>
      <c r="F186" s="161" t="s">
        <v>1404</v>
      </c>
      <c r="G186" s="162" t="s">
        <v>209</v>
      </c>
      <c r="H186" s="163">
        <v>51</v>
      </c>
      <c r="I186" s="164"/>
      <c r="J186" s="165">
        <f t="shared" si="20"/>
        <v>0</v>
      </c>
      <c r="K186" s="161" t="s">
        <v>1</v>
      </c>
      <c r="L186" s="166"/>
      <c r="M186" s="167" t="s">
        <v>1</v>
      </c>
      <c r="N186" s="168" t="s">
        <v>38</v>
      </c>
      <c r="P186" s="140">
        <f t="shared" si="21"/>
        <v>0</v>
      </c>
      <c r="Q186" s="140">
        <v>0</v>
      </c>
      <c r="R186" s="140">
        <f t="shared" si="22"/>
        <v>0</v>
      </c>
      <c r="S186" s="140">
        <v>0</v>
      </c>
      <c r="T186" s="141">
        <f t="shared" si="23"/>
        <v>0</v>
      </c>
      <c r="AR186" s="142" t="s">
        <v>187</v>
      </c>
      <c r="AT186" s="142" t="s">
        <v>212</v>
      </c>
      <c r="AU186" s="142" t="s">
        <v>83</v>
      </c>
      <c r="AY186" s="16" t="s">
        <v>142</v>
      </c>
      <c r="BE186" s="143">
        <f t="shared" si="24"/>
        <v>0</v>
      </c>
      <c r="BF186" s="143">
        <f t="shared" si="25"/>
        <v>0</v>
      </c>
      <c r="BG186" s="143">
        <f t="shared" si="26"/>
        <v>0</v>
      </c>
      <c r="BH186" s="143">
        <f t="shared" si="27"/>
        <v>0</v>
      </c>
      <c r="BI186" s="143">
        <f t="shared" si="28"/>
        <v>0</v>
      </c>
      <c r="BJ186" s="16" t="s">
        <v>81</v>
      </c>
      <c r="BK186" s="143">
        <f t="shared" si="29"/>
        <v>0</v>
      </c>
      <c r="BL186" s="16" t="s">
        <v>149</v>
      </c>
      <c r="BM186" s="142" t="s">
        <v>1405</v>
      </c>
    </row>
    <row r="187" spans="2:65" s="1" customFormat="1" ht="16.5" customHeight="1">
      <c r="B187" s="31"/>
      <c r="C187" s="159" t="s">
        <v>406</v>
      </c>
      <c r="D187" s="159" t="s">
        <v>212</v>
      </c>
      <c r="E187" s="160" t="s">
        <v>1406</v>
      </c>
      <c r="F187" s="161" t="s">
        <v>1407</v>
      </c>
      <c r="G187" s="162" t="s">
        <v>309</v>
      </c>
      <c r="H187" s="163">
        <v>10</v>
      </c>
      <c r="I187" s="164"/>
      <c r="J187" s="165">
        <f t="shared" si="20"/>
        <v>0</v>
      </c>
      <c r="K187" s="161" t="s">
        <v>1</v>
      </c>
      <c r="L187" s="166"/>
      <c r="M187" s="167" t="s">
        <v>1</v>
      </c>
      <c r="N187" s="168" t="s">
        <v>38</v>
      </c>
      <c r="P187" s="140">
        <f t="shared" si="21"/>
        <v>0</v>
      </c>
      <c r="Q187" s="140">
        <v>0</v>
      </c>
      <c r="R187" s="140">
        <f t="shared" si="22"/>
        <v>0</v>
      </c>
      <c r="S187" s="140">
        <v>0</v>
      </c>
      <c r="T187" s="141">
        <f t="shared" si="23"/>
        <v>0</v>
      </c>
      <c r="AR187" s="142" t="s">
        <v>187</v>
      </c>
      <c r="AT187" s="142" t="s">
        <v>212</v>
      </c>
      <c r="AU187" s="142" t="s">
        <v>83</v>
      </c>
      <c r="AY187" s="16" t="s">
        <v>142</v>
      </c>
      <c r="BE187" s="143">
        <f t="shared" si="24"/>
        <v>0</v>
      </c>
      <c r="BF187" s="143">
        <f t="shared" si="25"/>
        <v>0</v>
      </c>
      <c r="BG187" s="143">
        <f t="shared" si="26"/>
        <v>0</v>
      </c>
      <c r="BH187" s="143">
        <f t="shared" si="27"/>
        <v>0</v>
      </c>
      <c r="BI187" s="143">
        <f t="shared" si="28"/>
        <v>0</v>
      </c>
      <c r="BJ187" s="16" t="s">
        <v>81</v>
      </c>
      <c r="BK187" s="143">
        <f t="shared" si="29"/>
        <v>0</v>
      </c>
      <c r="BL187" s="16" t="s">
        <v>149</v>
      </c>
      <c r="BM187" s="142" t="s">
        <v>1408</v>
      </c>
    </row>
    <row r="188" spans="2:65" s="1" customFormat="1" ht="16.5" customHeight="1">
      <c r="B188" s="31"/>
      <c r="C188" s="159" t="s">
        <v>411</v>
      </c>
      <c r="D188" s="159" t="s">
        <v>212</v>
      </c>
      <c r="E188" s="160" t="s">
        <v>1409</v>
      </c>
      <c r="F188" s="161" t="s">
        <v>1410</v>
      </c>
      <c r="G188" s="162" t="s">
        <v>309</v>
      </c>
      <c r="H188" s="163">
        <v>510</v>
      </c>
      <c r="I188" s="164"/>
      <c r="J188" s="165">
        <f t="shared" si="20"/>
        <v>0</v>
      </c>
      <c r="K188" s="161" t="s">
        <v>1</v>
      </c>
      <c r="L188" s="166"/>
      <c r="M188" s="167" t="s">
        <v>1</v>
      </c>
      <c r="N188" s="168" t="s">
        <v>38</v>
      </c>
      <c r="P188" s="140">
        <f t="shared" si="21"/>
        <v>0</v>
      </c>
      <c r="Q188" s="140">
        <v>0</v>
      </c>
      <c r="R188" s="140">
        <f t="shared" si="22"/>
        <v>0</v>
      </c>
      <c r="S188" s="140">
        <v>0</v>
      </c>
      <c r="T188" s="141">
        <f t="shared" si="23"/>
        <v>0</v>
      </c>
      <c r="AR188" s="142" t="s">
        <v>187</v>
      </c>
      <c r="AT188" s="142" t="s">
        <v>212</v>
      </c>
      <c r="AU188" s="142" t="s">
        <v>83</v>
      </c>
      <c r="AY188" s="16" t="s">
        <v>142</v>
      </c>
      <c r="BE188" s="143">
        <f t="shared" si="24"/>
        <v>0</v>
      </c>
      <c r="BF188" s="143">
        <f t="shared" si="25"/>
        <v>0</v>
      </c>
      <c r="BG188" s="143">
        <f t="shared" si="26"/>
        <v>0</v>
      </c>
      <c r="BH188" s="143">
        <f t="shared" si="27"/>
        <v>0</v>
      </c>
      <c r="BI188" s="143">
        <f t="shared" si="28"/>
        <v>0</v>
      </c>
      <c r="BJ188" s="16" t="s">
        <v>81</v>
      </c>
      <c r="BK188" s="143">
        <f t="shared" si="29"/>
        <v>0</v>
      </c>
      <c r="BL188" s="16" t="s">
        <v>149</v>
      </c>
      <c r="BM188" s="142" t="s">
        <v>1411</v>
      </c>
    </row>
    <row r="189" spans="2:65" s="1" customFormat="1" ht="16.5" customHeight="1">
      <c r="B189" s="31"/>
      <c r="C189" s="159" t="s">
        <v>415</v>
      </c>
      <c r="D189" s="159" t="s">
        <v>212</v>
      </c>
      <c r="E189" s="160" t="s">
        <v>1412</v>
      </c>
      <c r="F189" s="161" t="s">
        <v>1413</v>
      </c>
      <c r="G189" s="162" t="s">
        <v>309</v>
      </c>
      <c r="H189" s="163">
        <v>10</v>
      </c>
      <c r="I189" s="164"/>
      <c r="J189" s="165">
        <f t="shared" si="20"/>
        <v>0</v>
      </c>
      <c r="K189" s="161" t="s">
        <v>1</v>
      </c>
      <c r="L189" s="166"/>
      <c r="M189" s="167" t="s">
        <v>1</v>
      </c>
      <c r="N189" s="168" t="s">
        <v>38</v>
      </c>
      <c r="P189" s="140">
        <f t="shared" si="21"/>
        <v>0</v>
      </c>
      <c r="Q189" s="140">
        <v>0</v>
      </c>
      <c r="R189" s="140">
        <f t="shared" si="22"/>
        <v>0</v>
      </c>
      <c r="S189" s="140">
        <v>0</v>
      </c>
      <c r="T189" s="141">
        <f t="shared" si="23"/>
        <v>0</v>
      </c>
      <c r="AR189" s="142" t="s">
        <v>187</v>
      </c>
      <c r="AT189" s="142" t="s">
        <v>212</v>
      </c>
      <c r="AU189" s="142" t="s">
        <v>83</v>
      </c>
      <c r="AY189" s="16" t="s">
        <v>142</v>
      </c>
      <c r="BE189" s="143">
        <f t="shared" si="24"/>
        <v>0</v>
      </c>
      <c r="BF189" s="143">
        <f t="shared" si="25"/>
        <v>0</v>
      </c>
      <c r="BG189" s="143">
        <f t="shared" si="26"/>
        <v>0</v>
      </c>
      <c r="BH189" s="143">
        <f t="shared" si="27"/>
        <v>0</v>
      </c>
      <c r="BI189" s="143">
        <f t="shared" si="28"/>
        <v>0</v>
      </c>
      <c r="BJ189" s="16" t="s">
        <v>81</v>
      </c>
      <c r="BK189" s="143">
        <f t="shared" si="29"/>
        <v>0</v>
      </c>
      <c r="BL189" s="16" t="s">
        <v>149</v>
      </c>
      <c r="BM189" s="142" t="s">
        <v>1414</v>
      </c>
    </row>
    <row r="190" spans="2:65" s="1" customFormat="1" ht="16.5" customHeight="1">
      <c r="B190" s="31"/>
      <c r="C190" s="159" t="s">
        <v>421</v>
      </c>
      <c r="D190" s="159" t="s">
        <v>212</v>
      </c>
      <c r="E190" s="160" t="s">
        <v>1415</v>
      </c>
      <c r="F190" s="161" t="s">
        <v>1416</v>
      </c>
      <c r="G190" s="162" t="s">
        <v>309</v>
      </c>
      <c r="H190" s="163">
        <v>60</v>
      </c>
      <c r="I190" s="164"/>
      <c r="J190" s="165">
        <f t="shared" si="20"/>
        <v>0</v>
      </c>
      <c r="K190" s="161" t="s">
        <v>1</v>
      </c>
      <c r="L190" s="166"/>
      <c r="M190" s="167" t="s">
        <v>1</v>
      </c>
      <c r="N190" s="168" t="s">
        <v>38</v>
      </c>
      <c r="P190" s="140">
        <f t="shared" si="21"/>
        <v>0</v>
      </c>
      <c r="Q190" s="140">
        <v>0</v>
      </c>
      <c r="R190" s="140">
        <f t="shared" si="22"/>
        <v>0</v>
      </c>
      <c r="S190" s="140">
        <v>0</v>
      </c>
      <c r="T190" s="141">
        <f t="shared" si="23"/>
        <v>0</v>
      </c>
      <c r="AR190" s="142" t="s">
        <v>187</v>
      </c>
      <c r="AT190" s="142" t="s">
        <v>212</v>
      </c>
      <c r="AU190" s="142" t="s">
        <v>83</v>
      </c>
      <c r="AY190" s="16" t="s">
        <v>142</v>
      </c>
      <c r="BE190" s="143">
        <f t="shared" si="24"/>
        <v>0</v>
      </c>
      <c r="BF190" s="143">
        <f t="shared" si="25"/>
        <v>0</v>
      </c>
      <c r="BG190" s="143">
        <f t="shared" si="26"/>
        <v>0</v>
      </c>
      <c r="BH190" s="143">
        <f t="shared" si="27"/>
        <v>0</v>
      </c>
      <c r="BI190" s="143">
        <f t="shared" si="28"/>
        <v>0</v>
      </c>
      <c r="BJ190" s="16" t="s">
        <v>81</v>
      </c>
      <c r="BK190" s="143">
        <f t="shared" si="29"/>
        <v>0</v>
      </c>
      <c r="BL190" s="16" t="s">
        <v>149</v>
      </c>
      <c r="BM190" s="142" t="s">
        <v>1417</v>
      </c>
    </row>
    <row r="191" spans="2:65" s="1" customFormat="1" ht="16.5" customHeight="1">
      <c r="B191" s="31"/>
      <c r="C191" s="159" t="s">
        <v>425</v>
      </c>
      <c r="D191" s="159" t="s">
        <v>212</v>
      </c>
      <c r="E191" s="160" t="s">
        <v>1418</v>
      </c>
      <c r="F191" s="161" t="s">
        <v>1419</v>
      </c>
      <c r="G191" s="162" t="s">
        <v>209</v>
      </c>
      <c r="H191" s="163">
        <v>85</v>
      </c>
      <c r="I191" s="164"/>
      <c r="J191" s="165">
        <f t="shared" si="20"/>
        <v>0</v>
      </c>
      <c r="K191" s="161" t="s">
        <v>1</v>
      </c>
      <c r="L191" s="166"/>
      <c r="M191" s="167" t="s">
        <v>1</v>
      </c>
      <c r="N191" s="168" t="s">
        <v>38</v>
      </c>
      <c r="P191" s="140">
        <f t="shared" si="21"/>
        <v>0</v>
      </c>
      <c r="Q191" s="140">
        <v>0</v>
      </c>
      <c r="R191" s="140">
        <f t="shared" si="22"/>
        <v>0</v>
      </c>
      <c r="S191" s="140">
        <v>0</v>
      </c>
      <c r="T191" s="141">
        <f t="shared" si="23"/>
        <v>0</v>
      </c>
      <c r="AR191" s="142" t="s">
        <v>187</v>
      </c>
      <c r="AT191" s="142" t="s">
        <v>212</v>
      </c>
      <c r="AU191" s="142" t="s">
        <v>83</v>
      </c>
      <c r="AY191" s="16" t="s">
        <v>142</v>
      </c>
      <c r="BE191" s="143">
        <f t="shared" si="24"/>
        <v>0</v>
      </c>
      <c r="BF191" s="143">
        <f t="shared" si="25"/>
        <v>0</v>
      </c>
      <c r="BG191" s="143">
        <f t="shared" si="26"/>
        <v>0</v>
      </c>
      <c r="BH191" s="143">
        <f t="shared" si="27"/>
        <v>0</v>
      </c>
      <c r="BI191" s="143">
        <f t="shared" si="28"/>
        <v>0</v>
      </c>
      <c r="BJ191" s="16" t="s">
        <v>81</v>
      </c>
      <c r="BK191" s="143">
        <f t="shared" si="29"/>
        <v>0</v>
      </c>
      <c r="BL191" s="16" t="s">
        <v>149</v>
      </c>
      <c r="BM191" s="142" t="s">
        <v>1420</v>
      </c>
    </row>
    <row r="192" spans="2:65" s="1" customFormat="1" ht="16.5" customHeight="1">
      <c r="B192" s="31"/>
      <c r="C192" s="159" t="s">
        <v>429</v>
      </c>
      <c r="D192" s="159" t="s">
        <v>212</v>
      </c>
      <c r="E192" s="160" t="s">
        <v>1421</v>
      </c>
      <c r="F192" s="161" t="s">
        <v>1422</v>
      </c>
      <c r="G192" s="162" t="s">
        <v>209</v>
      </c>
      <c r="H192" s="163">
        <v>120</v>
      </c>
      <c r="I192" s="164"/>
      <c r="J192" s="165">
        <f t="shared" si="20"/>
        <v>0</v>
      </c>
      <c r="K192" s="161" t="s">
        <v>1</v>
      </c>
      <c r="L192" s="166"/>
      <c r="M192" s="167" t="s">
        <v>1</v>
      </c>
      <c r="N192" s="168" t="s">
        <v>38</v>
      </c>
      <c r="P192" s="140">
        <f t="shared" si="21"/>
        <v>0</v>
      </c>
      <c r="Q192" s="140">
        <v>0</v>
      </c>
      <c r="R192" s="140">
        <f t="shared" si="22"/>
        <v>0</v>
      </c>
      <c r="S192" s="140">
        <v>0</v>
      </c>
      <c r="T192" s="141">
        <f t="shared" si="23"/>
        <v>0</v>
      </c>
      <c r="AR192" s="142" t="s">
        <v>187</v>
      </c>
      <c r="AT192" s="142" t="s">
        <v>212</v>
      </c>
      <c r="AU192" s="142" t="s">
        <v>83</v>
      </c>
      <c r="AY192" s="16" t="s">
        <v>142</v>
      </c>
      <c r="BE192" s="143">
        <f t="shared" si="24"/>
        <v>0</v>
      </c>
      <c r="BF192" s="143">
        <f t="shared" si="25"/>
        <v>0</v>
      </c>
      <c r="BG192" s="143">
        <f t="shared" si="26"/>
        <v>0</v>
      </c>
      <c r="BH192" s="143">
        <f t="shared" si="27"/>
        <v>0</v>
      </c>
      <c r="BI192" s="143">
        <f t="shared" si="28"/>
        <v>0</v>
      </c>
      <c r="BJ192" s="16" t="s">
        <v>81</v>
      </c>
      <c r="BK192" s="143">
        <f t="shared" si="29"/>
        <v>0</v>
      </c>
      <c r="BL192" s="16" t="s">
        <v>149</v>
      </c>
      <c r="BM192" s="142" t="s">
        <v>1423</v>
      </c>
    </row>
    <row r="193" spans="2:65" s="11" customFormat="1" ht="22.9" customHeight="1">
      <c r="B193" s="119"/>
      <c r="D193" s="120" t="s">
        <v>72</v>
      </c>
      <c r="E193" s="129" t="s">
        <v>1424</v>
      </c>
      <c r="F193" s="129" t="s">
        <v>1425</v>
      </c>
      <c r="I193" s="122"/>
      <c r="J193" s="130">
        <f>BK193</f>
        <v>0</v>
      </c>
      <c r="L193" s="119"/>
      <c r="M193" s="124"/>
      <c r="P193" s="125">
        <f>SUM(P194:P200)</f>
        <v>0</v>
      </c>
      <c r="R193" s="125">
        <f>SUM(R194:R200)</f>
        <v>0</v>
      </c>
      <c r="T193" s="126">
        <f>SUM(T194:T200)</f>
        <v>0</v>
      </c>
      <c r="AR193" s="120" t="s">
        <v>81</v>
      </c>
      <c r="AT193" s="127" t="s">
        <v>72</v>
      </c>
      <c r="AU193" s="127" t="s">
        <v>81</v>
      </c>
      <c r="AY193" s="120" t="s">
        <v>142</v>
      </c>
      <c r="BK193" s="128">
        <f>SUM(BK194:BK200)</f>
        <v>0</v>
      </c>
    </row>
    <row r="194" spans="2:65" s="1" customFormat="1" ht="55.5" customHeight="1">
      <c r="B194" s="31"/>
      <c r="C194" s="159" t="s">
        <v>437</v>
      </c>
      <c r="D194" s="159" t="s">
        <v>212</v>
      </c>
      <c r="E194" s="160" t="s">
        <v>1426</v>
      </c>
      <c r="F194" s="161" t="s">
        <v>1427</v>
      </c>
      <c r="G194" s="162" t="s">
        <v>209</v>
      </c>
      <c r="H194" s="163">
        <v>2</v>
      </c>
      <c r="I194" s="164"/>
      <c r="J194" s="165">
        <f t="shared" ref="J194:J200" si="30">ROUND(I194*H194,2)</f>
        <v>0</v>
      </c>
      <c r="K194" s="161" t="s">
        <v>1</v>
      </c>
      <c r="L194" s="166"/>
      <c r="M194" s="167" t="s">
        <v>1</v>
      </c>
      <c r="N194" s="168" t="s">
        <v>38</v>
      </c>
      <c r="P194" s="140">
        <f t="shared" ref="P194:P200" si="31">O194*H194</f>
        <v>0</v>
      </c>
      <c r="Q194" s="140">
        <v>0</v>
      </c>
      <c r="R194" s="140">
        <f t="shared" ref="R194:R200" si="32">Q194*H194</f>
        <v>0</v>
      </c>
      <c r="S194" s="140">
        <v>0</v>
      </c>
      <c r="T194" s="141">
        <f t="shared" ref="T194:T200" si="33">S194*H194</f>
        <v>0</v>
      </c>
      <c r="AR194" s="142" t="s">
        <v>187</v>
      </c>
      <c r="AT194" s="142" t="s">
        <v>212</v>
      </c>
      <c r="AU194" s="142" t="s">
        <v>83</v>
      </c>
      <c r="AY194" s="16" t="s">
        <v>142</v>
      </c>
      <c r="BE194" s="143">
        <f t="shared" ref="BE194:BE200" si="34">IF(N194="základní",J194,0)</f>
        <v>0</v>
      </c>
      <c r="BF194" s="143">
        <f t="shared" ref="BF194:BF200" si="35">IF(N194="snížená",J194,0)</f>
        <v>0</v>
      </c>
      <c r="BG194" s="143">
        <f t="shared" ref="BG194:BG200" si="36">IF(N194="zákl. přenesená",J194,0)</f>
        <v>0</v>
      </c>
      <c r="BH194" s="143">
        <f t="shared" ref="BH194:BH200" si="37">IF(N194="sníž. přenesená",J194,0)</f>
        <v>0</v>
      </c>
      <c r="BI194" s="143">
        <f t="shared" ref="BI194:BI200" si="38">IF(N194="nulová",J194,0)</f>
        <v>0</v>
      </c>
      <c r="BJ194" s="16" t="s">
        <v>81</v>
      </c>
      <c r="BK194" s="143">
        <f t="shared" ref="BK194:BK200" si="39">ROUND(I194*H194,2)</f>
        <v>0</v>
      </c>
      <c r="BL194" s="16" t="s">
        <v>149</v>
      </c>
      <c r="BM194" s="142" t="s">
        <v>1428</v>
      </c>
    </row>
    <row r="195" spans="2:65" s="1" customFormat="1" ht="55.5" customHeight="1">
      <c r="B195" s="31"/>
      <c r="C195" s="159" t="s">
        <v>441</v>
      </c>
      <c r="D195" s="159" t="s">
        <v>212</v>
      </c>
      <c r="E195" s="160" t="s">
        <v>1429</v>
      </c>
      <c r="F195" s="161" t="s">
        <v>1430</v>
      </c>
      <c r="G195" s="162" t="s">
        <v>209</v>
      </c>
      <c r="H195" s="163">
        <v>4</v>
      </c>
      <c r="I195" s="164"/>
      <c r="J195" s="165">
        <f t="shared" si="30"/>
        <v>0</v>
      </c>
      <c r="K195" s="161" t="s">
        <v>1</v>
      </c>
      <c r="L195" s="166"/>
      <c r="M195" s="167" t="s">
        <v>1</v>
      </c>
      <c r="N195" s="168" t="s">
        <v>38</v>
      </c>
      <c r="P195" s="140">
        <f t="shared" si="31"/>
        <v>0</v>
      </c>
      <c r="Q195" s="140">
        <v>0</v>
      </c>
      <c r="R195" s="140">
        <f t="shared" si="32"/>
        <v>0</v>
      </c>
      <c r="S195" s="140">
        <v>0</v>
      </c>
      <c r="T195" s="141">
        <f t="shared" si="33"/>
        <v>0</v>
      </c>
      <c r="AR195" s="142" t="s">
        <v>187</v>
      </c>
      <c r="AT195" s="142" t="s">
        <v>212</v>
      </c>
      <c r="AU195" s="142" t="s">
        <v>83</v>
      </c>
      <c r="AY195" s="16" t="s">
        <v>142</v>
      </c>
      <c r="BE195" s="143">
        <f t="shared" si="34"/>
        <v>0</v>
      </c>
      <c r="BF195" s="143">
        <f t="shared" si="35"/>
        <v>0</v>
      </c>
      <c r="BG195" s="143">
        <f t="shared" si="36"/>
        <v>0</v>
      </c>
      <c r="BH195" s="143">
        <f t="shared" si="37"/>
        <v>0</v>
      </c>
      <c r="BI195" s="143">
        <f t="shared" si="38"/>
        <v>0</v>
      </c>
      <c r="BJ195" s="16" t="s">
        <v>81</v>
      </c>
      <c r="BK195" s="143">
        <f t="shared" si="39"/>
        <v>0</v>
      </c>
      <c r="BL195" s="16" t="s">
        <v>149</v>
      </c>
      <c r="BM195" s="142" t="s">
        <v>1431</v>
      </c>
    </row>
    <row r="196" spans="2:65" s="1" customFormat="1" ht="62.65" customHeight="1">
      <c r="B196" s="31"/>
      <c r="C196" s="159" t="s">
        <v>445</v>
      </c>
      <c r="D196" s="159" t="s">
        <v>212</v>
      </c>
      <c r="E196" s="160" t="s">
        <v>1432</v>
      </c>
      <c r="F196" s="161" t="s">
        <v>1433</v>
      </c>
      <c r="G196" s="162" t="s">
        <v>209</v>
      </c>
      <c r="H196" s="163">
        <v>7</v>
      </c>
      <c r="I196" s="164"/>
      <c r="J196" s="165">
        <f t="shared" si="30"/>
        <v>0</v>
      </c>
      <c r="K196" s="161" t="s">
        <v>1</v>
      </c>
      <c r="L196" s="166"/>
      <c r="M196" s="167" t="s">
        <v>1</v>
      </c>
      <c r="N196" s="168" t="s">
        <v>38</v>
      </c>
      <c r="P196" s="140">
        <f t="shared" si="31"/>
        <v>0</v>
      </c>
      <c r="Q196" s="140">
        <v>0</v>
      </c>
      <c r="R196" s="140">
        <f t="shared" si="32"/>
        <v>0</v>
      </c>
      <c r="S196" s="140">
        <v>0</v>
      </c>
      <c r="T196" s="141">
        <f t="shared" si="33"/>
        <v>0</v>
      </c>
      <c r="AR196" s="142" t="s">
        <v>187</v>
      </c>
      <c r="AT196" s="142" t="s">
        <v>212</v>
      </c>
      <c r="AU196" s="142" t="s">
        <v>83</v>
      </c>
      <c r="AY196" s="16" t="s">
        <v>142</v>
      </c>
      <c r="BE196" s="143">
        <f t="shared" si="34"/>
        <v>0</v>
      </c>
      <c r="BF196" s="143">
        <f t="shared" si="35"/>
        <v>0</v>
      </c>
      <c r="BG196" s="143">
        <f t="shared" si="36"/>
        <v>0</v>
      </c>
      <c r="BH196" s="143">
        <f t="shared" si="37"/>
        <v>0</v>
      </c>
      <c r="BI196" s="143">
        <f t="shared" si="38"/>
        <v>0</v>
      </c>
      <c r="BJ196" s="16" t="s">
        <v>81</v>
      </c>
      <c r="BK196" s="143">
        <f t="shared" si="39"/>
        <v>0</v>
      </c>
      <c r="BL196" s="16" t="s">
        <v>149</v>
      </c>
      <c r="BM196" s="142" t="s">
        <v>1434</v>
      </c>
    </row>
    <row r="197" spans="2:65" s="1" customFormat="1" ht="55.5" customHeight="1">
      <c r="B197" s="31"/>
      <c r="C197" s="159" t="s">
        <v>449</v>
      </c>
      <c r="D197" s="159" t="s">
        <v>212</v>
      </c>
      <c r="E197" s="160" t="s">
        <v>1435</v>
      </c>
      <c r="F197" s="161" t="s">
        <v>1436</v>
      </c>
      <c r="G197" s="162" t="s">
        <v>209</v>
      </c>
      <c r="H197" s="163">
        <v>3</v>
      </c>
      <c r="I197" s="164"/>
      <c r="J197" s="165">
        <f t="shared" si="30"/>
        <v>0</v>
      </c>
      <c r="K197" s="161" t="s">
        <v>1</v>
      </c>
      <c r="L197" s="166"/>
      <c r="M197" s="167" t="s">
        <v>1</v>
      </c>
      <c r="N197" s="168" t="s">
        <v>38</v>
      </c>
      <c r="P197" s="140">
        <f t="shared" si="31"/>
        <v>0</v>
      </c>
      <c r="Q197" s="140">
        <v>0</v>
      </c>
      <c r="R197" s="140">
        <f t="shared" si="32"/>
        <v>0</v>
      </c>
      <c r="S197" s="140">
        <v>0</v>
      </c>
      <c r="T197" s="141">
        <f t="shared" si="33"/>
        <v>0</v>
      </c>
      <c r="AR197" s="142" t="s">
        <v>187</v>
      </c>
      <c r="AT197" s="142" t="s">
        <v>212</v>
      </c>
      <c r="AU197" s="142" t="s">
        <v>83</v>
      </c>
      <c r="AY197" s="16" t="s">
        <v>142</v>
      </c>
      <c r="BE197" s="143">
        <f t="shared" si="34"/>
        <v>0</v>
      </c>
      <c r="BF197" s="143">
        <f t="shared" si="35"/>
        <v>0</v>
      </c>
      <c r="BG197" s="143">
        <f t="shared" si="36"/>
        <v>0</v>
      </c>
      <c r="BH197" s="143">
        <f t="shared" si="37"/>
        <v>0</v>
      </c>
      <c r="BI197" s="143">
        <f t="shared" si="38"/>
        <v>0</v>
      </c>
      <c r="BJ197" s="16" t="s">
        <v>81</v>
      </c>
      <c r="BK197" s="143">
        <f t="shared" si="39"/>
        <v>0</v>
      </c>
      <c r="BL197" s="16" t="s">
        <v>149</v>
      </c>
      <c r="BM197" s="142" t="s">
        <v>1437</v>
      </c>
    </row>
    <row r="198" spans="2:65" s="1" customFormat="1" ht="66.75" customHeight="1">
      <c r="B198" s="31"/>
      <c r="C198" s="159" t="s">
        <v>453</v>
      </c>
      <c r="D198" s="159" t="s">
        <v>212</v>
      </c>
      <c r="E198" s="160" t="s">
        <v>1438</v>
      </c>
      <c r="F198" s="161" t="s">
        <v>1439</v>
      </c>
      <c r="G198" s="162" t="s">
        <v>209</v>
      </c>
      <c r="H198" s="163">
        <v>37</v>
      </c>
      <c r="I198" s="164"/>
      <c r="J198" s="165">
        <f t="shared" si="30"/>
        <v>0</v>
      </c>
      <c r="K198" s="161" t="s">
        <v>1</v>
      </c>
      <c r="L198" s="166"/>
      <c r="M198" s="167" t="s">
        <v>1</v>
      </c>
      <c r="N198" s="168" t="s">
        <v>38</v>
      </c>
      <c r="P198" s="140">
        <f t="shared" si="31"/>
        <v>0</v>
      </c>
      <c r="Q198" s="140">
        <v>0</v>
      </c>
      <c r="R198" s="140">
        <f t="shared" si="32"/>
        <v>0</v>
      </c>
      <c r="S198" s="140">
        <v>0</v>
      </c>
      <c r="T198" s="141">
        <f t="shared" si="33"/>
        <v>0</v>
      </c>
      <c r="AR198" s="142" t="s">
        <v>187</v>
      </c>
      <c r="AT198" s="142" t="s">
        <v>212</v>
      </c>
      <c r="AU198" s="142" t="s">
        <v>83</v>
      </c>
      <c r="AY198" s="16" t="s">
        <v>142</v>
      </c>
      <c r="BE198" s="143">
        <f t="shared" si="34"/>
        <v>0</v>
      </c>
      <c r="BF198" s="143">
        <f t="shared" si="35"/>
        <v>0</v>
      </c>
      <c r="BG198" s="143">
        <f t="shared" si="36"/>
        <v>0</v>
      </c>
      <c r="BH198" s="143">
        <f t="shared" si="37"/>
        <v>0</v>
      </c>
      <c r="BI198" s="143">
        <f t="shared" si="38"/>
        <v>0</v>
      </c>
      <c r="BJ198" s="16" t="s">
        <v>81</v>
      </c>
      <c r="BK198" s="143">
        <f t="shared" si="39"/>
        <v>0</v>
      </c>
      <c r="BL198" s="16" t="s">
        <v>149</v>
      </c>
      <c r="BM198" s="142" t="s">
        <v>1440</v>
      </c>
    </row>
    <row r="199" spans="2:65" s="1" customFormat="1" ht="62.65" customHeight="1">
      <c r="B199" s="31"/>
      <c r="C199" s="159" t="s">
        <v>459</v>
      </c>
      <c r="D199" s="159" t="s">
        <v>212</v>
      </c>
      <c r="E199" s="160" t="s">
        <v>1441</v>
      </c>
      <c r="F199" s="161" t="s">
        <v>1442</v>
      </c>
      <c r="G199" s="162" t="s">
        <v>209</v>
      </c>
      <c r="H199" s="163">
        <v>5</v>
      </c>
      <c r="I199" s="164"/>
      <c r="J199" s="165">
        <f t="shared" si="30"/>
        <v>0</v>
      </c>
      <c r="K199" s="161" t="s">
        <v>1</v>
      </c>
      <c r="L199" s="166"/>
      <c r="M199" s="167" t="s">
        <v>1</v>
      </c>
      <c r="N199" s="168" t="s">
        <v>38</v>
      </c>
      <c r="P199" s="140">
        <f t="shared" si="31"/>
        <v>0</v>
      </c>
      <c r="Q199" s="140">
        <v>0</v>
      </c>
      <c r="R199" s="140">
        <f t="shared" si="32"/>
        <v>0</v>
      </c>
      <c r="S199" s="140">
        <v>0</v>
      </c>
      <c r="T199" s="141">
        <f t="shared" si="33"/>
        <v>0</v>
      </c>
      <c r="AR199" s="142" t="s">
        <v>187</v>
      </c>
      <c r="AT199" s="142" t="s">
        <v>212</v>
      </c>
      <c r="AU199" s="142" t="s">
        <v>83</v>
      </c>
      <c r="AY199" s="16" t="s">
        <v>142</v>
      </c>
      <c r="BE199" s="143">
        <f t="shared" si="34"/>
        <v>0</v>
      </c>
      <c r="BF199" s="143">
        <f t="shared" si="35"/>
        <v>0</v>
      </c>
      <c r="BG199" s="143">
        <f t="shared" si="36"/>
        <v>0</v>
      </c>
      <c r="BH199" s="143">
        <f t="shared" si="37"/>
        <v>0</v>
      </c>
      <c r="BI199" s="143">
        <f t="shared" si="38"/>
        <v>0</v>
      </c>
      <c r="BJ199" s="16" t="s">
        <v>81</v>
      </c>
      <c r="BK199" s="143">
        <f t="shared" si="39"/>
        <v>0</v>
      </c>
      <c r="BL199" s="16" t="s">
        <v>149</v>
      </c>
      <c r="BM199" s="142" t="s">
        <v>1443</v>
      </c>
    </row>
    <row r="200" spans="2:65" s="1" customFormat="1" ht="76.349999999999994" customHeight="1">
      <c r="B200" s="31"/>
      <c r="C200" s="159" t="s">
        <v>463</v>
      </c>
      <c r="D200" s="159" t="s">
        <v>212</v>
      </c>
      <c r="E200" s="160" t="s">
        <v>1444</v>
      </c>
      <c r="F200" s="161" t="s">
        <v>1445</v>
      </c>
      <c r="G200" s="162" t="s">
        <v>209</v>
      </c>
      <c r="H200" s="163">
        <v>10</v>
      </c>
      <c r="I200" s="164"/>
      <c r="J200" s="165">
        <f t="shared" si="30"/>
        <v>0</v>
      </c>
      <c r="K200" s="161" t="s">
        <v>1</v>
      </c>
      <c r="L200" s="166"/>
      <c r="M200" s="167" t="s">
        <v>1</v>
      </c>
      <c r="N200" s="168" t="s">
        <v>38</v>
      </c>
      <c r="P200" s="140">
        <f t="shared" si="31"/>
        <v>0</v>
      </c>
      <c r="Q200" s="140">
        <v>0</v>
      </c>
      <c r="R200" s="140">
        <f t="shared" si="32"/>
        <v>0</v>
      </c>
      <c r="S200" s="140">
        <v>0</v>
      </c>
      <c r="T200" s="141">
        <f t="shared" si="33"/>
        <v>0</v>
      </c>
      <c r="AR200" s="142" t="s">
        <v>187</v>
      </c>
      <c r="AT200" s="142" t="s">
        <v>212</v>
      </c>
      <c r="AU200" s="142" t="s">
        <v>83</v>
      </c>
      <c r="AY200" s="16" t="s">
        <v>142</v>
      </c>
      <c r="BE200" s="143">
        <f t="shared" si="34"/>
        <v>0</v>
      </c>
      <c r="BF200" s="143">
        <f t="shared" si="35"/>
        <v>0</v>
      </c>
      <c r="BG200" s="143">
        <f t="shared" si="36"/>
        <v>0</v>
      </c>
      <c r="BH200" s="143">
        <f t="shared" si="37"/>
        <v>0</v>
      </c>
      <c r="BI200" s="143">
        <f t="shared" si="38"/>
        <v>0</v>
      </c>
      <c r="BJ200" s="16" t="s">
        <v>81</v>
      </c>
      <c r="BK200" s="143">
        <f t="shared" si="39"/>
        <v>0</v>
      </c>
      <c r="BL200" s="16" t="s">
        <v>149</v>
      </c>
      <c r="BM200" s="142" t="s">
        <v>1446</v>
      </c>
    </row>
    <row r="201" spans="2:65" s="11" customFormat="1" ht="22.9" customHeight="1">
      <c r="B201" s="119"/>
      <c r="D201" s="120" t="s">
        <v>72</v>
      </c>
      <c r="E201" s="129" t="s">
        <v>1447</v>
      </c>
      <c r="F201" s="129" t="s">
        <v>1448</v>
      </c>
      <c r="I201" s="122"/>
      <c r="J201" s="130">
        <f>BK201</f>
        <v>0</v>
      </c>
      <c r="L201" s="119"/>
      <c r="M201" s="124"/>
      <c r="P201" s="125">
        <f>SUM(P202:P225)</f>
        <v>0</v>
      </c>
      <c r="R201" s="125">
        <f>SUM(R202:R225)</f>
        <v>0</v>
      </c>
      <c r="T201" s="126">
        <f>SUM(T202:T225)</f>
        <v>0</v>
      </c>
      <c r="AR201" s="120" t="s">
        <v>81</v>
      </c>
      <c r="AT201" s="127" t="s">
        <v>72</v>
      </c>
      <c r="AU201" s="127" t="s">
        <v>81</v>
      </c>
      <c r="AY201" s="120" t="s">
        <v>142</v>
      </c>
      <c r="BK201" s="128">
        <f>SUM(BK202:BK225)</f>
        <v>0</v>
      </c>
    </row>
    <row r="202" spans="2:65" s="1" customFormat="1" ht="16.5" customHeight="1">
      <c r="B202" s="31"/>
      <c r="C202" s="159" t="s">
        <v>468</v>
      </c>
      <c r="D202" s="159" t="s">
        <v>212</v>
      </c>
      <c r="E202" s="160" t="s">
        <v>1449</v>
      </c>
      <c r="F202" s="161" t="s">
        <v>1450</v>
      </c>
      <c r="G202" s="162" t="s">
        <v>209</v>
      </c>
      <c r="H202" s="163">
        <v>1</v>
      </c>
      <c r="I202" s="164"/>
      <c r="J202" s="165">
        <f t="shared" ref="J202:J225" si="40">ROUND(I202*H202,2)</f>
        <v>0</v>
      </c>
      <c r="K202" s="161" t="s">
        <v>1</v>
      </c>
      <c r="L202" s="166"/>
      <c r="M202" s="167" t="s">
        <v>1</v>
      </c>
      <c r="N202" s="168" t="s">
        <v>38</v>
      </c>
      <c r="P202" s="140">
        <f t="shared" ref="P202:P225" si="41">O202*H202</f>
        <v>0</v>
      </c>
      <c r="Q202" s="140">
        <v>0</v>
      </c>
      <c r="R202" s="140">
        <f t="shared" ref="R202:R225" si="42">Q202*H202</f>
        <v>0</v>
      </c>
      <c r="S202" s="140">
        <v>0</v>
      </c>
      <c r="T202" s="141">
        <f t="shared" ref="T202:T225" si="43">S202*H202</f>
        <v>0</v>
      </c>
      <c r="AR202" s="142" t="s">
        <v>187</v>
      </c>
      <c r="AT202" s="142" t="s">
        <v>212</v>
      </c>
      <c r="AU202" s="142" t="s">
        <v>83</v>
      </c>
      <c r="AY202" s="16" t="s">
        <v>142</v>
      </c>
      <c r="BE202" s="143">
        <f t="shared" ref="BE202:BE225" si="44">IF(N202="základní",J202,0)</f>
        <v>0</v>
      </c>
      <c r="BF202" s="143">
        <f t="shared" ref="BF202:BF225" si="45">IF(N202="snížená",J202,0)</f>
        <v>0</v>
      </c>
      <c r="BG202" s="143">
        <f t="shared" ref="BG202:BG225" si="46">IF(N202="zákl. přenesená",J202,0)</f>
        <v>0</v>
      </c>
      <c r="BH202" s="143">
        <f t="shared" ref="BH202:BH225" si="47">IF(N202="sníž. přenesená",J202,0)</f>
        <v>0</v>
      </c>
      <c r="BI202" s="143">
        <f t="shared" ref="BI202:BI225" si="48">IF(N202="nulová",J202,0)</f>
        <v>0</v>
      </c>
      <c r="BJ202" s="16" t="s">
        <v>81</v>
      </c>
      <c r="BK202" s="143">
        <f t="shared" ref="BK202:BK225" si="49">ROUND(I202*H202,2)</f>
        <v>0</v>
      </c>
      <c r="BL202" s="16" t="s">
        <v>149</v>
      </c>
      <c r="BM202" s="142" t="s">
        <v>1451</v>
      </c>
    </row>
    <row r="203" spans="2:65" s="1" customFormat="1" ht="16.5" customHeight="1">
      <c r="B203" s="31"/>
      <c r="C203" s="159" t="s">
        <v>473</v>
      </c>
      <c r="D203" s="159" t="s">
        <v>212</v>
      </c>
      <c r="E203" s="160" t="s">
        <v>1452</v>
      </c>
      <c r="F203" s="161" t="s">
        <v>1453</v>
      </c>
      <c r="G203" s="162" t="s">
        <v>209</v>
      </c>
      <c r="H203" s="163">
        <v>2</v>
      </c>
      <c r="I203" s="164"/>
      <c r="J203" s="165">
        <f t="shared" si="40"/>
        <v>0</v>
      </c>
      <c r="K203" s="161" t="s">
        <v>1</v>
      </c>
      <c r="L203" s="166"/>
      <c r="M203" s="167" t="s">
        <v>1</v>
      </c>
      <c r="N203" s="168" t="s">
        <v>38</v>
      </c>
      <c r="P203" s="140">
        <f t="shared" si="41"/>
        <v>0</v>
      </c>
      <c r="Q203" s="140">
        <v>0</v>
      </c>
      <c r="R203" s="140">
        <f t="shared" si="42"/>
        <v>0</v>
      </c>
      <c r="S203" s="140">
        <v>0</v>
      </c>
      <c r="T203" s="141">
        <f t="shared" si="43"/>
        <v>0</v>
      </c>
      <c r="AR203" s="142" t="s">
        <v>187</v>
      </c>
      <c r="AT203" s="142" t="s">
        <v>212</v>
      </c>
      <c r="AU203" s="142" t="s">
        <v>83</v>
      </c>
      <c r="AY203" s="16" t="s">
        <v>142</v>
      </c>
      <c r="BE203" s="143">
        <f t="shared" si="44"/>
        <v>0</v>
      </c>
      <c r="BF203" s="143">
        <f t="shared" si="45"/>
        <v>0</v>
      </c>
      <c r="BG203" s="143">
        <f t="shared" si="46"/>
        <v>0</v>
      </c>
      <c r="BH203" s="143">
        <f t="shared" si="47"/>
        <v>0</v>
      </c>
      <c r="BI203" s="143">
        <f t="shared" si="48"/>
        <v>0</v>
      </c>
      <c r="BJ203" s="16" t="s">
        <v>81</v>
      </c>
      <c r="BK203" s="143">
        <f t="shared" si="49"/>
        <v>0</v>
      </c>
      <c r="BL203" s="16" t="s">
        <v>149</v>
      </c>
      <c r="BM203" s="142" t="s">
        <v>1454</v>
      </c>
    </row>
    <row r="204" spans="2:65" s="1" customFormat="1" ht="16.5" customHeight="1">
      <c r="B204" s="31"/>
      <c r="C204" s="159" t="s">
        <v>477</v>
      </c>
      <c r="D204" s="159" t="s">
        <v>212</v>
      </c>
      <c r="E204" s="160" t="s">
        <v>1455</v>
      </c>
      <c r="F204" s="161" t="s">
        <v>1456</v>
      </c>
      <c r="G204" s="162" t="s">
        <v>209</v>
      </c>
      <c r="H204" s="163">
        <v>2</v>
      </c>
      <c r="I204" s="164"/>
      <c r="J204" s="165">
        <f t="shared" si="40"/>
        <v>0</v>
      </c>
      <c r="K204" s="161" t="s">
        <v>1</v>
      </c>
      <c r="L204" s="166"/>
      <c r="M204" s="167" t="s">
        <v>1</v>
      </c>
      <c r="N204" s="168" t="s">
        <v>38</v>
      </c>
      <c r="P204" s="140">
        <f t="shared" si="41"/>
        <v>0</v>
      </c>
      <c r="Q204" s="140">
        <v>0</v>
      </c>
      <c r="R204" s="140">
        <f t="shared" si="42"/>
        <v>0</v>
      </c>
      <c r="S204" s="140">
        <v>0</v>
      </c>
      <c r="T204" s="141">
        <f t="shared" si="43"/>
        <v>0</v>
      </c>
      <c r="AR204" s="142" t="s">
        <v>187</v>
      </c>
      <c r="AT204" s="142" t="s">
        <v>212</v>
      </c>
      <c r="AU204" s="142" t="s">
        <v>83</v>
      </c>
      <c r="AY204" s="16" t="s">
        <v>142</v>
      </c>
      <c r="BE204" s="143">
        <f t="shared" si="44"/>
        <v>0</v>
      </c>
      <c r="BF204" s="143">
        <f t="shared" si="45"/>
        <v>0</v>
      </c>
      <c r="BG204" s="143">
        <f t="shared" si="46"/>
        <v>0</v>
      </c>
      <c r="BH204" s="143">
        <f t="shared" si="47"/>
        <v>0</v>
      </c>
      <c r="BI204" s="143">
        <f t="shared" si="48"/>
        <v>0</v>
      </c>
      <c r="BJ204" s="16" t="s">
        <v>81</v>
      </c>
      <c r="BK204" s="143">
        <f t="shared" si="49"/>
        <v>0</v>
      </c>
      <c r="BL204" s="16" t="s">
        <v>149</v>
      </c>
      <c r="BM204" s="142" t="s">
        <v>1457</v>
      </c>
    </row>
    <row r="205" spans="2:65" s="1" customFormat="1" ht="16.5" customHeight="1">
      <c r="B205" s="31"/>
      <c r="C205" s="159" t="s">
        <v>482</v>
      </c>
      <c r="D205" s="159" t="s">
        <v>212</v>
      </c>
      <c r="E205" s="160" t="s">
        <v>1458</v>
      </c>
      <c r="F205" s="161" t="s">
        <v>1459</v>
      </c>
      <c r="G205" s="162" t="s">
        <v>209</v>
      </c>
      <c r="H205" s="163">
        <v>19</v>
      </c>
      <c r="I205" s="164"/>
      <c r="J205" s="165">
        <f t="shared" si="40"/>
        <v>0</v>
      </c>
      <c r="K205" s="161" t="s">
        <v>1</v>
      </c>
      <c r="L205" s="166"/>
      <c r="M205" s="167" t="s">
        <v>1</v>
      </c>
      <c r="N205" s="168" t="s">
        <v>38</v>
      </c>
      <c r="P205" s="140">
        <f t="shared" si="41"/>
        <v>0</v>
      </c>
      <c r="Q205" s="140">
        <v>0</v>
      </c>
      <c r="R205" s="140">
        <f t="shared" si="42"/>
        <v>0</v>
      </c>
      <c r="S205" s="140">
        <v>0</v>
      </c>
      <c r="T205" s="141">
        <f t="shared" si="43"/>
        <v>0</v>
      </c>
      <c r="AR205" s="142" t="s">
        <v>187</v>
      </c>
      <c r="AT205" s="142" t="s">
        <v>212</v>
      </c>
      <c r="AU205" s="142" t="s">
        <v>83</v>
      </c>
      <c r="AY205" s="16" t="s">
        <v>142</v>
      </c>
      <c r="BE205" s="143">
        <f t="shared" si="44"/>
        <v>0</v>
      </c>
      <c r="BF205" s="143">
        <f t="shared" si="45"/>
        <v>0</v>
      </c>
      <c r="BG205" s="143">
        <f t="shared" si="46"/>
        <v>0</v>
      </c>
      <c r="BH205" s="143">
        <f t="shared" si="47"/>
        <v>0</v>
      </c>
      <c r="BI205" s="143">
        <f t="shared" si="48"/>
        <v>0</v>
      </c>
      <c r="BJ205" s="16" t="s">
        <v>81</v>
      </c>
      <c r="BK205" s="143">
        <f t="shared" si="49"/>
        <v>0</v>
      </c>
      <c r="BL205" s="16" t="s">
        <v>149</v>
      </c>
      <c r="BM205" s="142" t="s">
        <v>1460</v>
      </c>
    </row>
    <row r="206" spans="2:65" s="1" customFormat="1" ht="16.5" customHeight="1">
      <c r="B206" s="31"/>
      <c r="C206" s="159" t="s">
        <v>486</v>
      </c>
      <c r="D206" s="159" t="s">
        <v>212</v>
      </c>
      <c r="E206" s="160" t="s">
        <v>1461</v>
      </c>
      <c r="F206" s="161" t="s">
        <v>1462</v>
      </c>
      <c r="G206" s="162" t="s">
        <v>209</v>
      </c>
      <c r="H206" s="163">
        <v>6</v>
      </c>
      <c r="I206" s="164"/>
      <c r="J206" s="165">
        <f t="shared" si="40"/>
        <v>0</v>
      </c>
      <c r="K206" s="161" t="s">
        <v>1</v>
      </c>
      <c r="L206" s="166"/>
      <c r="M206" s="167" t="s">
        <v>1</v>
      </c>
      <c r="N206" s="168" t="s">
        <v>38</v>
      </c>
      <c r="P206" s="140">
        <f t="shared" si="41"/>
        <v>0</v>
      </c>
      <c r="Q206" s="140">
        <v>0</v>
      </c>
      <c r="R206" s="140">
        <f t="shared" si="42"/>
        <v>0</v>
      </c>
      <c r="S206" s="140">
        <v>0</v>
      </c>
      <c r="T206" s="141">
        <f t="shared" si="43"/>
        <v>0</v>
      </c>
      <c r="AR206" s="142" t="s">
        <v>187</v>
      </c>
      <c r="AT206" s="142" t="s">
        <v>212</v>
      </c>
      <c r="AU206" s="142" t="s">
        <v>83</v>
      </c>
      <c r="AY206" s="16" t="s">
        <v>142</v>
      </c>
      <c r="BE206" s="143">
        <f t="shared" si="44"/>
        <v>0</v>
      </c>
      <c r="BF206" s="143">
        <f t="shared" si="45"/>
        <v>0</v>
      </c>
      <c r="BG206" s="143">
        <f t="shared" si="46"/>
        <v>0</v>
      </c>
      <c r="BH206" s="143">
        <f t="shared" si="47"/>
        <v>0</v>
      </c>
      <c r="BI206" s="143">
        <f t="shared" si="48"/>
        <v>0</v>
      </c>
      <c r="BJ206" s="16" t="s">
        <v>81</v>
      </c>
      <c r="BK206" s="143">
        <f t="shared" si="49"/>
        <v>0</v>
      </c>
      <c r="BL206" s="16" t="s">
        <v>149</v>
      </c>
      <c r="BM206" s="142" t="s">
        <v>1463</v>
      </c>
    </row>
    <row r="207" spans="2:65" s="1" customFormat="1" ht="16.5" customHeight="1">
      <c r="B207" s="31"/>
      <c r="C207" s="159" t="s">
        <v>490</v>
      </c>
      <c r="D207" s="159" t="s">
        <v>212</v>
      </c>
      <c r="E207" s="160" t="s">
        <v>1464</v>
      </c>
      <c r="F207" s="161" t="s">
        <v>1465</v>
      </c>
      <c r="G207" s="162" t="s">
        <v>209</v>
      </c>
      <c r="H207" s="163">
        <v>8</v>
      </c>
      <c r="I207" s="164"/>
      <c r="J207" s="165">
        <f t="shared" si="40"/>
        <v>0</v>
      </c>
      <c r="K207" s="161" t="s">
        <v>1</v>
      </c>
      <c r="L207" s="166"/>
      <c r="M207" s="167" t="s">
        <v>1</v>
      </c>
      <c r="N207" s="168" t="s">
        <v>38</v>
      </c>
      <c r="P207" s="140">
        <f t="shared" si="41"/>
        <v>0</v>
      </c>
      <c r="Q207" s="140">
        <v>0</v>
      </c>
      <c r="R207" s="140">
        <f t="shared" si="42"/>
        <v>0</v>
      </c>
      <c r="S207" s="140">
        <v>0</v>
      </c>
      <c r="T207" s="141">
        <f t="shared" si="43"/>
        <v>0</v>
      </c>
      <c r="AR207" s="142" t="s">
        <v>187</v>
      </c>
      <c r="AT207" s="142" t="s">
        <v>212</v>
      </c>
      <c r="AU207" s="142" t="s">
        <v>83</v>
      </c>
      <c r="AY207" s="16" t="s">
        <v>142</v>
      </c>
      <c r="BE207" s="143">
        <f t="shared" si="44"/>
        <v>0</v>
      </c>
      <c r="BF207" s="143">
        <f t="shared" si="45"/>
        <v>0</v>
      </c>
      <c r="BG207" s="143">
        <f t="shared" si="46"/>
        <v>0</v>
      </c>
      <c r="BH207" s="143">
        <f t="shared" si="47"/>
        <v>0</v>
      </c>
      <c r="BI207" s="143">
        <f t="shared" si="48"/>
        <v>0</v>
      </c>
      <c r="BJ207" s="16" t="s">
        <v>81</v>
      </c>
      <c r="BK207" s="143">
        <f t="shared" si="49"/>
        <v>0</v>
      </c>
      <c r="BL207" s="16" t="s">
        <v>149</v>
      </c>
      <c r="BM207" s="142" t="s">
        <v>1466</v>
      </c>
    </row>
    <row r="208" spans="2:65" s="1" customFormat="1" ht="16.5" customHeight="1">
      <c r="B208" s="31"/>
      <c r="C208" s="159" t="s">
        <v>496</v>
      </c>
      <c r="D208" s="159" t="s">
        <v>212</v>
      </c>
      <c r="E208" s="160" t="s">
        <v>1467</v>
      </c>
      <c r="F208" s="161" t="s">
        <v>1468</v>
      </c>
      <c r="G208" s="162" t="s">
        <v>209</v>
      </c>
      <c r="H208" s="163">
        <v>3</v>
      </c>
      <c r="I208" s="164"/>
      <c r="J208" s="165">
        <f t="shared" si="40"/>
        <v>0</v>
      </c>
      <c r="K208" s="161" t="s">
        <v>1</v>
      </c>
      <c r="L208" s="166"/>
      <c r="M208" s="167" t="s">
        <v>1</v>
      </c>
      <c r="N208" s="168" t="s">
        <v>38</v>
      </c>
      <c r="P208" s="140">
        <f t="shared" si="41"/>
        <v>0</v>
      </c>
      <c r="Q208" s="140">
        <v>0</v>
      </c>
      <c r="R208" s="140">
        <f t="shared" si="42"/>
        <v>0</v>
      </c>
      <c r="S208" s="140">
        <v>0</v>
      </c>
      <c r="T208" s="141">
        <f t="shared" si="43"/>
        <v>0</v>
      </c>
      <c r="AR208" s="142" t="s">
        <v>187</v>
      </c>
      <c r="AT208" s="142" t="s">
        <v>212</v>
      </c>
      <c r="AU208" s="142" t="s">
        <v>83</v>
      </c>
      <c r="AY208" s="16" t="s">
        <v>142</v>
      </c>
      <c r="BE208" s="143">
        <f t="shared" si="44"/>
        <v>0</v>
      </c>
      <c r="BF208" s="143">
        <f t="shared" si="45"/>
        <v>0</v>
      </c>
      <c r="BG208" s="143">
        <f t="shared" si="46"/>
        <v>0</v>
      </c>
      <c r="BH208" s="143">
        <f t="shared" si="47"/>
        <v>0</v>
      </c>
      <c r="BI208" s="143">
        <f t="shared" si="48"/>
        <v>0</v>
      </c>
      <c r="BJ208" s="16" t="s">
        <v>81</v>
      </c>
      <c r="BK208" s="143">
        <f t="shared" si="49"/>
        <v>0</v>
      </c>
      <c r="BL208" s="16" t="s">
        <v>149</v>
      </c>
      <c r="BM208" s="142" t="s">
        <v>1469</v>
      </c>
    </row>
    <row r="209" spans="2:65" s="1" customFormat="1" ht="16.5" customHeight="1">
      <c r="B209" s="31"/>
      <c r="C209" s="159" t="s">
        <v>504</v>
      </c>
      <c r="D209" s="159" t="s">
        <v>212</v>
      </c>
      <c r="E209" s="160" t="s">
        <v>1470</v>
      </c>
      <c r="F209" s="161" t="s">
        <v>1471</v>
      </c>
      <c r="G209" s="162" t="s">
        <v>209</v>
      </c>
      <c r="H209" s="163">
        <v>1</v>
      </c>
      <c r="I209" s="164"/>
      <c r="J209" s="165">
        <f t="shared" si="40"/>
        <v>0</v>
      </c>
      <c r="K209" s="161" t="s">
        <v>1</v>
      </c>
      <c r="L209" s="166"/>
      <c r="M209" s="167" t="s">
        <v>1</v>
      </c>
      <c r="N209" s="168" t="s">
        <v>38</v>
      </c>
      <c r="P209" s="140">
        <f t="shared" si="41"/>
        <v>0</v>
      </c>
      <c r="Q209" s="140">
        <v>0</v>
      </c>
      <c r="R209" s="140">
        <f t="shared" si="42"/>
        <v>0</v>
      </c>
      <c r="S209" s="140">
        <v>0</v>
      </c>
      <c r="T209" s="141">
        <f t="shared" si="43"/>
        <v>0</v>
      </c>
      <c r="AR209" s="142" t="s">
        <v>187</v>
      </c>
      <c r="AT209" s="142" t="s">
        <v>212</v>
      </c>
      <c r="AU209" s="142" t="s">
        <v>83</v>
      </c>
      <c r="AY209" s="16" t="s">
        <v>142</v>
      </c>
      <c r="BE209" s="143">
        <f t="shared" si="44"/>
        <v>0</v>
      </c>
      <c r="BF209" s="143">
        <f t="shared" si="45"/>
        <v>0</v>
      </c>
      <c r="BG209" s="143">
        <f t="shared" si="46"/>
        <v>0</v>
      </c>
      <c r="BH209" s="143">
        <f t="shared" si="47"/>
        <v>0</v>
      </c>
      <c r="BI209" s="143">
        <f t="shared" si="48"/>
        <v>0</v>
      </c>
      <c r="BJ209" s="16" t="s">
        <v>81</v>
      </c>
      <c r="BK209" s="143">
        <f t="shared" si="49"/>
        <v>0</v>
      </c>
      <c r="BL209" s="16" t="s">
        <v>149</v>
      </c>
      <c r="BM209" s="142" t="s">
        <v>1472</v>
      </c>
    </row>
    <row r="210" spans="2:65" s="1" customFormat="1" ht="16.5" customHeight="1">
      <c r="B210" s="31"/>
      <c r="C210" s="159" t="s">
        <v>509</v>
      </c>
      <c r="D210" s="159" t="s">
        <v>212</v>
      </c>
      <c r="E210" s="160" t="s">
        <v>1473</v>
      </c>
      <c r="F210" s="161" t="s">
        <v>1474</v>
      </c>
      <c r="G210" s="162" t="s">
        <v>209</v>
      </c>
      <c r="H210" s="163">
        <v>18</v>
      </c>
      <c r="I210" s="164"/>
      <c r="J210" s="165">
        <f t="shared" si="40"/>
        <v>0</v>
      </c>
      <c r="K210" s="161" t="s">
        <v>1</v>
      </c>
      <c r="L210" s="166"/>
      <c r="M210" s="167" t="s">
        <v>1</v>
      </c>
      <c r="N210" s="168" t="s">
        <v>38</v>
      </c>
      <c r="P210" s="140">
        <f t="shared" si="41"/>
        <v>0</v>
      </c>
      <c r="Q210" s="140">
        <v>0</v>
      </c>
      <c r="R210" s="140">
        <f t="shared" si="42"/>
        <v>0</v>
      </c>
      <c r="S210" s="140">
        <v>0</v>
      </c>
      <c r="T210" s="141">
        <f t="shared" si="43"/>
        <v>0</v>
      </c>
      <c r="AR210" s="142" t="s">
        <v>187</v>
      </c>
      <c r="AT210" s="142" t="s">
        <v>212</v>
      </c>
      <c r="AU210" s="142" t="s">
        <v>83</v>
      </c>
      <c r="AY210" s="16" t="s">
        <v>142</v>
      </c>
      <c r="BE210" s="143">
        <f t="shared" si="44"/>
        <v>0</v>
      </c>
      <c r="BF210" s="143">
        <f t="shared" si="45"/>
        <v>0</v>
      </c>
      <c r="BG210" s="143">
        <f t="shared" si="46"/>
        <v>0</v>
      </c>
      <c r="BH210" s="143">
        <f t="shared" si="47"/>
        <v>0</v>
      </c>
      <c r="BI210" s="143">
        <f t="shared" si="48"/>
        <v>0</v>
      </c>
      <c r="BJ210" s="16" t="s">
        <v>81</v>
      </c>
      <c r="BK210" s="143">
        <f t="shared" si="49"/>
        <v>0</v>
      </c>
      <c r="BL210" s="16" t="s">
        <v>149</v>
      </c>
      <c r="BM210" s="142" t="s">
        <v>1475</v>
      </c>
    </row>
    <row r="211" spans="2:65" s="1" customFormat="1" ht="16.5" customHeight="1">
      <c r="B211" s="31"/>
      <c r="C211" s="159" t="s">
        <v>515</v>
      </c>
      <c r="D211" s="159" t="s">
        <v>212</v>
      </c>
      <c r="E211" s="160" t="s">
        <v>1476</v>
      </c>
      <c r="F211" s="161" t="s">
        <v>1477</v>
      </c>
      <c r="G211" s="162" t="s">
        <v>209</v>
      </c>
      <c r="H211" s="163">
        <v>2</v>
      </c>
      <c r="I211" s="164"/>
      <c r="J211" s="165">
        <f t="shared" si="40"/>
        <v>0</v>
      </c>
      <c r="K211" s="161" t="s">
        <v>1</v>
      </c>
      <c r="L211" s="166"/>
      <c r="M211" s="167" t="s">
        <v>1</v>
      </c>
      <c r="N211" s="168" t="s">
        <v>38</v>
      </c>
      <c r="P211" s="140">
        <f t="shared" si="41"/>
        <v>0</v>
      </c>
      <c r="Q211" s="140">
        <v>0</v>
      </c>
      <c r="R211" s="140">
        <f t="shared" si="42"/>
        <v>0</v>
      </c>
      <c r="S211" s="140">
        <v>0</v>
      </c>
      <c r="T211" s="141">
        <f t="shared" si="43"/>
        <v>0</v>
      </c>
      <c r="AR211" s="142" t="s">
        <v>187</v>
      </c>
      <c r="AT211" s="142" t="s">
        <v>212</v>
      </c>
      <c r="AU211" s="142" t="s">
        <v>83</v>
      </c>
      <c r="AY211" s="16" t="s">
        <v>142</v>
      </c>
      <c r="BE211" s="143">
        <f t="shared" si="44"/>
        <v>0</v>
      </c>
      <c r="BF211" s="143">
        <f t="shared" si="45"/>
        <v>0</v>
      </c>
      <c r="BG211" s="143">
        <f t="shared" si="46"/>
        <v>0</v>
      </c>
      <c r="BH211" s="143">
        <f t="shared" si="47"/>
        <v>0</v>
      </c>
      <c r="BI211" s="143">
        <f t="shared" si="48"/>
        <v>0</v>
      </c>
      <c r="BJ211" s="16" t="s">
        <v>81</v>
      </c>
      <c r="BK211" s="143">
        <f t="shared" si="49"/>
        <v>0</v>
      </c>
      <c r="BL211" s="16" t="s">
        <v>149</v>
      </c>
      <c r="BM211" s="142" t="s">
        <v>1478</v>
      </c>
    </row>
    <row r="212" spans="2:65" s="1" customFormat="1" ht="16.5" customHeight="1">
      <c r="B212" s="31"/>
      <c r="C212" s="159" t="s">
        <v>520</v>
      </c>
      <c r="D212" s="159" t="s">
        <v>212</v>
      </c>
      <c r="E212" s="160" t="s">
        <v>1479</v>
      </c>
      <c r="F212" s="161" t="s">
        <v>1480</v>
      </c>
      <c r="G212" s="162" t="s">
        <v>209</v>
      </c>
      <c r="H212" s="163">
        <v>12</v>
      </c>
      <c r="I212" s="164"/>
      <c r="J212" s="165">
        <f t="shared" si="40"/>
        <v>0</v>
      </c>
      <c r="K212" s="161" t="s">
        <v>1</v>
      </c>
      <c r="L212" s="166"/>
      <c r="M212" s="167" t="s">
        <v>1</v>
      </c>
      <c r="N212" s="168" t="s">
        <v>38</v>
      </c>
      <c r="P212" s="140">
        <f t="shared" si="41"/>
        <v>0</v>
      </c>
      <c r="Q212" s="140">
        <v>0</v>
      </c>
      <c r="R212" s="140">
        <f t="shared" si="42"/>
        <v>0</v>
      </c>
      <c r="S212" s="140">
        <v>0</v>
      </c>
      <c r="T212" s="141">
        <f t="shared" si="43"/>
        <v>0</v>
      </c>
      <c r="AR212" s="142" t="s">
        <v>187</v>
      </c>
      <c r="AT212" s="142" t="s">
        <v>212</v>
      </c>
      <c r="AU212" s="142" t="s">
        <v>83</v>
      </c>
      <c r="AY212" s="16" t="s">
        <v>142</v>
      </c>
      <c r="BE212" s="143">
        <f t="shared" si="44"/>
        <v>0</v>
      </c>
      <c r="BF212" s="143">
        <f t="shared" si="45"/>
        <v>0</v>
      </c>
      <c r="BG212" s="143">
        <f t="shared" si="46"/>
        <v>0</v>
      </c>
      <c r="BH212" s="143">
        <f t="shared" si="47"/>
        <v>0</v>
      </c>
      <c r="BI212" s="143">
        <f t="shared" si="48"/>
        <v>0</v>
      </c>
      <c r="BJ212" s="16" t="s">
        <v>81</v>
      </c>
      <c r="BK212" s="143">
        <f t="shared" si="49"/>
        <v>0</v>
      </c>
      <c r="BL212" s="16" t="s">
        <v>149</v>
      </c>
      <c r="BM212" s="142" t="s">
        <v>1481</v>
      </c>
    </row>
    <row r="213" spans="2:65" s="1" customFormat="1" ht="16.5" customHeight="1">
      <c r="B213" s="31"/>
      <c r="C213" s="159" t="s">
        <v>526</v>
      </c>
      <c r="D213" s="159" t="s">
        <v>212</v>
      </c>
      <c r="E213" s="160" t="s">
        <v>1482</v>
      </c>
      <c r="F213" s="161" t="s">
        <v>1483</v>
      </c>
      <c r="G213" s="162" t="s">
        <v>209</v>
      </c>
      <c r="H213" s="163">
        <v>2</v>
      </c>
      <c r="I213" s="164"/>
      <c r="J213" s="165">
        <f t="shared" si="40"/>
        <v>0</v>
      </c>
      <c r="K213" s="161" t="s">
        <v>1</v>
      </c>
      <c r="L213" s="166"/>
      <c r="M213" s="167" t="s">
        <v>1</v>
      </c>
      <c r="N213" s="168" t="s">
        <v>38</v>
      </c>
      <c r="P213" s="140">
        <f t="shared" si="41"/>
        <v>0</v>
      </c>
      <c r="Q213" s="140">
        <v>0</v>
      </c>
      <c r="R213" s="140">
        <f t="shared" si="42"/>
        <v>0</v>
      </c>
      <c r="S213" s="140">
        <v>0</v>
      </c>
      <c r="T213" s="141">
        <f t="shared" si="43"/>
        <v>0</v>
      </c>
      <c r="AR213" s="142" t="s">
        <v>187</v>
      </c>
      <c r="AT213" s="142" t="s">
        <v>212</v>
      </c>
      <c r="AU213" s="142" t="s">
        <v>83</v>
      </c>
      <c r="AY213" s="16" t="s">
        <v>142</v>
      </c>
      <c r="BE213" s="143">
        <f t="shared" si="44"/>
        <v>0</v>
      </c>
      <c r="BF213" s="143">
        <f t="shared" si="45"/>
        <v>0</v>
      </c>
      <c r="BG213" s="143">
        <f t="shared" si="46"/>
        <v>0</v>
      </c>
      <c r="BH213" s="143">
        <f t="shared" si="47"/>
        <v>0</v>
      </c>
      <c r="BI213" s="143">
        <f t="shared" si="48"/>
        <v>0</v>
      </c>
      <c r="BJ213" s="16" t="s">
        <v>81</v>
      </c>
      <c r="BK213" s="143">
        <f t="shared" si="49"/>
        <v>0</v>
      </c>
      <c r="BL213" s="16" t="s">
        <v>149</v>
      </c>
      <c r="BM213" s="142" t="s">
        <v>1484</v>
      </c>
    </row>
    <row r="214" spans="2:65" s="1" customFormat="1" ht="16.5" customHeight="1">
      <c r="B214" s="31"/>
      <c r="C214" s="159" t="s">
        <v>533</v>
      </c>
      <c r="D214" s="159" t="s">
        <v>212</v>
      </c>
      <c r="E214" s="160" t="s">
        <v>1485</v>
      </c>
      <c r="F214" s="161" t="s">
        <v>1486</v>
      </c>
      <c r="G214" s="162" t="s">
        <v>209</v>
      </c>
      <c r="H214" s="163">
        <v>39</v>
      </c>
      <c r="I214" s="164"/>
      <c r="J214" s="165">
        <f t="shared" si="40"/>
        <v>0</v>
      </c>
      <c r="K214" s="161" t="s">
        <v>1</v>
      </c>
      <c r="L214" s="166"/>
      <c r="M214" s="167" t="s">
        <v>1</v>
      </c>
      <c r="N214" s="168" t="s">
        <v>38</v>
      </c>
      <c r="P214" s="140">
        <f t="shared" si="41"/>
        <v>0</v>
      </c>
      <c r="Q214" s="140">
        <v>0</v>
      </c>
      <c r="R214" s="140">
        <f t="shared" si="42"/>
        <v>0</v>
      </c>
      <c r="S214" s="140">
        <v>0</v>
      </c>
      <c r="T214" s="141">
        <f t="shared" si="43"/>
        <v>0</v>
      </c>
      <c r="AR214" s="142" t="s">
        <v>187</v>
      </c>
      <c r="AT214" s="142" t="s">
        <v>212</v>
      </c>
      <c r="AU214" s="142" t="s">
        <v>83</v>
      </c>
      <c r="AY214" s="16" t="s">
        <v>142</v>
      </c>
      <c r="BE214" s="143">
        <f t="shared" si="44"/>
        <v>0</v>
      </c>
      <c r="BF214" s="143">
        <f t="shared" si="45"/>
        <v>0</v>
      </c>
      <c r="BG214" s="143">
        <f t="shared" si="46"/>
        <v>0</v>
      </c>
      <c r="BH214" s="143">
        <f t="shared" si="47"/>
        <v>0</v>
      </c>
      <c r="BI214" s="143">
        <f t="shared" si="48"/>
        <v>0</v>
      </c>
      <c r="BJ214" s="16" t="s">
        <v>81</v>
      </c>
      <c r="BK214" s="143">
        <f t="shared" si="49"/>
        <v>0</v>
      </c>
      <c r="BL214" s="16" t="s">
        <v>149</v>
      </c>
      <c r="BM214" s="142" t="s">
        <v>1487</v>
      </c>
    </row>
    <row r="215" spans="2:65" s="1" customFormat="1" ht="16.5" customHeight="1">
      <c r="B215" s="31"/>
      <c r="C215" s="159" t="s">
        <v>538</v>
      </c>
      <c r="D215" s="159" t="s">
        <v>212</v>
      </c>
      <c r="E215" s="160" t="s">
        <v>1488</v>
      </c>
      <c r="F215" s="161" t="s">
        <v>1489</v>
      </c>
      <c r="G215" s="162" t="s">
        <v>209</v>
      </c>
      <c r="H215" s="163">
        <v>6</v>
      </c>
      <c r="I215" s="164"/>
      <c r="J215" s="165">
        <f t="shared" si="40"/>
        <v>0</v>
      </c>
      <c r="K215" s="161" t="s">
        <v>1</v>
      </c>
      <c r="L215" s="166"/>
      <c r="M215" s="167" t="s">
        <v>1</v>
      </c>
      <c r="N215" s="168" t="s">
        <v>38</v>
      </c>
      <c r="P215" s="140">
        <f t="shared" si="41"/>
        <v>0</v>
      </c>
      <c r="Q215" s="140">
        <v>0</v>
      </c>
      <c r="R215" s="140">
        <f t="shared" si="42"/>
        <v>0</v>
      </c>
      <c r="S215" s="140">
        <v>0</v>
      </c>
      <c r="T215" s="141">
        <f t="shared" si="43"/>
        <v>0</v>
      </c>
      <c r="AR215" s="142" t="s">
        <v>187</v>
      </c>
      <c r="AT215" s="142" t="s">
        <v>212</v>
      </c>
      <c r="AU215" s="142" t="s">
        <v>83</v>
      </c>
      <c r="AY215" s="16" t="s">
        <v>142</v>
      </c>
      <c r="BE215" s="143">
        <f t="shared" si="44"/>
        <v>0</v>
      </c>
      <c r="BF215" s="143">
        <f t="shared" si="45"/>
        <v>0</v>
      </c>
      <c r="BG215" s="143">
        <f t="shared" si="46"/>
        <v>0</v>
      </c>
      <c r="BH215" s="143">
        <f t="shared" si="47"/>
        <v>0</v>
      </c>
      <c r="BI215" s="143">
        <f t="shared" si="48"/>
        <v>0</v>
      </c>
      <c r="BJ215" s="16" t="s">
        <v>81</v>
      </c>
      <c r="BK215" s="143">
        <f t="shared" si="49"/>
        <v>0</v>
      </c>
      <c r="BL215" s="16" t="s">
        <v>149</v>
      </c>
      <c r="BM215" s="142" t="s">
        <v>1490</v>
      </c>
    </row>
    <row r="216" spans="2:65" s="1" customFormat="1" ht="16.5" customHeight="1">
      <c r="B216" s="31"/>
      <c r="C216" s="159" t="s">
        <v>545</v>
      </c>
      <c r="D216" s="159" t="s">
        <v>212</v>
      </c>
      <c r="E216" s="160" t="s">
        <v>1491</v>
      </c>
      <c r="F216" s="161" t="s">
        <v>1492</v>
      </c>
      <c r="G216" s="162" t="s">
        <v>209</v>
      </c>
      <c r="H216" s="163">
        <v>2</v>
      </c>
      <c r="I216" s="164"/>
      <c r="J216" s="165">
        <f t="shared" si="40"/>
        <v>0</v>
      </c>
      <c r="K216" s="161" t="s">
        <v>1</v>
      </c>
      <c r="L216" s="166"/>
      <c r="M216" s="167" t="s">
        <v>1</v>
      </c>
      <c r="N216" s="168" t="s">
        <v>38</v>
      </c>
      <c r="P216" s="140">
        <f t="shared" si="41"/>
        <v>0</v>
      </c>
      <c r="Q216" s="140">
        <v>0</v>
      </c>
      <c r="R216" s="140">
        <f t="shared" si="42"/>
        <v>0</v>
      </c>
      <c r="S216" s="140">
        <v>0</v>
      </c>
      <c r="T216" s="141">
        <f t="shared" si="43"/>
        <v>0</v>
      </c>
      <c r="AR216" s="142" t="s">
        <v>187</v>
      </c>
      <c r="AT216" s="142" t="s">
        <v>212</v>
      </c>
      <c r="AU216" s="142" t="s">
        <v>83</v>
      </c>
      <c r="AY216" s="16" t="s">
        <v>142</v>
      </c>
      <c r="BE216" s="143">
        <f t="shared" si="44"/>
        <v>0</v>
      </c>
      <c r="BF216" s="143">
        <f t="shared" si="45"/>
        <v>0</v>
      </c>
      <c r="BG216" s="143">
        <f t="shared" si="46"/>
        <v>0</v>
      </c>
      <c r="BH216" s="143">
        <f t="shared" si="47"/>
        <v>0</v>
      </c>
      <c r="BI216" s="143">
        <f t="shared" si="48"/>
        <v>0</v>
      </c>
      <c r="BJ216" s="16" t="s">
        <v>81</v>
      </c>
      <c r="BK216" s="143">
        <f t="shared" si="49"/>
        <v>0</v>
      </c>
      <c r="BL216" s="16" t="s">
        <v>149</v>
      </c>
      <c r="BM216" s="142" t="s">
        <v>1493</v>
      </c>
    </row>
    <row r="217" spans="2:65" s="1" customFormat="1" ht="16.5" customHeight="1">
      <c r="B217" s="31"/>
      <c r="C217" s="159" t="s">
        <v>555</v>
      </c>
      <c r="D217" s="159" t="s">
        <v>212</v>
      </c>
      <c r="E217" s="160" t="s">
        <v>1494</v>
      </c>
      <c r="F217" s="161" t="s">
        <v>1495</v>
      </c>
      <c r="G217" s="162" t="s">
        <v>209</v>
      </c>
      <c r="H217" s="163">
        <v>12</v>
      </c>
      <c r="I217" s="164"/>
      <c r="J217" s="165">
        <f t="shared" si="40"/>
        <v>0</v>
      </c>
      <c r="K217" s="161" t="s">
        <v>1</v>
      </c>
      <c r="L217" s="166"/>
      <c r="M217" s="167" t="s">
        <v>1</v>
      </c>
      <c r="N217" s="168" t="s">
        <v>38</v>
      </c>
      <c r="P217" s="140">
        <f t="shared" si="41"/>
        <v>0</v>
      </c>
      <c r="Q217" s="140">
        <v>0</v>
      </c>
      <c r="R217" s="140">
        <f t="shared" si="42"/>
        <v>0</v>
      </c>
      <c r="S217" s="140">
        <v>0</v>
      </c>
      <c r="T217" s="141">
        <f t="shared" si="43"/>
        <v>0</v>
      </c>
      <c r="AR217" s="142" t="s">
        <v>187</v>
      </c>
      <c r="AT217" s="142" t="s">
        <v>212</v>
      </c>
      <c r="AU217" s="142" t="s">
        <v>83</v>
      </c>
      <c r="AY217" s="16" t="s">
        <v>142</v>
      </c>
      <c r="BE217" s="143">
        <f t="shared" si="44"/>
        <v>0</v>
      </c>
      <c r="BF217" s="143">
        <f t="shared" si="45"/>
        <v>0</v>
      </c>
      <c r="BG217" s="143">
        <f t="shared" si="46"/>
        <v>0</v>
      </c>
      <c r="BH217" s="143">
        <f t="shared" si="47"/>
        <v>0</v>
      </c>
      <c r="BI217" s="143">
        <f t="shared" si="48"/>
        <v>0</v>
      </c>
      <c r="BJ217" s="16" t="s">
        <v>81</v>
      </c>
      <c r="BK217" s="143">
        <f t="shared" si="49"/>
        <v>0</v>
      </c>
      <c r="BL217" s="16" t="s">
        <v>149</v>
      </c>
      <c r="BM217" s="142" t="s">
        <v>1496</v>
      </c>
    </row>
    <row r="218" spans="2:65" s="1" customFormat="1" ht="16.5" customHeight="1">
      <c r="B218" s="31"/>
      <c r="C218" s="159" t="s">
        <v>563</v>
      </c>
      <c r="D218" s="159" t="s">
        <v>212</v>
      </c>
      <c r="E218" s="160" t="s">
        <v>1497</v>
      </c>
      <c r="F218" s="161" t="s">
        <v>1498</v>
      </c>
      <c r="G218" s="162" t="s">
        <v>209</v>
      </c>
      <c r="H218" s="163">
        <v>3</v>
      </c>
      <c r="I218" s="164"/>
      <c r="J218" s="165">
        <f t="shared" si="40"/>
        <v>0</v>
      </c>
      <c r="K218" s="161" t="s">
        <v>1</v>
      </c>
      <c r="L218" s="166"/>
      <c r="M218" s="167" t="s">
        <v>1</v>
      </c>
      <c r="N218" s="168" t="s">
        <v>38</v>
      </c>
      <c r="P218" s="140">
        <f t="shared" si="41"/>
        <v>0</v>
      </c>
      <c r="Q218" s="140">
        <v>0</v>
      </c>
      <c r="R218" s="140">
        <f t="shared" si="42"/>
        <v>0</v>
      </c>
      <c r="S218" s="140">
        <v>0</v>
      </c>
      <c r="T218" s="141">
        <f t="shared" si="43"/>
        <v>0</v>
      </c>
      <c r="AR218" s="142" t="s">
        <v>187</v>
      </c>
      <c r="AT218" s="142" t="s">
        <v>212</v>
      </c>
      <c r="AU218" s="142" t="s">
        <v>83</v>
      </c>
      <c r="AY218" s="16" t="s">
        <v>142</v>
      </c>
      <c r="BE218" s="143">
        <f t="shared" si="44"/>
        <v>0</v>
      </c>
      <c r="BF218" s="143">
        <f t="shared" si="45"/>
        <v>0</v>
      </c>
      <c r="BG218" s="143">
        <f t="shared" si="46"/>
        <v>0</v>
      </c>
      <c r="BH218" s="143">
        <f t="shared" si="47"/>
        <v>0</v>
      </c>
      <c r="BI218" s="143">
        <f t="shared" si="48"/>
        <v>0</v>
      </c>
      <c r="BJ218" s="16" t="s">
        <v>81</v>
      </c>
      <c r="BK218" s="143">
        <f t="shared" si="49"/>
        <v>0</v>
      </c>
      <c r="BL218" s="16" t="s">
        <v>149</v>
      </c>
      <c r="BM218" s="142" t="s">
        <v>1499</v>
      </c>
    </row>
    <row r="219" spans="2:65" s="1" customFormat="1" ht="16.5" customHeight="1">
      <c r="B219" s="31"/>
      <c r="C219" s="159" t="s">
        <v>570</v>
      </c>
      <c r="D219" s="159" t="s">
        <v>212</v>
      </c>
      <c r="E219" s="160" t="s">
        <v>1500</v>
      </c>
      <c r="F219" s="161" t="s">
        <v>1501</v>
      </c>
      <c r="G219" s="162" t="s">
        <v>209</v>
      </c>
      <c r="H219" s="163">
        <v>2</v>
      </c>
      <c r="I219" s="164"/>
      <c r="J219" s="165">
        <f t="shared" si="40"/>
        <v>0</v>
      </c>
      <c r="K219" s="161" t="s">
        <v>1</v>
      </c>
      <c r="L219" s="166"/>
      <c r="M219" s="167" t="s">
        <v>1</v>
      </c>
      <c r="N219" s="168" t="s">
        <v>38</v>
      </c>
      <c r="P219" s="140">
        <f t="shared" si="41"/>
        <v>0</v>
      </c>
      <c r="Q219" s="140">
        <v>0</v>
      </c>
      <c r="R219" s="140">
        <f t="shared" si="42"/>
        <v>0</v>
      </c>
      <c r="S219" s="140">
        <v>0</v>
      </c>
      <c r="T219" s="141">
        <f t="shared" si="43"/>
        <v>0</v>
      </c>
      <c r="AR219" s="142" t="s">
        <v>187</v>
      </c>
      <c r="AT219" s="142" t="s">
        <v>212</v>
      </c>
      <c r="AU219" s="142" t="s">
        <v>83</v>
      </c>
      <c r="AY219" s="16" t="s">
        <v>142</v>
      </c>
      <c r="BE219" s="143">
        <f t="shared" si="44"/>
        <v>0</v>
      </c>
      <c r="BF219" s="143">
        <f t="shared" si="45"/>
        <v>0</v>
      </c>
      <c r="BG219" s="143">
        <f t="shared" si="46"/>
        <v>0</v>
      </c>
      <c r="BH219" s="143">
        <f t="shared" si="47"/>
        <v>0</v>
      </c>
      <c r="BI219" s="143">
        <f t="shared" si="48"/>
        <v>0</v>
      </c>
      <c r="BJ219" s="16" t="s">
        <v>81</v>
      </c>
      <c r="BK219" s="143">
        <f t="shared" si="49"/>
        <v>0</v>
      </c>
      <c r="BL219" s="16" t="s">
        <v>149</v>
      </c>
      <c r="BM219" s="142" t="s">
        <v>1502</v>
      </c>
    </row>
    <row r="220" spans="2:65" s="1" customFormat="1" ht="16.5" customHeight="1">
      <c r="B220" s="31"/>
      <c r="C220" s="159" t="s">
        <v>574</v>
      </c>
      <c r="D220" s="159" t="s">
        <v>212</v>
      </c>
      <c r="E220" s="160" t="s">
        <v>1503</v>
      </c>
      <c r="F220" s="161" t="s">
        <v>1504</v>
      </c>
      <c r="G220" s="162" t="s">
        <v>209</v>
      </c>
      <c r="H220" s="163">
        <v>2</v>
      </c>
      <c r="I220" s="164"/>
      <c r="J220" s="165">
        <f t="shared" si="40"/>
        <v>0</v>
      </c>
      <c r="K220" s="161" t="s">
        <v>1</v>
      </c>
      <c r="L220" s="166"/>
      <c r="M220" s="167" t="s">
        <v>1</v>
      </c>
      <c r="N220" s="168" t="s">
        <v>38</v>
      </c>
      <c r="P220" s="140">
        <f t="shared" si="41"/>
        <v>0</v>
      </c>
      <c r="Q220" s="140">
        <v>0</v>
      </c>
      <c r="R220" s="140">
        <f t="shared" si="42"/>
        <v>0</v>
      </c>
      <c r="S220" s="140">
        <v>0</v>
      </c>
      <c r="T220" s="141">
        <f t="shared" si="43"/>
        <v>0</v>
      </c>
      <c r="AR220" s="142" t="s">
        <v>187</v>
      </c>
      <c r="AT220" s="142" t="s">
        <v>212</v>
      </c>
      <c r="AU220" s="142" t="s">
        <v>83</v>
      </c>
      <c r="AY220" s="16" t="s">
        <v>142</v>
      </c>
      <c r="BE220" s="143">
        <f t="shared" si="44"/>
        <v>0</v>
      </c>
      <c r="BF220" s="143">
        <f t="shared" si="45"/>
        <v>0</v>
      </c>
      <c r="BG220" s="143">
        <f t="shared" si="46"/>
        <v>0</v>
      </c>
      <c r="BH220" s="143">
        <f t="shared" si="47"/>
        <v>0</v>
      </c>
      <c r="BI220" s="143">
        <f t="shared" si="48"/>
        <v>0</v>
      </c>
      <c r="BJ220" s="16" t="s">
        <v>81</v>
      </c>
      <c r="BK220" s="143">
        <f t="shared" si="49"/>
        <v>0</v>
      </c>
      <c r="BL220" s="16" t="s">
        <v>149</v>
      </c>
      <c r="BM220" s="142" t="s">
        <v>1505</v>
      </c>
    </row>
    <row r="221" spans="2:65" s="1" customFormat="1" ht="16.5" customHeight="1">
      <c r="B221" s="31"/>
      <c r="C221" s="159" t="s">
        <v>578</v>
      </c>
      <c r="D221" s="159" t="s">
        <v>212</v>
      </c>
      <c r="E221" s="160" t="s">
        <v>1506</v>
      </c>
      <c r="F221" s="161" t="s">
        <v>1507</v>
      </c>
      <c r="G221" s="162" t="s">
        <v>209</v>
      </c>
      <c r="H221" s="163">
        <v>1</v>
      </c>
      <c r="I221" s="164"/>
      <c r="J221" s="165">
        <f t="shared" si="40"/>
        <v>0</v>
      </c>
      <c r="K221" s="161" t="s">
        <v>1</v>
      </c>
      <c r="L221" s="166"/>
      <c r="M221" s="167" t="s">
        <v>1</v>
      </c>
      <c r="N221" s="168" t="s">
        <v>38</v>
      </c>
      <c r="P221" s="140">
        <f t="shared" si="41"/>
        <v>0</v>
      </c>
      <c r="Q221" s="140">
        <v>0</v>
      </c>
      <c r="R221" s="140">
        <f t="shared" si="42"/>
        <v>0</v>
      </c>
      <c r="S221" s="140">
        <v>0</v>
      </c>
      <c r="T221" s="141">
        <f t="shared" si="43"/>
        <v>0</v>
      </c>
      <c r="AR221" s="142" t="s">
        <v>187</v>
      </c>
      <c r="AT221" s="142" t="s">
        <v>212</v>
      </c>
      <c r="AU221" s="142" t="s">
        <v>83</v>
      </c>
      <c r="AY221" s="16" t="s">
        <v>142</v>
      </c>
      <c r="BE221" s="143">
        <f t="shared" si="44"/>
        <v>0</v>
      </c>
      <c r="BF221" s="143">
        <f t="shared" si="45"/>
        <v>0</v>
      </c>
      <c r="BG221" s="143">
        <f t="shared" si="46"/>
        <v>0</v>
      </c>
      <c r="BH221" s="143">
        <f t="shared" si="47"/>
        <v>0</v>
      </c>
      <c r="BI221" s="143">
        <f t="shared" si="48"/>
        <v>0</v>
      </c>
      <c r="BJ221" s="16" t="s">
        <v>81</v>
      </c>
      <c r="BK221" s="143">
        <f t="shared" si="49"/>
        <v>0</v>
      </c>
      <c r="BL221" s="16" t="s">
        <v>149</v>
      </c>
      <c r="BM221" s="142" t="s">
        <v>1508</v>
      </c>
    </row>
    <row r="222" spans="2:65" s="1" customFormat="1" ht="16.5" customHeight="1">
      <c r="B222" s="31"/>
      <c r="C222" s="159" t="s">
        <v>583</v>
      </c>
      <c r="D222" s="159" t="s">
        <v>212</v>
      </c>
      <c r="E222" s="160" t="s">
        <v>1509</v>
      </c>
      <c r="F222" s="161" t="s">
        <v>1510</v>
      </c>
      <c r="G222" s="162" t="s">
        <v>209</v>
      </c>
      <c r="H222" s="163">
        <v>1</v>
      </c>
      <c r="I222" s="164"/>
      <c r="J222" s="165">
        <f t="shared" si="40"/>
        <v>0</v>
      </c>
      <c r="K222" s="161" t="s">
        <v>1</v>
      </c>
      <c r="L222" s="166"/>
      <c r="M222" s="167" t="s">
        <v>1</v>
      </c>
      <c r="N222" s="168" t="s">
        <v>38</v>
      </c>
      <c r="P222" s="140">
        <f t="shared" si="41"/>
        <v>0</v>
      </c>
      <c r="Q222" s="140">
        <v>0</v>
      </c>
      <c r="R222" s="140">
        <f t="shared" si="42"/>
        <v>0</v>
      </c>
      <c r="S222" s="140">
        <v>0</v>
      </c>
      <c r="T222" s="141">
        <f t="shared" si="43"/>
        <v>0</v>
      </c>
      <c r="AR222" s="142" t="s">
        <v>187</v>
      </c>
      <c r="AT222" s="142" t="s">
        <v>212</v>
      </c>
      <c r="AU222" s="142" t="s">
        <v>83</v>
      </c>
      <c r="AY222" s="16" t="s">
        <v>142</v>
      </c>
      <c r="BE222" s="143">
        <f t="shared" si="44"/>
        <v>0</v>
      </c>
      <c r="BF222" s="143">
        <f t="shared" si="45"/>
        <v>0</v>
      </c>
      <c r="BG222" s="143">
        <f t="shared" si="46"/>
        <v>0</v>
      </c>
      <c r="BH222" s="143">
        <f t="shared" si="47"/>
        <v>0</v>
      </c>
      <c r="BI222" s="143">
        <f t="shared" si="48"/>
        <v>0</v>
      </c>
      <c r="BJ222" s="16" t="s">
        <v>81</v>
      </c>
      <c r="BK222" s="143">
        <f t="shared" si="49"/>
        <v>0</v>
      </c>
      <c r="BL222" s="16" t="s">
        <v>149</v>
      </c>
      <c r="BM222" s="142" t="s">
        <v>1511</v>
      </c>
    </row>
    <row r="223" spans="2:65" s="1" customFormat="1" ht="16.5" customHeight="1">
      <c r="B223" s="31"/>
      <c r="C223" s="159" t="s">
        <v>587</v>
      </c>
      <c r="D223" s="159" t="s">
        <v>212</v>
      </c>
      <c r="E223" s="160" t="s">
        <v>1512</v>
      </c>
      <c r="F223" s="161" t="s">
        <v>1513</v>
      </c>
      <c r="G223" s="162" t="s">
        <v>209</v>
      </c>
      <c r="H223" s="163">
        <v>3</v>
      </c>
      <c r="I223" s="164"/>
      <c r="J223" s="165">
        <f t="shared" si="40"/>
        <v>0</v>
      </c>
      <c r="K223" s="161" t="s">
        <v>1</v>
      </c>
      <c r="L223" s="166"/>
      <c r="M223" s="167" t="s">
        <v>1</v>
      </c>
      <c r="N223" s="168" t="s">
        <v>38</v>
      </c>
      <c r="P223" s="140">
        <f t="shared" si="41"/>
        <v>0</v>
      </c>
      <c r="Q223" s="140">
        <v>0</v>
      </c>
      <c r="R223" s="140">
        <f t="shared" si="42"/>
        <v>0</v>
      </c>
      <c r="S223" s="140">
        <v>0</v>
      </c>
      <c r="T223" s="141">
        <f t="shared" si="43"/>
        <v>0</v>
      </c>
      <c r="AR223" s="142" t="s">
        <v>187</v>
      </c>
      <c r="AT223" s="142" t="s">
        <v>212</v>
      </c>
      <c r="AU223" s="142" t="s">
        <v>83</v>
      </c>
      <c r="AY223" s="16" t="s">
        <v>142</v>
      </c>
      <c r="BE223" s="143">
        <f t="shared" si="44"/>
        <v>0</v>
      </c>
      <c r="BF223" s="143">
        <f t="shared" si="45"/>
        <v>0</v>
      </c>
      <c r="BG223" s="143">
        <f t="shared" si="46"/>
        <v>0</v>
      </c>
      <c r="BH223" s="143">
        <f t="shared" si="47"/>
        <v>0</v>
      </c>
      <c r="BI223" s="143">
        <f t="shared" si="48"/>
        <v>0</v>
      </c>
      <c r="BJ223" s="16" t="s">
        <v>81</v>
      </c>
      <c r="BK223" s="143">
        <f t="shared" si="49"/>
        <v>0</v>
      </c>
      <c r="BL223" s="16" t="s">
        <v>149</v>
      </c>
      <c r="BM223" s="142" t="s">
        <v>1514</v>
      </c>
    </row>
    <row r="224" spans="2:65" s="1" customFormat="1" ht="16.5" customHeight="1">
      <c r="B224" s="31"/>
      <c r="C224" s="159" t="s">
        <v>593</v>
      </c>
      <c r="D224" s="159" t="s">
        <v>212</v>
      </c>
      <c r="E224" s="160" t="s">
        <v>1515</v>
      </c>
      <c r="F224" s="161" t="s">
        <v>1516</v>
      </c>
      <c r="G224" s="162" t="s">
        <v>209</v>
      </c>
      <c r="H224" s="163">
        <v>1</v>
      </c>
      <c r="I224" s="164"/>
      <c r="J224" s="165">
        <f t="shared" si="40"/>
        <v>0</v>
      </c>
      <c r="K224" s="161" t="s">
        <v>1</v>
      </c>
      <c r="L224" s="166"/>
      <c r="M224" s="167" t="s">
        <v>1</v>
      </c>
      <c r="N224" s="168" t="s">
        <v>38</v>
      </c>
      <c r="P224" s="140">
        <f t="shared" si="41"/>
        <v>0</v>
      </c>
      <c r="Q224" s="140">
        <v>0</v>
      </c>
      <c r="R224" s="140">
        <f t="shared" si="42"/>
        <v>0</v>
      </c>
      <c r="S224" s="140">
        <v>0</v>
      </c>
      <c r="T224" s="141">
        <f t="shared" si="43"/>
        <v>0</v>
      </c>
      <c r="AR224" s="142" t="s">
        <v>187</v>
      </c>
      <c r="AT224" s="142" t="s">
        <v>212</v>
      </c>
      <c r="AU224" s="142" t="s">
        <v>83</v>
      </c>
      <c r="AY224" s="16" t="s">
        <v>142</v>
      </c>
      <c r="BE224" s="143">
        <f t="shared" si="44"/>
        <v>0</v>
      </c>
      <c r="BF224" s="143">
        <f t="shared" si="45"/>
        <v>0</v>
      </c>
      <c r="BG224" s="143">
        <f t="shared" si="46"/>
        <v>0</v>
      </c>
      <c r="BH224" s="143">
        <f t="shared" si="47"/>
        <v>0</v>
      </c>
      <c r="BI224" s="143">
        <f t="shared" si="48"/>
        <v>0</v>
      </c>
      <c r="BJ224" s="16" t="s">
        <v>81</v>
      </c>
      <c r="BK224" s="143">
        <f t="shared" si="49"/>
        <v>0</v>
      </c>
      <c r="BL224" s="16" t="s">
        <v>149</v>
      </c>
      <c r="BM224" s="142" t="s">
        <v>1517</v>
      </c>
    </row>
    <row r="225" spans="2:65" s="1" customFormat="1" ht="21.75" customHeight="1">
      <c r="B225" s="31"/>
      <c r="C225" s="159" t="s">
        <v>601</v>
      </c>
      <c r="D225" s="159" t="s">
        <v>212</v>
      </c>
      <c r="E225" s="160" t="s">
        <v>1518</v>
      </c>
      <c r="F225" s="161" t="s">
        <v>1519</v>
      </c>
      <c r="G225" s="162" t="s">
        <v>209</v>
      </c>
      <c r="H225" s="163">
        <v>1</v>
      </c>
      <c r="I225" s="164"/>
      <c r="J225" s="165">
        <f t="shared" si="40"/>
        <v>0</v>
      </c>
      <c r="K225" s="161" t="s">
        <v>1</v>
      </c>
      <c r="L225" s="166"/>
      <c r="M225" s="167" t="s">
        <v>1</v>
      </c>
      <c r="N225" s="168" t="s">
        <v>38</v>
      </c>
      <c r="P225" s="140">
        <f t="shared" si="41"/>
        <v>0</v>
      </c>
      <c r="Q225" s="140">
        <v>0</v>
      </c>
      <c r="R225" s="140">
        <f t="shared" si="42"/>
        <v>0</v>
      </c>
      <c r="S225" s="140">
        <v>0</v>
      </c>
      <c r="T225" s="141">
        <f t="shared" si="43"/>
        <v>0</v>
      </c>
      <c r="AR225" s="142" t="s">
        <v>187</v>
      </c>
      <c r="AT225" s="142" t="s">
        <v>212</v>
      </c>
      <c r="AU225" s="142" t="s">
        <v>83</v>
      </c>
      <c r="AY225" s="16" t="s">
        <v>142</v>
      </c>
      <c r="BE225" s="143">
        <f t="shared" si="44"/>
        <v>0</v>
      </c>
      <c r="BF225" s="143">
        <f t="shared" si="45"/>
        <v>0</v>
      </c>
      <c r="BG225" s="143">
        <f t="shared" si="46"/>
        <v>0</v>
      </c>
      <c r="BH225" s="143">
        <f t="shared" si="47"/>
        <v>0</v>
      </c>
      <c r="BI225" s="143">
        <f t="shared" si="48"/>
        <v>0</v>
      </c>
      <c r="BJ225" s="16" t="s">
        <v>81</v>
      </c>
      <c r="BK225" s="143">
        <f t="shared" si="49"/>
        <v>0</v>
      </c>
      <c r="BL225" s="16" t="s">
        <v>149</v>
      </c>
      <c r="BM225" s="142" t="s">
        <v>1520</v>
      </c>
    </row>
    <row r="226" spans="2:65" s="11" customFormat="1" ht="22.9" customHeight="1">
      <c r="B226" s="119"/>
      <c r="D226" s="120" t="s">
        <v>72</v>
      </c>
      <c r="E226" s="129" t="s">
        <v>1521</v>
      </c>
      <c r="F226" s="129" t="s">
        <v>1522</v>
      </c>
      <c r="I226" s="122"/>
      <c r="J226" s="130">
        <f>BK226</f>
        <v>0</v>
      </c>
      <c r="L226" s="119"/>
      <c r="M226" s="124"/>
      <c r="P226" s="125">
        <f>SUM(P227:P232)</f>
        <v>0</v>
      </c>
      <c r="R226" s="125">
        <f>SUM(R227:R232)</f>
        <v>0</v>
      </c>
      <c r="T226" s="126">
        <f>SUM(T227:T232)</f>
        <v>0</v>
      </c>
      <c r="AR226" s="120" t="s">
        <v>81</v>
      </c>
      <c r="AT226" s="127" t="s">
        <v>72</v>
      </c>
      <c r="AU226" s="127" t="s">
        <v>81</v>
      </c>
      <c r="AY226" s="120" t="s">
        <v>142</v>
      </c>
      <c r="BK226" s="128">
        <f>SUM(BK227:BK232)</f>
        <v>0</v>
      </c>
    </row>
    <row r="227" spans="2:65" s="1" customFormat="1" ht="16.5" customHeight="1">
      <c r="B227" s="31"/>
      <c r="C227" s="159" t="s">
        <v>607</v>
      </c>
      <c r="D227" s="159" t="s">
        <v>212</v>
      </c>
      <c r="E227" s="160" t="s">
        <v>1523</v>
      </c>
      <c r="F227" s="161" t="s">
        <v>1524</v>
      </c>
      <c r="G227" s="162" t="s">
        <v>209</v>
      </c>
      <c r="H227" s="163">
        <v>1</v>
      </c>
      <c r="I227" s="164"/>
      <c r="J227" s="165">
        <f t="shared" ref="J227:J232" si="50">ROUND(I227*H227,2)</f>
        <v>0</v>
      </c>
      <c r="K227" s="161" t="s">
        <v>1</v>
      </c>
      <c r="L227" s="166"/>
      <c r="M227" s="167" t="s">
        <v>1</v>
      </c>
      <c r="N227" s="168" t="s">
        <v>38</v>
      </c>
      <c r="P227" s="140">
        <f t="shared" ref="P227:P232" si="51">O227*H227</f>
        <v>0</v>
      </c>
      <c r="Q227" s="140">
        <v>0</v>
      </c>
      <c r="R227" s="140">
        <f t="shared" ref="R227:R232" si="52">Q227*H227</f>
        <v>0</v>
      </c>
      <c r="S227" s="140">
        <v>0</v>
      </c>
      <c r="T227" s="141">
        <f t="shared" ref="T227:T232" si="53">S227*H227</f>
        <v>0</v>
      </c>
      <c r="AR227" s="142" t="s">
        <v>187</v>
      </c>
      <c r="AT227" s="142" t="s">
        <v>212</v>
      </c>
      <c r="AU227" s="142" t="s">
        <v>83</v>
      </c>
      <c r="AY227" s="16" t="s">
        <v>142</v>
      </c>
      <c r="BE227" s="143">
        <f t="shared" ref="BE227:BE232" si="54">IF(N227="základní",J227,0)</f>
        <v>0</v>
      </c>
      <c r="BF227" s="143">
        <f t="shared" ref="BF227:BF232" si="55">IF(N227="snížená",J227,0)</f>
        <v>0</v>
      </c>
      <c r="BG227" s="143">
        <f t="shared" ref="BG227:BG232" si="56">IF(N227="zákl. přenesená",J227,0)</f>
        <v>0</v>
      </c>
      <c r="BH227" s="143">
        <f t="shared" ref="BH227:BH232" si="57">IF(N227="sníž. přenesená",J227,0)</f>
        <v>0</v>
      </c>
      <c r="BI227" s="143">
        <f t="shared" ref="BI227:BI232" si="58">IF(N227="nulová",J227,0)</f>
        <v>0</v>
      </c>
      <c r="BJ227" s="16" t="s">
        <v>81</v>
      </c>
      <c r="BK227" s="143">
        <f t="shared" ref="BK227:BK232" si="59">ROUND(I227*H227,2)</f>
        <v>0</v>
      </c>
      <c r="BL227" s="16" t="s">
        <v>149</v>
      </c>
      <c r="BM227" s="142" t="s">
        <v>1525</v>
      </c>
    </row>
    <row r="228" spans="2:65" s="1" customFormat="1" ht="16.5" customHeight="1">
      <c r="B228" s="31"/>
      <c r="C228" s="159" t="s">
        <v>612</v>
      </c>
      <c r="D228" s="159" t="s">
        <v>212</v>
      </c>
      <c r="E228" s="160" t="s">
        <v>1526</v>
      </c>
      <c r="F228" s="161" t="s">
        <v>1527</v>
      </c>
      <c r="G228" s="162" t="s">
        <v>209</v>
      </c>
      <c r="H228" s="163">
        <v>1</v>
      </c>
      <c r="I228" s="164"/>
      <c r="J228" s="165">
        <f t="shared" si="50"/>
        <v>0</v>
      </c>
      <c r="K228" s="161" t="s">
        <v>1</v>
      </c>
      <c r="L228" s="166"/>
      <c r="M228" s="167" t="s">
        <v>1</v>
      </c>
      <c r="N228" s="168" t="s">
        <v>38</v>
      </c>
      <c r="P228" s="140">
        <f t="shared" si="51"/>
        <v>0</v>
      </c>
      <c r="Q228" s="140">
        <v>0</v>
      </c>
      <c r="R228" s="140">
        <f t="shared" si="52"/>
        <v>0</v>
      </c>
      <c r="S228" s="140">
        <v>0</v>
      </c>
      <c r="T228" s="141">
        <f t="shared" si="53"/>
        <v>0</v>
      </c>
      <c r="AR228" s="142" t="s">
        <v>187</v>
      </c>
      <c r="AT228" s="142" t="s">
        <v>212</v>
      </c>
      <c r="AU228" s="142" t="s">
        <v>83</v>
      </c>
      <c r="AY228" s="16" t="s">
        <v>142</v>
      </c>
      <c r="BE228" s="143">
        <f t="shared" si="54"/>
        <v>0</v>
      </c>
      <c r="BF228" s="143">
        <f t="shared" si="55"/>
        <v>0</v>
      </c>
      <c r="BG228" s="143">
        <f t="shared" si="56"/>
        <v>0</v>
      </c>
      <c r="BH228" s="143">
        <f t="shared" si="57"/>
        <v>0</v>
      </c>
      <c r="BI228" s="143">
        <f t="shared" si="58"/>
        <v>0</v>
      </c>
      <c r="BJ228" s="16" t="s">
        <v>81</v>
      </c>
      <c r="BK228" s="143">
        <f t="shared" si="59"/>
        <v>0</v>
      </c>
      <c r="BL228" s="16" t="s">
        <v>149</v>
      </c>
      <c r="BM228" s="142" t="s">
        <v>1528</v>
      </c>
    </row>
    <row r="229" spans="2:65" s="1" customFormat="1" ht="24.2" customHeight="1">
      <c r="B229" s="31"/>
      <c r="C229" s="159" t="s">
        <v>616</v>
      </c>
      <c r="D229" s="159" t="s">
        <v>212</v>
      </c>
      <c r="E229" s="160" t="s">
        <v>1529</v>
      </c>
      <c r="F229" s="161" t="s">
        <v>1530</v>
      </c>
      <c r="G229" s="162" t="s">
        <v>209</v>
      </c>
      <c r="H229" s="163">
        <v>1</v>
      </c>
      <c r="I229" s="164"/>
      <c r="J229" s="165">
        <f t="shared" si="50"/>
        <v>0</v>
      </c>
      <c r="K229" s="161" t="s">
        <v>1</v>
      </c>
      <c r="L229" s="166"/>
      <c r="M229" s="167" t="s">
        <v>1</v>
      </c>
      <c r="N229" s="168" t="s">
        <v>38</v>
      </c>
      <c r="P229" s="140">
        <f t="shared" si="51"/>
        <v>0</v>
      </c>
      <c r="Q229" s="140">
        <v>0</v>
      </c>
      <c r="R229" s="140">
        <f t="shared" si="52"/>
        <v>0</v>
      </c>
      <c r="S229" s="140">
        <v>0</v>
      </c>
      <c r="T229" s="141">
        <f t="shared" si="53"/>
        <v>0</v>
      </c>
      <c r="AR229" s="142" t="s">
        <v>187</v>
      </c>
      <c r="AT229" s="142" t="s">
        <v>212</v>
      </c>
      <c r="AU229" s="142" t="s">
        <v>83</v>
      </c>
      <c r="AY229" s="16" t="s">
        <v>142</v>
      </c>
      <c r="BE229" s="143">
        <f t="shared" si="54"/>
        <v>0</v>
      </c>
      <c r="BF229" s="143">
        <f t="shared" si="55"/>
        <v>0</v>
      </c>
      <c r="BG229" s="143">
        <f t="shared" si="56"/>
        <v>0</v>
      </c>
      <c r="BH229" s="143">
        <f t="shared" si="57"/>
        <v>0</v>
      </c>
      <c r="BI229" s="143">
        <f t="shared" si="58"/>
        <v>0</v>
      </c>
      <c r="BJ229" s="16" t="s">
        <v>81</v>
      </c>
      <c r="BK229" s="143">
        <f t="shared" si="59"/>
        <v>0</v>
      </c>
      <c r="BL229" s="16" t="s">
        <v>149</v>
      </c>
      <c r="BM229" s="142" t="s">
        <v>1531</v>
      </c>
    </row>
    <row r="230" spans="2:65" s="1" customFormat="1" ht="16.5" customHeight="1">
      <c r="B230" s="31"/>
      <c r="C230" s="159" t="s">
        <v>621</v>
      </c>
      <c r="D230" s="159" t="s">
        <v>212</v>
      </c>
      <c r="E230" s="160" t="s">
        <v>1532</v>
      </c>
      <c r="F230" s="161" t="s">
        <v>1533</v>
      </c>
      <c r="G230" s="162" t="s">
        <v>209</v>
      </c>
      <c r="H230" s="163">
        <v>1</v>
      </c>
      <c r="I230" s="164"/>
      <c r="J230" s="165">
        <f t="shared" si="50"/>
        <v>0</v>
      </c>
      <c r="K230" s="161" t="s">
        <v>1</v>
      </c>
      <c r="L230" s="166"/>
      <c r="M230" s="167" t="s">
        <v>1</v>
      </c>
      <c r="N230" s="168" t="s">
        <v>38</v>
      </c>
      <c r="P230" s="140">
        <f t="shared" si="51"/>
        <v>0</v>
      </c>
      <c r="Q230" s="140">
        <v>0</v>
      </c>
      <c r="R230" s="140">
        <f t="shared" si="52"/>
        <v>0</v>
      </c>
      <c r="S230" s="140">
        <v>0</v>
      </c>
      <c r="T230" s="141">
        <f t="shared" si="53"/>
        <v>0</v>
      </c>
      <c r="AR230" s="142" t="s">
        <v>187</v>
      </c>
      <c r="AT230" s="142" t="s">
        <v>212</v>
      </c>
      <c r="AU230" s="142" t="s">
        <v>83</v>
      </c>
      <c r="AY230" s="16" t="s">
        <v>142</v>
      </c>
      <c r="BE230" s="143">
        <f t="shared" si="54"/>
        <v>0</v>
      </c>
      <c r="BF230" s="143">
        <f t="shared" si="55"/>
        <v>0</v>
      </c>
      <c r="BG230" s="143">
        <f t="shared" si="56"/>
        <v>0</v>
      </c>
      <c r="BH230" s="143">
        <f t="shared" si="57"/>
        <v>0</v>
      </c>
      <c r="BI230" s="143">
        <f t="shared" si="58"/>
        <v>0</v>
      </c>
      <c r="BJ230" s="16" t="s">
        <v>81</v>
      </c>
      <c r="BK230" s="143">
        <f t="shared" si="59"/>
        <v>0</v>
      </c>
      <c r="BL230" s="16" t="s">
        <v>149</v>
      </c>
      <c r="BM230" s="142" t="s">
        <v>1534</v>
      </c>
    </row>
    <row r="231" spans="2:65" s="1" customFormat="1" ht="16.5" customHeight="1">
      <c r="B231" s="31"/>
      <c r="C231" s="159" t="s">
        <v>627</v>
      </c>
      <c r="D231" s="159" t="s">
        <v>212</v>
      </c>
      <c r="E231" s="160" t="s">
        <v>1535</v>
      </c>
      <c r="F231" s="161" t="s">
        <v>1536</v>
      </c>
      <c r="G231" s="162" t="s">
        <v>209</v>
      </c>
      <c r="H231" s="163">
        <v>1</v>
      </c>
      <c r="I231" s="164"/>
      <c r="J231" s="165">
        <f t="shared" si="50"/>
        <v>0</v>
      </c>
      <c r="K231" s="161" t="s">
        <v>1</v>
      </c>
      <c r="L231" s="166"/>
      <c r="M231" s="167" t="s">
        <v>1</v>
      </c>
      <c r="N231" s="168" t="s">
        <v>38</v>
      </c>
      <c r="P231" s="140">
        <f t="shared" si="51"/>
        <v>0</v>
      </c>
      <c r="Q231" s="140">
        <v>0</v>
      </c>
      <c r="R231" s="140">
        <f t="shared" si="52"/>
        <v>0</v>
      </c>
      <c r="S231" s="140">
        <v>0</v>
      </c>
      <c r="T231" s="141">
        <f t="shared" si="53"/>
        <v>0</v>
      </c>
      <c r="AR231" s="142" t="s">
        <v>187</v>
      </c>
      <c r="AT231" s="142" t="s">
        <v>212</v>
      </c>
      <c r="AU231" s="142" t="s">
        <v>83</v>
      </c>
      <c r="AY231" s="16" t="s">
        <v>142</v>
      </c>
      <c r="BE231" s="143">
        <f t="shared" si="54"/>
        <v>0</v>
      </c>
      <c r="BF231" s="143">
        <f t="shared" si="55"/>
        <v>0</v>
      </c>
      <c r="BG231" s="143">
        <f t="shared" si="56"/>
        <v>0</v>
      </c>
      <c r="BH231" s="143">
        <f t="shared" si="57"/>
        <v>0</v>
      </c>
      <c r="BI231" s="143">
        <f t="shared" si="58"/>
        <v>0</v>
      </c>
      <c r="BJ231" s="16" t="s">
        <v>81</v>
      </c>
      <c r="BK231" s="143">
        <f t="shared" si="59"/>
        <v>0</v>
      </c>
      <c r="BL231" s="16" t="s">
        <v>149</v>
      </c>
      <c r="BM231" s="142" t="s">
        <v>1537</v>
      </c>
    </row>
    <row r="232" spans="2:65" s="1" customFormat="1" ht="16.5" customHeight="1">
      <c r="B232" s="31"/>
      <c r="C232" s="159" t="s">
        <v>631</v>
      </c>
      <c r="D232" s="159" t="s">
        <v>212</v>
      </c>
      <c r="E232" s="160" t="s">
        <v>1538</v>
      </c>
      <c r="F232" s="161" t="s">
        <v>1539</v>
      </c>
      <c r="G232" s="162" t="s">
        <v>209</v>
      </c>
      <c r="H232" s="163">
        <v>1</v>
      </c>
      <c r="I232" s="164"/>
      <c r="J232" s="165">
        <f t="shared" si="50"/>
        <v>0</v>
      </c>
      <c r="K232" s="161" t="s">
        <v>1</v>
      </c>
      <c r="L232" s="166"/>
      <c r="M232" s="167" t="s">
        <v>1</v>
      </c>
      <c r="N232" s="168" t="s">
        <v>38</v>
      </c>
      <c r="P232" s="140">
        <f t="shared" si="51"/>
        <v>0</v>
      </c>
      <c r="Q232" s="140">
        <v>0</v>
      </c>
      <c r="R232" s="140">
        <f t="shared" si="52"/>
        <v>0</v>
      </c>
      <c r="S232" s="140">
        <v>0</v>
      </c>
      <c r="T232" s="141">
        <f t="shared" si="53"/>
        <v>0</v>
      </c>
      <c r="AR232" s="142" t="s">
        <v>187</v>
      </c>
      <c r="AT232" s="142" t="s">
        <v>212</v>
      </c>
      <c r="AU232" s="142" t="s">
        <v>83</v>
      </c>
      <c r="AY232" s="16" t="s">
        <v>142</v>
      </c>
      <c r="BE232" s="143">
        <f t="shared" si="54"/>
        <v>0</v>
      </c>
      <c r="BF232" s="143">
        <f t="shared" si="55"/>
        <v>0</v>
      </c>
      <c r="BG232" s="143">
        <f t="shared" si="56"/>
        <v>0</v>
      </c>
      <c r="BH232" s="143">
        <f t="shared" si="57"/>
        <v>0</v>
      </c>
      <c r="BI232" s="143">
        <f t="shared" si="58"/>
        <v>0</v>
      </c>
      <c r="BJ232" s="16" t="s">
        <v>81</v>
      </c>
      <c r="BK232" s="143">
        <f t="shared" si="59"/>
        <v>0</v>
      </c>
      <c r="BL232" s="16" t="s">
        <v>149</v>
      </c>
      <c r="BM232" s="142" t="s">
        <v>1540</v>
      </c>
    </row>
    <row r="233" spans="2:65" s="11" customFormat="1" ht="22.9" customHeight="1">
      <c r="B233" s="119"/>
      <c r="D233" s="120" t="s">
        <v>72</v>
      </c>
      <c r="E233" s="129" t="s">
        <v>1541</v>
      </c>
      <c r="F233" s="129" t="s">
        <v>1542</v>
      </c>
      <c r="I233" s="122"/>
      <c r="J233" s="130">
        <f>BK233</f>
        <v>0</v>
      </c>
      <c r="L233" s="119"/>
      <c r="M233" s="124"/>
      <c r="P233" s="125">
        <f>SUM(P234:P238)</f>
        <v>0</v>
      </c>
      <c r="R233" s="125">
        <f>SUM(R234:R238)</f>
        <v>0</v>
      </c>
      <c r="T233" s="126">
        <f>SUM(T234:T238)</f>
        <v>0</v>
      </c>
      <c r="AR233" s="120" t="s">
        <v>81</v>
      </c>
      <c r="AT233" s="127" t="s">
        <v>72</v>
      </c>
      <c r="AU233" s="127" t="s">
        <v>81</v>
      </c>
      <c r="AY233" s="120" t="s">
        <v>142</v>
      </c>
      <c r="BK233" s="128">
        <f>SUM(BK234:BK238)</f>
        <v>0</v>
      </c>
    </row>
    <row r="234" spans="2:65" s="1" customFormat="1" ht="16.5" customHeight="1">
      <c r="B234" s="31"/>
      <c r="C234" s="159" t="s">
        <v>636</v>
      </c>
      <c r="D234" s="159" t="s">
        <v>212</v>
      </c>
      <c r="E234" s="160" t="s">
        <v>1543</v>
      </c>
      <c r="F234" s="161" t="s">
        <v>1544</v>
      </c>
      <c r="G234" s="162" t="s">
        <v>209</v>
      </c>
      <c r="H234" s="163">
        <v>18</v>
      </c>
      <c r="I234" s="164"/>
      <c r="J234" s="165">
        <f>ROUND(I234*H234,2)</f>
        <v>0</v>
      </c>
      <c r="K234" s="161" t="s">
        <v>1</v>
      </c>
      <c r="L234" s="166"/>
      <c r="M234" s="167" t="s">
        <v>1</v>
      </c>
      <c r="N234" s="168" t="s">
        <v>38</v>
      </c>
      <c r="P234" s="140">
        <f>O234*H234</f>
        <v>0</v>
      </c>
      <c r="Q234" s="140">
        <v>0</v>
      </c>
      <c r="R234" s="140">
        <f>Q234*H234</f>
        <v>0</v>
      </c>
      <c r="S234" s="140">
        <v>0</v>
      </c>
      <c r="T234" s="141">
        <f>S234*H234</f>
        <v>0</v>
      </c>
      <c r="AR234" s="142" t="s">
        <v>187</v>
      </c>
      <c r="AT234" s="142" t="s">
        <v>212</v>
      </c>
      <c r="AU234" s="142" t="s">
        <v>83</v>
      </c>
      <c r="AY234" s="16" t="s">
        <v>142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6" t="s">
        <v>81</v>
      </c>
      <c r="BK234" s="143">
        <f>ROUND(I234*H234,2)</f>
        <v>0</v>
      </c>
      <c r="BL234" s="16" t="s">
        <v>149</v>
      </c>
      <c r="BM234" s="142" t="s">
        <v>1545</v>
      </c>
    </row>
    <row r="235" spans="2:65" s="1" customFormat="1" ht="16.5" customHeight="1">
      <c r="B235" s="31"/>
      <c r="C235" s="159" t="s">
        <v>640</v>
      </c>
      <c r="D235" s="159" t="s">
        <v>212</v>
      </c>
      <c r="E235" s="160" t="s">
        <v>1546</v>
      </c>
      <c r="F235" s="161" t="s">
        <v>1547</v>
      </c>
      <c r="G235" s="162" t="s">
        <v>209</v>
      </c>
      <c r="H235" s="163">
        <v>11</v>
      </c>
      <c r="I235" s="164"/>
      <c r="J235" s="165">
        <f>ROUND(I235*H235,2)</f>
        <v>0</v>
      </c>
      <c r="K235" s="161" t="s">
        <v>1</v>
      </c>
      <c r="L235" s="166"/>
      <c r="M235" s="167" t="s">
        <v>1</v>
      </c>
      <c r="N235" s="168" t="s">
        <v>38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187</v>
      </c>
      <c r="AT235" s="142" t="s">
        <v>212</v>
      </c>
      <c r="AU235" s="142" t="s">
        <v>83</v>
      </c>
      <c r="AY235" s="16" t="s">
        <v>142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81</v>
      </c>
      <c r="BK235" s="143">
        <f>ROUND(I235*H235,2)</f>
        <v>0</v>
      </c>
      <c r="BL235" s="16" t="s">
        <v>149</v>
      </c>
      <c r="BM235" s="142" t="s">
        <v>1548</v>
      </c>
    </row>
    <row r="236" spans="2:65" s="1" customFormat="1" ht="16.5" customHeight="1">
      <c r="B236" s="31"/>
      <c r="C236" s="159" t="s">
        <v>645</v>
      </c>
      <c r="D236" s="159" t="s">
        <v>212</v>
      </c>
      <c r="E236" s="160" t="s">
        <v>1549</v>
      </c>
      <c r="F236" s="161" t="s">
        <v>1550</v>
      </c>
      <c r="G236" s="162" t="s">
        <v>209</v>
      </c>
      <c r="H236" s="163">
        <v>18</v>
      </c>
      <c r="I236" s="164"/>
      <c r="J236" s="165">
        <f>ROUND(I236*H236,2)</f>
        <v>0</v>
      </c>
      <c r="K236" s="161" t="s">
        <v>1</v>
      </c>
      <c r="L236" s="166"/>
      <c r="M236" s="167" t="s">
        <v>1</v>
      </c>
      <c r="N236" s="168" t="s">
        <v>38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AR236" s="142" t="s">
        <v>187</v>
      </c>
      <c r="AT236" s="142" t="s">
        <v>212</v>
      </c>
      <c r="AU236" s="142" t="s">
        <v>83</v>
      </c>
      <c r="AY236" s="16" t="s">
        <v>142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6" t="s">
        <v>81</v>
      </c>
      <c r="BK236" s="143">
        <f>ROUND(I236*H236,2)</f>
        <v>0</v>
      </c>
      <c r="BL236" s="16" t="s">
        <v>149</v>
      </c>
      <c r="BM236" s="142" t="s">
        <v>1551</v>
      </c>
    </row>
    <row r="237" spans="2:65" s="1" customFormat="1" ht="16.5" customHeight="1">
      <c r="B237" s="31"/>
      <c r="C237" s="159" t="s">
        <v>651</v>
      </c>
      <c r="D237" s="159" t="s">
        <v>212</v>
      </c>
      <c r="E237" s="160" t="s">
        <v>1552</v>
      </c>
      <c r="F237" s="161" t="s">
        <v>1553</v>
      </c>
      <c r="G237" s="162" t="s">
        <v>209</v>
      </c>
      <c r="H237" s="163">
        <v>1</v>
      </c>
      <c r="I237" s="164"/>
      <c r="J237" s="165">
        <f>ROUND(I237*H237,2)</f>
        <v>0</v>
      </c>
      <c r="K237" s="161" t="s">
        <v>1</v>
      </c>
      <c r="L237" s="166"/>
      <c r="M237" s="167" t="s">
        <v>1</v>
      </c>
      <c r="N237" s="168" t="s">
        <v>38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187</v>
      </c>
      <c r="AT237" s="142" t="s">
        <v>212</v>
      </c>
      <c r="AU237" s="142" t="s">
        <v>83</v>
      </c>
      <c r="AY237" s="16" t="s">
        <v>142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6" t="s">
        <v>81</v>
      </c>
      <c r="BK237" s="143">
        <f>ROUND(I237*H237,2)</f>
        <v>0</v>
      </c>
      <c r="BL237" s="16" t="s">
        <v>149</v>
      </c>
      <c r="BM237" s="142" t="s">
        <v>1554</v>
      </c>
    </row>
    <row r="238" spans="2:65" s="1" customFormat="1" ht="16.5" customHeight="1">
      <c r="B238" s="31"/>
      <c r="C238" s="159" t="s">
        <v>655</v>
      </c>
      <c r="D238" s="159" t="s">
        <v>212</v>
      </c>
      <c r="E238" s="160" t="s">
        <v>1555</v>
      </c>
      <c r="F238" s="161" t="s">
        <v>1556</v>
      </c>
      <c r="G238" s="162" t="s">
        <v>209</v>
      </c>
      <c r="H238" s="163">
        <v>1</v>
      </c>
      <c r="I238" s="164"/>
      <c r="J238" s="165">
        <f>ROUND(I238*H238,2)</f>
        <v>0</v>
      </c>
      <c r="K238" s="161" t="s">
        <v>1</v>
      </c>
      <c r="L238" s="166"/>
      <c r="M238" s="167" t="s">
        <v>1</v>
      </c>
      <c r="N238" s="168" t="s">
        <v>38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187</v>
      </c>
      <c r="AT238" s="142" t="s">
        <v>212</v>
      </c>
      <c r="AU238" s="142" t="s">
        <v>83</v>
      </c>
      <c r="AY238" s="16" t="s">
        <v>142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6" t="s">
        <v>81</v>
      </c>
      <c r="BK238" s="143">
        <f>ROUND(I238*H238,2)</f>
        <v>0</v>
      </c>
      <c r="BL238" s="16" t="s">
        <v>149</v>
      </c>
      <c r="BM238" s="142" t="s">
        <v>1557</v>
      </c>
    </row>
    <row r="239" spans="2:65" s="11" customFormat="1" ht="22.9" customHeight="1">
      <c r="B239" s="119"/>
      <c r="D239" s="120" t="s">
        <v>72</v>
      </c>
      <c r="E239" s="129" t="s">
        <v>1558</v>
      </c>
      <c r="F239" s="129" t="s">
        <v>1559</v>
      </c>
      <c r="I239" s="122"/>
      <c r="J239" s="130">
        <f>BK239</f>
        <v>0</v>
      </c>
      <c r="L239" s="119"/>
      <c r="M239" s="124"/>
      <c r="P239" s="125">
        <f>SUM(P240:P242)</f>
        <v>0</v>
      </c>
      <c r="R239" s="125">
        <f>SUM(R240:R242)</f>
        <v>0</v>
      </c>
      <c r="T239" s="126">
        <f>SUM(T240:T242)</f>
        <v>0</v>
      </c>
      <c r="AR239" s="120" t="s">
        <v>81</v>
      </c>
      <c r="AT239" s="127" t="s">
        <v>72</v>
      </c>
      <c r="AU239" s="127" t="s">
        <v>81</v>
      </c>
      <c r="AY239" s="120" t="s">
        <v>142</v>
      </c>
      <c r="BK239" s="128">
        <f>SUM(BK240:BK242)</f>
        <v>0</v>
      </c>
    </row>
    <row r="240" spans="2:65" s="1" customFormat="1" ht="16.5" customHeight="1">
      <c r="B240" s="31"/>
      <c r="C240" s="159" t="s">
        <v>662</v>
      </c>
      <c r="D240" s="159" t="s">
        <v>212</v>
      </c>
      <c r="E240" s="160" t="s">
        <v>1560</v>
      </c>
      <c r="F240" s="161" t="s">
        <v>1561</v>
      </c>
      <c r="G240" s="162" t="s">
        <v>209</v>
      </c>
      <c r="H240" s="163">
        <v>1</v>
      </c>
      <c r="I240" s="164"/>
      <c r="J240" s="165">
        <f>ROUND(I240*H240,2)</f>
        <v>0</v>
      </c>
      <c r="K240" s="161" t="s">
        <v>1</v>
      </c>
      <c r="L240" s="166"/>
      <c r="M240" s="167" t="s">
        <v>1</v>
      </c>
      <c r="N240" s="168" t="s">
        <v>38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187</v>
      </c>
      <c r="AT240" s="142" t="s">
        <v>212</v>
      </c>
      <c r="AU240" s="142" t="s">
        <v>83</v>
      </c>
      <c r="AY240" s="16" t="s">
        <v>142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81</v>
      </c>
      <c r="BK240" s="143">
        <f>ROUND(I240*H240,2)</f>
        <v>0</v>
      </c>
      <c r="BL240" s="16" t="s">
        <v>149</v>
      </c>
      <c r="BM240" s="142" t="s">
        <v>1562</v>
      </c>
    </row>
    <row r="241" spans="2:65" s="1" customFormat="1" ht="16.5" customHeight="1">
      <c r="B241" s="31"/>
      <c r="C241" s="159" t="s">
        <v>667</v>
      </c>
      <c r="D241" s="159" t="s">
        <v>212</v>
      </c>
      <c r="E241" s="160" t="s">
        <v>1563</v>
      </c>
      <c r="F241" s="161" t="s">
        <v>1564</v>
      </c>
      <c r="G241" s="162" t="s">
        <v>209</v>
      </c>
      <c r="H241" s="163">
        <v>3</v>
      </c>
      <c r="I241" s="164"/>
      <c r="J241" s="165">
        <f>ROUND(I241*H241,2)</f>
        <v>0</v>
      </c>
      <c r="K241" s="161" t="s">
        <v>1</v>
      </c>
      <c r="L241" s="166"/>
      <c r="M241" s="167" t="s">
        <v>1</v>
      </c>
      <c r="N241" s="168" t="s">
        <v>38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187</v>
      </c>
      <c r="AT241" s="142" t="s">
        <v>212</v>
      </c>
      <c r="AU241" s="142" t="s">
        <v>83</v>
      </c>
      <c r="AY241" s="16" t="s">
        <v>142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6" t="s">
        <v>81</v>
      </c>
      <c r="BK241" s="143">
        <f>ROUND(I241*H241,2)</f>
        <v>0</v>
      </c>
      <c r="BL241" s="16" t="s">
        <v>149</v>
      </c>
      <c r="BM241" s="142" t="s">
        <v>1565</v>
      </c>
    </row>
    <row r="242" spans="2:65" s="1" customFormat="1" ht="16.5" customHeight="1">
      <c r="B242" s="31"/>
      <c r="C242" s="159" t="s">
        <v>671</v>
      </c>
      <c r="D242" s="159" t="s">
        <v>212</v>
      </c>
      <c r="E242" s="160" t="s">
        <v>1566</v>
      </c>
      <c r="F242" s="161" t="s">
        <v>1567</v>
      </c>
      <c r="G242" s="162" t="s">
        <v>209</v>
      </c>
      <c r="H242" s="163">
        <v>1</v>
      </c>
      <c r="I242" s="164"/>
      <c r="J242" s="165">
        <f>ROUND(I242*H242,2)</f>
        <v>0</v>
      </c>
      <c r="K242" s="161" t="s">
        <v>1</v>
      </c>
      <c r="L242" s="166"/>
      <c r="M242" s="167" t="s">
        <v>1</v>
      </c>
      <c r="N242" s="168" t="s">
        <v>38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187</v>
      </c>
      <c r="AT242" s="142" t="s">
        <v>212</v>
      </c>
      <c r="AU242" s="142" t="s">
        <v>83</v>
      </c>
      <c r="AY242" s="16" t="s">
        <v>142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6" t="s">
        <v>81</v>
      </c>
      <c r="BK242" s="143">
        <f>ROUND(I242*H242,2)</f>
        <v>0</v>
      </c>
      <c r="BL242" s="16" t="s">
        <v>149</v>
      </c>
      <c r="BM242" s="142" t="s">
        <v>1568</v>
      </c>
    </row>
    <row r="243" spans="2:65" s="11" customFormat="1" ht="22.9" customHeight="1">
      <c r="B243" s="119"/>
      <c r="D243" s="120" t="s">
        <v>72</v>
      </c>
      <c r="E243" s="129" t="s">
        <v>1569</v>
      </c>
      <c r="F243" s="129" t="s">
        <v>1570</v>
      </c>
      <c r="I243" s="122"/>
      <c r="J243" s="130">
        <f>BK243</f>
        <v>0</v>
      </c>
      <c r="L243" s="119"/>
      <c r="M243" s="124"/>
      <c r="P243" s="125">
        <f>P244</f>
        <v>0</v>
      </c>
      <c r="R243" s="125">
        <f>R244</f>
        <v>0</v>
      </c>
      <c r="T243" s="126">
        <f>T244</f>
        <v>0</v>
      </c>
      <c r="AR243" s="120" t="s">
        <v>81</v>
      </c>
      <c r="AT243" s="127" t="s">
        <v>72</v>
      </c>
      <c r="AU243" s="127" t="s">
        <v>81</v>
      </c>
      <c r="AY243" s="120" t="s">
        <v>142</v>
      </c>
      <c r="BK243" s="128">
        <f>BK244</f>
        <v>0</v>
      </c>
    </row>
    <row r="244" spans="2:65" s="1" customFormat="1" ht="16.5" customHeight="1">
      <c r="B244" s="31"/>
      <c r="C244" s="159" t="s">
        <v>675</v>
      </c>
      <c r="D244" s="159" t="s">
        <v>212</v>
      </c>
      <c r="E244" s="160" t="s">
        <v>1571</v>
      </c>
      <c r="F244" s="161" t="s">
        <v>1572</v>
      </c>
      <c r="G244" s="162" t="s">
        <v>209</v>
      </c>
      <c r="H244" s="163">
        <v>12</v>
      </c>
      <c r="I244" s="164"/>
      <c r="J244" s="165">
        <f>ROUND(I244*H244,2)</f>
        <v>0</v>
      </c>
      <c r="K244" s="161" t="s">
        <v>1</v>
      </c>
      <c r="L244" s="166"/>
      <c r="M244" s="167" t="s">
        <v>1</v>
      </c>
      <c r="N244" s="168" t="s">
        <v>38</v>
      </c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AR244" s="142" t="s">
        <v>187</v>
      </c>
      <c r="AT244" s="142" t="s">
        <v>212</v>
      </c>
      <c r="AU244" s="142" t="s">
        <v>83</v>
      </c>
      <c r="AY244" s="16" t="s">
        <v>142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6" t="s">
        <v>81</v>
      </c>
      <c r="BK244" s="143">
        <f>ROUND(I244*H244,2)</f>
        <v>0</v>
      </c>
      <c r="BL244" s="16" t="s">
        <v>149</v>
      </c>
      <c r="BM244" s="142" t="s">
        <v>1573</v>
      </c>
    </row>
    <row r="245" spans="2:65" s="11" customFormat="1" ht="22.9" customHeight="1">
      <c r="B245" s="119"/>
      <c r="D245" s="120" t="s">
        <v>72</v>
      </c>
      <c r="E245" s="129" t="s">
        <v>1574</v>
      </c>
      <c r="F245" s="129" t="s">
        <v>1575</v>
      </c>
      <c r="I245" s="122"/>
      <c r="J245" s="130">
        <f>BK245</f>
        <v>0</v>
      </c>
      <c r="L245" s="119"/>
      <c r="M245" s="124"/>
      <c r="P245" s="125">
        <f>SUM(P246:P255)</f>
        <v>0</v>
      </c>
      <c r="R245" s="125">
        <f>SUM(R246:R255)</f>
        <v>0</v>
      </c>
      <c r="T245" s="126">
        <f>SUM(T246:T255)</f>
        <v>0</v>
      </c>
      <c r="AR245" s="120" t="s">
        <v>81</v>
      </c>
      <c r="AT245" s="127" t="s">
        <v>72</v>
      </c>
      <c r="AU245" s="127" t="s">
        <v>81</v>
      </c>
      <c r="AY245" s="120" t="s">
        <v>142</v>
      </c>
      <c r="BK245" s="128">
        <f>SUM(BK246:BK255)</f>
        <v>0</v>
      </c>
    </row>
    <row r="246" spans="2:65" s="1" customFormat="1" ht="16.5" customHeight="1">
      <c r="B246" s="31"/>
      <c r="C246" s="159" t="s">
        <v>681</v>
      </c>
      <c r="D246" s="159" t="s">
        <v>212</v>
      </c>
      <c r="E246" s="160" t="s">
        <v>1576</v>
      </c>
      <c r="F246" s="161" t="s">
        <v>1577</v>
      </c>
      <c r="G246" s="162" t="s">
        <v>209</v>
      </c>
      <c r="H246" s="163">
        <v>15</v>
      </c>
      <c r="I246" s="164"/>
      <c r="J246" s="165">
        <f t="shared" ref="J246:J255" si="60">ROUND(I246*H246,2)</f>
        <v>0</v>
      </c>
      <c r="K246" s="161" t="s">
        <v>1</v>
      </c>
      <c r="L246" s="166"/>
      <c r="M246" s="167" t="s">
        <v>1</v>
      </c>
      <c r="N246" s="168" t="s">
        <v>38</v>
      </c>
      <c r="P246" s="140">
        <f t="shared" ref="P246:P255" si="61">O246*H246</f>
        <v>0</v>
      </c>
      <c r="Q246" s="140">
        <v>0</v>
      </c>
      <c r="R246" s="140">
        <f t="shared" ref="R246:R255" si="62">Q246*H246</f>
        <v>0</v>
      </c>
      <c r="S246" s="140">
        <v>0</v>
      </c>
      <c r="T246" s="141">
        <f t="shared" ref="T246:T255" si="63">S246*H246</f>
        <v>0</v>
      </c>
      <c r="AR246" s="142" t="s">
        <v>187</v>
      </c>
      <c r="AT246" s="142" t="s">
        <v>212</v>
      </c>
      <c r="AU246" s="142" t="s">
        <v>83</v>
      </c>
      <c r="AY246" s="16" t="s">
        <v>142</v>
      </c>
      <c r="BE246" s="143">
        <f t="shared" ref="BE246:BE255" si="64">IF(N246="základní",J246,0)</f>
        <v>0</v>
      </c>
      <c r="BF246" s="143">
        <f t="shared" ref="BF246:BF255" si="65">IF(N246="snížená",J246,0)</f>
        <v>0</v>
      </c>
      <c r="BG246" s="143">
        <f t="shared" ref="BG246:BG255" si="66">IF(N246="zákl. přenesená",J246,0)</f>
        <v>0</v>
      </c>
      <c r="BH246" s="143">
        <f t="shared" ref="BH246:BH255" si="67">IF(N246="sníž. přenesená",J246,0)</f>
        <v>0</v>
      </c>
      <c r="BI246" s="143">
        <f t="shared" ref="BI246:BI255" si="68">IF(N246="nulová",J246,0)</f>
        <v>0</v>
      </c>
      <c r="BJ246" s="16" t="s">
        <v>81</v>
      </c>
      <c r="BK246" s="143">
        <f t="shared" ref="BK246:BK255" si="69">ROUND(I246*H246,2)</f>
        <v>0</v>
      </c>
      <c r="BL246" s="16" t="s">
        <v>149</v>
      </c>
      <c r="BM246" s="142" t="s">
        <v>1578</v>
      </c>
    </row>
    <row r="247" spans="2:65" s="1" customFormat="1" ht="16.5" customHeight="1">
      <c r="B247" s="31"/>
      <c r="C247" s="159" t="s">
        <v>685</v>
      </c>
      <c r="D247" s="159" t="s">
        <v>212</v>
      </c>
      <c r="E247" s="160" t="s">
        <v>1579</v>
      </c>
      <c r="F247" s="161" t="s">
        <v>1580</v>
      </c>
      <c r="G247" s="162" t="s">
        <v>209</v>
      </c>
      <c r="H247" s="163">
        <v>5</v>
      </c>
      <c r="I247" s="164"/>
      <c r="J247" s="165">
        <f t="shared" si="60"/>
        <v>0</v>
      </c>
      <c r="K247" s="161" t="s">
        <v>1</v>
      </c>
      <c r="L247" s="166"/>
      <c r="M247" s="167" t="s">
        <v>1</v>
      </c>
      <c r="N247" s="168" t="s">
        <v>38</v>
      </c>
      <c r="P247" s="140">
        <f t="shared" si="61"/>
        <v>0</v>
      </c>
      <c r="Q247" s="140">
        <v>0</v>
      </c>
      <c r="R247" s="140">
        <f t="shared" si="62"/>
        <v>0</v>
      </c>
      <c r="S247" s="140">
        <v>0</v>
      </c>
      <c r="T247" s="141">
        <f t="shared" si="63"/>
        <v>0</v>
      </c>
      <c r="AR247" s="142" t="s">
        <v>187</v>
      </c>
      <c r="AT247" s="142" t="s">
        <v>212</v>
      </c>
      <c r="AU247" s="142" t="s">
        <v>83</v>
      </c>
      <c r="AY247" s="16" t="s">
        <v>142</v>
      </c>
      <c r="BE247" s="143">
        <f t="shared" si="64"/>
        <v>0</v>
      </c>
      <c r="BF247" s="143">
        <f t="shared" si="65"/>
        <v>0</v>
      </c>
      <c r="BG247" s="143">
        <f t="shared" si="66"/>
        <v>0</v>
      </c>
      <c r="BH247" s="143">
        <f t="shared" si="67"/>
        <v>0</v>
      </c>
      <c r="BI247" s="143">
        <f t="shared" si="68"/>
        <v>0</v>
      </c>
      <c r="BJ247" s="16" t="s">
        <v>81</v>
      </c>
      <c r="BK247" s="143">
        <f t="shared" si="69"/>
        <v>0</v>
      </c>
      <c r="BL247" s="16" t="s">
        <v>149</v>
      </c>
      <c r="BM247" s="142" t="s">
        <v>1581</v>
      </c>
    </row>
    <row r="248" spans="2:65" s="1" customFormat="1" ht="16.5" customHeight="1">
      <c r="B248" s="31"/>
      <c r="C248" s="159" t="s">
        <v>691</v>
      </c>
      <c r="D248" s="159" t="s">
        <v>212</v>
      </c>
      <c r="E248" s="160" t="s">
        <v>1582</v>
      </c>
      <c r="F248" s="161" t="s">
        <v>1583</v>
      </c>
      <c r="G248" s="162" t="s">
        <v>1584</v>
      </c>
      <c r="H248" s="163">
        <v>6.2</v>
      </c>
      <c r="I248" s="164"/>
      <c r="J248" s="165">
        <f t="shared" si="60"/>
        <v>0</v>
      </c>
      <c r="K248" s="161" t="s">
        <v>1</v>
      </c>
      <c r="L248" s="166"/>
      <c r="M248" s="167" t="s">
        <v>1</v>
      </c>
      <c r="N248" s="168" t="s">
        <v>38</v>
      </c>
      <c r="P248" s="140">
        <f t="shared" si="61"/>
        <v>0</v>
      </c>
      <c r="Q248" s="140">
        <v>0</v>
      </c>
      <c r="R248" s="140">
        <f t="shared" si="62"/>
        <v>0</v>
      </c>
      <c r="S248" s="140">
        <v>0</v>
      </c>
      <c r="T248" s="141">
        <f t="shared" si="63"/>
        <v>0</v>
      </c>
      <c r="AR248" s="142" t="s">
        <v>187</v>
      </c>
      <c r="AT248" s="142" t="s">
        <v>212</v>
      </c>
      <c r="AU248" s="142" t="s">
        <v>83</v>
      </c>
      <c r="AY248" s="16" t="s">
        <v>142</v>
      </c>
      <c r="BE248" s="143">
        <f t="shared" si="64"/>
        <v>0</v>
      </c>
      <c r="BF248" s="143">
        <f t="shared" si="65"/>
        <v>0</v>
      </c>
      <c r="BG248" s="143">
        <f t="shared" si="66"/>
        <v>0</v>
      </c>
      <c r="BH248" s="143">
        <f t="shared" si="67"/>
        <v>0</v>
      </c>
      <c r="BI248" s="143">
        <f t="shared" si="68"/>
        <v>0</v>
      </c>
      <c r="BJ248" s="16" t="s">
        <v>81</v>
      </c>
      <c r="BK248" s="143">
        <f t="shared" si="69"/>
        <v>0</v>
      </c>
      <c r="BL248" s="16" t="s">
        <v>149</v>
      </c>
      <c r="BM248" s="142" t="s">
        <v>1585</v>
      </c>
    </row>
    <row r="249" spans="2:65" s="1" customFormat="1" ht="16.5" customHeight="1">
      <c r="B249" s="31"/>
      <c r="C249" s="159" t="s">
        <v>699</v>
      </c>
      <c r="D249" s="159" t="s">
        <v>212</v>
      </c>
      <c r="E249" s="160" t="s">
        <v>1586</v>
      </c>
      <c r="F249" s="161" t="s">
        <v>1587</v>
      </c>
      <c r="G249" s="162" t="s">
        <v>209</v>
      </c>
      <c r="H249" s="163">
        <v>5</v>
      </c>
      <c r="I249" s="164"/>
      <c r="J249" s="165">
        <f t="shared" si="60"/>
        <v>0</v>
      </c>
      <c r="K249" s="161" t="s">
        <v>1</v>
      </c>
      <c r="L249" s="166"/>
      <c r="M249" s="167" t="s">
        <v>1</v>
      </c>
      <c r="N249" s="168" t="s">
        <v>38</v>
      </c>
      <c r="P249" s="140">
        <f t="shared" si="61"/>
        <v>0</v>
      </c>
      <c r="Q249" s="140">
        <v>0</v>
      </c>
      <c r="R249" s="140">
        <f t="shared" si="62"/>
        <v>0</v>
      </c>
      <c r="S249" s="140">
        <v>0</v>
      </c>
      <c r="T249" s="141">
        <f t="shared" si="63"/>
        <v>0</v>
      </c>
      <c r="AR249" s="142" t="s">
        <v>187</v>
      </c>
      <c r="AT249" s="142" t="s">
        <v>212</v>
      </c>
      <c r="AU249" s="142" t="s">
        <v>83</v>
      </c>
      <c r="AY249" s="16" t="s">
        <v>142</v>
      </c>
      <c r="BE249" s="143">
        <f t="shared" si="64"/>
        <v>0</v>
      </c>
      <c r="BF249" s="143">
        <f t="shared" si="65"/>
        <v>0</v>
      </c>
      <c r="BG249" s="143">
        <f t="shared" si="66"/>
        <v>0</v>
      </c>
      <c r="BH249" s="143">
        <f t="shared" si="67"/>
        <v>0</v>
      </c>
      <c r="BI249" s="143">
        <f t="shared" si="68"/>
        <v>0</v>
      </c>
      <c r="BJ249" s="16" t="s">
        <v>81</v>
      </c>
      <c r="BK249" s="143">
        <f t="shared" si="69"/>
        <v>0</v>
      </c>
      <c r="BL249" s="16" t="s">
        <v>149</v>
      </c>
      <c r="BM249" s="142" t="s">
        <v>1588</v>
      </c>
    </row>
    <row r="250" spans="2:65" s="1" customFormat="1" ht="16.5" customHeight="1">
      <c r="B250" s="31"/>
      <c r="C250" s="159" t="s">
        <v>703</v>
      </c>
      <c r="D250" s="159" t="s">
        <v>212</v>
      </c>
      <c r="E250" s="160" t="s">
        <v>1589</v>
      </c>
      <c r="F250" s="161" t="s">
        <v>1590</v>
      </c>
      <c r="G250" s="162" t="s">
        <v>209</v>
      </c>
      <c r="H250" s="163">
        <v>5</v>
      </c>
      <c r="I250" s="164"/>
      <c r="J250" s="165">
        <f t="shared" si="60"/>
        <v>0</v>
      </c>
      <c r="K250" s="161" t="s">
        <v>1</v>
      </c>
      <c r="L250" s="166"/>
      <c r="M250" s="167" t="s">
        <v>1</v>
      </c>
      <c r="N250" s="168" t="s">
        <v>38</v>
      </c>
      <c r="P250" s="140">
        <f t="shared" si="61"/>
        <v>0</v>
      </c>
      <c r="Q250" s="140">
        <v>0</v>
      </c>
      <c r="R250" s="140">
        <f t="shared" si="62"/>
        <v>0</v>
      </c>
      <c r="S250" s="140">
        <v>0</v>
      </c>
      <c r="T250" s="141">
        <f t="shared" si="63"/>
        <v>0</v>
      </c>
      <c r="AR250" s="142" t="s">
        <v>187</v>
      </c>
      <c r="AT250" s="142" t="s">
        <v>212</v>
      </c>
      <c r="AU250" s="142" t="s">
        <v>83</v>
      </c>
      <c r="AY250" s="16" t="s">
        <v>142</v>
      </c>
      <c r="BE250" s="143">
        <f t="shared" si="64"/>
        <v>0</v>
      </c>
      <c r="BF250" s="143">
        <f t="shared" si="65"/>
        <v>0</v>
      </c>
      <c r="BG250" s="143">
        <f t="shared" si="66"/>
        <v>0</v>
      </c>
      <c r="BH250" s="143">
        <f t="shared" si="67"/>
        <v>0</v>
      </c>
      <c r="BI250" s="143">
        <f t="shared" si="68"/>
        <v>0</v>
      </c>
      <c r="BJ250" s="16" t="s">
        <v>81</v>
      </c>
      <c r="BK250" s="143">
        <f t="shared" si="69"/>
        <v>0</v>
      </c>
      <c r="BL250" s="16" t="s">
        <v>149</v>
      </c>
      <c r="BM250" s="142" t="s">
        <v>1591</v>
      </c>
    </row>
    <row r="251" spans="2:65" s="1" customFormat="1" ht="16.5" customHeight="1">
      <c r="B251" s="31"/>
      <c r="C251" s="159" t="s">
        <v>709</v>
      </c>
      <c r="D251" s="159" t="s">
        <v>212</v>
      </c>
      <c r="E251" s="160" t="s">
        <v>1592</v>
      </c>
      <c r="F251" s="161" t="s">
        <v>1593</v>
      </c>
      <c r="G251" s="162" t="s">
        <v>209</v>
      </c>
      <c r="H251" s="163">
        <v>16</v>
      </c>
      <c r="I251" s="164"/>
      <c r="J251" s="165">
        <f t="shared" si="60"/>
        <v>0</v>
      </c>
      <c r="K251" s="161" t="s">
        <v>1</v>
      </c>
      <c r="L251" s="166"/>
      <c r="M251" s="167" t="s">
        <v>1</v>
      </c>
      <c r="N251" s="168" t="s">
        <v>38</v>
      </c>
      <c r="P251" s="140">
        <f t="shared" si="61"/>
        <v>0</v>
      </c>
      <c r="Q251" s="140">
        <v>0</v>
      </c>
      <c r="R251" s="140">
        <f t="shared" si="62"/>
        <v>0</v>
      </c>
      <c r="S251" s="140">
        <v>0</v>
      </c>
      <c r="T251" s="141">
        <f t="shared" si="63"/>
        <v>0</v>
      </c>
      <c r="AR251" s="142" t="s">
        <v>187</v>
      </c>
      <c r="AT251" s="142" t="s">
        <v>212</v>
      </c>
      <c r="AU251" s="142" t="s">
        <v>83</v>
      </c>
      <c r="AY251" s="16" t="s">
        <v>142</v>
      </c>
      <c r="BE251" s="143">
        <f t="shared" si="64"/>
        <v>0</v>
      </c>
      <c r="BF251" s="143">
        <f t="shared" si="65"/>
        <v>0</v>
      </c>
      <c r="BG251" s="143">
        <f t="shared" si="66"/>
        <v>0</v>
      </c>
      <c r="BH251" s="143">
        <f t="shared" si="67"/>
        <v>0</v>
      </c>
      <c r="BI251" s="143">
        <f t="shared" si="68"/>
        <v>0</v>
      </c>
      <c r="BJ251" s="16" t="s">
        <v>81</v>
      </c>
      <c r="BK251" s="143">
        <f t="shared" si="69"/>
        <v>0</v>
      </c>
      <c r="BL251" s="16" t="s">
        <v>149</v>
      </c>
      <c r="BM251" s="142" t="s">
        <v>1594</v>
      </c>
    </row>
    <row r="252" spans="2:65" s="1" customFormat="1" ht="16.5" customHeight="1">
      <c r="B252" s="31"/>
      <c r="C252" s="159" t="s">
        <v>715</v>
      </c>
      <c r="D252" s="159" t="s">
        <v>212</v>
      </c>
      <c r="E252" s="160" t="s">
        <v>1595</v>
      </c>
      <c r="F252" s="161" t="s">
        <v>1596</v>
      </c>
      <c r="G252" s="162" t="s">
        <v>1584</v>
      </c>
      <c r="H252" s="163">
        <v>6.8</v>
      </c>
      <c r="I252" s="164"/>
      <c r="J252" s="165">
        <f t="shared" si="60"/>
        <v>0</v>
      </c>
      <c r="K252" s="161" t="s">
        <v>1</v>
      </c>
      <c r="L252" s="166"/>
      <c r="M252" s="167" t="s">
        <v>1</v>
      </c>
      <c r="N252" s="168" t="s">
        <v>38</v>
      </c>
      <c r="P252" s="140">
        <f t="shared" si="61"/>
        <v>0</v>
      </c>
      <c r="Q252" s="140">
        <v>0</v>
      </c>
      <c r="R252" s="140">
        <f t="shared" si="62"/>
        <v>0</v>
      </c>
      <c r="S252" s="140">
        <v>0</v>
      </c>
      <c r="T252" s="141">
        <f t="shared" si="63"/>
        <v>0</v>
      </c>
      <c r="AR252" s="142" t="s">
        <v>187</v>
      </c>
      <c r="AT252" s="142" t="s">
        <v>212</v>
      </c>
      <c r="AU252" s="142" t="s">
        <v>83</v>
      </c>
      <c r="AY252" s="16" t="s">
        <v>142</v>
      </c>
      <c r="BE252" s="143">
        <f t="shared" si="64"/>
        <v>0</v>
      </c>
      <c r="BF252" s="143">
        <f t="shared" si="65"/>
        <v>0</v>
      </c>
      <c r="BG252" s="143">
        <f t="shared" si="66"/>
        <v>0</v>
      </c>
      <c r="BH252" s="143">
        <f t="shared" si="67"/>
        <v>0</v>
      </c>
      <c r="BI252" s="143">
        <f t="shared" si="68"/>
        <v>0</v>
      </c>
      <c r="BJ252" s="16" t="s">
        <v>81</v>
      </c>
      <c r="BK252" s="143">
        <f t="shared" si="69"/>
        <v>0</v>
      </c>
      <c r="BL252" s="16" t="s">
        <v>149</v>
      </c>
      <c r="BM252" s="142" t="s">
        <v>1597</v>
      </c>
    </row>
    <row r="253" spans="2:65" s="1" customFormat="1" ht="16.5" customHeight="1">
      <c r="B253" s="31"/>
      <c r="C253" s="159" t="s">
        <v>719</v>
      </c>
      <c r="D253" s="159" t="s">
        <v>212</v>
      </c>
      <c r="E253" s="160" t="s">
        <v>1598</v>
      </c>
      <c r="F253" s="161" t="s">
        <v>1599</v>
      </c>
      <c r="G253" s="162" t="s">
        <v>209</v>
      </c>
      <c r="H253" s="163">
        <v>5</v>
      </c>
      <c r="I253" s="164"/>
      <c r="J253" s="165">
        <f t="shared" si="60"/>
        <v>0</v>
      </c>
      <c r="K253" s="161" t="s">
        <v>1</v>
      </c>
      <c r="L253" s="166"/>
      <c r="M253" s="167" t="s">
        <v>1</v>
      </c>
      <c r="N253" s="168" t="s">
        <v>38</v>
      </c>
      <c r="P253" s="140">
        <f t="shared" si="61"/>
        <v>0</v>
      </c>
      <c r="Q253" s="140">
        <v>0</v>
      </c>
      <c r="R253" s="140">
        <f t="shared" si="62"/>
        <v>0</v>
      </c>
      <c r="S253" s="140">
        <v>0</v>
      </c>
      <c r="T253" s="141">
        <f t="shared" si="63"/>
        <v>0</v>
      </c>
      <c r="AR253" s="142" t="s">
        <v>187</v>
      </c>
      <c r="AT253" s="142" t="s">
        <v>212</v>
      </c>
      <c r="AU253" s="142" t="s">
        <v>83</v>
      </c>
      <c r="AY253" s="16" t="s">
        <v>142</v>
      </c>
      <c r="BE253" s="143">
        <f t="shared" si="64"/>
        <v>0</v>
      </c>
      <c r="BF253" s="143">
        <f t="shared" si="65"/>
        <v>0</v>
      </c>
      <c r="BG253" s="143">
        <f t="shared" si="66"/>
        <v>0</v>
      </c>
      <c r="BH253" s="143">
        <f t="shared" si="67"/>
        <v>0</v>
      </c>
      <c r="BI253" s="143">
        <f t="shared" si="68"/>
        <v>0</v>
      </c>
      <c r="BJ253" s="16" t="s">
        <v>81</v>
      </c>
      <c r="BK253" s="143">
        <f t="shared" si="69"/>
        <v>0</v>
      </c>
      <c r="BL253" s="16" t="s">
        <v>149</v>
      </c>
      <c r="BM253" s="142" t="s">
        <v>1600</v>
      </c>
    </row>
    <row r="254" spans="2:65" s="1" customFormat="1" ht="16.5" customHeight="1">
      <c r="B254" s="31"/>
      <c r="C254" s="159" t="s">
        <v>723</v>
      </c>
      <c r="D254" s="159" t="s">
        <v>212</v>
      </c>
      <c r="E254" s="160" t="s">
        <v>1601</v>
      </c>
      <c r="F254" s="161" t="s">
        <v>1602</v>
      </c>
      <c r="G254" s="162" t="s">
        <v>209</v>
      </c>
      <c r="H254" s="163">
        <v>20</v>
      </c>
      <c r="I254" s="164"/>
      <c r="J254" s="165">
        <f t="shared" si="60"/>
        <v>0</v>
      </c>
      <c r="K254" s="161" t="s">
        <v>1</v>
      </c>
      <c r="L254" s="166"/>
      <c r="M254" s="167" t="s">
        <v>1</v>
      </c>
      <c r="N254" s="168" t="s">
        <v>38</v>
      </c>
      <c r="P254" s="140">
        <f t="shared" si="61"/>
        <v>0</v>
      </c>
      <c r="Q254" s="140">
        <v>0</v>
      </c>
      <c r="R254" s="140">
        <f t="shared" si="62"/>
        <v>0</v>
      </c>
      <c r="S254" s="140">
        <v>0</v>
      </c>
      <c r="T254" s="141">
        <f t="shared" si="63"/>
        <v>0</v>
      </c>
      <c r="AR254" s="142" t="s">
        <v>187</v>
      </c>
      <c r="AT254" s="142" t="s">
        <v>212</v>
      </c>
      <c r="AU254" s="142" t="s">
        <v>83</v>
      </c>
      <c r="AY254" s="16" t="s">
        <v>142</v>
      </c>
      <c r="BE254" s="143">
        <f t="shared" si="64"/>
        <v>0</v>
      </c>
      <c r="BF254" s="143">
        <f t="shared" si="65"/>
        <v>0</v>
      </c>
      <c r="BG254" s="143">
        <f t="shared" si="66"/>
        <v>0</v>
      </c>
      <c r="BH254" s="143">
        <f t="shared" si="67"/>
        <v>0</v>
      </c>
      <c r="BI254" s="143">
        <f t="shared" si="68"/>
        <v>0</v>
      </c>
      <c r="BJ254" s="16" t="s">
        <v>81</v>
      </c>
      <c r="BK254" s="143">
        <f t="shared" si="69"/>
        <v>0</v>
      </c>
      <c r="BL254" s="16" t="s">
        <v>149</v>
      </c>
      <c r="BM254" s="142" t="s">
        <v>1603</v>
      </c>
    </row>
    <row r="255" spans="2:65" s="1" customFormat="1" ht="16.5" customHeight="1">
      <c r="B255" s="31"/>
      <c r="C255" s="159" t="s">
        <v>727</v>
      </c>
      <c r="D255" s="159" t="s">
        <v>212</v>
      </c>
      <c r="E255" s="160" t="s">
        <v>1604</v>
      </c>
      <c r="F255" s="161" t="s">
        <v>1605</v>
      </c>
      <c r="G255" s="162" t="s">
        <v>209</v>
      </c>
      <c r="H255" s="163">
        <v>30</v>
      </c>
      <c r="I255" s="164"/>
      <c r="J255" s="165">
        <f t="shared" si="60"/>
        <v>0</v>
      </c>
      <c r="K255" s="161" t="s">
        <v>1</v>
      </c>
      <c r="L255" s="166"/>
      <c r="M255" s="167" t="s">
        <v>1</v>
      </c>
      <c r="N255" s="168" t="s">
        <v>38</v>
      </c>
      <c r="P255" s="140">
        <f t="shared" si="61"/>
        <v>0</v>
      </c>
      <c r="Q255" s="140">
        <v>0</v>
      </c>
      <c r="R255" s="140">
        <f t="shared" si="62"/>
        <v>0</v>
      </c>
      <c r="S255" s="140">
        <v>0</v>
      </c>
      <c r="T255" s="141">
        <f t="shared" si="63"/>
        <v>0</v>
      </c>
      <c r="AR255" s="142" t="s">
        <v>187</v>
      </c>
      <c r="AT255" s="142" t="s">
        <v>212</v>
      </c>
      <c r="AU255" s="142" t="s">
        <v>83</v>
      </c>
      <c r="AY255" s="16" t="s">
        <v>142</v>
      </c>
      <c r="BE255" s="143">
        <f t="shared" si="64"/>
        <v>0</v>
      </c>
      <c r="BF255" s="143">
        <f t="shared" si="65"/>
        <v>0</v>
      </c>
      <c r="BG255" s="143">
        <f t="shared" si="66"/>
        <v>0</v>
      </c>
      <c r="BH255" s="143">
        <f t="shared" si="67"/>
        <v>0</v>
      </c>
      <c r="BI255" s="143">
        <f t="shared" si="68"/>
        <v>0</v>
      </c>
      <c r="BJ255" s="16" t="s">
        <v>81</v>
      </c>
      <c r="BK255" s="143">
        <f t="shared" si="69"/>
        <v>0</v>
      </c>
      <c r="BL255" s="16" t="s">
        <v>149</v>
      </c>
      <c r="BM255" s="142" t="s">
        <v>1606</v>
      </c>
    </row>
    <row r="256" spans="2:65" s="11" customFormat="1" ht="22.9" customHeight="1">
      <c r="B256" s="119"/>
      <c r="D256" s="120" t="s">
        <v>72</v>
      </c>
      <c r="E256" s="129" t="s">
        <v>1607</v>
      </c>
      <c r="F256" s="129" t="s">
        <v>1608</v>
      </c>
      <c r="I256" s="122"/>
      <c r="J256" s="130">
        <f>BK256</f>
        <v>0</v>
      </c>
      <c r="L256" s="119"/>
      <c r="M256" s="124"/>
      <c r="P256" s="125">
        <f>P257</f>
        <v>0</v>
      </c>
      <c r="R256" s="125">
        <f>R257</f>
        <v>0</v>
      </c>
      <c r="T256" s="126">
        <f>T257</f>
        <v>0</v>
      </c>
      <c r="AR256" s="120" t="s">
        <v>81</v>
      </c>
      <c r="AT256" s="127" t="s">
        <v>72</v>
      </c>
      <c r="AU256" s="127" t="s">
        <v>81</v>
      </c>
      <c r="AY256" s="120" t="s">
        <v>142</v>
      </c>
      <c r="BK256" s="128">
        <f>BK257</f>
        <v>0</v>
      </c>
    </row>
    <row r="257" spans="2:65" s="1" customFormat="1" ht="16.5" customHeight="1">
      <c r="B257" s="31"/>
      <c r="C257" s="159" t="s">
        <v>732</v>
      </c>
      <c r="D257" s="159" t="s">
        <v>212</v>
      </c>
      <c r="E257" s="160" t="s">
        <v>1609</v>
      </c>
      <c r="F257" s="161" t="s">
        <v>1610</v>
      </c>
      <c r="G257" s="162" t="s">
        <v>209</v>
      </c>
      <c r="H257" s="163">
        <v>2</v>
      </c>
      <c r="I257" s="164"/>
      <c r="J257" s="165">
        <f>ROUND(I257*H257,2)</f>
        <v>0</v>
      </c>
      <c r="K257" s="161" t="s">
        <v>1</v>
      </c>
      <c r="L257" s="166"/>
      <c r="M257" s="167" t="s">
        <v>1</v>
      </c>
      <c r="N257" s="168" t="s">
        <v>38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187</v>
      </c>
      <c r="AT257" s="142" t="s">
        <v>212</v>
      </c>
      <c r="AU257" s="142" t="s">
        <v>83</v>
      </c>
      <c r="AY257" s="16" t="s">
        <v>142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6" t="s">
        <v>81</v>
      </c>
      <c r="BK257" s="143">
        <f>ROUND(I257*H257,2)</f>
        <v>0</v>
      </c>
      <c r="BL257" s="16" t="s">
        <v>149</v>
      </c>
      <c r="BM257" s="142" t="s">
        <v>1611</v>
      </c>
    </row>
    <row r="258" spans="2:65" s="11" customFormat="1" ht="22.9" customHeight="1">
      <c r="B258" s="119"/>
      <c r="D258" s="120" t="s">
        <v>72</v>
      </c>
      <c r="E258" s="129" t="s">
        <v>1612</v>
      </c>
      <c r="F258" s="129" t="s">
        <v>1613</v>
      </c>
      <c r="I258" s="122"/>
      <c r="J258" s="130">
        <f>BK258</f>
        <v>0</v>
      </c>
      <c r="L258" s="119"/>
      <c r="M258" s="124"/>
      <c r="P258" s="125">
        <f>SUM(P259:P332)</f>
        <v>0</v>
      </c>
      <c r="R258" s="125">
        <f>SUM(R259:R332)</f>
        <v>0</v>
      </c>
      <c r="T258" s="126">
        <f>SUM(T259:T332)</f>
        <v>0</v>
      </c>
      <c r="AR258" s="120" t="s">
        <v>81</v>
      </c>
      <c r="AT258" s="127" t="s">
        <v>72</v>
      </c>
      <c r="AU258" s="127" t="s">
        <v>81</v>
      </c>
      <c r="AY258" s="120" t="s">
        <v>142</v>
      </c>
      <c r="BK258" s="128">
        <f>SUM(BK259:BK332)</f>
        <v>0</v>
      </c>
    </row>
    <row r="259" spans="2:65" s="1" customFormat="1" ht="16.5" customHeight="1">
      <c r="B259" s="31"/>
      <c r="C259" s="131" t="s">
        <v>736</v>
      </c>
      <c r="D259" s="131" t="s">
        <v>144</v>
      </c>
      <c r="E259" s="132" t="s">
        <v>1614</v>
      </c>
      <c r="F259" s="133" t="s">
        <v>1615</v>
      </c>
      <c r="G259" s="134" t="s">
        <v>209</v>
      </c>
      <c r="H259" s="135">
        <v>20</v>
      </c>
      <c r="I259" s="136"/>
      <c r="J259" s="137">
        <f t="shared" ref="J259:J290" si="70">ROUND(I259*H259,2)</f>
        <v>0</v>
      </c>
      <c r="K259" s="133" t="s">
        <v>1</v>
      </c>
      <c r="L259" s="31"/>
      <c r="M259" s="138" t="s">
        <v>1</v>
      </c>
      <c r="N259" s="139" t="s">
        <v>38</v>
      </c>
      <c r="P259" s="140">
        <f t="shared" ref="P259:P290" si="71">O259*H259</f>
        <v>0</v>
      </c>
      <c r="Q259" s="140">
        <v>0</v>
      </c>
      <c r="R259" s="140">
        <f t="shared" ref="R259:R290" si="72">Q259*H259</f>
        <v>0</v>
      </c>
      <c r="S259" s="140">
        <v>0</v>
      </c>
      <c r="T259" s="141">
        <f t="shared" ref="T259:T290" si="73">S259*H259</f>
        <v>0</v>
      </c>
      <c r="AR259" s="142" t="s">
        <v>149</v>
      </c>
      <c r="AT259" s="142" t="s">
        <v>144</v>
      </c>
      <c r="AU259" s="142" t="s">
        <v>83</v>
      </c>
      <c r="AY259" s="16" t="s">
        <v>142</v>
      </c>
      <c r="BE259" s="143">
        <f t="shared" ref="BE259:BE290" si="74">IF(N259="základní",J259,0)</f>
        <v>0</v>
      </c>
      <c r="BF259" s="143">
        <f t="shared" ref="BF259:BF290" si="75">IF(N259="snížená",J259,0)</f>
        <v>0</v>
      </c>
      <c r="BG259" s="143">
        <f t="shared" ref="BG259:BG290" si="76">IF(N259="zákl. přenesená",J259,0)</f>
        <v>0</v>
      </c>
      <c r="BH259" s="143">
        <f t="shared" ref="BH259:BH290" si="77">IF(N259="sníž. přenesená",J259,0)</f>
        <v>0</v>
      </c>
      <c r="BI259" s="143">
        <f t="shared" ref="BI259:BI290" si="78">IF(N259="nulová",J259,0)</f>
        <v>0</v>
      </c>
      <c r="BJ259" s="16" t="s">
        <v>81</v>
      </c>
      <c r="BK259" s="143">
        <f t="shared" ref="BK259:BK290" si="79">ROUND(I259*H259,2)</f>
        <v>0</v>
      </c>
      <c r="BL259" s="16" t="s">
        <v>149</v>
      </c>
      <c r="BM259" s="142" t="s">
        <v>1616</v>
      </c>
    </row>
    <row r="260" spans="2:65" s="1" customFormat="1" ht="16.5" customHeight="1">
      <c r="B260" s="31"/>
      <c r="C260" s="131" t="s">
        <v>741</v>
      </c>
      <c r="D260" s="131" t="s">
        <v>144</v>
      </c>
      <c r="E260" s="132" t="s">
        <v>1617</v>
      </c>
      <c r="F260" s="133" t="s">
        <v>1618</v>
      </c>
      <c r="G260" s="134" t="s">
        <v>209</v>
      </c>
      <c r="H260" s="135">
        <v>1</v>
      </c>
      <c r="I260" s="136"/>
      <c r="J260" s="137">
        <f t="shared" si="70"/>
        <v>0</v>
      </c>
      <c r="K260" s="133" t="s">
        <v>1</v>
      </c>
      <c r="L260" s="31"/>
      <c r="M260" s="138" t="s">
        <v>1</v>
      </c>
      <c r="N260" s="139" t="s">
        <v>38</v>
      </c>
      <c r="P260" s="140">
        <f t="shared" si="71"/>
        <v>0</v>
      </c>
      <c r="Q260" s="140">
        <v>0</v>
      </c>
      <c r="R260" s="140">
        <f t="shared" si="72"/>
        <v>0</v>
      </c>
      <c r="S260" s="140">
        <v>0</v>
      </c>
      <c r="T260" s="141">
        <f t="shared" si="73"/>
        <v>0</v>
      </c>
      <c r="AR260" s="142" t="s">
        <v>149</v>
      </c>
      <c r="AT260" s="142" t="s">
        <v>144</v>
      </c>
      <c r="AU260" s="142" t="s">
        <v>83</v>
      </c>
      <c r="AY260" s="16" t="s">
        <v>142</v>
      </c>
      <c r="BE260" s="143">
        <f t="shared" si="74"/>
        <v>0</v>
      </c>
      <c r="BF260" s="143">
        <f t="shared" si="75"/>
        <v>0</v>
      </c>
      <c r="BG260" s="143">
        <f t="shared" si="76"/>
        <v>0</v>
      </c>
      <c r="BH260" s="143">
        <f t="shared" si="77"/>
        <v>0</v>
      </c>
      <c r="BI260" s="143">
        <f t="shared" si="78"/>
        <v>0</v>
      </c>
      <c r="BJ260" s="16" t="s">
        <v>81</v>
      </c>
      <c r="BK260" s="143">
        <f t="shared" si="79"/>
        <v>0</v>
      </c>
      <c r="BL260" s="16" t="s">
        <v>149</v>
      </c>
      <c r="BM260" s="142" t="s">
        <v>1619</v>
      </c>
    </row>
    <row r="261" spans="2:65" s="1" customFormat="1" ht="16.5" customHeight="1">
      <c r="B261" s="31"/>
      <c r="C261" s="131" t="s">
        <v>745</v>
      </c>
      <c r="D261" s="131" t="s">
        <v>144</v>
      </c>
      <c r="E261" s="132" t="s">
        <v>1620</v>
      </c>
      <c r="F261" s="133" t="s">
        <v>1621</v>
      </c>
      <c r="G261" s="134" t="s">
        <v>665</v>
      </c>
      <c r="H261" s="135">
        <v>1</v>
      </c>
      <c r="I261" s="136"/>
      <c r="J261" s="137">
        <f t="shared" si="70"/>
        <v>0</v>
      </c>
      <c r="K261" s="133" t="s">
        <v>1</v>
      </c>
      <c r="L261" s="31"/>
      <c r="M261" s="138" t="s">
        <v>1</v>
      </c>
      <c r="N261" s="139" t="s">
        <v>38</v>
      </c>
      <c r="P261" s="140">
        <f t="shared" si="71"/>
        <v>0</v>
      </c>
      <c r="Q261" s="140">
        <v>0</v>
      </c>
      <c r="R261" s="140">
        <f t="shared" si="72"/>
        <v>0</v>
      </c>
      <c r="S261" s="140">
        <v>0</v>
      </c>
      <c r="T261" s="141">
        <f t="shared" si="73"/>
        <v>0</v>
      </c>
      <c r="AR261" s="142" t="s">
        <v>149</v>
      </c>
      <c r="AT261" s="142" t="s">
        <v>144</v>
      </c>
      <c r="AU261" s="142" t="s">
        <v>83</v>
      </c>
      <c r="AY261" s="16" t="s">
        <v>142</v>
      </c>
      <c r="BE261" s="143">
        <f t="shared" si="74"/>
        <v>0</v>
      </c>
      <c r="BF261" s="143">
        <f t="shared" si="75"/>
        <v>0</v>
      </c>
      <c r="BG261" s="143">
        <f t="shared" si="76"/>
        <v>0</v>
      </c>
      <c r="BH261" s="143">
        <f t="shared" si="77"/>
        <v>0</v>
      </c>
      <c r="BI261" s="143">
        <f t="shared" si="78"/>
        <v>0</v>
      </c>
      <c r="BJ261" s="16" t="s">
        <v>81</v>
      </c>
      <c r="BK261" s="143">
        <f t="shared" si="79"/>
        <v>0</v>
      </c>
      <c r="BL261" s="16" t="s">
        <v>149</v>
      </c>
      <c r="BM261" s="142" t="s">
        <v>1622</v>
      </c>
    </row>
    <row r="262" spans="2:65" s="1" customFormat="1" ht="16.5" customHeight="1">
      <c r="B262" s="31"/>
      <c r="C262" s="131" t="s">
        <v>750</v>
      </c>
      <c r="D262" s="131" t="s">
        <v>144</v>
      </c>
      <c r="E262" s="132" t="s">
        <v>1623</v>
      </c>
      <c r="F262" s="133" t="s">
        <v>1624</v>
      </c>
      <c r="G262" s="134" t="s">
        <v>665</v>
      </c>
      <c r="H262" s="135">
        <v>1</v>
      </c>
      <c r="I262" s="136"/>
      <c r="J262" s="137">
        <f t="shared" si="70"/>
        <v>0</v>
      </c>
      <c r="K262" s="133" t="s">
        <v>1</v>
      </c>
      <c r="L262" s="31"/>
      <c r="M262" s="138" t="s">
        <v>1</v>
      </c>
      <c r="N262" s="139" t="s">
        <v>38</v>
      </c>
      <c r="P262" s="140">
        <f t="shared" si="71"/>
        <v>0</v>
      </c>
      <c r="Q262" s="140">
        <v>0</v>
      </c>
      <c r="R262" s="140">
        <f t="shared" si="72"/>
        <v>0</v>
      </c>
      <c r="S262" s="140">
        <v>0</v>
      </c>
      <c r="T262" s="141">
        <f t="shared" si="73"/>
        <v>0</v>
      </c>
      <c r="AR262" s="142" t="s">
        <v>149</v>
      </c>
      <c r="AT262" s="142" t="s">
        <v>144</v>
      </c>
      <c r="AU262" s="142" t="s">
        <v>83</v>
      </c>
      <c r="AY262" s="16" t="s">
        <v>142</v>
      </c>
      <c r="BE262" s="143">
        <f t="shared" si="74"/>
        <v>0</v>
      </c>
      <c r="BF262" s="143">
        <f t="shared" si="75"/>
        <v>0</v>
      </c>
      <c r="BG262" s="143">
        <f t="shared" si="76"/>
        <v>0</v>
      </c>
      <c r="BH262" s="143">
        <f t="shared" si="77"/>
        <v>0</v>
      </c>
      <c r="BI262" s="143">
        <f t="shared" si="78"/>
        <v>0</v>
      </c>
      <c r="BJ262" s="16" t="s">
        <v>81</v>
      </c>
      <c r="BK262" s="143">
        <f t="shared" si="79"/>
        <v>0</v>
      </c>
      <c r="BL262" s="16" t="s">
        <v>149</v>
      </c>
      <c r="BM262" s="142" t="s">
        <v>1625</v>
      </c>
    </row>
    <row r="263" spans="2:65" s="1" customFormat="1" ht="16.5" customHeight="1">
      <c r="B263" s="31"/>
      <c r="C263" s="131" t="s">
        <v>756</v>
      </c>
      <c r="D263" s="131" t="s">
        <v>144</v>
      </c>
      <c r="E263" s="132" t="s">
        <v>1626</v>
      </c>
      <c r="F263" s="133" t="s">
        <v>1627</v>
      </c>
      <c r="G263" s="134" t="s">
        <v>665</v>
      </c>
      <c r="H263" s="135">
        <v>1</v>
      </c>
      <c r="I263" s="136"/>
      <c r="J263" s="137">
        <f t="shared" si="70"/>
        <v>0</v>
      </c>
      <c r="K263" s="133" t="s">
        <v>1</v>
      </c>
      <c r="L263" s="31"/>
      <c r="M263" s="138" t="s">
        <v>1</v>
      </c>
      <c r="N263" s="139" t="s">
        <v>38</v>
      </c>
      <c r="P263" s="140">
        <f t="shared" si="71"/>
        <v>0</v>
      </c>
      <c r="Q263" s="140">
        <v>0</v>
      </c>
      <c r="R263" s="140">
        <f t="shared" si="72"/>
        <v>0</v>
      </c>
      <c r="S263" s="140">
        <v>0</v>
      </c>
      <c r="T263" s="141">
        <f t="shared" si="73"/>
        <v>0</v>
      </c>
      <c r="AR263" s="142" t="s">
        <v>149</v>
      </c>
      <c r="AT263" s="142" t="s">
        <v>144</v>
      </c>
      <c r="AU263" s="142" t="s">
        <v>83</v>
      </c>
      <c r="AY263" s="16" t="s">
        <v>142</v>
      </c>
      <c r="BE263" s="143">
        <f t="shared" si="74"/>
        <v>0</v>
      </c>
      <c r="BF263" s="143">
        <f t="shared" si="75"/>
        <v>0</v>
      </c>
      <c r="BG263" s="143">
        <f t="shared" si="76"/>
        <v>0</v>
      </c>
      <c r="BH263" s="143">
        <f t="shared" si="77"/>
        <v>0</v>
      </c>
      <c r="BI263" s="143">
        <f t="shared" si="78"/>
        <v>0</v>
      </c>
      <c r="BJ263" s="16" t="s">
        <v>81</v>
      </c>
      <c r="BK263" s="143">
        <f t="shared" si="79"/>
        <v>0</v>
      </c>
      <c r="BL263" s="16" t="s">
        <v>149</v>
      </c>
      <c r="BM263" s="142" t="s">
        <v>1628</v>
      </c>
    </row>
    <row r="264" spans="2:65" s="1" customFormat="1" ht="16.5" customHeight="1">
      <c r="B264" s="31"/>
      <c r="C264" s="131" t="s">
        <v>761</v>
      </c>
      <c r="D264" s="131" t="s">
        <v>144</v>
      </c>
      <c r="E264" s="132" t="s">
        <v>1629</v>
      </c>
      <c r="F264" s="133" t="s">
        <v>1630</v>
      </c>
      <c r="G264" s="134" t="s">
        <v>665</v>
      </c>
      <c r="H264" s="135">
        <v>1</v>
      </c>
      <c r="I264" s="136"/>
      <c r="J264" s="137">
        <f t="shared" si="70"/>
        <v>0</v>
      </c>
      <c r="K264" s="133" t="s">
        <v>1</v>
      </c>
      <c r="L264" s="31"/>
      <c r="M264" s="138" t="s">
        <v>1</v>
      </c>
      <c r="N264" s="139" t="s">
        <v>38</v>
      </c>
      <c r="P264" s="140">
        <f t="shared" si="71"/>
        <v>0</v>
      </c>
      <c r="Q264" s="140">
        <v>0</v>
      </c>
      <c r="R264" s="140">
        <f t="shared" si="72"/>
        <v>0</v>
      </c>
      <c r="S264" s="140">
        <v>0</v>
      </c>
      <c r="T264" s="141">
        <f t="shared" si="73"/>
        <v>0</v>
      </c>
      <c r="AR264" s="142" t="s">
        <v>149</v>
      </c>
      <c r="AT264" s="142" t="s">
        <v>144</v>
      </c>
      <c r="AU264" s="142" t="s">
        <v>83</v>
      </c>
      <c r="AY264" s="16" t="s">
        <v>142</v>
      </c>
      <c r="BE264" s="143">
        <f t="shared" si="74"/>
        <v>0</v>
      </c>
      <c r="BF264" s="143">
        <f t="shared" si="75"/>
        <v>0</v>
      </c>
      <c r="BG264" s="143">
        <f t="shared" si="76"/>
        <v>0</v>
      </c>
      <c r="BH264" s="143">
        <f t="shared" si="77"/>
        <v>0</v>
      </c>
      <c r="BI264" s="143">
        <f t="shared" si="78"/>
        <v>0</v>
      </c>
      <c r="BJ264" s="16" t="s">
        <v>81</v>
      </c>
      <c r="BK264" s="143">
        <f t="shared" si="79"/>
        <v>0</v>
      </c>
      <c r="BL264" s="16" t="s">
        <v>149</v>
      </c>
      <c r="BM264" s="142" t="s">
        <v>1631</v>
      </c>
    </row>
    <row r="265" spans="2:65" s="1" customFormat="1" ht="16.5" customHeight="1">
      <c r="B265" s="31"/>
      <c r="C265" s="131" t="s">
        <v>766</v>
      </c>
      <c r="D265" s="131" t="s">
        <v>144</v>
      </c>
      <c r="E265" s="132" t="s">
        <v>1632</v>
      </c>
      <c r="F265" s="133" t="s">
        <v>1633</v>
      </c>
      <c r="G265" s="134" t="s">
        <v>665</v>
      </c>
      <c r="H265" s="135">
        <v>1</v>
      </c>
      <c r="I265" s="136"/>
      <c r="J265" s="137">
        <f t="shared" si="70"/>
        <v>0</v>
      </c>
      <c r="K265" s="133" t="s">
        <v>1</v>
      </c>
      <c r="L265" s="31"/>
      <c r="M265" s="138" t="s">
        <v>1</v>
      </c>
      <c r="N265" s="139" t="s">
        <v>38</v>
      </c>
      <c r="P265" s="140">
        <f t="shared" si="71"/>
        <v>0</v>
      </c>
      <c r="Q265" s="140">
        <v>0</v>
      </c>
      <c r="R265" s="140">
        <f t="shared" si="72"/>
        <v>0</v>
      </c>
      <c r="S265" s="140">
        <v>0</v>
      </c>
      <c r="T265" s="141">
        <f t="shared" si="73"/>
        <v>0</v>
      </c>
      <c r="AR265" s="142" t="s">
        <v>149</v>
      </c>
      <c r="AT265" s="142" t="s">
        <v>144</v>
      </c>
      <c r="AU265" s="142" t="s">
        <v>83</v>
      </c>
      <c r="AY265" s="16" t="s">
        <v>142</v>
      </c>
      <c r="BE265" s="143">
        <f t="shared" si="74"/>
        <v>0</v>
      </c>
      <c r="BF265" s="143">
        <f t="shared" si="75"/>
        <v>0</v>
      </c>
      <c r="BG265" s="143">
        <f t="shared" si="76"/>
        <v>0</v>
      </c>
      <c r="BH265" s="143">
        <f t="shared" si="77"/>
        <v>0</v>
      </c>
      <c r="BI265" s="143">
        <f t="shared" si="78"/>
        <v>0</v>
      </c>
      <c r="BJ265" s="16" t="s">
        <v>81</v>
      </c>
      <c r="BK265" s="143">
        <f t="shared" si="79"/>
        <v>0</v>
      </c>
      <c r="BL265" s="16" t="s">
        <v>149</v>
      </c>
      <c r="BM265" s="142" t="s">
        <v>1634</v>
      </c>
    </row>
    <row r="266" spans="2:65" s="1" customFormat="1" ht="24.2" customHeight="1">
      <c r="B266" s="31"/>
      <c r="C266" s="131" t="s">
        <v>772</v>
      </c>
      <c r="D266" s="131" t="s">
        <v>144</v>
      </c>
      <c r="E266" s="132" t="s">
        <v>1635</v>
      </c>
      <c r="F266" s="133" t="s">
        <v>1636</v>
      </c>
      <c r="G266" s="134" t="s">
        <v>665</v>
      </c>
      <c r="H266" s="135">
        <v>1</v>
      </c>
      <c r="I266" s="136"/>
      <c r="J266" s="137">
        <f t="shared" si="70"/>
        <v>0</v>
      </c>
      <c r="K266" s="133" t="s">
        <v>1</v>
      </c>
      <c r="L266" s="31"/>
      <c r="M266" s="138" t="s">
        <v>1</v>
      </c>
      <c r="N266" s="139" t="s">
        <v>38</v>
      </c>
      <c r="P266" s="140">
        <f t="shared" si="71"/>
        <v>0</v>
      </c>
      <c r="Q266" s="140">
        <v>0</v>
      </c>
      <c r="R266" s="140">
        <f t="shared" si="72"/>
        <v>0</v>
      </c>
      <c r="S266" s="140">
        <v>0</v>
      </c>
      <c r="T266" s="141">
        <f t="shared" si="73"/>
        <v>0</v>
      </c>
      <c r="AR266" s="142" t="s">
        <v>149</v>
      </c>
      <c r="AT266" s="142" t="s">
        <v>144</v>
      </c>
      <c r="AU266" s="142" t="s">
        <v>83</v>
      </c>
      <c r="AY266" s="16" t="s">
        <v>142</v>
      </c>
      <c r="BE266" s="143">
        <f t="shared" si="74"/>
        <v>0</v>
      </c>
      <c r="BF266" s="143">
        <f t="shared" si="75"/>
        <v>0</v>
      </c>
      <c r="BG266" s="143">
        <f t="shared" si="76"/>
        <v>0</v>
      </c>
      <c r="BH266" s="143">
        <f t="shared" si="77"/>
        <v>0</v>
      </c>
      <c r="BI266" s="143">
        <f t="shared" si="78"/>
        <v>0</v>
      </c>
      <c r="BJ266" s="16" t="s">
        <v>81</v>
      </c>
      <c r="BK266" s="143">
        <f t="shared" si="79"/>
        <v>0</v>
      </c>
      <c r="BL266" s="16" t="s">
        <v>149</v>
      </c>
      <c r="BM266" s="142" t="s">
        <v>1637</v>
      </c>
    </row>
    <row r="267" spans="2:65" s="1" customFormat="1" ht="16.5" customHeight="1">
      <c r="B267" s="31"/>
      <c r="C267" s="131" t="s">
        <v>777</v>
      </c>
      <c r="D267" s="131" t="s">
        <v>144</v>
      </c>
      <c r="E267" s="132" t="s">
        <v>1638</v>
      </c>
      <c r="F267" s="133" t="s">
        <v>1639</v>
      </c>
      <c r="G267" s="134" t="s">
        <v>665</v>
      </c>
      <c r="H267" s="135">
        <v>1</v>
      </c>
      <c r="I267" s="136"/>
      <c r="J267" s="137">
        <f t="shared" si="70"/>
        <v>0</v>
      </c>
      <c r="K267" s="133" t="s">
        <v>1</v>
      </c>
      <c r="L267" s="31"/>
      <c r="M267" s="138" t="s">
        <v>1</v>
      </c>
      <c r="N267" s="139" t="s">
        <v>38</v>
      </c>
      <c r="P267" s="140">
        <f t="shared" si="71"/>
        <v>0</v>
      </c>
      <c r="Q267" s="140">
        <v>0</v>
      </c>
      <c r="R267" s="140">
        <f t="shared" si="72"/>
        <v>0</v>
      </c>
      <c r="S267" s="140">
        <v>0</v>
      </c>
      <c r="T267" s="141">
        <f t="shared" si="73"/>
        <v>0</v>
      </c>
      <c r="AR267" s="142" t="s">
        <v>149</v>
      </c>
      <c r="AT267" s="142" t="s">
        <v>144</v>
      </c>
      <c r="AU267" s="142" t="s">
        <v>83</v>
      </c>
      <c r="AY267" s="16" t="s">
        <v>142</v>
      </c>
      <c r="BE267" s="143">
        <f t="shared" si="74"/>
        <v>0</v>
      </c>
      <c r="BF267" s="143">
        <f t="shared" si="75"/>
        <v>0</v>
      </c>
      <c r="BG267" s="143">
        <f t="shared" si="76"/>
        <v>0</v>
      </c>
      <c r="BH267" s="143">
        <f t="shared" si="77"/>
        <v>0</v>
      </c>
      <c r="BI267" s="143">
        <f t="shared" si="78"/>
        <v>0</v>
      </c>
      <c r="BJ267" s="16" t="s">
        <v>81</v>
      </c>
      <c r="BK267" s="143">
        <f t="shared" si="79"/>
        <v>0</v>
      </c>
      <c r="BL267" s="16" t="s">
        <v>149</v>
      </c>
      <c r="BM267" s="142" t="s">
        <v>1640</v>
      </c>
    </row>
    <row r="268" spans="2:65" s="1" customFormat="1" ht="16.5" customHeight="1">
      <c r="B268" s="31"/>
      <c r="C268" s="131" t="s">
        <v>781</v>
      </c>
      <c r="D268" s="131" t="s">
        <v>144</v>
      </c>
      <c r="E268" s="132" t="s">
        <v>1641</v>
      </c>
      <c r="F268" s="133" t="s">
        <v>1642</v>
      </c>
      <c r="G268" s="134" t="s">
        <v>665</v>
      </c>
      <c r="H268" s="135">
        <v>1</v>
      </c>
      <c r="I268" s="136"/>
      <c r="J268" s="137">
        <f t="shared" si="70"/>
        <v>0</v>
      </c>
      <c r="K268" s="133" t="s">
        <v>1</v>
      </c>
      <c r="L268" s="31"/>
      <c r="M268" s="138" t="s">
        <v>1</v>
      </c>
      <c r="N268" s="139" t="s">
        <v>38</v>
      </c>
      <c r="P268" s="140">
        <f t="shared" si="71"/>
        <v>0</v>
      </c>
      <c r="Q268" s="140">
        <v>0</v>
      </c>
      <c r="R268" s="140">
        <f t="shared" si="72"/>
        <v>0</v>
      </c>
      <c r="S268" s="140">
        <v>0</v>
      </c>
      <c r="T268" s="141">
        <f t="shared" si="73"/>
        <v>0</v>
      </c>
      <c r="AR268" s="142" t="s">
        <v>149</v>
      </c>
      <c r="AT268" s="142" t="s">
        <v>144</v>
      </c>
      <c r="AU268" s="142" t="s">
        <v>83</v>
      </c>
      <c r="AY268" s="16" t="s">
        <v>142</v>
      </c>
      <c r="BE268" s="143">
        <f t="shared" si="74"/>
        <v>0</v>
      </c>
      <c r="BF268" s="143">
        <f t="shared" si="75"/>
        <v>0</v>
      </c>
      <c r="BG268" s="143">
        <f t="shared" si="76"/>
        <v>0</v>
      </c>
      <c r="BH268" s="143">
        <f t="shared" si="77"/>
        <v>0</v>
      </c>
      <c r="BI268" s="143">
        <f t="shared" si="78"/>
        <v>0</v>
      </c>
      <c r="BJ268" s="16" t="s">
        <v>81</v>
      </c>
      <c r="BK268" s="143">
        <f t="shared" si="79"/>
        <v>0</v>
      </c>
      <c r="BL268" s="16" t="s">
        <v>149</v>
      </c>
      <c r="BM268" s="142" t="s">
        <v>1643</v>
      </c>
    </row>
    <row r="269" spans="2:65" s="1" customFormat="1" ht="37.9" customHeight="1">
      <c r="B269" s="31"/>
      <c r="C269" s="131" t="s">
        <v>787</v>
      </c>
      <c r="D269" s="131" t="s">
        <v>144</v>
      </c>
      <c r="E269" s="132" t="s">
        <v>1644</v>
      </c>
      <c r="F269" s="133" t="s">
        <v>1645</v>
      </c>
      <c r="G269" s="134" t="s">
        <v>665</v>
      </c>
      <c r="H269" s="135">
        <v>1</v>
      </c>
      <c r="I269" s="136"/>
      <c r="J269" s="137">
        <f t="shared" si="70"/>
        <v>0</v>
      </c>
      <c r="K269" s="133" t="s">
        <v>1</v>
      </c>
      <c r="L269" s="31"/>
      <c r="M269" s="138" t="s">
        <v>1</v>
      </c>
      <c r="N269" s="139" t="s">
        <v>38</v>
      </c>
      <c r="P269" s="140">
        <f t="shared" si="71"/>
        <v>0</v>
      </c>
      <c r="Q269" s="140">
        <v>0</v>
      </c>
      <c r="R269" s="140">
        <f t="shared" si="72"/>
        <v>0</v>
      </c>
      <c r="S269" s="140">
        <v>0</v>
      </c>
      <c r="T269" s="141">
        <f t="shared" si="73"/>
        <v>0</v>
      </c>
      <c r="AR269" s="142" t="s">
        <v>149</v>
      </c>
      <c r="AT269" s="142" t="s">
        <v>144</v>
      </c>
      <c r="AU269" s="142" t="s">
        <v>83</v>
      </c>
      <c r="AY269" s="16" t="s">
        <v>142</v>
      </c>
      <c r="BE269" s="143">
        <f t="shared" si="74"/>
        <v>0</v>
      </c>
      <c r="BF269" s="143">
        <f t="shared" si="75"/>
        <v>0</v>
      </c>
      <c r="BG269" s="143">
        <f t="shared" si="76"/>
        <v>0</v>
      </c>
      <c r="BH269" s="143">
        <f t="shared" si="77"/>
        <v>0</v>
      </c>
      <c r="BI269" s="143">
        <f t="shared" si="78"/>
        <v>0</v>
      </c>
      <c r="BJ269" s="16" t="s">
        <v>81</v>
      </c>
      <c r="BK269" s="143">
        <f t="shared" si="79"/>
        <v>0</v>
      </c>
      <c r="BL269" s="16" t="s">
        <v>149</v>
      </c>
      <c r="BM269" s="142" t="s">
        <v>1646</v>
      </c>
    </row>
    <row r="270" spans="2:65" s="1" customFormat="1" ht="66.75" customHeight="1">
      <c r="B270" s="31"/>
      <c r="C270" s="131" t="s">
        <v>791</v>
      </c>
      <c r="D270" s="131" t="s">
        <v>144</v>
      </c>
      <c r="E270" s="132" t="s">
        <v>1647</v>
      </c>
      <c r="F270" s="133" t="s">
        <v>1648</v>
      </c>
      <c r="G270" s="134" t="s">
        <v>665</v>
      </c>
      <c r="H270" s="135">
        <v>1</v>
      </c>
      <c r="I270" s="136"/>
      <c r="J270" s="137">
        <f t="shared" si="70"/>
        <v>0</v>
      </c>
      <c r="K270" s="133" t="s">
        <v>1</v>
      </c>
      <c r="L270" s="31"/>
      <c r="M270" s="138" t="s">
        <v>1</v>
      </c>
      <c r="N270" s="139" t="s">
        <v>38</v>
      </c>
      <c r="P270" s="140">
        <f t="shared" si="71"/>
        <v>0</v>
      </c>
      <c r="Q270" s="140">
        <v>0</v>
      </c>
      <c r="R270" s="140">
        <f t="shared" si="72"/>
        <v>0</v>
      </c>
      <c r="S270" s="140">
        <v>0</v>
      </c>
      <c r="T270" s="141">
        <f t="shared" si="73"/>
        <v>0</v>
      </c>
      <c r="AR270" s="142" t="s">
        <v>149</v>
      </c>
      <c r="AT270" s="142" t="s">
        <v>144</v>
      </c>
      <c r="AU270" s="142" t="s">
        <v>83</v>
      </c>
      <c r="AY270" s="16" t="s">
        <v>142</v>
      </c>
      <c r="BE270" s="143">
        <f t="shared" si="74"/>
        <v>0</v>
      </c>
      <c r="BF270" s="143">
        <f t="shared" si="75"/>
        <v>0</v>
      </c>
      <c r="BG270" s="143">
        <f t="shared" si="76"/>
        <v>0</v>
      </c>
      <c r="BH270" s="143">
        <f t="shared" si="77"/>
        <v>0</v>
      </c>
      <c r="BI270" s="143">
        <f t="shared" si="78"/>
        <v>0</v>
      </c>
      <c r="BJ270" s="16" t="s">
        <v>81</v>
      </c>
      <c r="BK270" s="143">
        <f t="shared" si="79"/>
        <v>0</v>
      </c>
      <c r="BL270" s="16" t="s">
        <v>149</v>
      </c>
      <c r="BM270" s="142" t="s">
        <v>1649</v>
      </c>
    </row>
    <row r="271" spans="2:65" s="1" customFormat="1" ht="49.15" customHeight="1">
      <c r="B271" s="31"/>
      <c r="C271" s="131" t="s">
        <v>796</v>
      </c>
      <c r="D271" s="131" t="s">
        <v>144</v>
      </c>
      <c r="E271" s="132" t="s">
        <v>1650</v>
      </c>
      <c r="F271" s="133" t="s">
        <v>1651</v>
      </c>
      <c r="G271" s="134" t="s">
        <v>665</v>
      </c>
      <c r="H271" s="135">
        <v>1</v>
      </c>
      <c r="I271" s="136"/>
      <c r="J271" s="137">
        <f t="shared" si="70"/>
        <v>0</v>
      </c>
      <c r="K271" s="133" t="s">
        <v>1</v>
      </c>
      <c r="L271" s="31"/>
      <c r="M271" s="138" t="s">
        <v>1</v>
      </c>
      <c r="N271" s="139" t="s">
        <v>38</v>
      </c>
      <c r="P271" s="140">
        <f t="shared" si="71"/>
        <v>0</v>
      </c>
      <c r="Q271" s="140">
        <v>0</v>
      </c>
      <c r="R271" s="140">
        <f t="shared" si="72"/>
        <v>0</v>
      </c>
      <c r="S271" s="140">
        <v>0</v>
      </c>
      <c r="T271" s="141">
        <f t="shared" si="73"/>
        <v>0</v>
      </c>
      <c r="AR271" s="142" t="s">
        <v>149</v>
      </c>
      <c r="AT271" s="142" t="s">
        <v>144</v>
      </c>
      <c r="AU271" s="142" t="s">
        <v>83</v>
      </c>
      <c r="AY271" s="16" t="s">
        <v>142</v>
      </c>
      <c r="BE271" s="143">
        <f t="shared" si="74"/>
        <v>0</v>
      </c>
      <c r="BF271" s="143">
        <f t="shared" si="75"/>
        <v>0</v>
      </c>
      <c r="BG271" s="143">
        <f t="shared" si="76"/>
        <v>0</v>
      </c>
      <c r="BH271" s="143">
        <f t="shared" si="77"/>
        <v>0</v>
      </c>
      <c r="BI271" s="143">
        <f t="shared" si="78"/>
        <v>0</v>
      </c>
      <c r="BJ271" s="16" t="s">
        <v>81</v>
      </c>
      <c r="BK271" s="143">
        <f t="shared" si="79"/>
        <v>0</v>
      </c>
      <c r="BL271" s="16" t="s">
        <v>149</v>
      </c>
      <c r="BM271" s="142" t="s">
        <v>1652</v>
      </c>
    </row>
    <row r="272" spans="2:65" s="1" customFormat="1" ht="16.5" customHeight="1">
      <c r="B272" s="31"/>
      <c r="C272" s="131" t="s">
        <v>800</v>
      </c>
      <c r="D272" s="131" t="s">
        <v>144</v>
      </c>
      <c r="E272" s="132" t="s">
        <v>1653</v>
      </c>
      <c r="F272" s="133" t="s">
        <v>1654</v>
      </c>
      <c r="G272" s="134" t="s">
        <v>209</v>
      </c>
      <c r="H272" s="135">
        <v>11</v>
      </c>
      <c r="I272" s="136"/>
      <c r="J272" s="137">
        <f t="shared" si="70"/>
        <v>0</v>
      </c>
      <c r="K272" s="133" t="s">
        <v>1</v>
      </c>
      <c r="L272" s="31"/>
      <c r="M272" s="138" t="s">
        <v>1</v>
      </c>
      <c r="N272" s="139" t="s">
        <v>38</v>
      </c>
      <c r="P272" s="140">
        <f t="shared" si="71"/>
        <v>0</v>
      </c>
      <c r="Q272" s="140">
        <v>0</v>
      </c>
      <c r="R272" s="140">
        <f t="shared" si="72"/>
        <v>0</v>
      </c>
      <c r="S272" s="140">
        <v>0</v>
      </c>
      <c r="T272" s="141">
        <f t="shared" si="73"/>
        <v>0</v>
      </c>
      <c r="AR272" s="142" t="s">
        <v>149</v>
      </c>
      <c r="AT272" s="142" t="s">
        <v>144</v>
      </c>
      <c r="AU272" s="142" t="s">
        <v>83</v>
      </c>
      <c r="AY272" s="16" t="s">
        <v>142</v>
      </c>
      <c r="BE272" s="143">
        <f t="shared" si="74"/>
        <v>0</v>
      </c>
      <c r="BF272" s="143">
        <f t="shared" si="75"/>
        <v>0</v>
      </c>
      <c r="BG272" s="143">
        <f t="shared" si="76"/>
        <v>0</v>
      </c>
      <c r="BH272" s="143">
        <f t="shared" si="77"/>
        <v>0</v>
      </c>
      <c r="BI272" s="143">
        <f t="shared" si="78"/>
        <v>0</v>
      </c>
      <c r="BJ272" s="16" t="s">
        <v>81</v>
      </c>
      <c r="BK272" s="143">
        <f t="shared" si="79"/>
        <v>0</v>
      </c>
      <c r="BL272" s="16" t="s">
        <v>149</v>
      </c>
      <c r="BM272" s="142" t="s">
        <v>1655</v>
      </c>
    </row>
    <row r="273" spans="2:65" s="1" customFormat="1" ht="16.5" customHeight="1">
      <c r="B273" s="31"/>
      <c r="C273" s="131" t="s">
        <v>804</v>
      </c>
      <c r="D273" s="131" t="s">
        <v>144</v>
      </c>
      <c r="E273" s="132" t="s">
        <v>1656</v>
      </c>
      <c r="F273" s="133" t="s">
        <v>1657</v>
      </c>
      <c r="G273" s="134" t="s">
        <v>209</v>
      </c>
      <c r="H273" s="135">
        <v>1</v>
      </c>
      <c r="I273" s="136"/>
      <c r="J273" s="137">
        <f t="shared" si="70"/>
        <v>0</v>
      </c>
      <c r="K273" s="133" t="s">
        <v>1</v>
      </c>
      <c r="L273" s="31"/>
      <c r="M273" s="138" t="s">
        <v>1</v>
      </c>
      <c r="N273" s="139" t="s">
        <v>38</v>
      </c>
      <c r="P273" s="140">
        <f t="shared" si="71"/>
        <v>0</v>
      </c>
      <c r="Q273" s="140">
        <v>0</v>
      </c>
      <c r="R273" s="140">
        <f t="shared" si="72"/>
        <v>0</v>
      </c>
      <c r="S273" s="140">
        <v>0</v>
      </c>
      <c r="T273" s="141">
        <f t="shared" si="73"/>
        <v>0</v>
      </c>
      <c r="AR273" s="142" t="s">
        <v>149</v>
      </c>
      <c r="AT273" s="142" t="s">
        <v>144</v>
      </c>
      <c r="AU273" s="142" t="s">
        <v>83</v>
      </c>
      <c r="AY273" s="16" t="s">
        <v>142</v>
      </c>
      <c r="BE273" s="143">
        <f t="shared" si="74"/>
        <v>0</v>
      </c>
      <c r="BF273" s="143">
        <f t="shared" si="75"/>
        <v>0</v>
      </c>
      <c r="BG273" s="143">
        <f t="shared" si="76"/>
        <v>0</v>
      </c>
      <c r="BH273" s="143">
        <f t="shared" si="77"/>
        <v>0</v>
      </c>
      <c r="BI273" s="143">
        <f t="shared" si="78"/>
        <v>0</v>
      </c>
      <c r="BJ273" s="16" t="s">
        <v>81</v>
      </c>
      <c r="BK273" s="143">
        <f t="shared" si="79"/>
        <v>0</v>
      </c>
      <c r="BL273" s="16" t="s">
        <v>149</v>
      </c>
      <c r="BM273" s="142" t="s">
        <v>1658</v>
      </c>
    </row>
    <row r="274" spans="2:65" s="1" customFormat="1" ht="16.5" customHeight="1">
      <c r="B274" s="31"/>
      <c r="C274" s="131" t="s">
        <v>808</v>
      </c>
      <c r="D274" s="131" t="s">
        <v>144</v>
      </c>
      <c r="E274" s="132" t="s">
        <v>1659</v>
      </c>
      <c r="F274" s="133" t="s">
        <v>1660</v>
      </c>
      <c r="G274" s="134" t="s">
        <v>209</v>
      </c>
      <c r="H274" s="135">
        <v>368</v>
      </c>
      <c r="I274" s="136"/>
      <c r="J274" s="137">
        <f t="shared" si="70"/>
        <v>0</v>
      </c>
      <c r="K274" s="133" t="s">
        <v>1</v>
      </c>
      <c r="L274" s="31"/>
      <c r="M274" s="138" t="s">
        <v>1</v>
      </c>
      <c r="N274" s="139" t="s">
        <v>38</v>
      </c>
      <c r="P274" s="140">
        <f t="shared" si="71"/>
        <v>0</v>
      </c>
      <c r="Q274" s="140">
        <v>0</v>
      </c>
      <c r="R274" s="140">
        <f t="shared" si="72"/>
        <v>0</v>
      </c>
      <c r="S274" s="140">
        <v>0</v>
      </c>
      <c r="T274" s="141">
        <f t="shared" si="73"/>
        <v>0</v>
      </c>
      <c r="AR274" s="142" t="s">
        <v>149</v>
      </c>
      <c r="AT274" s="142" t="s">
        <v>144</v>
      </c>
      <c r="AU274" s="142" t="s">
        <v>83</v>
      </c>
      <c r="AY274" s="16" t="s">
        <v>142</v>
      </c>
      <c r="BE274" s="143">
        <f t="shared" si="74"/>
        <v>0</v>
      </c>
      <c r="BF274" s="143">
        <f t="shared" si="75"/>
        <v>0</v>
      </c>
      <c r="BG274" s="143">
        <f t="shared" si="76"/>
        <v>0</v>
      </c>
      <c r="BH274" s="143">
        <f t="shared" si="77"/>
        <v>0</v>
      </c>
      <c r="BI274" s="143">
        <f t="shared" si="78"/>
        <v>0</v>
      </c>
      <c r="BJ274" s="16" t="s">
        <v>81</v>
      </c>
      <c r="BK274" s="143">
        <f t="shared" si="79"/>
        <v>0</v>
      </c>
      <c r="BL274" s="16" t="s">
        <v>149</v>
      </c>
      <c r="BM274" s="142" t="s">
        <v>1661</v>
      </c>
    </row>
    <row r="275" spans="2:65" s="1" customFormat="1" ht="16.5" customHeight="1">
      <c r="B275" s="31"/>
      <c r="C275" s="131" t="s">
        <v>813</v>
      </c>
      <c r="D275" s="131" t="s">
        <v>144</v>
      </c>
      <c r="E275" s="132" t="s">
        <v>1662</v>
      </c>
      <c r="F275" s="133" t="s">
        <v>1663</v>
      </c>
      <c r="G275" s="134" t="s">
        <v>209</v>
      </c>
      <c r="H275" s="135">
        <v>5</v>
      </c>
      <c r="I275" s="136"/>
      <c r="J275" s="137">
        <f t="shared" si="70"/>
        <v>0</v>
      </c>
      <c r="K275" s="133" t="s">
        <v>1</v>
      </c>
      <c r="L275" s="31"/>
      <c r="M275" s="138" t="s">
        <v>1</v>
      </c>
      <c r="N275" s="139" t="s">
        <v>38</v>
      </c>
      <c r="P275" s="140">
        <f t="shared" si="71"/>
        <v>0</v>
      </c>
      <c r="Q275" s="140">
        <v>0</v>
      </c>
      <c r="R275" s="140">
        <f t="shared" si="72"/>
        <v>0</v>
      </c>
      <c r="S275" s="140">
        <v>0</v>
      </c>
      <c r="T275" s="141">
        <f t="shared" si="73"/>
        <v>0</v>
      </c>
      <c r="AR275" s="142" t="s">
        <v>149</v>
      </c>
      <c r="AT275" s="142" t="s">
        <v>144</v>
      </c>
      <c r="AU275" s="142" t="s">
        <v>83</v>
      </c>
      <c r="AY275" s="16" t="s">
        <v>142</v>
      </c>
      <c r="BE275" s="143">
        <f t="shared" si="74"/>
        <v>0</v>
      </c>
      <c r="BF275" s="143">
        <f t="shared" si="75"/>
        <v>0</v>
      </c>
      <c r="BG275" s="143">
        <f t="shared" si="76"/>
        <v>0</v>
      </c>
      <c r="BH275" s="143">
        <f t="shared" si="77"/>
        <v>0</v>
      </c>
      <c r="BI275" s="143">
        <f t="shared" si="78"/>
        <v>0</v>
      </c>
      <c r="BJ275" s="16" t="s">
        <v>81</v>
      </c>
      <c r="BK275" s="143">
        <f t="shared" si="79"/>
        <v>0</v>
      </c>
      <c r="BL275" s="16" t="s">
        <v>149</v>
      </c>
      <c r="BM275" s="142" t="s">
        <v>1664</v>
      </c>
    </row>
    <row r="276" spans="2:65" s="1" customFormat="1" ht="16.5" customHeight="1">
      <c r="B276" s="31"/>
      <c r="C276" s="131" t="s">
        <v>817</v>
      </c>
      <c r="D276" s="131" t="s">
        <v>144</v>
      </c>
      <c r="E276" s="132" t="s">
        <v>1665</v>
      </c>
      <c r="F276" s="133" t="s">
        <v>1666</v>
      </c>
      <c r="G276" s="134" t="s">
        <v>309</v>
      </c>
      <c r="H276" s="135">
        <v>510</v>
      </c>
      <c r="I276" s="136"/>
      <c r="J276" s="137">
        <f t="shared" si="70"/>
        <v>0</v>
      </c>
      <c r="K276" s="133" t="s">
        <v>1</v>
      </c>
      <c r="L276" s="31"/>
      <c r="M276" s="138" t="s">
        <v>1</v>
      </c>
      <c r="N276" s="139" t="s">
        <v>38</v>
      </c>
      <c r="P276" s="140">
        <f t="shared" si="71"/>
        <v>0</v>
      </c>
      <c r="Q276" s="140">
        <v>0</v>
      </c>
      <c r="R276" s="140">
        <f t="shared" si="72"/>
        <v>0</v>
      </c>
      <c r="S276" s="140">
        <v>0</v>
      </c>
      <c r="T276" s="141">
        <f t="shared" si="73"/>
        <v>0</v>
      </c>
      <c r="AR276" s="142" t="s">
        <v>149</v>
      </c>
      <c r="AT276" s="142" t="s">
        <v>144</v>
      </c>
      <c r="AU276" s="142" t="s">
        <v>83</v>
      </c>
      <c r="AY276" s="16" t="s">
        <v>142</v>
      </c>
      <c r="BE276" s="143">
        <f t="shared" si="74"/>
        <v>0</v>
      </c>
      <c r="BF276" s="143">
        <f t="shared" si="75"/>
        <v>0</v>
      </c>
      <c r="BG276" s="143">
        <f t="shared" si="76"/>
        <v>0</v>
      </c>
      <c r="BH276" s="143">
        <f t="shared" si="77"/>
        <v>0</v>
      </c>
      <c r="BI276" s="143">
        <f t="shared" si="78"/>
        <v>0</v>
      </c>
      <c r="BJ276" s="16" t="s">
        <v>81</v>
      </c>
      <c r="BK276" s="143">
        <f t="shared" si="79"/>
        <v>0</v>
      </c>
      <c r="BL276" s="16" t="s">
        <v>149</v>
      </c>
      <c r="BM276" s="142" t="s">
        <v>1667</v>
      </c>
    </row>
    <row r="277" spans="2:65" s="1" customFormat="1" ht="16.5" customHeight="1">
      <c r="B277" s="31"/>
      <c r="C277" s="131" t="s">
        <v>821</v>
      </c>
      <c r="D277" s="131" t="s">
        <v>144</v>
      </c>
      <c r="E277" s="132" t="s">
        <v>1668</v>
      </c>
      <c r="F277" s="133" t="s">
        <v>1669</v>
      </c>
      <c r="G277" s="134" t="s">
        <v>309</v>
      </c>
      <c r="H277" s="135">
        <v>60</v>
      </c>
      <c r="I277" s="136"/>
      <c r="J277" s="137">
        <f t="shared" si="70"/>
        <v>0</v>
      </c>
      <c r="K277" s="133" t="s">
        <v>1</v>
      </c>
      <c r="L277" s="31"/>
      <c r="M277" s="138" t="s">
        <v>1</v>
      </c>
      <c r="N277" s="139" t="s">
        <v>38</v>
      </c>
      <c r="P277" s="140">
        <f t="shared" si="71"/>
        <v>0</v>
      </c>
      <c r="Q277" s="140">
        <v>0</v>
      </c>
      <c r="R277" s="140">
        <f t="shared" si="72"/>
        <v>0</v>
      </c>
      <c r="S277" s="140">
        <v>0</v>
      </c>
      <c r="T277" s="141">
        <f t="shared" si="73"/>
        <v>0</v>
      </c>
      <c r="AR277" s="142" t="s">
        <v>149</v>
      </c>
      <c r="AT277" s="142" t="s">
        <v>144</v>
      </c>
      <c r="AU277" s="142" t="s">
        <v>83</v>
      </c>
      <c r="AY277" s="16" t="s">
        <v>142</v>
      </c>
      <c r="BE277" s="143">
        <f t="shared" si="74"/>
        <v>0</v>
      </c>
      <c r="BF277" s="143">
        <f t="shared" si="75"/>
        <v>0</v>
      </c>
      <c r="BG277" s="143">
        <f t="shared" si="76"/>
        <v>0</v>
      </c>
      <c r="BH277" s="143">
        <f t="shared" si="77"/>
        <v>0</v>
      </c>
      <c r="BI277" s="143">
        <f t="shared" si="78"/>
        <v>0</v>
      </c>
      <c r="BJ277" s="16" t="s">
        <v>81</v>
      </c>
      <c r="BK277" s="143">
        <f t="shared" si="79"/>
        <v>0</v>
      </c>
      <c r="BL277" s="16" t="s">
        <v>149</v>
      </c>
      <c r="BM277" s="142" t="s">
        <v>1670</v>
      </c>
    </row>
    <row r="278" spans="2:65" s="1" customFormat="1" ht="16.5" customHeight="1">
      <c r="B278" s="31"/>
      <c r="C278" s="131" t="s">
        <v>825</v>
      </c>
      <c r="D278" s="131" t="s">
        <v>144</v>
      </c>
      <c r="E278" s="132" t="s">
        <v>1671</v>
      </c>
      <c r="F278" s="133" t="s">
        <v>1672</v>
      </c>
      <c r="G278" s="134" t="s">
        <v>309</v>
      </c>
      <c r="H278" s="135">
        <v>10</v>
      </c>
      <c r="I278" s="136"/>
      <c r="J278" s="137">
        <f t="shared" si="70"/>
        <v>0</v>
      </c>
      <c r="K278" s="133" t="s">
        <v>1</v>
      </c>
      <c r="L278" s="31"/>
      <c r="M278" s="138" t="s">
        <v>1</v>
      </c>
      <c r="N278" s="139" t="s">
        <v>38</v>
      </c>
      <c r="P278" s="140">
        <f t="shared" si="71"/>
        <v>0</v>
      </c>
      <c r="Q278" s="140">
        <v>0</v>
      </c>
      <c r="R278" s="140">
        <f t="shared" si="72"/>
        <v>0</v>
      </c>
      <c r="S278" s="140">
        <v>0</v>
      </c>
      <c r="T278" s="141">
        <f t="shared" si="73"/>
        <v>0</v>
      </c>
      <c r="AR278" s="142" t="s">
        <v>149</v>
      </c>
      <c r="AT278" s="142" t="s">
        <v>144</v>
      </c>
      <c r="AU278" s="142" t="s">
        <v>83</v>
      </c>
      <c r="AY278" s="16" t="s">
        <v>142</v>
      </c>
      <c r="BE278" s="143">
        <f t="shared" si="74"/>
        <v>0</v>
      </c>
      <c r="BF278" s="143">
        <f t="shared" si="75"/>
        <v>0</v>
      </c>
      <c r="BG278" s="143">
        <f t="shared" si="76"/>
        <v>0</v>
      </c>
      <c r="BH278" s="143">
        <f t="shared" si="77"/>
        <v>0</v>
      </c>
      <c r="BI278" s="143">
        <f t="shared" si="78"/>
        <v>0</v>
      </c>
      <c r="BJ278" s="16" t="s">
        <v>81</v>
      </c>
      <c r="BK278" s="143">
        <f t="shared" si="79"/>
        <v>0</v>
      </c>
      <c r="BL278" s="16" t="s">
        <v>149</v>
      </c>
      <c r="BM278" s="142" t="s">
        <v>1673</v>
      </c>
    </row>
    <row r="279" spans="2:65" s="1" customFormat="1" ht="16.5" customHeight="1">
      <c r="B279" s="31"/>
      <c r="C279" s="131" t="s">
        <v>829</v>
      </c>
      <c r="D279" s="131" t="s">
        <v>144</v>
      </c>
      <c r="E279" s="132" t="s">
        <v>1674</v>
      </c>
      <c r="F279" s="133" t="s">
        <v>1675</v>
      </c>
      <c r="G279" s="134" t="s">
        <v>309</v>
      </c>
      <c r="H279" s="135">
        <v>10</v>
      </c>
      <c r="I279" s="136"/>
      <c r="J279" s="137">
        <f t="shared" si="70"/>
        <v>0</v>
      </c>
      <c r="K279" s="133" t="s">
        <v>1</v>
      </c>
      <c r="L279" s="31"/>
      <c r="M279" s="138" t="s">
        <v>1</v>
      </c>
      <c r="N279" s="139" t="s">
        <v>38</v>
      </c>
      <c r="P279" s="140">
        <f t="shared" si="71"/>
        <v>0</v>
      </c>
      <c r="Q279" s="140">
        <v>0</v>
      </c>
      <c r="R279" s="140">
        <f t="shared" si="72"/>
        <v>0</v>
      </c>
      <c r="S279" s="140">
        <v>0</v>
      </c>
      <c r="T279" s="141">
        <f t="shared" si="73"/>
        <v>0</v>
      </c>
      <c r="AR279" s="142" t="s">
        <v>149</v>
      </c>
      <c r="AT279" s="142" t="s">
        <v>144</v>
      </c>
      <c r="AU279" s="142" t="s">
        <v>83</v>
      </c>
      <c r="AY279" s="16" t="s">
        <v>142</v>
      </c>
      <c r="BE279" s="143">
        <f t="shared" si="74"/>
        <v>0</v>
      </c>
      <c r="BF279" s="143">
        <f t="shared" si="75"/>
        <v>0</v>
      </c>
      <c r="BG279" s="143">
        <f t="shared" si="76"/>
        <v>0</v>
      </c>
      <c r="BH279" s="143">
        <f t="shared" si="77"/>
        <v>0</v>
      </c>
      <c r="BI279" s="143">
        <f t="shared" si="78"/>
        <v>0</v>
      </c>
      <c r="BJ279" s="16" t="s">
        <v>81</v>
      </c>
      <c r="BK279" s="143">
        <f t="shared" si="79"/>
        <v>0</v>
      </c>
      <c r="BL279" s="16" t="s">
        <v>149</v>
      </c>
      <c r="BM279" s="142" t="s">
        <v>1676</v>
      </c>
    </row>
    <row r="280" spans="2:65" s="1" customFormat="1" ht="16.5" customHeight="1">
      <c r="B280" s="31"/>
      <c r="C280" s="131" t="s">
        <v>833</v>
      </c>
      <c r="D280" s="131" t="s">
        <v>144</v>
      </c>
      <c r="E280" s="132" t="s">
        <v>1677</v>
      </c>
      <c r="F280" s="133" t="s">
        <v>1678</v>
      </c>
      <c r="G280" s="134" t="s">
        <v>309</v>
      </c>
      <c r="H280" s="135">
        <v>60</v>
      </c>
      <c r="I280" s="136"/>
      <c r="J280" s="137">
        <f t="shared" si="70"/>
        <v>0</v>
      </c>
      <c r="K280" s="133" t="s">
        <v>1</v>
      </c>
      <c r="L280" s="31"/>
      <c r="M280" s="138" t="s">
        <v>1</v>
      </c>
      <c r="N280" s="139" t="s">
        <v>38</v>
      </c>
      <c r="P280" s="140">
        <f t="shared" si="71"/>
        <v>0</v>
      </c>
      <c r="Q280" s="140">
        <v>0</v>
      </c>
      <c r="R280" s="140">
        <f t="shared" si="72"/>
        <v>0</v>
      </c>
      <c r="S280" s="140">
        <v>0</v>
      </c>
      <c r="T280" s="141">
        <f t="shared" si="73"/>
        <v>0</v>
      </c>
      <c r="AR280" s="142" t="s">
        <v>149</v>
      </c>
      <c r="AT280" s="142" t="s">
        <v>144</v>
      </c>
      <c r="AU280" s="142" t="s">
        <v>83</v>
      </c>
      <c r="AY280" s="16" t="s">
        <v>142</v>
      </c>
      <c r="BE280" s="143">
        <f t="shared" si="74"/>
        <v>0</v>
      </c>
      <c r="BF280" s="143">
        <f t="shared" si="75"/>
        <v>0</v>
      </c>
      <c r="BG280" s="143">
        <f t="shared" si="76"/>
        <v>0</v>
      </c>
      <c r="BH280" s="143">
        <f t="shared" si="77"/>
        <v>0</v>
      </c>
      <c r="BI280" s="143">
        <f t="shared" si="78"/>
        <v>0</v>
      </c>
      <c r="BJ280" s="16" t="s">
        <v>81</v>
      </c>
      <c r="BK280" s="143">
        <f t="shared" si="79"/>
        <v>0</v>
      </c>
      <c r="BL280" s="16" t="s">
        <v>149</v>
      </c>
      <c r="BM280" s="142" t="s">
        <v>1679</v>
      </c>
    </row>
    <row r="281" spans="2:65" s="1" customFormat="1" ht="16.5" customHeight="1">
      <c r="B281" s="31"/>
      <c r="C281" s="131" t="s">
        <v>837</v>
      </c>
      <c r="D281" s="131" t="s">
        <v>144</v>
      </c>
      <c r="E281" s="132" t="s">
        <v>1680</v>
      </c>
      <c r="F281" s="133" t="s">
        <v>1681</v>
      </c>
      <c r="G281" s="134" t="s">
        <v>209</v>
      </c>
      <c r="H281" s="135">
        <v>34</v>
      </c>
      <c r="I281" s="136"/>
      <c r="J281" s="137">
        <f t="shared" si="70"/>
        <v>0</v>
      </c>
      <c r="K281" s="133" t="s">
        <v>1</v>
      </c>
      <c r="L281" s="31"/>
      <c r="M281" s="138" t="s">
        <v>1</v>
      </c>
      <c r="N281" s="139" t="s">
        <v>38</v>
      </c>
      <c r="P281" s="140">
        <f t="shared" si="71"/>
        <v>0</v>
      </c>
      <c r="Q281" s="140">
        <v>0</v>
      </c>
      <c r="R281" s="140">
        <f t="shared" si="72"/>
        <v>0</v>
      </c>
      <c r="S281" s="140">
        <v>0</v>
      </c>
      <c r="T281" s="141">
        <f t="shared" si="73"/>
        <v>0</v>
      </c>
      <c r="AR281" s="142" t="s">
        <v>149</v>
      </c>
      <c r="AT281" s="142" t="s">
        <v>144</v>
      </c>
      <c r="AU281" s="142" t="s">
        <v>83</v>
      </c>
      <c r="AY281" s="16" t="s">
        <v>142</v>
      </c>
      <c r="BE281" s="143">
        <f t="shared" si="74"/>
        <v>0</v>
      </c>
      <c r="BF281" s="143">
        <f t="shared" si="75"/>
        <v>0</v>
      </c>
      <c r="BG281" s="143">
        <f t="shared" si="76"/>
        <v>0</v>
      </c>
      <c r="BH281" s="143">
        <f t="shared" si="77"/>
        <v>0</v>
      </c>
      <c r="BI281" s="143">
        <f t="shared" si="78"/>
        <v>0</v>
      </c>
      <c r="BJ281" s="16" t="s">
        <v>81</v>
      </c>
      <c r="BK281" s="143">
        <f t="shared" si="79"/>
        <v>0</v>
      </c>
      <c r="BL281" s="16" t="s">
        <v>149</v>
      </c>
      <c r="BM281" s="142" t="s">
        <v>1682</v>
      </c>
    </row>
    <row r="282" spans="2:65" s="1" customFormat="1" ht="16.5" customHeight="1">
      <c r="B282" s="31"/>
      <c r="C282" s="131" t="s">
        <v>841</v>
      </c>
      <c r="D282" s="131" t="s">
        <v>144</v>
      </c>
      <c r="E282" s="132" t="s">
        <v>1683</v>
      </c>
      <c r="F282" s="133" t="s">
        <v>1684</v>
      </c>
      <c r="G282" s="134" t="s">
        <v>209</v>
      </c>
      <c r="H282" s="135">
        <v>1</v>
      </c>
      <c r="I282" s="136"/>
      <c r="J282" s="137">
        <f t="shared" si="70"/>
        <v>0</v>
      </c>
      <c r="K282" s="133" t="s">
        <v>1</v>
      </c>
      <c r="L282" s="31"/>
      <c r="M282" s="138" t="s">
        <v>1</v>
      </c>
      <c r="N282" s="139" t="s">
        <v>38</v>
      </c>
      <c r="P282" s="140">
        <f t="shared" si="71"/>
        <v>0</v>
      </c>
      <c r="Q282" s="140">
        <v>0</v>
      </c>
      <c r="R282" s="140">
        <f t="shared" si="72"/>
        <v>0</v>
      </c>
      <c r="S282" s="140">
        <v>0</v>
      </c>
      <c r="T282" s="141">
        <f t="shared" si="73"/>
        <v>0</v>
      </c>
      <c r="AR282" s="142" t="s">
        <v>149</v>
      </c>
      <c r="AT282" s="142" t="s">
        <v>144</v>
      </c>
      <c r="AU282" s="142" t="s">
        <v>83</v>
      </c>
      <c r="AY282" s="16" t="s">
        <v>142</v>
      </c>
      <c r="BE282" s="143">
        <f t="shared" si="74"/>
        <v>0</v>
      </c>
      <c r="BF282" s="143">
        <f t="shared" si="75"/>
        <v>0</v>
      </c>
      <c r="BG282" s="143">
        <f t="shared" si="76"/>
        <v>0</v>
      </c>
      <c r="BH282" s="143">
        <f t="shared" si="77"/>
        <v>0</v>
      </c>
      <c r="BI282" s="143">
        <f t="shared" si="78"/>
        <v>0</v>
      </c>
      <c r="BJ282" s="16" t="s">
        <v>81</v>
      </c>
      <c r="BK282" s="143">
        <f t="shared" si="79"/>
        <v>0</v>
      </c>
      <c r="BL282" s="16" t="s">
        <v>149</v>
      </c>
      <c r="BM282" s="142" t="s">
        <v>1685</v>
      </c>
    </row>
    <row r="283" spans="2:65" s="1" customFormat="1" ht="16.5" customHeight="1">
      <c r="B283" s="31"/>
      <c r="C283" s="131" t="s">
        <v>845</v>
      </c>
      <c r="D283" s="131" t="s">
        <v>144</v>
      </c>
      <c r="E283" s="132" t="s">
        <v>1686</v>
      </c>
      <c r="F283" s="133" t="s">
        <v>1687</v>
      </c>
      <c r="G283" s="134" t="s">
        <v>209</v>
      </c>
      <c r="H283" s="135">
        <v>85</v>
      </c>
      <c r="I283" s="136"/>
      <c r="J283" s="137">
        <f t="shared" si="70"/>
        <v>0</v>
      </c>
      <c r="K283" s="133" t="s">
        <v>1</v>
      </c>
      <c r="L283" s="31"/>
      <c r="M283" s="138" t="s">
        <v>1</v>
      </c>
      <c r="N283" s="139" t="s">
        <v>38</v>
      </c>
      <c r="P283" s="140">
        <f t="shared" si="71"/>
        <v>0</v>
      </c>
      <c r="Q283" s="140">
        <v>0</v>
      </c>
      <c r="R283" s="140">
        <f t="shared" si="72"/>
        <v>0</v>
      </c>
      <c r="S283" s="140">
        <v>0</v>
      </c>
      <c r="T283" s="141">
        <f t="shared" si="73"/>
        <v>0</v>
      </c>
      <c r="AR283" s="142" t="s">
        <v>149</v>
      </c>
      <c r="AT283" s="142" t="s">
        <v>144</v>
      </c>
      <c r="AU283" s="142" t="s">
        <v>83</v>
      </c>
      <c r="AY283" s="16" t="s">
        <v>142</v>
      </c>
      <c r="BE283" s="143">
        <f t="shared" si="74"/>
        <v>0</v>
      </c>
      <c r="BF283" s="143">
        <f t="shared" si="75"/>
        <v>0</v>
      </c>
      <c r="BG283" s="143">
        <f t="shared" si="76"/>
        <v>0</v>
      </c>
      <c r="BH283" s="143">
        <f t="shared" si="77"/>
        <v>0</v>
      </c>
      <c r="BI283" s="143">
        <f t="shared" si="78"/>
        <v>0</v>
      </c>
      <c r="BJ283" s="16" t="s">
        <v>81</v>
      </c>
      <c r="BK283" s="143">
        <f t="shared" si="79"/>
        <v>0</v>
      </c>
      <c r="BL283" s="16" t="s">
        <v>149</v>
      </c>
      <c r="BM283" s="142" t="s">
        <v>1688</v>
      </c>
    </row>
    <row r="284" spans="2:65" s="1" customFormat="1" ht="16.5" customHeight="1">
      <c r="B284" s="31"/>
      <c r="C284" s="131" t="s">
        <v>850</v>
      </c>
      <c r="D284" s="131" t="s">
        <v>144</v>
      </c>
      <c r="E284" s="132" t="s">
        <v>1689</v>
      </c>
      <c r="F284" s="133" t="s">
        <v>1690</v>
      </c>
      <c r="G284" s="134" t="s">
        <v>209</v>
      </c>
      <c r="H284" s="135">
        <v>30</v>
      </c>
      <c r="I284" s="136"/>
      <c r="J284" s="137">
        <f t="shared" si="70"/>
        <v>0</v>
      </c>
      <c r="K284" s="133" t="s">
        <v>1</v>
      </c>
      <c r="L284" s="31"/>
      <c r="M284" s="138" t="s">
        <v>1</v>
      </c>
      <c r="N284" s="139" t="s">
        <v>38</v>
      </c>
      <c r="P284" s="140">
        <f t="shared" si="71"/>
        <v>0</v>
      </c>
      <c r="Q284" s="140">
        <v>0</v>
      </c>
      <c r="R284" s="140">
        <f t="shared" si="72"/>
        <v>0</v>
      </c>
      <c r="S284" s="140">
        <v>0</v>
      </c>
      <c r="T284" s="141">
        <f t="shared" si="73"/>
        <v>0</v>
      </c>
      <c r="AR284" s="142" t="s">
        <v>149</v>
      </c>
      <c r="AT284" s="142" t="s">
        <v>144</v>
      </c>
      <c r="AU284" s="142" t="s">
        <v>83</v>
      </c>
      <c r="AY284" s="16" t="s">
        <v>142</v>
      </c>
      <c r="BE284" s="143">
        <f t="shared" si="74"/>
        <v>0</v>
      </c>
      <c r="BF284" s="143">
        <f t="shared" si="75"/>
        <v>0</v>
      </c>
      <c r="BG284" s="143">
        <f t="shared" si="76"/>
        <v>0</v>
      </c>
      <c r="BH284" s="143">
        <f t="shared" si="77"/>
        <v>0</v>
      </c>
      <c r="BI284" s="143">
        <f t="shared" si="78"/>
        <v>0</v>
      </c>
      <c r="BJ284" s="16" t="s">
        <v>81</v>
      </c>
      <c r="BK284" s="143">
        <f t="shared" si="79"/>
        <v>0</v>
      </c>
      <c r="BL284" s="16" t="s">
        <v>149</v>
      </c>
      <c r="BM284" s="142" t="s">
        <v>1691</v>
      </c>
    </row>
    <row r="285" spans="2:65" s="1" customFormat="1" ht="16.5" customHeight="1">
      <c r="B285" s="31"/>
      <c r="C285" s="131" t="s">
        <v>854</v>
      </c>
      <c r="D285" s="131" t="s">
        <v>144</v>
      </c>
      <c r="E285" s="132" t="s">
        <v>1692</v>
      </c>
      <c r="F285" s="133" t="s">
        <v>1693</v>
      </c>
      <c r="G285" s="134" t="s">
        <v>209</v>
      </c>
      <c r="H285" s="135">
        <v>12</v>
      </c>
      <c r="I285" s="136"/>
      <c r="J285" s="137">
        <f t="shared" si="70"/>
        <v>0</v>
      </c>
      <c r="K285" s="133" t="s">
        <v>1</v>
      </c>
      <c r="L285" s="31"/>
      <c r="M285" s="138" t="s">
        <v>1</v>
      </c>
      <c r="N285" s="139" t="s">
        <v>38</v>
      </c>
      <c r="P285" s="140">
        <f t="shared" si="71"/>
        <v>0</v>
      </c>
      <c r="Q285" s="140">
        <v>0</v>
      </c>
      <c r="R285" s="140">
        <f t="shared" si="72"/>
        <v>0</v>
      </c>
      <c r="S285" s="140">
        <v>0</v>
      </c>
      <c r="T285" s="141">
        <f t="shared" si="73"/>
        <v>0</v>
      </c>
      <c r="AR285" s="142" t="s">
        <v>149</v>
      </c>
      <c r="AT285" s="142" t="s">
        <v>144</v>
      </c>
      <c r="AU285" s="142" t="s">
        <v>83</v>
      </c>
      <c r="AY285" s="16" t="s">
        <v>142</v>
      </c>
      <c r="BE285" s="143">
        <f t="shared" si="74"/>
        <v>0</v>
      </c>
      <c r="BF285" s="143">
        <f t="shared" si="75"/>
        <v>0</v>
      </c>
      <c r="BG285" s="143">
        <f t="shared" si="76"/>
        <v>0</v>
      </c>
      <c r="BH285" s="143">
        <f t="shared" si="77"/>
        <v>0</v>
      </c>
      <c r="BI285" s="143">
        <f t="shared" si="78"/>
        <v>0</v>
      </c>
      <c r="BJ285" s="16" t="s">
        <v>81</v>
      </c>
      <c r="BK285" s="143">
        <f t="shared" si="79"/>
        <v>0</v>
      </c>
      <c r="BL285" s="16" t="s">
        <v>149</v>
      </c>
      <c r="BM285" s="142" t="s">
        <v>1694</v>
      </c>
    </row>
    <row r="286" spans="2:65" s="1" customFormat="1" ht="16.5" customHeight="1">
      <c r="B286" s="31"/>
      <c r="C286" s="131" t="s">
        <v>860</v>
      </c>
      <c r="D286" s="131" t="s">
        <v>144</v>
      </c>
      <c r="E286" s="132" t="s">
        <v>1695</v>
      </c>
      <c r="F286" s="133" t="s">
        <v>1696</v>
      </c>
      <c r="G286" s="134" t="s">
        <v>209</v>
      </c>
      <c r="H286" s="135">
        <v>1</v>
      </c>
      <c r="I286" s="136"/>
      <c r="J286" s="137">
        <f t="shared" si="70"/>
        <v>0</v>
      </c>
      <c r="K286" s="133" t="s">
        <v>1</v>
      </c>
      <c r="L286" s="31"/>
      <c r="M286" s="138" t="s">
        <v>1</v>
      </c>
      <c r="N286" s="139" t="s">
        <v>38</v>
      </c>
      <c r="P286" s="140">
        <f t="shared" si="71"/>
        <v>0</v>
      </c>
      <c r="Q286" s="140">
        <v>0</v>
      </c>
      <c r="R286" s="140">
        <f t="shared" si="72"/>
        <v>0</v>
      </c>
      <c r="S286" s="140">
        <v>0</v>
      </c>
      <c r="T286" s="141">
        <f t="shared" si="73"/>
        <v>0</v>
      </c>
      <c r="AR286" s="142" t="s">
        <v>149</v>
      </c>
      <c r="AT286" s="142" t="s">
        <v>144</v>
      </c>
      <c r="AU286" s="142" t="s">
        <v>83</v>
      </c>
      <c r="AY286" s="16" t="s">
        <v>142</v>
      </c>
      <c r="BE286" s="143">
        <f t="shared" si="74"/>
        <v>0</v>
      </c>
      <c r="BF286" s="143">
        <f t="shared" si="75"/>
        <v>0</v>
      </c>
      <c r="BG286" s="143">
        <f t="shared" si="76"/>
        <v>0</v>
      </c>
      <c r="BH286" s="143">
        <f t="shared" si="77"/>
        <v>0</v>
      </c>
      <c r="BI286" s="143">
        <f t="shared" si="78"/>
        <v>0</v>
      </c>
      <c r="BJ286" s="16" t="s">
        <v>81</v>
      </c>
      <c r="BK286" s="143">
        <f t="shared" si="79"/>
        <v>0</v>
      </c>
      <c r="BL286" s="16" t="s">
        <v>149</v>
      </c>
      <c r="BM286" s="142" t="s">
        <v>1697</v>
      </c>
    </row>
    <row r="287" spans="2:65" s="1" customFormat="1" ht="16.5" customHeight="1">
      <c r="B287" s="31"/>
      <c r="C287" s="131" t="s">
        <v>864</v>
      </c>
      <c r="D287" s="131" t="s">
        <v>144</v>
      </c>
      <c r="E287" s="132" t="s">
        <v>1698</v>
      </c>
      <c r="F287" s="133" t="s">
        <v>1699</v>
      </c>
      <c r="G287" s="134" t="s">
        <v>209</v>
      </c>
      <c r="H287" s="135">
        <v>82</v>
      </c>
      <c r="I287" s="136"/>
      <c r="J287" s="137">
        <f t="shared" si="70"/>
        <v>0</v>
      </c>
      <c r="K287" s="133" t="s">
        <v>1</v>
      </c>
      <c r="L287" s="31"/>
      <c r="M287" s="138" t="s">
        <v>1</v>
      </c>
      <c r="N287" s="139" t="s">
        <v>38</v>
      </c>
      <c r="P287" s="140">
        <f t="shared" si="71"/>
        <v>0</v>
      </c>
      <c r="Q287" s="140">
        <v>0</v>
      </c>
      <c r="R287" s="140">
        <f t="shared" si="72"/>
        <v>0</v>
      </c>
      <c r="S287" s="140">
        <v>0</v>
      </c>
      <c r="T287" s="141">
        <f t="shared" si="73"/>
        <v>0</v>
      </c>
      <c r="AR287" s="142" t="s">
        <v>149</v>
      </c>
      <c r="AT287" s="142" t="s">
        <v>144</v>
      </c>
      <c r="AU287" s="142" t="s">
        <v>83</v>
      </c>
      <c r="AY287" s="16" t="s">
        <v>142</v>
      </c>
      <c r="BE287" s="143">
        <f t="shared" si="74"/>
        <v>0</v>
      </c>
      <c r="BF287" s="143">
        <f t="shared" si="75"/>
        <v>0</v>
      </c>
      <c r="BG287" s="143">
        <f t="shared" si="76"/>
        <v>0</v>
      </c>
      <c r="BH287" s="143">
        <f t="shared" si="77"/>
        <v>0</v>
      </c>
      <c r="BI287" s="143">
        <f t="shared" si="78"/>
        <v>0</v>
      </c>
      <c r="BJ287" s="16" t="s">
        <v>81</v>
      </c>
      <c r="BK287" s="143">
        <f t="shared" si="79"/>
        <v>0</v>
      </c>
      <c r="BL287" s="16" t="s">
        <v>149</v>
      </c>
      <c r="BM287" s="142" t="s">
        <v>1700</v>
      </c>
    </row>
    <row r="288" spans="2:65" s="1" customFormat="1" ht="16.5" customHeight="1">
      <c r="B288" s="31"/>
      <c r="C288" s="131" t="s">
        <v>869</v>
      </c>
      <c r="D288" s="131" t="s">
        <v>144</v>
      </c>
      <c r="E288" s="132" t="s">
        <v>1701</v>
      </c>
      <c r="F288" s="133" t="s">
        <v>1702</v>
      </c>
      <c r="G288" s="134" t="s">
        <v>309</v>
      </c>
      <c r="H288" s="135">
        <v>30</v>
      </c>
      <c r="I288" s="136"/>
      <c r="J288" s="137">
        <f t="shared" si="70"/>
        <v>0</v>
      </c>
      <c r="K288" s="133" t="s">
        <v>1</v>
      </c>
      <c r="L288" s="31"/>
      <c r="M288" s="138" t="s">
        <v>1</v>
      </c>
      <c r="N288" s="139" t="s">
        <v>38</v>
      </c>
      <c r="P288" s="140">
        <f t="shared" si="71"/>
        <v>0</v>
      </c>
      <c r="Q288" s="140">
        <v>0</v>
      </c>
      <c r="R288" s="140">
        <f t="shared" si="72"/>
        <v>0</v>
      </c>
      <c r="S288" s="140">
        <v>0</v>
      </c>
      <c r="T288" s="141">
        <f t="shared" si="73"/>
        <v>0</v>
      </c>
      <c r="AR288" s="142" t="s">
        <v>149</v>
      </c>
      <c r="AT288" s="142" t="s">
        <v>144</v>
      </c>
      <c r="AU288" s="142" t="s">
        <v>83</v>
      </c>
      <c r="AY288" s="16" t="s">
        <v>142</v>
      </c>
      <c r="BE288" s="143">
        <f t="shared" si="74"/>
        <v>0</v>
      </c>
      <c r="BF288" s="143">
        <f t="shared" si="75"/>
        <v>0</v>
      </c>
      <c r="BG288" s="143">
        <f t="shared" si="76"/>
        <v>0</v>
      </c>
      <c r="BH288" s="143">
        <f t="shared" si="77"/>
        <v>0</v>
      </c>
      <c r="BI288" s="143">
        <f t="shared" si="78"/>
        <v>0</v>
      </c>
      <c r="BJ288" s="16" t="s">
        <v>81</v>
      </c>
      <c r="BK288" s="143">
        <f t="shared" si="79"/>
        <v>0</v>
      </c>
      <c r="BL288" s="16" t="s">
        <v>149</v>
      </c>
      <c r="BM288" s="142" t="s">
        <v>1703</v>
      </c>
    </row>
    <row r="289" spans="2:65" s="1" customFormat="1" ht="16.5" customHeight="1">
      <c r="B289" s="31"/>
      <c r="C289" s="131" t="s">
        <v>874</v>
      </c>
      <c r="D289" s="131" t="s">
        <v>144</v>
      </c>
      <c r="E289" s="132" t="s">
        <v>1704</v>
      </c>
      <c r="F289" s="133" t="s">
        <v>1705</v>
      </c>
      <c r="G289" s="134" t="s">
        <v>309</v>
      </c>
      <c r="H289" s="135">
        <v>52</v>
      </c>
      <c r="I289" s="136"/>
      <c r="J289" s="137">
        <f t="shared" si="70"/>
        <v>0</v>
      </c>
      <c r="K289" s="133" t="s">
        <v>1</v>
      </c>
      <c r="L289" s="31"/>
      <c r="M289" s="138" t="s">
        <v>1</v>
      </c>
      <c r="N289" s="139" t="s">
        <v>38</v>
      </c>
      <c r="P289" s="140">
        <f t="shared" si="71"/>
        <v>0</v>
      </c>
      <c r="Q289" s="140">
        <v>0</v>
      </c>
      <c r="R289" s="140">
        <f t="shared" si="72"/>
        <v>0</v>
      </c>
      <c r="S289" s="140">
        <v>0</v>
      </c>
      <c r="T289" s="141">
        <f t="shared" si="73"/>
        <v>0</v>
      </c>
      <c r="AR289" s="142" t="s">
        <v>149</v>
      </c>
      <c r="AT289" s="142" t="s">
        <v>144</v>
      </c>
      <c r="AU289" s="142" t="s">
        <v>83</v>
      </c>
      <c r="AY289" s="16" t="s">
        <v>142</v>
      </c>
      <c r="BE289" s="143">
        <f t="shared" si="74"/>
        <v>0</v>
      </c>
      <c r="BF289" s="143">
        <f t="shared" si="75"/>
        <v>0</v>
      </c>
      <c r="BG289" s="143">
        <f t="shared" si="76"/>
        <v>0</v>
      </c>
      <c r="BH289" s="143">
        <f t="shared" si="77"/>
        <v>0</v>
      </c>
      <c r="BI289" s="143">
        <f t="shared" si="78"/>
        <v>0</v>
      </c>
      <c r="BJ289" s="16" t="s">
        <v>81</v>
      </c>
      <c r="BK289" s="143">
        <f t="shared" si="79"/>
        <v>0</v>
      </c>
      <c r="BL289" s="16" t="s">
        <v>149</v>
      </c>
      <c r="BM289" s="142" t="s">
        <v>1706</v>
      </c>
    </row>
    <row r="290" spans="2:65" s="1" customFormat="1" ht="16.5" customHeight="1">
      <c r="B290" s="31"/>
      <c r="C290" s="131" t="s">
        <v>878</v>
      </c>
      <c r="D290" s="131" t="s">
        <v>144</v>
      </c>
      <c r="E290" s="132" t="s">
        <v>1707</v>
      </c>
      <c r="F290" s="133" t="s">
        <v>1708</v>
      </c>
      <c r="G290" s="134" t="s">
        <v>209</v>
      </c>
      <c r="H290" s="135">
        <v>138</v>
      </c>
      <c r="I290" s="136"/>
      <c r="J290" s="137">
        <f t="shared" si="70"/>
        <v>0</v>
      </c>
      <c r="K290" s="133" t="s">
        <v>1</v>
      </c>
      <c r="L290" s="31"/>
      <c r="M290" s="138" t="s">
        <v>1</v>
      </c>
      <c r="N290" s="139" t="s">
        <v>38</v>
      </c>
      <c r="P290" s="140">
        <f t="shared" si="71"/>
        <v>0</v>
      </c>
      <c r="Q290" s="140">
        <v>0</v>
      </c>
      <c r="R290" s="140">
        <f t="shared" si="72"/>
        <v>0</v>
      </c>
      <c r="S290" s="140">
        <v>0</v>
      </c>
      <c r="T290" s="141">
        <f t="shared" si="73"/>
        <v>0</v>
      </c>
      <c r="AR290" s="142" t="s">
        <v>149</v>
      </c>
      <c r="AT290" s="142" t="s">
        <v>144</v>
      </c>
      <c r="AU290" s="142" t="s">
        <v>83</v>
      </c>
      <c r="AY290" s="16" t="s">
        <v>142</v>
      </c>
      <c r="BE290" s="143">
        <f t="shared" si="74"/>
        <v>0</v>
      </c>
      <c r="BF290" s="143">
        <f t="shared" si="75"/>
        <v>0</v>
      </c>
      <c r="BG290" s="143">
        <f t="shared" si="76"/>
        <v>0</v>
      </c>
      <c r="BH290" s="143">
        <f t="shared" si="77"/>
        <v>0</v>
      </c>
      <c r="BI290" s="143">
        <f t="shared" si="78"/>
        <v>0</v>
      </c>
      <c r="BJ290" s="16" t="s">
        <v>81</v>
      </c>
      <c r="BK290" s="143">
        <f t="shared" si="79"/>
        <v>0</v>
      </c>
      <c r="BL290" s="16" t="s">
        <v>149</v>
      </c>
      <c r="BM290" s="142" t="s">
        <v>1709</v>
      </c>
    </row>
    <row r="291" spans="2:65" s="1" customFormat="1" ht="16.5" customHeight="1">
      <c r="B291" s="31"/>
      <c r="C291" s="131" t="s">
        <v>882</v>
      </c>
      <c r="D291" s="131" t="s">
        <v>144</v>
      </c>
      <c r="E291" s="132" t="s">
        <v>1710</v>
      </c>
      <c r="F291" s="133" t="s">
        <v>1711</v>
      </c>
      <c r="G291" s="134" t="s">
        <v>209</v>
      </c>
      <c r="H291" s="135">
        <v>150</v>
      </c>
      <c r="I291" s="136"/>
      <c r="J291" s="137">
        <f t="shared" ref="J291:J322" si="80">ROUND(I291*H291,2)</f>
        <v>0</v>
      </c>
      <c r="K291" s="133" t="s">
        <v>1</v>
      </c>
      <c r="L291" s="31"/>
      <c r="M291" s="138" t="s">
        <v>1</v>
      </c>
      <c r="N291" s="139" t="s">
        <v>38</v>
      </c>
      <c r="P291" s="140">
        <f t="shared" ref="P291:P322" si="81">O291*H291</f>
        <v>0</v>
      </c>
      <c r="Q291" s="140">
        <v>0</v>
      </c>
      <c r="R291" s="140">
        <f t="shared" ref="R291:R322" si="82">Q291*H291</f>
        <v>0</v>
      </c>
      <c r="S291" s="140">
        <v>0</v>
      </c>
      <c r="T291" s="141">
        <f t="shared" ref="T291:T322" si="83">S291*H291</f>
        <v>0</v>
      </c>
      <c r="AR291" s="142" t="s">
        <v>149</v>
      </c>
      <c r="AT291" s="142" t="s">
        <v>144</v>
      </c>
      <c r="AU291" s="142" t="s">
        <v>83</v>
      </c>
      <c r="AY291" s="16" t="s">
        <v>142</v>
      </c>
      <c r="BE291" s="143">
        <f t="shared" ref="BE291:BE322" si="84">IF(N291="základní",J291,0)</f>
        <v>0</v>
      </c>
      <c r="BF291" s="143">
        <f t="shared" ref="BF291:BF322" si="85">IF(N291="snížená",J291,0)</f>
        <v>0</v>
      </c>
      <c r="BG291" s="143">
        <f t="shared" ref="BG291:BG322" si="86">IF(N291="zákl. přenesená",J291,0)</f>
        <v>0</v>
      </c>
      <c r="BH291" s="143">
        <f t="shared" ref="BH291:BH322" si="87">IF(N291="sníž. přenesená",J291,0)</f>
        <v>0</v>
      </c>
      <c r="BI291" s="143">
        <f t="shared" ref="BI291:BI322" si="88">IF(N291="nulová",J291,0)</f>
        <v>0</v>
      </c>
      <c r="BJ291" s="16" t="s">
        <v>81</v>
      </c>
      <c r="BK291" s="143">
        <f t="shared" ref="BK291:BK322" si="89">ROUND(I291*H291,2)</f>
        <v>0</v>
      </c>
      <c r="BL291" s="16" t="s">
        <v>149</v>
      </c>
      <c r="BM291" s="142" t="s">
        <v>1712</v>
      </c>
    </row>
    <row r="292" spans="2:65" s="1" customFormat="1" ht="16.5" customHeight="1">
      <c r="B292" s="31"/>
      <c r="C292" s="131" t="s">
        <v>886</v>
      </c>
      <c r="D292" s="131" t="s">
        <v>144</v>
      </c>
      <c r="E292" s="132" t="s">
        <v>1713</v>
      </c>
      <c r="F292" s="133" t="s">
        <v>1714</v>
      </c>
      <c r="G292" s="134" t="s">
        <v>309</v>
      </c>
      <c r="H292" s="135">
        <v>10</v>
      </c>
      <c r="I292" s="136"/>
      <c r="J292" s="137">
        <f t="shared" si="80"/>
        <v>0</v>
      </c>
      <c r="K292" s="133" t="s">
        <v>1</v>
      </c>
      <c r="L292" s="31"/>
      <c r="M292" s="138" t="s">
        <v>1</v>
      </c>
      <c r="N292" s="139" t="s">
        <v>38</v>
      </c>
      <c r="P292" s="140">
        <f t="shared" si="81"/>
        <v>0</v>
      </c>
      <c r="Q292" s="140">
        <v>0</v>
      </c>
      <c r="R292" s="140">
        <f t="shared" si="82"/>
        <v>0</v>
      </c>
      <c r="S292" s="140">
        <v>0</v>
      </c>
      <c r="T292" s="141">
        <f t="shared" si="83"/>
        <v>0</v>
      </c>
      <c r="AR292" s="142" t="s">
        <v>149</v>
      </c>
      <c r="AT292" s="142" t="s">
        <v>144</v>
      </c>
      <c r="AU292" s="142" t="s">
        <v>83</v>
      </c>
      <c r="AY292" s="16" t="s">
        <v>142</v>
      </c>
      <c r="BE292" s="143">
        <f t="shared" si="84"/>
        <v>0</v>
      </c>
      <c r="BF292" s="143">
        <f t="shared" si="85"/>
        <v>0</v>
      </c>
      <c r="BG292" s="143">
        <f t="shared" si="86"/>
        <v>0</v>
      </c>
      <c r="BH292" s="143">
        <f t="shared" si="87"/>
        <v>0</v>
      </c>
      <c r="BI292" s="143">
        <f t="shared" si="88"/>
        <v>0</v>
      </c>
      <c r="BJ292" s="16" t="s">
        <v>81</v>
      </c>
      <c r="BK292" s="143">
        <f t="shared" si="89"/>
        <v>0</v>
      </c>
      <c r="BL292" s="16" t="s">
        <v>149</v>
      </c>
      <c r="BM292" s="142" t="s">
        <v>1715</v>
      </c>
    </row>
    <row r="293" spans="2:65" s="1" customFormat="1" ht="16.5" customHeight="1">
      <c r="B293" s="31"/>
      <c r="C293" s="131" t="s">
        <v>889</v>
      </c>
      <c r="D293" s="131" t="s">
        <v>144</v>
      </c>
      <c r="E293" s="132" t="s">
        <v>1716</v>
      </c>
      <c r="F293" s="133" t="s">
        <v>1717</v>
      </c>
      <c r="G293" s="134" t="s">
        <v>309</v>
      </c>
      <c r="H293" s="135">
        <v>50</v>
      </c>
      <c r="I293" s="136"/>
      <c r="J293" s="137">
        <f t="shared" si="80"/>
        <v>0</v>
      </c>
      <c r="K293" s="133" t="s">
        <v>1</v>
      </c>
      <c r="L293" s="31"/>
      <c r="M293" s="138" t="s">
        <v>1</v>
      </c>
      <c r="N293" s="139" t="s">
        <v>38</v>
      </c>
      <c r="P293" s="140">
        <f t="shared" si="81"/>
        <v>0</v>
      </c>
      <c r="Q293" s="140">
        <v>0</v>
      </c>
      <c r="R293" s="140">
        <f t="shared" si="82"/>
        <v>0</v>
      </c>
      <c r="S293" s="140">
        <v>0</v>
      </c>
      <c r="T293" s="141">
        <f t="shared" si="83"/>
        <v>0</v>
      </c>
      <c r="AR293" s="142" t="s">
        <v>149</v>
      </c>
      <c r="AT293" s="142" t="s">
        <v>144</v>
      </c>
      <c r="AU293" s="142" t="s">
        <v>83</v>
      </c>
      <c r="AY293" s="16" t="s">
        <v>142</v>
      </c>
      <c r="BE293" s="143">
        <f t="shared" si="84"/>
        <v>0</v>
      </c>
      <c r="BF293" s="143">
        <f t="shared" si="85"/>
        <v>0</v>
      </c>
      <c r="BG293" s="143">
        <f t="shared" si="86"/>
        <v>0</v>
      </c>
      <c r="BH293" s="143">
        <f t="shared" si="87"/>
        <v>0</v>
      </c>
      <c r="BI293" s="143">
        <f t="shared" si="88"/>
        <v>0</v>
      </c>
      <c r="BJ293" s="16" t="s">
        <v>81</v>
      </c>
      <c r="BK293" s="143">
        <f t="shared" si="89"/>
        <v>0</v>
      </c>
      <c r="BL293" s="16" t="s">
        <v>149</v>
      </c>
      <c r="BM293" s="142" t="s">
        <v>1718</v>
      </c>
    </row>
    <row r="294" spans="2:65" s="1" customFormat="1" ht="16.5" customHeight="1">
      <c r="B294" s="31"/>
      <c r="C294" s="131" t="s">
        <v>893</v>
      </c>
      <c r="D294" s="131" t="s">
        <v>144</v>
      </c>
      <c r="E294" s="132" t="s">
        <v>1719</v>
      </c>
      <c r="F294" s="133" t="s">
        <v>1720</v>
      </c>
      <c r="G294" s="134" t="s">
        <v>209</v>
      </c>
      <c r="H294" s="135">
        <v>66</v>
      </c>
      <c r="I294" s="136"/>
      <c r="J294" s="137">
        <f t="shared" si="80"/>
        <v>0</v>
      </c>
      <c r="K294" s="133" t="s">
        <v>1</v>
      </c>
      <c r="L294" s="31"/>
      <c r="M294" s="138" t="s">
        <v>1</v>
      </c>
      <c r="N294" s="139" t="s">
        <v>38</v>
      </c>
      <c r="P294" s="140">
        <f t="shared" si="81"/>
        <v>0</v>
      </c>
      <c r="Q294" s="140">
        <v>0</v>
      </c>
      <c r="R294" s="140">
        <f t="shared" si="82"/>
        <v>0</v>
      </c>
      <c r="S294" s="140">
        <v>0</v>
      </c>
      <c r="T294" s="141">
        <f t="shared" si="83"/>
        <v>0</v>
      </c>
      <c r="AR294" s="142" t="s">
        <v>149</v>
      </c>
      <c r="AT294" s="142" t="s">
        <v>144</v>
      </c>
      <c r="AU294" s="142" t="s">
        <v>83</v>
      </c>
      <c r="AY294" s="16" t="s">
        <v>142</v>
      </c>
      <c r="BE294" s="143">
        <f t="shared" si="84"/>
        <v>0</v>
      </c>
      <c r="BF294" s="143">
        <f t="shared" si="85"/>
        <v>0</v>
      </c>
      <c r="BG294" s="143">
        <f t="shared" si="86"/>
        <v>0</v>
      </c>
      <c r="BH294" s="143">
        <f t="shared" si="87"/>
        <v>0</v>
      </c>
      <c r="BI294" s="143">
        <f t="shared" si="88"/>
        <v>0</v>
      </c>
      <c r="BJ294" s="16" t="s">
        <v>81</v>
      </c>
      <c r="BK294" s="143">
        <f t="shared" si="89"/>
        <v>0</v>
      </c>
      <c r="BL294" s="16" t="s">
        <v>149</v>
      </c>
      <c r="BM294" s="142" t="s">
        <v>1721</v>
      </c>
    </row>
    <row r="295" spans="2:65" s="1" customFormat="1" ht="16.5" customHeight="1">
      <c r="B295" s="31"/>
      <c r="C295" s="131" t="s">
        <v>899</v>
      </c>
      <c r="D295" s="131" t="s">
        <v>144</v>
      </c>
      <c r="E295" s="132" t="s">
        <v>1722</v>
      </c>
      <c r="F295" s="133" t="s">
        <v>1723</v>
      </c>
      <c r="G295" s="134" t="s">
        <v>209</v>
      </c>
      <c r="H295" s="135">
        <v>5</v>
      </c>
      <c r="I295" s="136"/>
      <c r="J295" s="137">
        <f t="shared" si="80"/>
        <v>0</v>
      </c>
      <c r="K295" s="133" t="s">
        <v>1</v>
      </c>
      <c r="L295" s="31"/>
      <c r="M295" s="138" t="s">
        <v>1</v>
      </c>
      <c r="N295" s="139" t="s">
        <v>38</v>
      </c>
      <c r="P295" s="140">
        <f t="shared" si="81"/>
        <v>0</v>
      </c>
      <c r="Q295" s="140">
        <v>0</v>
      </c>
      <c r="R295" s="140">
        <f t="shared" si="82"/>
        <v>0</v>
      </c>
      <c r="S295" s="140">
        <v>0</v>
      </c>
      <c r="T295" s="141">
        <f t="shared" si="83"/>
        <v>0</v>
      </c>
      <c r="AR295" s="142" t="s">
        <v>149</v>
      </c>
      <c r="AT295" s="142" t="s">
        <v>144</v>
      </c>
      <c r="AU295" s="142" t="s">
        <v>83</v>
      </c>
      <c r="AY295" s="16" t="s">
        <v>142</v>
      </c>
      <c r="BE295" s="143">
        <f t="shared" si="84"/>
        <v>0</v>
      </c>
      <c r="BF295" s="143">
        <f t="shared" si="85"/>
        <v>0</v>
      </c>
      <c r="BG295" s="143">
        <f t="shared" si="86"/>
        <v>0</v>
      </c>
      <c r="BH295" s="143">
        <f t="shared" si="87"/>
        <v>0</v>
      </c>
      <c r="BI295" s="143">
        <f t="shared" si="88"/>
        <v>0</v>
      </c>
      <c r="BJ295" s="16" t="s">
        <v>81</v>
      </c>
      <c r="BK295" s="143">
        <f t="shared" si="89"/>
        <v>0</v>
      </c>
      <c r="BL295" s="16" t="s">
        <v>149</v>
      </c>
      <c r="BM295" s="142" t="s">
        <v>1724</v>
      </c>
    </row>
    <row r="296" spans="2:65" s="1" customFormat="1" ht="16.5" customHeight="1">
      <c r="B296" s="31"/>
      <c r="C296" s="131" t="s">
        <v>904</v>
      </c>
      <c r="D296" s="131" t="s">
        <v>144</v>
      </c>
      <c r="E296" s="132" t="s">
        <v>1725</v>
      </c>
      <c r="F296" s="133" t="s">
        <v>1726</v>
      </c>
      <c r="G296" s="134" t="s">
        <v>209</v>
      </c>
      <c r="H296" s="135">
        <v>22</v>
      </c>
      <c r="I296" s="136"/>
      <c r="J296" s="137">
        <f t="shared" si="80"/>
        <v>0</v>
      </c>
      <c r="K296" s="133" t="s">
        <v>1</v>
      </c>
      <c r="L296" s="31"/>
      <c r="M296" s="138" t="s">
        <v>1</v>
      </c>
      <c r="N296" s="139" t="s">
        <v>38</v>
      </c>
      <c r="P296" s="140">
        <f t="shared" si="81"/>
        <v>0</v>
      </c>
      <c r="Q296" s="140">
        <v>0</v>
      </c>
      <c r="R296" s="140">
        <f t="shared" si="82"/>
        <v>0</v>
      </c>
      <c r="S296" s="140">
        <v>0</v>
      </c>
      <c r="T296" s="141">
        <f t="shared" si="83"/>
        <v>0</v>
      </c>
      <c r="AR296" s="142" t="s">
        <v>149</v>
      </c>
      <c r="AT296" s="142" t="s">
        <v>144</v>
      </c>
      <c r="AU296" s="142" t="s">
        <v>83</v>
      </c>
      <c r="AY296" s="16" t="s">
        <v>142</v>
      </c>
      <c r="BE296" s="143">
        <f t="shared" si="84"/>
        <v>0</v>
      </c>
      <c r="BF296" s="143">
        <f t="shared" si="85"/>
        <v>0</v>
      </c>
      <c r="BG296" s="143">
        <f t="shared" si="86"/>
        <v>0</v>
      </c>
      <c r="BH296" s="143">
        <f t="shared" si="87"/>
        <v>0</v>
      </c>
      <c r="BI296" s="143">
        <f t="shared" si="88"/>
        <v>0</v>
      </c>
      <c r="BJ296" s="16" t="s">
        <v>81</v>
      </c>
      <c r="BK296" s="143">
        <f t="shared" si="89"/>
        <v>0</v>
      </c>
      <c r="BL296" s="16" t="s">
        <v>149</v>
      </c>
      <c r="BM296" s="142" t="s">
        <v>1727</v>
      </c>
    </row>
    <row r="297" spans="2:65" s="1" customFormat="1" ht="16.5" customHeight="1">
      <c r="B297" s="31"/>
      <c r="C297" s="131" t="s">
        <v>910</v>
      </c>
      <c r="D297" s="131" t="s">
        <v>144</v>
      </c>
      <c r="E297" s="132" t="s">
        <v>1728</v>
      </c>
      <c r="F297" s="133" t="s">
        <v>1729</v>
      </c>
      <c r="G297" s="134" t="s">
        <v>209</v>
      </c>
      <c r="H297" s="135">
        <v>5</v>
      </c>
      <c r="I297" s="136"/>
      <c r="J297" s="137">
        <f t="shared" si="80"/>
        <v>0</v>
      </c>
      <c r="K297" s="133" t="s">
        <v>1</v>
      </c>
      <c r="L297" s="31"/>
      <c r="M297" s="138" t="s">
        <v>1</v>
      </c>
      <c r="N297" s="139" t="s">
        <v>38</v>
      </c>
      <c r="P297" s="140">
        <f t="shared" si="81"/>
        <v>0</v>
      </c>
      <c r="Q297" s="140">
        <v>0</v>
      </c>
      <c r="R297" s="140">
        <f t="shared" si="82"/>
        <v>0</v>
      </c>
      <c r="S297" s="140">
        <v>0</v>
      </c>
      <c r="T297" s="141">
        <f t="shared" si="83"/>
        <v>0</v>
      </c>
      <c r="AR297" s="142" t="s">
        <v>149</v>
      </c>
      <c r="AT297" s="142" t="s">
        <v>144</v>
      </c>
      <c r="AU297" s="142" t="s">
        <v>83</v>
      </c>
      <c r="AY297" s="16" t="s">
        <v>142</v>
      </c>
      <c r="BE297" s="143">
        <f t="shared" si="84"/>
        <v>0</v>
      </c>
      <c r="BF297" s="143">
        <f t="shared" si="85"/>
        <v>0</v>
      </c>
      <c r="BG297" s="143">
        <f t="shared" si="86"/>
        <v>0</v>
      </c>
      <c r="BH297" s="143">
        <f t="shared" si="87"/>
        <v>0</v>
      </c>
      <c r="BI297" s="143">
        <f t="shared" si="88"/>
        <v>0</v>
      </c>
      <c r="BJ297" s="16" t="s">
        <v>81</v>
      </c>
      <c r="BK297" s="143">
        <f t="shared" si="89"/>
        <v>0</v>
      </c>
      <c r="BL297" s="16" t="s">
        <v>149</v>
      </c>
      <c r="BM297" s="142" t="s">
        <v>1730</v>
      </c>
    </row>
    <row r="298" spans="2:65" s="1" customFormat="1" ht="16.5" customHeight="1">
      <c r="B298" s="31"/>
      <c r="C298" s="131" t="s">
        <v>915</v>
      </c>
      <c r="D298" s="131" t="s">
        <v>144</v>
      </c>
      <c r="E298" s="132" t="s">
        <v>1731</v>
      </c>
      <c r="F298" s="133" t="s">
        <v>1732</v>
      </c>
      <c r="G298" s="134" t="s">
        <v>209</v>
      </c>
      <c r="H298" s="135">
        <v>5</v>
      </c>
      <c r="I298" s="136"/>
      <c r="J298" s="137">
        <f t="shared" si="80"/>
        <v>0</v>
      </c>
      <c r="K298" s="133" t="s">
        <v>1</v>
      </c>
      <c r="L298" s="31"/>
      <c r="M298" s="138" t="s">
        <v>1</v>
      </c>
      <c r="N298" s="139" t="s">
        <v>38</v>
      </c>
      <c r="P298" s="140">
        <f t="shared" si="81"/>
        <v>0</v>
      </c>
      <c r="Q298" s="140">
        <v>0</v>
      </c>
      <c r="R298" s="140">
        <f t="shared" si="82"/>
        <v>0</v>
      </c>
      <c r="S298" s="140">
        <v>0</v>
      </c>
      <c r="T298" s="141">
        <f t="shared" si="83"/>
        <v>0</v>
      </c>
      <c r="AR298" s="142" t="s">
        <v>149</v>
      </c>
      <c r="AT298" s="142" t="s">
        <v>144</v>
      </c>
      <c r="AU298" s="142" t="s">
        <v>83</v>
      </c>
      <c r="AY298" s="16" t="s">
        <v>142</v>
      </c>
      <c r="BE298" s="143">
        <f t="shared" si="84"/>
        <v>0</v>
      </c>
      <c r="BF298" s="143">
        <f t="shared" si="85"/>
        <v>0</v>
      </c>
      <c r="BG298" s="143">
        <f t="shared" si="86"/>
        <v>0</v>
      </c>
      <c r="BH298" s="143">
        <f t="shared" si="87"/>
        <v>0</v>
      </c>
      <c r="BI298" s="143">
        <f t="shared" si="88"/>
        <v>0</v>
      </c>
      <c r="BJ298" s="16" t="s">
        <v>81</v>
      </c>
      <c r="BK298" s="143">
        <f t="shared" si="89"/>
        <v>0</v>
      </c>
      <c r="BL298" s="16" t="s">
        <v>149</v>
      </c>
      <c r="BM298" s="142" t="s">
        <v>1733</v>
      </c>
    </row>
    <row r="299" spans="2:65" s="1" customFormat="1" ht="16.5" customHeight="1">
      <c r="B299" s="31"/>
      <c r="C299" s="131" t="s">
        <v>919</v>
      </c>
      <c r="D299" s="131" t="s">
        <v>144</v>
      </c>
      <c r="E299" s="132" t="s">
        <v>1734</v>
      </c>
      <c r="F299" s="133" t="s">
        <v>1735</v>
      </c>
      <c r="G299" s="134" t="s">
        <v>209</v>
      </c>
      <c r="H299" s="135">
        <v>5</v>
      </c>
      <c r="I299" s="136"/>
      <c r="J299" s="137">
        <f t="shared" si="80"/>
        <v>0</v>
      </c>
      <c r="K299" s="133" t="s">
        <v>1</v>
      </c>
      <c r="L299" s="31"/>
      <c r="M299" s="138" t="s">
        <v>1</v>
      </c>
      <c r="N299" s="139" t="s">
        <v>38</v>
      </c>
      <c r="P299" s="140">
        <f t="shared" si="81"/>
        <v>0</v>
      </c>
      <c r="Q299" s="140">
        <v>0</v>
      </c>
      <c r="R299" s="140">
        <f t="shared" si="82"/>
        <v>0</v>
      </c>
      <c r="S299" s="140">
        <v>0</v>
      </c>
      <c r="T299" s="141">
        <f t="shared" si="83"/>
        <v>0</v>
      </c>
      <c r="AR299" s="142" t="s">
        <v>149</v>
      </c>
      <c r="AT299" s="142" t="s">
        <v>144</v>
      </c>
      <c r="AU299" s="142" t="s">
        <v>83</v>
      </c>
      <c r="AY299" s="16" t="s">
        <v>142</v>
      </c>
      <c r="BE299" s="143">
        <f t="shared" si="84"/>
        <v>0</v>
      </c>
      <c r="BF299" s="143">
        <f t="shared" si="85"/>
        <v>0</v>
      </c>
      <c r="BG299" s="143">
        <f t="shared" si="86"/>
        <v>0</v>
      </c>
      <c r="BH299" s="143">
        <f t="shared" si="87"/>
        <v>0</v>
      </c>
      <c r="BI299" s="143">
        <f t="shared" si="88"/>
        <v>0</v>
      </c>
      <c r="BJ299" s="16" t="s">
        <v>81</v>
      </c>
      <c r="BK299" s="143">
        <f t="shared" si="89"/>
        <v>0</v>
      </c>
      <c r="BL299" s="16" t="s">
        <v>149</v>
      </c>
      <c r="BM299" s="142" t="s">
        <v>1736</v>
      </c>
    </row>
    <row r="300" spans="2:65" s="1" customFormat="1" ht="16.5" customHeight="1">
      <c r="B300" s="31"/>
      <c r="C300" s="131" t="s">
        <v>924</v>
      </c>
      <c r="D300" s="131" t="s">
        <v>144</v>
      </c>
      <c r="E300" s="132" t="s">
        <v>1737</v>
      </c>
      <c r="F300" s="133" t="s">
        <v>1738</v>
      </c>
      <c r="G300" s="134" t="s">
        <v>309</v>
      </c>
      <c r="H300" s="135">
        <v>520</v>
      </c>
      <c r="I300" s="136"/>
      <c r="J300" s="137">
        <f t="shared" si="80"/>
        <v>0</v>
      </c>
      <c r="K300" s="133" t="s">
        <v>1</v>
      </c>
      <c r="L300" s="31"/>
      <c r="M300" s="138" t="s">
        <v>1</v>
      </c>
      <c r="N300" s="139" t="s">
        <v>38</v>
      </c>
      <c r="P300" s="140">
        <f t="shared" si="81"/>
        <v>0</v>
      </c>
      <c r="Q300" s="140">
        <v>0</v>
      </c>
      <c r="R300" s="140">
        <f t="shared" si="82"/>
        <v>0</v>
      </c>
      <c r="S300" s="140">
        <v>0</v>
      </c>
      <c r="T300" s="141">
        <f t="shared" si="83"/>
        <v>0</v>
      </c>
      <c r="AR300" s="142" t="s">
        <v>149</v>
      </c>
      <c r="AT300" s="142" t="s">
        <v>144</v>
      </c>
      <c r="AU300" s="142" t="s">
        <v>83</v>
      </c>
      <c r="AY300" s="16" t="s">
        <v>142</v>
      </c>
      <c r="BE300" s="143">
        <f t="shared" si="84"/>
        <v>0</v>
      </c>
      <c r="BF300" s="143">
        <f t="shared" si="85"/>
        <v>0</v>
      </c>
      <c r="BG300" s="143">
        <f t="shared" si="86"/>
        <v>0</v>
      </c>
      <c r="BH300" s="143">
        <f t="shared" si="87"/>
        <v>0</v>
      </c>
      <c r="BI300" s="143">
        <f t="shared" si="88"/>
        <v>0</v>
      </c>
      <c r="BJ300" s="16" t="s">
        <v>81</v>
      </c>
      <c r="BK300" s="143">
        <f t="shared" si="89"/>
        <v>0</v>
      </c>
      <c r="BL300" s="16" t="s">
        <v>149</v>
      </c>
      <c r="BM300" s="142" t="s">
        <v>1739</v>
      </c>
    </row>
    <row r="301" spans="2:65" s="1" customFormat="1" ht="16.5" customHeight="1">
      <c r="B301" s="31"/>
      <c r="C301" s="131" t="s">
        <v>928</v>
      </c>
      <c r="D301" s="131" t="s">
        <v>144</v>
      </c>
      <c r="E301" s="132" t="s">
        <v>1740</v>
      </c>
      <c r="F301" s="133" t="s">
        <v>1741</v>
      </c>
      <c r="G301" s="134" t="s">
        <v>309</v>
      </c>
      <c r="H301" s="135">
        <v>20</v>
      </c>
      <c r="I301" s="136"/>
      <c r="J301" s="137">
        <f t="shared" si="80"/>
        <v>0</v>
      </c>
      <c r="K301" s="133" t="s">
        <v>1</v>
      </c>
      <c r="L301" s="31"/>
      <c r="M301" s="138" t="s">
        <v>1</v>
      </c>
      <c r="N301" s="139" t="s">
        <v>38</v>
      </c>
      <c r="P301" s="140">
        <f t="shared" si="81"/>
        <v>0</v>
      </c>
      <c r="Q301" s="140">
        <v>0</v>
      </c>
      <c r="R301" s="140">
        <f t="shared" si="82"/>
        <v>0</v>
      </c>
      <c r="S301" s="140">
        <v>0</v>
      </c>
      <c r="T301" s="141">
        <f t="shared" si="83"/>
        <v>0</v>
      </c>
      <c r="AR301" s="142" t="s">
        <v>149</v>
      </c>
      <c r="AT301" s="142" t="s">
        <v>144</v>
      </c>
      <c r="AU301" s="142" t="s">
        <v>83</v>
      </c>
      <c r="AY301" s="16" t="s">
        <v>142</v>
      </c>
      <c r="BE301" s="143">
        <f t="shared" si="84"/>
        <v>0</v>
      </c>
      <c r="BF301" s="143">
        <f t="shared" si="85"/>
        <v>0</v>
      </c>
      <c r="BG301" s="143">
        <f t="shared" si="86"/>
        <v>0</v>
      </c>
      <c r="BH301" s="143">
        <f t="shared" si="87"/>
        <v>0</v>
      </c>
      <c r="BI301" s="143">
        <f t="shared" si="88"/>
        <v>0</v>
      </c>
      <c r="BJ301" s="16" t="s">
        <v>81</v>
      </c>
      <c r="BK301" s="143">
        <f t="shared" si="89"/>
        <v>0</v>
      </c>
      <c r="BL301" s="16" t="s">
        <v>149</v>
      </c>
      <c r="BM301" s="142" t="s">
        <v>1742</v>
      </c>
    </row>
    <row r="302" spans="2:65" s="1" customFormat="1" ht="16.5" customHeight="1">
      <c r="B302" s="31"/>
      <c r="C302" s="131" t="s">
        <v>933</v>
      </c>
      <c r="D302" s="131" t="s">
        <v>144</v>
      </c>
      <c r="E302" s="132" t="s">
        <v>1743</v>
      </c>
      <c r="F302" s="133" t="s">
        <v>1744</v>
      </c>
      <c r="G302" s="134" t="s">
        <v>309</v>
      </c>
      <c r="H302" s="135">
        <v>2305</v>
      </c>
      <c r="I302" s="136"/>
      <c r="J302" s="137">
        <f t="shared" si="80"/>
        <v>0</v>
      </c>
      <c r="K302" s="133" t="s">
        <v>1</v>
      </c>
      <c r="L302" s="31"/>
      <c r="M302" s="138" t="s">
        <v>1</v>
      </c>
      <c r="N302" s="139" t="s">
        <v>38</v>
      </c>
      <c r="P302" s="140">
        <f t="shared" si="81"/>
        <v>0</v>
      </c>
      <c r="Q302" s="140">
        <v>0</v>
      </c>
      <c r="R302" s="140">
        <f t="shared" si="82"/>
        <v>0</v>
      </c>
      <c r="S302" s="140">
        <v>0</v>
      </c>
      <c r="T302" s="141">
        <f t="shared" si="83"/>
        <v>0</v>
      </c>
      <c r="AR302" s="142" t="s">
        <v>149</v>
      </c>
      <c r="AT302" s="142" t="s">
        <v>144</v>
      </c>
      <c r="AU302" s="142" t="s">
        <v>83</v>
      </c>
      <c r="AY302" s="16" t="s">
        <v>142</v>
      </c>
      <c r="BE302" s="143">
        <f t="shared" si="84"/>
        <v>0</v>
      </c>
      <c r="BF302" s="143">
        <f t="shared" si="85"/>
        <v>0</v>
      </c>
      <c r="BG302" s="143">
        <f t="shared" si="86"/>
        <v>0</v>
      </c>
      <c r="BH302" s="143">
        <f t="shared" si="87"/>
        <v>0</v>
      </c>
      <c r="BI302" s="143">
        <f t="shared" si="88"/>
        <v>0</v>
      </c>
      <c r="BJ302" s="16" t="s">
        <v>81</v>
      </c>
      <c r="BK302" s="143">
        <f t="shared" si="89"/>
        <v>0</v>
      </c>
      <c r="BL302" s="16" t="s">
        <v>149</v>
      </c>
      <c r="BM302" s="142" t="s">
        <v>1745</v>
      </c>
    </row>
    <row r="303" spans="2:65" s="1" customFormat="1" ht="16.5" customHeight="1">
      <c r="B303" s="31"/>
      <c r="C303" s="131" t="s">
        <v>937</v>
      </c>
      <c r="D303" s="131" t="s">
        <v>144</v>
      </c>
      <c r="E303" s="132" t="s">
        <v>1746</v>
      </c>
      <c r="F303" s="133" t="s">
        <v>1747</v>
      </c>
      <c r="G303" s="134" t="s">
        <v>309</v>
      </c>
      <c r="H303" s="135">
        <v>390</v>
      </c>
      <c r="I303" s="136"/>
      <c r="J303" s="137">
        <f t="shared" si="80"/>
        <v>0</v>
      </c>
      <c r="K303" s="133" t="s">
        <v>1</v>
      </c>
      <c r="L303" s="31"/>
      <c r="M303" s="138" t="s">
        <v>1</v>
      </c>
      <c r="N303" s="139" t="s">
        <v>38</v>
      </c>
      <c r="P303" s="140">
        <f t="shared" si="81"/>
        <v>0</v>
      </c>
      <c r="Q303" s="140">
        <v>0</v>
      </c>
      <c r="R303" s="140">
        <f t="shared" si="82"/>
        <v>0</v>
      </c>
      <c r="S303" s="140">
        <v>0</v>
      </c>
      <c r="T303" s="141">
        <f t="shared" si="83"/>
        <v>0</v>
      </c>
      <c r="AR303" s="142" t="s">
        <v>149</v>
      </c>
      <c r="AT303" s="142" t="s">
        <v>144</v>
      </c>
      <c r="AU303" s="142" t="s">
        <v>83</v>
      </c>
      <c r="AY303" s="16" t="s">
        <v>142</v>
      </c>
      <c r="BE303" s="143">
        <f t="shared" si="84"/>
        <v>0</v>
      </c>
      <c r="BF303" s="143">
        <f t="shared" si="85"/>
        <v>0</v>
      </c>
      <c r="BG303" s="143">
        <f t="shared" si="86"/>
        <v>0</v>
      </c>
      <c r="BH303" s="143">
        <f t="shared" si="87"/>
        <v>0</v>
      </c>
      <c r="BI303" s="143">
        <f t="shared" si="88"/>
        <v>0</v>
      </c>
      <c r="BJ303" s="16" t="s">
        <v>81</v>
      </c>
      <c r="BK303" s="143">
        <f t="shared" si="89"/>
        <v>0</v>
      </c>
      <c r="BL303" s="16" t="s">
        <v>149</v>
      </c>
      <c r="BM303" s="142" t="s">
        <v>1748</v>
      </c>
    </row>
    <row r="304" spans="2:65" s="1" customFormat="1" ht="16.5" customHeight="1">
      <c r="B304" s="31"/>
      <c r="C304" s="131" t="s">
        <v>942</v>
      </c>
      <c r="D304" s="131" t="s">
        <v>144</v>
      </c>
      <c r="E304" s="132" t="s">
        <v>1749</v>
      </c>
      <c r="F304" s="133" t="s">
        <v>1750</v>
      </c>
      <c r="G304" s="134" t="s">
        <v>309</v>
      </c>
      <c r="H304" s="135">
        <v>550</v>
      </c>
      <c r="I304" s="136"/>
      <c r="J304" s="137">
        <f t="shared" si="80"/>
        <v>0</v>
      </c>
      <c r="K304" s="133" t="s">
        <v>1</v>
      </c>
      <c r="L304" s="31"/>
      <c r="M304" s="138" t="s">
        <v>1</v>
      </c>
      <c r="N304" s="139" t="s">
        <v>38</v>
      </c>
      <c r="P304" s="140">
        <f t="shared" si="81"/>
        <v>0</v>
      </c>
      <c r="Q304" s="140">
        <v>0</v>
      </c>
      <c r="R304" s="140">
        <f t="shared" si="82"/>
        <v>0</v>
      </c>
      <c r="S304" s="140">
        <v>0</v>
      </c>
      <c r="T304" s="141">
        <f t="shared" si="83"/>
        <v>0</v>
      </c>
      <c r="AR304" s="142" t="s">
        <v>149</v>
      </c>
      <c r="AT304" s="142" t="s">
        <v>144</v>
      </c>
      <c r="AU304" s="142" t="s">
        <v>83</v>
      </c>
      <c r="AY304" s="16" t="s">
        <v>142</v>
      </c>
      <c r="BE304" s="143">
        <f t="shared" si="84"/>
        <v>0</v>
      </c>
      <c r="BF304" s="143">
        <f t="shared" si="85"/>
        <v>0</v>
      </c>
      <c r="BG304" s="143">
        <f t="shared" si="86"/>
        <v>0</v>
      </c>
      <c r="BH304" s="143">
        <f t="shared" si="87"/>
        <v>0</v>
      </c>
      <c r="BI304" s="143">
        <f t="shared" si="88"/>
        <v>0</v>
      </c>
      <c r="BJ304" s="16" t="s">
        <v>81</v>
      </c>
      <c r="BK304" s="143">
        <f t="shared" si="89"/>
        <v>0</v>
      </c>
      <c r="BL304" s="16" t="s">
        <v>149</v>
      </c>
      <c r="BM304" s="142" t="s">
        <v>1751</v>
      </c>
    </row>
    <row r="305" spans="2:65" s="1" customFormat="1" ht="16.5" customHeight="1">
      <c r="B305" s="31"/>
      <c r="C305" s="131" t="s">
        <v>947</v>
      </c>
      <c r="D305" s="131" t="s">
        <v>144</v>
      </c>
      <c r="E305" s="132" t="s">
        <v>1752</v>
      </c>
      <c r="F305" s="133" t="s">
        <v>1753</v>
      </c>
      <c r="G305" s="134" t="s">
        <v>309</v>
      </c>
      <c r="H305" s="135">
        <v>160</v>
      </c>
      <c r="I305" s="136"/>
      <c r="J305" s="137">
        <f t="shared" si="80"/>
        <v>0</v>
      </c>
      <c r="K305" s="133" t="s">
        <v>1</v>
      </c>
      <c r="L305" s="31"/>
      <c r="M305" s="138" t="s">
        <v>1</v>
      </c>
      <c r="N305" s="139" t="s">
        <v>38</v>
      </c>
      <c r="P305" s="140">
        <f t="shared" si="81"/>
        <v>0</v>
      </c>
      <c r="Q305" s="140">
        <v>0</v>
      </c>
      <c r="R305" s="140">
        <f t="shared" si="82"/>
        <v>0</v>
      </c>
      <c r="S305" s="140">
        <v>0</v>
      </c>
      <c r="T305" s="141">
        <f t="shared" si="83"/>
        <v>0</v>
      </c>
      <c r="AR305" s="142" t="s">
        <v>149</v>
      </c>
      <c r="AT305" s="142" t="s">
        <v>144</v>
      </c>
      <c r="AU305" s="142" t="s">
        <v>83</v>
      </c>
      <c r="AY305" s="16" t="s">
        <v>142</v>
      </c>
      <c r="BE305" s="143">
        <f t="shared" si="84"/>
        <v>0</v>
      </c>
      <c r="BF305" s="143">
        <f t="shared" si="85"/>
        <v>0</v>
      </c>
      <c r="BG305" s="143">
        <f t="shared" si="86"/>
        <v>0</v>
      </c>
      <c r="BH305" s="143">
        <f t="shared" si="87"/>
        <v>0</v>
      </c>
      <c r="BI305" s="143">
        <f t="shared" si="88"/>
        <v>0</v>
      </c>
      <c r="BJ305" s="16" t="s">
        <v>81</v>
      </c>
      <c r="BK305" s="143">
        <f t="shared" si="89"/>
        <v>0</v>
      </c>
      <c r="BL305" s="16" t="s">
        <v>149</v>
      </c>
      <c r="BM305" s="142" t="s">
        <v>1754</v>
      </c>
    </row>
    <row r="306" spans="2:65" s="1" customFormat="1" ht="16.5" customHeight="1">
      <c r="B306" s="31"/>
      <c r="C306" s="131" t="s">
        <v>951</v>
      </c>
      <c r="D306" s="131" t="s">
        <v>144</v>
      </c>
      <c r="E306" s="132" t="s">
        <v>1755</v>
      </c>
      <c r="F306" s="133" t="s">
        <v>1756</v>
      </c>
      <c r="G306" s="134" t="s">
        <v>309</v>
      </c>
      <c r="H306" s="135">
        <v>10</v>
      </c>
      <c r="I306" s="136"/>
      <c r="J306" s="137">
        <f t="shared" si="80"/>
        <v>0</v>
      </c>
      <c r="K306" s="133" t="s">
        <v>1</v>
      </c>
      <c r="L306" s="31"/>
      <c r="M306" s="138" t="s">
        <v>1</v>
      </c>
      <c r="N306" s="139" t="s">
        <v>38</v>
      </c>
      <c r="P306" s="140">
        <f t="shared" si="81"/>
        <v>0</v>
      </c>
      <c r="Q306" s="140">
        <v>0</v>
      </c>
      <c r="R306" s="140">
        <f t="shared" si="82"/>
        <v>0</v>
      </c>
      <c r="S306" s="140">
        <v>0</v>
      </c>
      <c r="T306" s="141">
        <f t="shared" si="83"/>
        <v>0</v>
      </c>
      <c r="AR306" s="142" t="s">
        <v>149</v>
      </c>
      <c r="AT306" s="142" t="s">
        <v>144</v>
      </c>
      <c r="AU306" s="142" t="s">
        <v>83</v>
      </c>
      <c r="AY306" s="16" t="s">
        <v>142</v>
      </c>
      <c r="BE306" s="143">
        <f t="shared" si="84"/>
        <v>0</v>
      </c>
      <c r="BF306" s="143">
        <f t="shared" si="85"/>
        <v>0</v>
      </c>
      <c r="BG306" s="143">
        <f t="shared" si="86"/>
        <v>0</v>
      </c>
      <c r="BH306" s="143">
        <f t="shared" si="87"/>
        <v>0</v>
      </c>
      <c r="BI306" s="143">
        <f t="shared" si="88"/>
        <v>0</v>
      </c>
      <c r="BJ306" s="16" t="s">
        <v>81</v>
      </c>
      <c r="BK306" s="143">
        <f t="shared" si="89"/>
        <v>0</v>
      </c>
      <c r="BL306" s="16" t="s">
        <v>149</v>
      </c>
      <c r="BM306" s="142" t="s">
        <v>1757</v>
      </c>
    </row>
    <row r="307" spans="2:65" s="1" customFormat="1" ht="16.5" customHeight="1">
      <c r="B307" s="31"/>
      <c r="C307" s="131" t="s">
        <v>955</v>
      </c>
      <c r="D307" s="131" t="s">
        <v>144</v>
      </c>
      <c r="E307" s="132" t="s">
        <v>1758</v>
      </c>
      <c r="F307" s="133" t="s">
        <v>1759</v>
      </c>
      <c r="G307" s="134" t="s">
        <v>309</v>
      </c>
      <c r="H307" s="135">
        <v>160</v>
      </c>
      <c r="I307" s="136"/>
      <c r="J307" s="137">
        <f t="shared" si="80"/>
        <v>0</v>
      </c>
      <c r="K307" s="133" t="s">
        <v>1</v>
      </c>
      <c r="L307" s="31"/>
      <c r="M307" s="138" t="s">
        <v>1</v>
      </c>
      <c r="N307" s="139" t="s">
        <v>38</v>
      </c>
      <c r="P307" s="140">
        <f t="shared" si="81"/>
        <v>0</v>
      </c>
      <c r="Q307" s="140">
        <v>0</v>
      </c>
      <c r="R307" s="140">
        <f t="shared" si="82"/>
        <v>0</v>
      </c>
      <c r="S307" s="140">
        <v>0</v>
      </c>
      <c r="T307" s="141">
        <f t="shared" si="83"/>
        <v>0</v>
      </c>
      <c r="AR307" s="142" t="s">
        <v>149</v>
      </c>
      <c r="AT307" s="142" t="s">
        <v>144</v>
      </c>
      <c r="AU307" s="142" t="s">
        <v>83</v>
      </c>
      <c r="AY307" s="16" t="s">
        <v>142</v>
      </c>
      <c r="BE307" s="143">
        <f t="shared" si="84"/>
        <v>0</v>
      </c>
      <c r="BF307" s="143">
        <f t="shared" si="85"/>
        <v>0</v>
      </c>
      <c r="BG307" s="143">
        <f t="shared" si="86"/>
        <v>0</v>
      </c>
      <c r="BH307" s="143">
        <f t="shared" si="87"/>
        <v>0</v>
      </c>
      <c r="BI307" s="143">
        <f t="shared" si="88"/>
        <v>0</v>
      </c>
      <c r="BJ307" s="16" t="s">
        <v>81</v>
      </c>
      <c r="BK307" s="143">
        <f t="shared" si="89"/>
        <v>0</v>
      </c>
      <c r="BL307" s="16" t="s">
        <v>149</v>
      </c>
      <c r="BM307" s="142" t="s">
        <v>1760</v>
      </c>
    </row>
    <row r="308" spans="2:65" s="1" customFormat="1" ht="16.5" customHeight="1">
      <c r="B308" s="31"/>
      <c r="C308" s="131" t="s">
        <v>959</v>
      </c>
      <c r="D308" s="131" t="s">
        <v>144</v>
      </c>
      <c r="E308" s="132" t="s">
        <v>1761</v>
      </c>
      <c r="F308" s="133" t="s">
        <v>1762</v>
      </c>
      <c r="G308" s="134" t="s">
        <v>309</v>
      </c>
      <c r="H308" s="135">
        <v>570</v>
      </c>
      <c r="I308" s="136"/>
      <c r="J308" s="137">
        <f t="shared" si="80"/>
        <v>0</v>
      </c>
      <c r="K308" s="133" t="s">
        <v>1</v>
      </c>
      <c r="L308" s="31"/>
      <c r="M308" s="138" t="s">
        <v>1</v>
      </c>
      <c r="N308" s="139" t="s">
        <v>38</v>
      </c>
      <c r="P308" s="140">
        <f t="shared" si="81"/>
        <v>0</v>
      </c>
      <c r="Q308" s="140">
        <v>0</v>
      </c>
      <c r="R308" s="140">
        <f t="shared" si="82"/>
        <v>0</v>
      </c>
      <c r="S308" s="140">
        <v>0</v>
      </c>
      <c r="T308" s="141">
        <f t="shared" si="83"/>
        <v>0</v>
      </c>
      <c r="AR308" s="142" t="s">
        <v>149</v>
      </c>
      <c r="AT308" s="142" t="s">
        <v>144</v>
      </c>
      <c r="AU308" s="142" t="s">
        <v>83</v>
      </c>
      <c r="AY308" s="16" t="s">
        <v>142</v>
      </c>
      <c r="BE308" s="143">
        <f t="shared" si="84"/>
        <v>0</v>
      </c>
      <c r="BF308" s="143">
        <f t="shared" si="85"/>
        <v>0</v>
      </c>
      <c r="BG308" s="143">
        <f t="shared" si="86"/>
        <v>0</v>
      </c>
      <c r="BH308" s="143">
        <f t="shared" si="87"/>
        <v>0</v>
      </c>
      <c r="BI308" s="143">
        <f t="shared" si="88"/>
        <v>0</v>
      </c>
      <c r="BJ308" s="16" t="s">
        <v>81</v>
      </c>
      <c r="BK308" s="143">
        <f t="shared" si="89"/>
        <v>0</v>
      </c>
      <c r="BL308" s="16" t="s">
        <v>149</v>
      </c>
      <c r="BM308" s="142" t="s">
        <v>1763</v>
      </c>
    </row>
    <row r="309" spans="2:65" s="1" customFormat="1" ht="16.5" customHeight="1">
      <c r="B309" s="31"/>
      <c r="C309" s="131" t="s">
        <v>965</v>
      </c>
      <c r="D309" s="131" t="s">
        <v>144</v>
      </c>
      <c r="E309" s="132" t="s">
        <v>1764</v>
      </c>
      <c r="F309" s="133" t="s">
        <v>1765</v>
      </c>
      <c r="G309" s="134" t="s">
        <v>309</v>
      </c>
      <c r="H309" s="135">
        <v>60</v>
      </c>
      <c r="I309" s="136"/>
      <c r="J309" s="137">
        <f t="shared" si="80"/>
        <v>0</v>
      </c>
      <c r="K309" s="133" t="s">
        <v>1</v>
      </c>
      <c r="L309" s="31"/>
      <c r="M309" s="138" t="s">
        <v>1</v>
      </c>
      <c r="N309" s="139" t="s">
        <v>38</v>
      </c>
      <c r="P309" s="140">
        <f t="shared" si="81"/>
        <v>0</v>
      </c>
      <c r="Q309" s="140">
        <v>0</v>
      </c>
      <c r="R309" s="140">
        <f t="shared" si="82"/>
        <v>0</v>
      </c>
      <c r="S309" s="140">
        <v>0</v>
      </c>
      <c r="T309" s="141">
        <f t="shared" si="83"/>
        <v>0</v>
      </c>
      <c r="AR309" s="142" t="s">
        <v>149</v>
      </c>
      <c r="AT309" s="142" t="s">
        <v>144</v>
      </c>
      <c r="AU309" s="142" t="s">
        <v>83</v>
      </c>
      <c r="AY309" s="16" t="s">
        <v>142</v>
      </c>
      <c r="BE309" s="143">
        <f t="shared" si="84"/>
        <v>0</v>
      </c>
      <c r="BF309" s="143">
        <f t="shared" si="85"/>
        <v>0</v>
      </c>
      <c r="BG309" s="143">
        <f t="shared" si="86"/>
        <v>0</v>
      </c>
      <c r="BH309" s="143">
        <f t="shared" si="87"/>
        <v>0</v>
      </c>
      <c r="BI309" s="143">
        <f t="shared" si="88"/>
        <v>0</v>
      </c>
      <c r="BJ309" s="16" t="s">
        <v>81</v>
      </c>
      <c r="BK309" s="143">
        <f t="shared" si="89"/>
        <v>0</v>
      </c>
      <c r="BL309" s="16" t="s">
        <v>149</v>
      </c>
      <c r="BM309" s="142" t="s">
        <v>1766</v>
      </c>
    </row>
    <row r="310" spans="2:65" s="1" customFormat="1" ht="16.5" customHeight="1">
      <c r="B310" s="31"/>
      <c r="C310" s="131" t="s">
        <v>980</v>
      </c>
      <c r="D310" s="131" t="s">
        <v>144</v>
      </c>
      <c r="E310" s="132" t="s">
        <v>1767</v>
      </c>
      <c r="F310" s="133" t="s">
        <v>1768</v>
      </c>
      <c r="G310" s="134" t="s">
        <v>209</v>
      </c>
      <c r="H310" s="135">
        <v>850</v>
      </c>
      <c r="I310" s="136"/>
      <c r="J310" s="137">
        <f t="shared" si="80"/>
        <v>0</v>
      </c>
      <c r="K310" s="133" t="s">
        <v>1</v>
      </c>
      <c r="L310" s="31"/>
      <c r="M310" s="138" t="s">
        <v>1</v>
      </c>
      <c r="N310" s="139" t="s">
        <v>38</v>
      </c>
      <c r="P310" s="140">
        <f t="shared" si="81"/>
        <v>0</v>
      </c>
      <c r="Q310" s="140">
        <v>0</v>
      </c>
      <c r="R310" s="140">
        <f t="shared" si="82"/>
        <v>0</v>
      </c>
      <c r="S310" s="140">
        <v>0</v>
      </c>
      <c r="T310" s="141">
        <f t="shared" si="83"/>
        <v>0</v>
      </c>
      <c r="AR310" s="142" t="s">
        <v>149</v>
      </c>
      <c r="AT310" s="142" t="s">
        <v>144</v>
      </c>
      <c r="AU310" s="142" t="s">
        <v>83</v>
      </c>
      <c r="AY310" s="16" t="s">
        <v>142</v>
      </c>
      <c r="BE310" s="143">
        <f t="shared" si="84"/>
        <v>0</v>
      </c>
      <c r="BF310" s="143">
        <f t="shared" si="85"/>
        <v>0</v>
      </c>
      <c r="BG310" s="143">
        <f t="shared" si="86"/>
        <v>0</v>
      </c>
      <c r="BH310" s="143">
        <f t="shared" si="87"/>
        <v>0</v>
      </c>
      <c r="BI310" s="143">
        <f t="shared" si="88"/>
        <v>0</v>
      </c>
      <c r="BJ310" s="16" t="s">
        <v>81</v>
      </c>
      <c r="BK310" s="143">
        <f t="shared" si="89"/>
        <v>0</v>
      </c>
      <c r="BL310" s="16" t="s">
        <v>149</v>
      </c>
      <c r="BM310" s="142" t="s">
        <v>1769</v>
      </c>
    </row>
    <row r="311" spans="2:65" s="1" customFormat="1" ht="16.5" customHeight="1">
      <c r="B311" s="31"/>
      <c r="C311" s="131" t="s">
        <v>984</v>
      </c>
      <c r="D311" s="131" t="s">
        <v>144</v>
      </c>
      <c r="E311" s="132" t="s">
        <v>1770</v>
      </c>
      <c r="F311" s="133" t="s">
        <v>1771</v>
      </c>
      <c r="G311" s="134" t="s">
        <v>209</v>
      </c>
      <c r="H311" s="135">
        <v>8</v>
      </c>
      <c r="I311" s="136"/>
      <c r="J311" s="137">
        <f t="shared" si="80"/>
        <v>0</v>
      </c>
      <c r="K311" s="133" t="s">
        <v>1</v>
      </c>
      <c r="L311" s="31"/>
      <c r="M311" s="138" t="s">
        <v>1</v>
      </c>
      <c r="N311" s="139" t="s">
        <v>38</v>
      </c>
      <c r="P311" s="140">
        <f t="shared" si="81"/>
        <v>0</v>
      </c>
      <c r="Q311" s="140">
        <v>0</v>
      </c>
      <c r="R311" s="140">
        <f t="shared" si="82"/>
        <v>0</v>
      </c>
      <c r="S311" s="140">
        <v>0</v>
      </c>
      <c r="T311" s="141">
        <f t="shared" si="83"/>
        <v>0</v>
      </c>
      <c r="AR311" s="142" t="s">
        <v>149</v>
      </c>
      <c r="AT311" s="142" t="s">
        <v>144</v>
      </c>
      <c r="AU311" s="142" t="s">
        <v>83</v>
      </c>
      <c r="AY311" s="16" t="s">
        <v>142</v>
      </c>
      <c r="BE311" s="143">
        <f t="shared" si="84"/>
        <v>0</v>
      </c>
      <c r="BF311" s="143">
        <f t="shared" si="85"/>
        <v>0</v>
      </c>
      <c r="BG311" s="143">
        <f t="shared" si="86"/>
        <v>0</v>
      </c>
      <c r="BH311" s="143">
        <f t="shared" si="87"/>
        <v>0</v>
      </c>
      <c r="BI311" s="143">
        <f t="shared" si="88"/>
        <v>0</v>
      </c>
      <c r="BJ311" s="16" t="s">
        <v>81</v>
      </c>
      <c r="BK311" s="143">
        <f t="shared" si="89"/>
        <v>0</v>
      </c>
      <c r="BL311" s="16" t="s">
        <v>149</v>
      </c>
      <c r="BM311" s="142" t="s">
        <v>1772</v>
      </c>
    </row>
    <row r="312" spans="2:65" s="1" customFormat="1" ht="16.5" customHeight="1">
      <c r="B312" s="31"/>
      <c r="C312" s="131" t="s">
        <v>989</v>
      </c>
      <c r="D312" s="131" t="s">
        <v>144</v>
      </c>
      <c r="E312" s="132" t="s">
        <v>1773</v>
      </c>
      <c r="F312" s="133" t="s">
        <v>1774</v>
      </c>
      <c r="G312" s="134" t="s">
        <v>209</v>
      </c>
      <c r="H312" s="135">
        <v>2</v>
      </c>
      <c r="I312" s="136"/>
      <c r="J312" s="137">
        <f t="shared" si="80"/>
        <v>0</v>
      </c>
      <c r="K312" s="133" t="s">
        <v>1</v>
      </c>
      <c r="L312" s="31"/>
      <c r="M312" s="138" t="s">
        <v>1</v>
      </c>
      <c r="N312" s="139" t="s">
        <v>38</v>
      </c>
      <c r="P312" s="140">
        <f t="shared" si="81"/>
        <v>0</v>
      </c>
      <c r="Q312" s="140">
        <v>0</v>
      </c>
      <c r="R312" s="140">
        <f t="shared" si="82"/>
        <v>0</v>
      </c>
      <c r="S312" s="140">
        <v>0</v>
      </c>
      <c r="T312" s="141">
        <f t="shared" si="83"/>
        <v>0</v>
      </c>
      <c r="AR312" s="142" t="s">
        <v>149</v>
      </c>
      <c r="AT312" s="142" t="s">
        <v>144</v>
      </c>
      <c r="AU312" s="142" t="s">
        <v>83</v>
      </c>
      <c r="AY312" s="16" t="s">
        <v>142</v>
      </c>
      <c r="BE312" s="143">
        <f t="shared" si="84"/>
        <v>0</v>
      </c>
      <c r="BF312" s="143">
        <f t="shared" si="85"/>
        <v>0</v>
      </c>
      <c r="BG312" s="143">
        <f t="shared" si="86"/>
        <v>0</v>
      </c>
      <c r="BH312" s="143">
        <f t="shared" si="87"/>
        <v>0</v>
      </c>
      <c r="BI312" s="143">
        <f t="shared" si="88"/>
        <v>0</v>
      </c>
      <c r="BJ312" s="16" t="s">
        <v>81</v>
      </c>
      <c r="BK312" s="143">
        <f t="shared" si="89"/>
        <v>0</v>
      </c>
      <c r="BL312" s="16" t="s">
        <v>149</v>
      </c>
      <c r="BM312" s="142" t="s">
        <v>1775</v>
      </c>
    </row>
    <row r="313" spans="2:65" s="1" customFormat="1" ht="16.5" customHeight="1">
      <c r="B313" s="31"/>
      <c r="C313" s="131" t="s">
        <v>993</v>
      </c>
      <c r="D313" s="131" t="s">
        <v>144</v>
      </c>
      <c r="E313" s="132" t="s">
        <v>1776</v>
      </c>
      <c r="F313" s="133" t="s">
        <v>1777</v>
      </c>
      <c r="G313" s="134" t="s">
        <v>209</v>
      </c>
      <c r="H313" s="135">
        <v>1</v>
      </c>
      <c r="I313" s="136"/>
      <c r="J313" s="137">
        <f t="shared" si="80"/>
        <v>0</v>
      </c>
      <c r="K313" s="133" t="s">
        <v>1</v>
      </c>
      <c r="L313" s="31"/>
      <c r="M313" s="138" t="s">
        <v>1</v>
      </c>
      <c r="N313" s="139" t="s">
        <v>38</v>
      </c>
      <c r="P313" s="140">
        <f t="shared" si="81"/>
        <v>0</v>
      </c>
      <c r="Q313" s="140">
        <v>0</v>
      </c>
      <c r="R313" s="140">
        <f t="shared" si="82"/>
        <v>0</v>
      </c>
      <c r="S313" s="140">
        <v>0</v>
      </c>
      <c r="T313" s="141">
        <f t="shared" si="83"/>
        <v>0</v>
      </c>
      <c r="AR313" s="142" t="s">
        <v>149</v>
      </c>
      <c r="AT313" s="142" t="s">
        <v>144</v>
      </c>
      <c r="AU313" s="142" t="s">
        <v>83</v>
      </c>
      <c r="AY313" s="16" t="s">
        <v>142</v>
      </c>
      <c r="BE313" s="143">
        <f t="shared" si="84"/>
        <v>0</v>
      </c>
      <c r="BF313" s="143">
        <f t="shared" si="85"/>
        <v>0</v>
      </c>
      <c r="BG313" s="143">
        <f t="shared" si="86"/>
        <v>0</v>
      </c>
      <c r="BH313" s="143">
        <f t="shared" si="87"/>
        <v>0</v>
      </c>
      <c r="BI313" s="143">
        <f t="shared" si="88"/>
        <v>0</v>
      </c>
      <c r="BJ313" s="16" t="s">
        <v>81</v>
      </c>
      <c r="BK313" s="143">
        <f t="shared" si="89"/>
        <v>0</v>
      </c>
      <c r="BL313" s="16" t="s">
        <v>149</v>
      </c>
      <c r="BM313" s="142" t="s">
        <v>1778</v>
      </c>
    </row>
    <row r="314" spans="2:65" s="1" customFormat="1" ht="16.5" customHeight="1">
      <c r="B314" s="31"/>
      <c r="C314" s="131" t="s">
        <v>997</v>
      </c>
      <c r="D314" s="131" t="s">
        <v>144</v>
      </c>
      <c r="E314" s="132" t="s">
        <v>1779</v>
      </c>
      <c r="F314" s="133" t="s">
        <v>1780</v>
      </c>
      <c r="G314" s="134" t="s">
        <v>209</v>
      </c>
      <c r="H314" s="135">
        <v>20</v>
      </c>
      <c r="I314" s="136"/>
      <c r="J314" s="137">
        <f t="shared" si="80"/>
        <v>0</v>
      </c>
      <c r="K314" s="133" t="s">
        <v>1</v>
      </c>
      <c r="L314" s="31"/>
      <c r="M314" s="138" t="s">
        <v>1</v>
      </c>
      <c r="N314" s="139" t="s">
        <v>38</v>
      </c>
      <c r="P314" s="140">
        <f t="shared" si="81"/>
        <v>0</v>
      </c>
      <c r="Q314" s="140">
        <v>0</v>
      </c>
      <c r="R314" s="140">
        <f t="shared" si="82"/>
        <v>0</v>
      </c>
      <c r="S314" s="140">
        <v>0</v>
      </c>
      <c r="T314" s="141">
        <f t="shared" si="83"/>
        <v>0</v>
      </c>
      <c r="AR314" s="142" t="s">
        <v>149</v>
      </c>
      <c r="AT314" s="142" t="s">
        <v>144</v>
      </c>
      <c r="AU314" s="142" t="s">
        <v>83</v>
      </c>
      <c r="AY314" s="16" t="s">
        <v>142</v>
      </c>
      <c r="BE314" s="143">
        <f t="shared" si="84"/>
        <v>0</v>
      </c>
      <c r="BF314" s="143">
        <f t="shared" si="85"/>
        <v>0</v>
      </c>
      <c r="BG314" s="143">
        <f t="shared" si="86"/>
        <v>0</v>
      </c>
      <c r="BH314" s="143">
        <f t="shared" si="87"/>
        <v>0</v>
      </c>
      <c r="BI314" s="143">
        <f t="shared" si="88"/>
        <v>0</v>
      </c>
      <c r="BJ314" s="16" t="s">
        <v>81</v>
      </c>
      <c r="BK314" s="143">
        <f t="shared" si="89"/>
        <v>0</v>
      </c>
      <c r="BL314" s="16" t="s">
        <v>149</v>
      </c>
      <c r="BM314" s="142" t="s">
        <v>1781</v>
      </c>
    </row>
    <row r="315" spans="2:65" s="1" customFormat="1" ht="16.5" customHeight="1">
      <c r="B315" s="31"/>
      <c r="C315" s="131" t="s">
        <v>1001</v>
      </c>
      <c r="D315" s="131" t="s">
        <v>144</v>
      </c>
      <c r="E315" s="132" t="s">
        <v>1782</v>
      </c>
      <c r="F315" s="133" t="s">
        <v>1783</v>
      </c>
      <c r="G315" s="134" t="s">
        <v>209</v>
      </c>
      <c r="H315" s="135">
        <v>10</v>
      </c>
      <c r="I315" s="136"/>
      <c r="J315" s="137">
        <f t="shared" si="80"/>
        <v>0</v>
      </c>
      <c r="K315" s="133" t="s">
        <v>1</v>
      </c>
      <c r="L315" s="31"/>
      <c r="M315" s="138" t="s">
        <v>1</v>
      </c>
      <c r="N315" s="139" t="s">
        <v>38</v>
      </c>
      <c r="P315" s="140">
        <f t="shared" si="81"/>
        <v>0</v>
      </c>
      <c r="Q315" s="140">
        <v>0</v>
      </c>
      <c r="R315" s="140">
        <f t="shared" si="82"/>
        <v>0</v>
      </c>
      <c r="S315" s="140">
        <v>0</v>
      </c>
      <c r="T315" s="141">
        <f t="shared" si="83"/>
        <v>0</v>
      </c>
      <c r="AR315" s="142" t="s">
        <v>149</v>
      </c>
      <c r="AT315" s="142" t="s">
        <v>144</v>
      </c>
      <c r="AU315" s="142" t="s">
        <v>83</v>
      </c>
      <c r="AY315" s="16" t="s">
        <v>142</v>
      </c>
      <c r="BE315" s="143">
        <f t="shared" si="84"/>
        <v>0</v>
      </c>
      <c r="BF315" s="143">
        <f t="shared" si="85"/>
        <v>0</v>
      </c>
      <c r="BG315" s="143">
        <f t="shared" si="86"/>
        <v>0</v>
      </c>
      <c r="BH315" s="143">
        <f t="shared" si="87"/>
        <v>0</v>
      </c>
      <c r="BI315" s="143">
        <f t="shared" si="88"/>
        <v>0</v>
      </c>
      <c r="BJ315" s="16" t="s">
        <v>81</v>
      </c>
      <c r="BK315" s="143">
        <f t="shared" si="89"/>
        <v>0</v>
      </c>
      <c r="BL315" s="16" t="s">
        <v>149</v>
      </c>
      <c r="BM315" s="142" t="s">
        <v>1784</v>
      </c>
    </row>
    <row r="316" spans="2:65" s="1" customFormat="1" ht="16.5" customHeight="1">
      <c r="B316" s="31"/>
      <c r="C316" s="131" t="s">
        <v>1005</v>
      </c>
      <c r="D316" s="131" t="s">
        <v>144</v>
      </c>
      <c r="E316" s="132" t="s">
        <v>1785</v>
      </c>
      <c r="F316" s="133" t="s">
        <v>1786</v>
      </c>
      <c r="G316" s="134" t="s">
        <v>209</v>
      </c>
      <c r="H316" s="135">
        <v>8</v>
      </c>
      <c r="I316" s="136"/>
      <c r="J316" s="137">
        <f t="shared" si="80"/>
        <v>0</v>
      </c>
      <c r="K316" s="133" t="s">
        <v>1</v>
      </c>
      <c r="L316" s="31"/>
      <c r="M316" s="138" t="s">
        <v>1</v>
      </c>
      <c r="N316" s="139" t="s">
        <v>38</v>
      </c>
      <c r="P316" s="140">
        <f t="shared" si="81"/>
        <v>0</v>
      </c>
      <c r="Q316" s="140">
        <v>0</v>
      </c>
      <c r="R316" s="140">
        <f t="shared" si="82"/>
        <v>0</v>
      </c>
      <c r="S316" s="140">
        <v>0</v>
      </c>
      <c r="T316" s="141">
        <f t="shared" si="83"/>
        <v>0</v>
      </c>
      <c r="AR316" s="142" t="s">
        <v>149</v>
      </c>
      <c r="AT316" s="142" t="s">
        <v>144</v>
      </c>
      <c r="AU316" s="142" t="s">
        <v>83</v>
      </c>
      <c r="AY316" s="16" t="s">
        <v>142</v>
      </c>
      <c r="BE316" s="143">
        <f t="shared" si="84"/>
        <v>0</v>
      </c>
      <c r="BF316" s="143">
        <f t="shared" si="85"/>
        <v>0</v>
      </c>
      <c r="BG316" s="143">
        <f t="shared" si="86"/>
        <v>0</v>
      </c>
      <c r="BH316" s="143">
        <f t="shared" si="87"/>
        <v>0</v>
      </c>
      <c r="BI316" s="143">
        <f t="shared" si="88"/>
        <v>0</v>
      </c>
      <c r="BJ316" s="16" t="s">
        <v>81</v>
      </c>
      <c r="BK316" s="143">
        <f t="shared" si="89"/>
        <v>0</v>
      </c>
      <c r="BL316" s="16" t="s">
        <v>149</v>
      </c>
      <c r="BM316" s="142" t="s">
        <v>1787</v>
      </c>
    </row>
    <row r="317" spans="2:65" s="1" customFormat="1" ht="16.5" customHeight="1">
      <c r="B317" s="31"/>
      <c r="C317" s="131" t="s">
        <v>1009</v>
      </c>
      <c r="D317" s="131" t="s">
        <v>144</v>
      </c>
      <c r="E317" s="132" t="s">
        <v>1788</v>
      </c>
      <c r="F317" s="133" t="s">
        <v>1789</v>
      </c>
      <c r="G317" s="134" t="s">
        <v>209</v>
      </c>
      <c r="H317" s="135">
        <v>1</v>
      </c>
      <c r="I317" s="136"/>
      <c r="J317" s="137">
        <f t="shared" si="80"/>
        <v>0</v>
      </c>
      <c r="K317" s="133" t="s">
        <v>1</v>
      </c>
      <c r="L317" s="31"/>
      <c r="M317" s="138" t="s">
        <v>1</v>
      </c>
      <c r="N317" s="139" t="s">
        <v>38</v>
      </c>
      <c r="P317" s="140">
        <f t="shared" si="81"/>
        <v>0</v>
      </c>
      <c r="Q317" s="140">
        <v>0</v>
      </c>
      <c r="R317" s="140">
        <f t="shared" si="82"/>
        <v>0</v>
      </c>
      <c r="S317" s="140">
        <v>0</v>
      </c>
      <c r="T317" s="141">
        <f t="shared" si="83"/>
        <v>0</v>
      </c>
      <c r="AR317" s="142" t="s">
        <v>149</v>
      </c>
      <c r="AT317" s="142" t="s">
        <v>144</v>
      </c>
      <c r="AU317" s="142" t="s">
        <v>83</v>
      </c>
      <c r="AY317" s="16" t="s">
        <v>142</v>
      </c>
      <c r="BE317" s="143">
        <f t="shared" si="84"/>
        <v>0</v>
      </c>
      <c r="BF317" s="143">
        <f t="shared" si="85"/>
        <v>0</v>
      </c>
      <c r="BG317" s="143">
        <f t="shared" si="86"/>
        <v>0</v>
      </c>
      <c r="BH317" s="143">
        <f t="shared" si="87"/>
        <v>0</v>
      </c>
      <c r="BI317" s="143">
        <f t="shared" si="88"/>
        <v>0</v>
      </c>
      <c r="BJ317" s="16" t="s">
        <v>81</v>
      </c>
      <c r="BK317" s="143">
        <f t="shared" si="89"/>
        <v>0</v>
      </c>
      <c r="BL317" s="16" t="s">
        <v>149</v>
      </c>
      <c r="BM317" s="142" t="s">
        <v>1790</v>
      </c>
    </row>
    <row r="318" spans="2:65" s="1" customFormat="1" ht="16.5" customHeight="1">
      <c r="B318" s="31"/>
      <c r="C318" s="131" t="s">
        <v>1013</v>
      </c>
      <c r="D318" s="131" t="s">
        <v>144</v>
      </c>
      <c r="E318" s="132" t="s">
        <v>1791</v>
      </c>
      <c r="F318" s="133" t="s">
        <v>1792</v>
      </c>
      <c r="G318" s="134" t="s">
        <v>209</v>
      </c>
      <c r="H318" s="135">
        <v>2</v>
      </c>
      <c r="I318" s="136"/>
      <c r="J318" s="137">
        <f t="shared" si="80"/>
        <v>0</v>
      </c>
      <c r="K318" s="133" t="s">
        <v>1</v>
      </c>
      <c r="L318" s="31"/>
      <c r="M318" s="138" t="s">
        <v>1</v>
      </c>
      <c r="N318" s="139" t="s">
        <v>38</v>
      </c>
      <c r="P318" s="140">
        <f t="shared" si="81"/>
        <v>0</v>
      </c>
      <c r="Q318" s="140">
        <v>0</v>
      </c>
      <c r="R318" s="140">
        <f t="shared" si="82"/>
        <v>0</v>
      </c>
      <c r="S318" s="140">
        <v>0</v>
      </c>
      <c r="T318" s="141">
        <f t="shared" si="83"/>
        <v>0</v>
      </c>
      <c r="AR318" s="142" t="s">
        <v>149</v>
      </c>
      <c r="AT318" s="142" t="s">
        <v>144</v>
      </c>
      <c r="AU318" s="142" t="s">
        <v>83</v>
      </c>
      <c r="AY318" s="16" t="s">
        <v>142</v>
      </c>
      <c r="BE318" s="143">
        <f t="shared" si="84"/>
        <v>0</v>
      </c>
      <c r="BF318" s="143">
        <f t="shared" si="85"/>
        <v>0</v>
      </c>
      <c r="BG318" s="143">
        <f t="shared" si="86"/>
        <v>0</v>
      </c>
      <c r="BH318" s="143">
        <f t="shared" si="87"/>
        <v>0</v>
      </c>
      <c r="BI318" s="143">
        <f t="shared" si="88"/>
        <v>0</v>
      </c>
      <c r="BJ318" s="16" t="s">
        <v>81</v>
      </c>
      <c r="BK318" s="143">
        <f t="shared" si="89"/>
        <v>0</v>
      </c>
      <c r="BL318" s="16" t="s">
        <v>149</v>
      </c>
      <c r="BM318" s="142" t="s">
        <v>1793</v>
      </c>
    </row>
    <row r="319" spans="2:65" s="1" customFormat="1" ht="16.5" customHeight="1">
      <c r="B319" s="31"/>
      <c r="C319" s="131" t="s">
        <v>1019</v>
      </c>
      <c r="D319" s="131" t="s">
        <v>144</v>
      </c>
      <c r="E319" s="132" t="s">
        <v>1794</v>
      </c>
      <c r="F319" s="133" t="s">
        <v>1795</v>
      </c>
      <c r="G319" s="134" t="s">
        <v>209</v>
      </c>
      <c r="H319" s="135">
        <v>1</v>
      </c>
      <c r="I319" s="136"/>
      <c r="J319" s="137">
        <f t="shared" si="80"/>
        <v>0</v>
      </c>
      <c r="K319" s="133" t="s">
        <v>1</v>
      </c>
      <c r="L319" s="31"/>
      <c r="M319" s="138" t="s">
        <v>1</v>
      </c>
      <c r="N319" s="139" t="s">
        <v>38</v>
      </c>
      <c r="P319" s="140">
        <f t="shared" si="81"/>
        <v>0</v>
      </c>
      <c r="Q319" s="140">
        <v>0</v>
      </c>
      <c r="R319" s="140">
        <f t="shared" si="82"/>
        <v>0</v>
      </c>
      <c r="S319" s="140">
        <v>0</v>
      </c>
      <c r="T319" s="141">
        <f t="shared" si="83"/>
        <v>0</v>
      </c>
      <c r="AR319" s="142" t="s">
        <v>149</v>
      </c>
      <c r="AT319" s="142" t="s">
        <v>144</v>
      </c>
      <c r="AU319" s="142" t="s">
        <v>83</v>
      </c>
      <c r="AY319" s="16" t="s">
        <v>142</v>
      </c>
      <c r="BE319" s="143">
        <f t="shared" si="84"/>
        <v>0</v>
      </c>
      <c r="BF319" s="143">
        <f t="shared" si="85"/>
        <v>0</v>
      </c>
      <c r="BG319" s="143">
        <f t="shared" si="86"/>
        <v>0</v>
      </c>
      <c r="BH319" s="143">
        <f t="shared" si="87"/>
        <v>0</v>
      </c>
      <c r="BI319" s="143">
        <f t="shared" si="88"/>
        <v>0</v>
      </c>
      <c r="BJ319" s="16" t="s">
        <v>81</v>
      </c>
      <c r="BK319" s="143">
        <f t="shared" si="89"/>
        <v>0</v>
      </c>
      <c r="BL319" s="16" t="s">
        <v>149</v>
      </c>
      <c r="BM319" s="142" t="s">
        <v>1796</v>
      </c>
    </row>
    <row r="320" spans="2:65" s="1" customFormat="1" ht="16.5" customHeight="1">
      <c r="B320" s="31"/>
      <c r="C320" s="131" t="s">
        <v>1026</v>
      </c>
      <c r="D320" s="131" t="s">
        <v>144</v>
      </c>
      <c r="E320" s="132" t="s">
        <v>1797</v>
      </c>
      <c r="F320" s="133" t="s">
        <v>1798</v>
      </c>
      <c r="G320" s="134" t="s">
        <v>209</v>
      </c>
      <c r="H320" s="135">
        <v>3</v>
      </c>
      <c r="I320" s="136"/>
      <c r="J320" s="137">
        <f t="shared" si="80"/>
        <v>0</v>
      </c>
      <c r="K320" s="133" t="s">
        <v>1</v>
      </c>
      <c r="L320" s="31"/>
      <c r="M320" s="138" t="s">
        <v>1</v>
      </c>
      <c r="N320" s="139" t="s">
        <v>38</v>
      </c>
      <c r="P320" s="140">
        <f t="shared" si="81"/>
        <v>0</v>
      </c>
      <c r="Q320" s="140">
        <v>0</v>
      </c>
      <c r="R320" s="140">
        <f t="shared" si="82"/>
        <v>0</v>
      </c>
      <c r="S320" s="140">
        <v>0</v>
      </c>
      <c r="T320" s="141">
        <f t="shared" si="83"/>
        <v>0</v>
      </c>
      <c r="AR320" s="142" t="s">
        <v>149</v>
      </c>
      <c r="AT320" s="142" t="s">
        <v>144</v>
      </c>
      <c r="AU320" s="142" t="s">
        <v>83</v>
      </c>
      <c r="AY320" s="16" t="s">
        <v>142</v>
      </c>
      <c r="BE320" s="143">
        <f t="shared" si="84"/>
        <v>0</v>
      </c>
      <c r="BF320" s="143">
        <f t="shared" si="85"/>
        <v>0</v>
      </c>
      <c r="BG320" s="143">
        <f t="shared" si="86"/>
        <v>0</v>
      </c>
      <c r="BH320" s="143">
        <f t="shared" si="87"/>
        <v>0</v>
      </c>
      <c r="BI320" s="143">
        <f t="shared" si="88"/>
        <v>0</v>
      </c>
      <c r="BJ320" s="16" t="s">
        <v>81</v>
      </c>
      <c r="BK320" s="143">
        <f t="shared" si="89"/>
        <v>0</v>
      </c>
      <c r="BL320" s="16" t="s">
        <v>149</v>
      </c>
      <c r="BM320" s="142" t="s">
        <v>1799</v>
      </c>
    </row>
    <row r="321" spans="2:65" s="1" customFormat="1" ht="16.5" customHeight="1">
      <c r="B321" s="31"/>
      <c r="C321" s="131" t="s">
        <v>1063</v>
      </c>
      <c r="D321" s="131" t="s">
        <v>144</v>
      </c>
      <c r="E321" s="132" t="s">
        <v>1800</v>
      </c>
      <c r="F321" s="133" t="s">
        <v>1801</v>
      </c>
      <c r="G321" s="134" t="s">
        <v>209</v>
      </c>
      <c r="H321" s="135">
        <v>1</v>
      </c>
      <c r="I321" s="136"/>
      <c r="J321" s="137">
        <f t="shared" si="80"/>
        <v>0</v>
      </c>
      <c r="K321" s="133" t="s">
        <v>1</v>
      </c>
      <c r="L321" s="31"/>
      <c r="M321" s="138" t="s">
        <v>1</v>
      </c>
      <c r="N321" s="139" t="s">
        <v>38</v>
      </c>
      <c r="P321" s="140">
        <f t="shared" si="81"/>
        <v>0</v>
      </c>
      <c r="Q321" s="140">
        <v>0</v>
      </c>
      <c r="R321" s="140">
        <f t="shared" si="82"/>
        <v>0</v>
      </c>
      <c r="S321" s="140">
        <v>0</v>
      </c>
      <c r="T321" s="141">
        <f t="shared" si="83"/>
        <v>0</v>
      </c>
      <c r="AR321" s="142" t="s">
        <v>149</v>
      </c>
      <c r="AT321" s="142" t="s">
        <v>144</v>
      </c>
      <c r="AU321" s="142" t="s">
        <v>83</v>
      </c>
      <c r="AY321" s="16" t="s">
        <v>142</v>
      </c>
      <c r="BE321" s="143">
        <f t="shared" si="84"/>
        <v>0</v>
      </c>
      <c r="BF321" s="143">
        <f t="shared" si="85"/>
        <v>0</v>
      </c>
      <c r="BG321" s="143">
        <f t="shared" si="86"/>
        <v>0</v>
      </c>
      <c r="BH321" s="143">
        <f t="shared" si="87"/>
        <v>0</v>
      </c>
      <c r="BI321" s="143">
        <f t="shared" si="88"/>
        <v>0</v>
      </c>
      <c r="BJ321" s="16" t="s">
        <v>81</v>
      </c>
      <c r="BK321" s="143">
        <f t="shared" si="89"/>
        <v>0</v>
      </c>
      <c r="BL321" s="16" t="s">
        <v>149</v>
      </c>
      <c r="BM321" s="142" t="s">
        <v>1802</v>
      </c>
    </row>
    <row r="322" spans="2:65" s="1" customFormat="1" ht="16.5" customHeight="1">
      <c r="B322" s="31"/>
      <c r="C322" s="131" t="s">
        <v>1067</v>
      </c>
      <c r="D322" s="131" t="s">
        <v>144</v>
      </c>
      <c r="E322" s="132" t="s">
        <v>1803</v>
      </c>
      <c r="F322" s="133" t="s">
        <v>1804</v>
      </c>
      <c r="G322" s="134" t="s">
        <v>209</v>
      </c>
      <c r="H322" s="135">
        <v>1</v>
      </c>
      <c r="I322" s="136"/>
      <c r="J322" s="137">
        <f t="shared" si="80"/>
        <v>0</v>
      </c>
      <c r="K322" s="133" t="s">
        <v>1</v>
      </c>
      <c r="L322" s="31"/>
      <c r="M322" s="138" t="s">
        <v>1</v>
      </c>
      <c r="N322" s="139" t="s">
        <v>38</v>
      </c>
      <c r="P322" s="140">
        <f t="shared" si="81"/>
        <v>0</v>
      </c>
      <c r="Q322" s="140">
        <v>0</v>
      </c>
      <c r="R322" s="140">
        <f t="shared" si="82"/>
        <v>0</v>
      </c>
      <c r="S322" s="140">
        <v>0</v>
      </c>
      <c r="T322" s="141">
        <f t="shared" si="83"/>
        <v>0</v>
      </c>
      <c r="AR322" s="142" t="s">
        <v>149</v>
      </c>
      <c r="AT322" s="142" t="s">
        <v>144</v>
      </c>
      <c r="AU322" s="142" t="s">
        <v>83</v>
      </c>
      <c r="AY322" s="16" t="s">
        <v>142</v>
      </c>
      <c r="BE322" s="143">
        <f t="shared" si="84"/>
        <v>0</v>
      </c>
      <c r="BF322" s="143">
        <f t="shared" si="85"/>
        <v>0</v>
      </c>
      <c r="BG322" s="143">
        <f t="shared" si="86"/>
        <v>0</v>
      </c>
      <c r="BH322" s="143">
        <f t="shared" si="87"/>
        <v>0</v>
      </c>
      <c r="BI322" s="143">
        <f t="shared" si="88"/>
        <v>0</v>
      </c>
      <c r="BJ322" s="16" t="s">
        <v>81</v>
      </c>
      <c r="BK322" s="143">
        <f t="shared" si="89"/>
        <v>0</v>
      </c>
      <c r="BL322" s="16" t="s">
        <v>149</v>
      </c>
      <c r="BM322" s="142" t="s">
        <v>1805</v>
      </c>
    </row>
    <row r="323" spans="2:65" s="1" customFormat="1" ht="16.5" customHeight="1">
      <c r="B323" s="31"/>
      <c r="C323" s="131" t="s">
        <v>1072</v>
      </c>
      <c r="D323" s="131" t="s">
        <v>144</v>
      </c>
      <c r="E323" s="132" t="s">
        <v>1806</v>
      </c>
      <c r="F323" s="133" t="s">
        <v>1807</v>
      </c>
      <c r="G323" s="134" t="s">
        <v>209</v>
      </c>
      <c r="H323" s="135">
        <v>1</v>
      </c>
      <c r="I323" s="136"/>
      <c r="J323" s="137">
        <f t="shared" ref="J323:J354" si="90">ROUND(I323*H323,2)</f>
        <v>0</v>
      </c>
      <c r="K323" s="133" t="s">
        <v>1</v>
      </c>
      <c r="L323" s="31"/>
      <c r="M323" s="138" t="s">
        <v>1</v>
      </c>
      <c r="N323" s="139" t="s">
        <v>38</v>
      </c>
      <c r="P323" s="140">
        <f t="shared" ref="P323:P354" si="91">O323*H323</f>
        <v>0</v>
      </c>
      <c r="Q323" s="140">
        <v>0</v>
      </c>
      <c r="R323" s="140">
        <f t="shared" ref="R323:R354" si="92">Q323*H323</f>
        <v>0</v>
      </c>
      <c r="S323" s="140">
        <v>0</v>
      </c>
      <c r="T323" s="141">
        <f t="shared" ref="T323:T354" si="93">S323*H323</f>
        <v>0</v>
      </c>
      <c r="AR323" s="142" t="s">
        <v>149</v>
      </c>
      <c r="AT323" s="142" t="s">
        <v>144</v>
      </c>
      <c r="AU323" s="142" t="s">
        <v>83</v>
      </c>
      <c r="AY323" s="16" t="s">
        <v>142</v>
      </c>
      <c r="BE323" s="143">
        <f t="shared" ref="BE323:BE332" si="94">IF(N323="základní",J323,0)</f>
        <v>0</v>
      </c>
      <c r="BF323" s="143">
        <f t="shared" ref="BF323:BF332" si="95">IF(N323="snížená",J323,0)</f>
        <v>0</v>
      </c>
      <c r="BG323" s="143">
        <f t="shared" ref="BG323:BG332" si="96">IF(N323="zákl. přenesená",J323,0)</f>
        <v>0</v>
      </c>
      <c r="BH323" s="143">
        <f t="shared" ref="BH323:BH332" si="97">IF(N323="sníž. přenesená",J323,0)</f>
        <v>0</v>
      </c>
      <c r="BI323" s="143">
        <f t="shared" ref="BI323:BI332" si="98">IF(N323="nulová",J323,0)</f>
        <v>0</v>
      </c>
      <c r="BJ323" s="16" t="s">
        <v>81</v>
      </c>
      <c r="BK323" s="143">
        <f t="shared" ref="BK323:BK332" si="99">ROUND(I323*H323,2)</f>
        <v>0</v>
      </c>
      <c r="BL323" s="16" t="s">
        <v>149</v>
      </c>
      <c r="BM323" s="142" t="s">
        <v>1808</v>
      </c>
    </row>
    <row r="324" spans="2:65" s="1" customFormat="1" ht="16.5" customHeight="1">
      <c r="B324" s="31"/>
      <c r="C324" s="131" t="s">
        <v>1079</v>
      </c>
      <c r="D324" s="131" t="s">
        <v>144</v>
      </c>
      <c r="E324" s="132" t="s">
        <v>1809</v>
      </c>
      <c r="F324" s="133" t="s">
        <v>1810</v>
      </c>
      <c r="G324" s="134" t="s">
        <v>209</v>
      </c>
      <c r="H324" s="135">
        <v>1</v>
      </c>
      <c r="I324" s="136"/>
      <c r="J324" s="137">
        <f t="shared" si="90"/>
        <v>0</v>
      </c>
      <c r="K324" s="133" t="s">
        <v>1</v>
      </c>
      <c r="L324" s="31"/>
      <c r="M324" s="138" t="s">
        <v>1</v>
      </c>
      <c r="N324" s="139" t="s">
        <v>38</v>
      </c>
      <c r="P324" s="140">
        <f t="shared" si="91"/>
        <v>0</v>
      </c>
      <c r="Q324" s="140">
        <v>0</v>
      </c>
      <c r="R324" s="140">
        <f t="shared" si="92"/>
        <v>0</v>
      </c>
      <c r="S324" s="140">
        <v>0</v>
      </c>
      <c r="T324" s="141">
        <f t="shared" si="93"/>
        <v>0</v>
      </c>
      <c r="AR324" s="142" t="s">
        <v>149</v>
      </c>
      <c r="AT324" s="142" t="s">
        <v>144</v>
      </c>
      <c r="AU324" s="142" t="s">
        <v>83</v>
      </c>
      <c r="AY324" s="16" t="s">
        <v>142</v>
      </c>
      <c r="BE324" s="143">
        <f t="shared" si="94"/>
        <v>0</v>
      </c>
      <c r="BF324" s="143">
        <f t="shared" si="95"/>
        <v>0</v>
      </c>
      <c r="BG324" s="143">
        <f t="shared" si="96"/>
        <v>0</v>
      </c>
      <c r="BH324" s="143">
        <f t="shared" si="97"/>
        <v>0</v>
      </c>
      <c r="BI324" s="143">
        <f t="shared" si="98"/>
        <v>0</v>
      </c>
      <c r="BJ324" s="16" t="s">
        <v>81</v>
      </c>
      <c r="BK324" s="143">
        <f t="shared" si="99"/>
        <v>0</v>
      </c>
      <c r="BL324" s="16" t="s">
        <v>149</v>
      </c>
      <c r="BM324" s="142" t="s">
        <v>1811</v>
      </c>
    </row>
    <row r="325" spans="2:65" s="1" customFormat="1" ht="16.5" customHeight="1">
      <c r="B325" s="31"/>
      <c r="C325" s="131" t="s">
        <v>1082</v>
      </c>
      <c r="D325" s="131" t="s">
        <v>144</v>
      </c>
      <c r="E325" s="132" t="s">
        <v>1812</v>
      </c>
      <c r="F325" s="133" t="s">
        <v>1813</v>
      </c>
      <c r="G325" s="134" t="s">
        <v>209</v>
      </c>
      <c r="H325" s="135">
        <v>22</v>
      </c>
      <c r="I325" s="136"/>
      <c r="J325" s="137">
        <f t="shared" si="90"/>
        <v>0</v>
      </c>
      <c r="K325" s="133" t="s">
        <v>1</v>
      </c>
      <c r="L325" s="31"/>
      <c r="M325" s="138" t="s">
        <v>1</v>
      </c>
      <c r="N325" s="139" t="s">
        <v>38</v>
      </c>
      <c r="P325" s="140">
        <f t="shared" si="91"/>
        <v>0</v>
      </c>
      <c r="Q325" s="140">
        <v>0</v>
      </c>
      <c r="R325" s="140">
        <f t="shared" si="92"/>
        <v>0</v>
      </c>
      <c r="S325" s="140">
        <v>0</v>
      </c>
      <c r="T325" s="141">
        <f t="shared" si="93"/>
        <v>0</v>
      </c>
      <c r="AR325" s="142" t="s">
        <v>149</v>
      </c>
      <c r="AT325" s="142" t="s">
        <v>144</v>
      </c>
      <c r="AU325" s="142" t="s">
        <v>83</v>
      </c>
      <c r="AY325" s="16" t="s">
        <v>142</v>
      </c>
      <c r="BE325" s="143">
        <f t="shared" si="94"/>
        <v>0</v>
      </c>
      <c r="BF325" s="143">
        <f t="shared" si="95"/>
        <v>0</v>
      </c>
      <c r="BG325" s="143">
        <f t="shared" si="96"/>
        <v>0</v>
      </c>
      <c r="BH325" s="143">
        <f t="shared" si="97"/>
        <v>0</v>
      </c>
      <c r="BI325" s="143">
        <f t="shared" si="98"/>
        <v>0</v>
      </c>
      <c r="BJ325" s="16" t="s">
        <v>81</v>
      </c>
      <c r="BK325" s="143">
        <f t="shared" si="99"/>
        <v>0</v>
      </c>
      <c r="BL325" s="16" t="s">
        <v>149</v>
      </c>
      <c r="BM325" s="142" t="s">
        <v>1814</v>
      </c>
    </row>
    <row r="326" spans="2:65" s="1" customFormat="1" ht="16.5" customHeight="1">
      <c r="B326" s="31"/>
      <c r="C326" s="131" t="s">
        <v>1086</v>
      </c>
      <c r="D326" s="131" t="s">
        <v>144</v>
      </c>
      <c r="E326" s="132" t="s">
        <v>1815</v>
      </c>
      <c r="F326" s="133" t="s">
        <v>1816</v>
      </c>
      <c r="G326" s="134" t="s">
        <v>209</v>
      </c>
      <c r="H326" s="135">
        <v>13</v>
      </c>
      <c r="I326" s="136"/>
      <c r="J326" s="137">
        <f t="shared" si="90"/>
        <v>0</v>
      </c>
      <c r="K326" s="133" t="s">
        <v>1</v>
      </c>
      <c r="L326" s="31"/>
      <c r="M326" s="138" t="s">
        <v>1</v>
      </c>
      <c r="N326" s="139" t="s">
        <v>38</v>
      </c>
      <c r="P326" s="140">
        <f t="shared" si="91"/>
        <v>0</v>
      </c>
      <c r="Q326" s="140">
        <v>0</v>
      </c>
      <c r="R326" s="140">
        <f t="shared" si="92"/>
        <v>0</v>
      </c>
      <c r="S326" s="140">
        <v>0</v>
      </c>
      <c r="T326" s="141">
        <f t="shared" si="93"/>
        <v>0</v>
      </c>
      <c r="AR326" s="142" t="s">
        <v>149</v>
      </c>
      <c r="AT326" s="142" t="s">
        <v>144</v>
      </c>
      <c r="AU326" s="142" t="s">
        <v>83</v>
      </c>
      <c r="AY326" s="16" t="s">
        <v>142</v>
      </c>
      <c r="BE326" s="143">
        <f t="shared" si="94"/>
        <v>0</v>
      </c>
      <c r="BF326" s="143">
        <f t="shared" si="95"/>
        <v>0</v>
      </c>
      <c r="BG326" s="143">
        <f t="shared" si="96"/>
        <v>0</v>
      </c>
      <c r="BH326" s="143">
        <f t="shared" si="97"/>
        <v>0</v>
      </c>
      <c r="BI326" s="143">
        <f t="shared" si="98"/>
        <v>0</v>
      </c>
      <c r="BJ326" s="16" t="s">
        <v>81</v>
      </c>
      <c r="BK326" s="143">
        <f t="shared" si="99"/>
        <v>0</v>
      </c>
      <c r="BL326" s="16" t="s">
        <v>149</v>
      </c>
      <c r="BM326" s="142" t="s">
        <v>1817</v>
      </c>
    </row>
    <row r="327" spans="2:65" s="1" customFormat="1" ht="16.5" customHeight="1">
      <c r="B327" s="31"/>
      <c r="C327" s="131" t="s">
        <v>1090</v>
      </c>
      <c r="D327" s="131" t="s">
        <v>144</v>
      </c>
      <c r="E327" s="132" t="s">
        <v>1818</v>
      </c>
      <c r="F327" s="133" t="s">
        <v>1819</v>
      </c>
      <c r="G327" s="134" t="s">
        <v>209</v>
      </c>
      <c r="H327" s="135">
        <v>1</v>
      </c>
      <c r="I327" s="136"/>
      <c r="J327" s="137">
        <f t="shared" si="90"/>
        <v>0</v>
      </c>
      <c r="K327" s="133" t="s">
        <v>1</v>
      </c>
      <c r="L327" s="31"/>
      <c r="M327" s="138" t="s">
        <v>1</v>
      </c>
      <c r="N327" s="139" t="s">
        <v>38</v>
      </c>
      <c r="P327" s="140">
        <f t="shared" si="91"/>
        <v>0</v>
      </c>
      <c r="Q327" s="140">
        <v>0</v>
      </c>
      <c r="R327" s="140">
        <f t="shared" si="92"/>
        <v>0</v>
      </c>
      <c r="S327" s="140">
        <v>0</v>
      </c>
      <c r="T327" s="141">
        <f t="shared" si="93"/>
        <v>0</v>
      </c>
      <c r="AR327" s="142" t="s">
        <v>149</v>
      </c>
      <c r="AT327" s="142" t="s">
        <v>144</v>
      </c>
      <c r="AU327" s="142" t="s">
        <v>83</v>
      </c>
      <c r="AY327" s="16" t="s">
        <v>142</v>
      </c>
      <c r="BE327" s="143">
        <f t="shared" si="94"/>
        <v>0</v>
      </c>
      <c r="BF327" s="143">
        <f t="shared" si="95"/>
        <v>0</v>
      </c>
      <c r="BG327" s="143">
        <f t="shared" si="96"/>
        <v>0</v>
      </c>
      <c r="BH327" s="143">
        <f t="shared" si="97"/>
        <v>0</v>
      </c>
      <c r="BI327" s="143">
        <f t="shared" si="98"/>
        <v>0</v>
      </c>
      <c r="BJ327" s="16" t="s">
        <v>81</v>
      </c>
      <c r="BK327" s="143">
        <f t="shared" si="99"/>
        <v>0</v>
      </c>
      <c r="BL327" s="16" t="s">
        <v>149</v>
      </c>
      <c r="BM327" s="142" t="s">
        <v>1820</v>
      </c>
    </row>
    <row r="328" spans="2:65" s="1" customFormat="1" ht="16.5" customHeight="1">
      <c r="B328" s="31"/>
      <c r="C328" s="131" t="s">
        <v>1821</v>
      </c>
      <c r="D328" s="131" t="s">
        <v>144</v>
      </c>
      <c r="E328" s="132" t="s">
        <v>1822</v>
      </c>
      <c r="F328" s="133" t="s">
        <v>1823</v>
      </c>
      <c r="G328" s="134" t="s">
        <v>209</v>
      </c>
      <c r="H328" s="135">
        <v>3</v>
      </c>
      <c r="I328" s="136"/>
      <c r="J328" s="137">
        <f t="shared" si="90"/>
        <v>0</v>
      </c>
      <c r="K328" s="133" t="s">
        <v>1</v>
      </c>
      <c r="L328" s="31"/>
      <c r="M328" s="138" t="s">
        <v>1</v>
      </c>
      <c r="N328" s="139" t="s">
        <v>38</v>
      </c>
      <c r="P328" s="140">
        <f t="shared" si="91"/>
        <v>0</v>
      </c>
      <c r="Q328" s="140">
        <v>0</v>
      </c>
      <c r="R328" s="140">
        <f t="shared" si="92"/>
        <v>0</v>
      </c>
      <c r="S328" s="140">
        <v>0</v>
      </c>
      <c r="T328" s="141">
        <f t="shared" si="93"/>
        <v>0</v>
      </c>
      <c r="AR328" s="142" t="s">
        <v>149</v>
      </c>
      <c r="AT328" s="142" t="s">
        <v>144</v>
      </c>
      <c r="AU328" s="142" t="s">
        <v>83</v>
      </c>
      <c r="AY328" s="16" t="s">
        <v>142</v>
      </c>
      <c r="BE328" s="143">
        <f t="shared" si="94"/>
        <v>0</v>
      </c>
      <c r="BF328" s="143">
        <f t="shared" si="95"/>
        <v>0</v>
      </c>
      <c r="BG328" s="143">
        <f t="shared" si="96"/>
        <v>0</v>
      </c>
      <c r="BH328" s="143">
        <f t="shared" si="97"/>
        <v>0</v>
      </c>
      <c r="BI328" s="143">
        <f t="shared" si="98"/>
        <v>0</v>
      </c>
      <c r="BJ328" s="16" t="s">
        <v>81</v>
      </c>
      <c r="BK328" s="143">
        <f t="shared" si="99"/>
        <v>0</v>
      </c>
      <c r="BL328" s="16" t="s">
        <v>149</v>
      </c>
      <c r="BM328" s="142" t="s">
        <v>1824</v>
      </c>
    </row>
    <row r="329" spans="2:65" s="1" customFormat="1" ht="16.5" customHeight="1">
      <c r="B329" s="31"/>
      <c r="C329" s="131" t="s">
        <v>1825</v>
      </c>
      <c r="D329" s="131" t="s">
        <v>144</v>
      </c>
      <c r="E329" s="132" t="s">
        <v>1826</v>
      </c>
      <c r="F329" s="133" t="s">
        <v>1827</v>
      </c>
      <c r="G329" s="134" t="s">
        <v>209</v>
      </c>
      <c r="H329" s="135">
        <v>18</v>
      </c>
      <c r="I329" s="136"/>
      <c r="J329" s="137">
        <f t="shared" si="90"/>
        <v>0</v>
      </c>
      <c r="K329" s="133" t="s">
        <v>1</v>
      </c>
      <c r="L329" s="31"/>
      <c r="M329" s="138" t="s">
        <v>1</v>
      </c>
      <c r="N329" s="139" t="s">
        <v>38</v>
      </c>
      <c r="P329" s="140">
        <f t="shared" si="91"/>
        <v>0</v>
      </c>
      <c r="Q329" s="140">
        <v>0</v>
      </c>
      <c r="R329" s="140">
        <f t="shared" si="92"/>
        <v>0</v>
      </c>
      <c r="S329" s="140">
        <v>0</v>
      </c>
      <c r="T329" s="141">
        <f t="shared" si="93"/>
        <v>0</v>
      </c>
      <c r="AR329" s="142" t="s">
        <v>149</v>
      </c>
      <c r="AT329" s="142" t="s">
        <v>144</v>
      </c>
      <c r="AU329" s="142" t="s">
        <v>83</v>
      </c>
      <c r="AY329" s="16" t="s">
        <v>142</v>
      </c>
      <c r="BE329" s="143">
        <f t="shared" si="94"/>
        <v>0</v>
      </c>
      <c r="BF329" s="143">
        <f t="shared" si="95"/>
        <v>0</v>
      </c>
      <c r="BG329" s="143">
        <f t="shared" si="96"/>
        <v>0</v>
      </c>
      <c r="BH329" s="143">
        <f t="shared" si="97"/>
        <v>0</v>
      </c>
      <c r="BI329" s="143">
        <f t="shared" si="98"/>
        <v>0</v>
      </c>
      <c r="BJ329" s="16" t="s">
        <v>81</v>
      </c>
      <c r="BK329" s="143">
        <f t="shared" si="99"/>
        <v>0</v>
      </c>
      <c r="BL329" s="16" t="s">
        <v>149</v>
      </c>
      <c r="BM329" s="142" t="s">
        <v>1828</v>
      </c>
    </row>
    <row r="330" spans="2:65" s="1" customFormat="1" ht="16.5" customHeight="1">
      <c r="B330" s="31"/>
      <c r="C330" s="131" t="s">
        <v>1829</v>
      </c>
      <c r="D330" s="131" t="s">
        <v>144</v>
      </c>
      <c r="E330" s="132" t="s">
        <v>1830</v>
      </c>
      <c r="F330" s="133" t="s">
        <v>1831</v>
      </c>
      <c r="G330" s="134" t="s">
        <v>209</v>
      </c>
      <c r="H330" s="135">
        <v>68</v>
      </c>
      <c r="I330" s="136"/>
      <c r="J330" s="137">
        <f t="shared" si="90"/>
        <v>0</v>
      </c>
      <c r="K330" s="133" t="s">
        <v>1</v>
      </c>
      <c r="L330" s="31"/>
      <c r="M330" s="138" t="s">
        <v>1</v>
      </c>
      <c r="N330" s="139" t="s">
        <v>38</v>
      </c>
      <c r="P330" s="140">
        <f t="shared" si="91"/>
        <v>0</v>
      </c>
      <c r="Q330" s="140">
        <v>0</v>
      </c>
      <c r="R330" s="140">
        <f t="shared" si="92"/>
        <v>0</v>
      </c>
      <c r="S330" s="140">
        <v>0</v>
      </c>
      <c r="T330" s="141">
        <f t="shared" si="93"/>
        <v>0</v>
      </c>
      <c r="AR330" s="142" t="s">
        <v>149</v>
      </c>
      <c r="AT330" s="142" t="s">
        <v>144</v>
      </c>
      <c r="AU330" s="142" t="s">
        <v>83</v>
      </c>
      <c r="AY330" s="16" t="s">
        <v>142</v>
      </c>
      <c r="BE330" s="143">
        <f t="shared" si="94"/>
        <v>0</v>
      </c>
      <c r="BF330" s="143">
        <f t="shared" si="95"/>
        <v>0</v>
      </c>
      <c r="BG330" s="143">
        <f t="shared" si="96"/>
        <v>0</v>
      </c>
      <c r="BH330" s="143">
        <f t="shared" si="97"/>
        <v>0</v>
      </c>
      <c r="BI330" s="143">
        <f t="shared" si="98"/>
        <v>0</v>
      </c>
      <c r="BJ330" s="16" t="s">
        <v>81</v>
      </c>
      <c r="BK330" s="143">
        <f t="shared" si="99"/>
        <v>0</v>
      </c>
      <c r="BL330" s="16" t="s">
        <v>149</v>
      </c>
      <c r="BM330" s="142" t="s">
        <v>1832</v>
      </c>
    </row>
    <row r="331" spans="2:65" s="1" customFormat="1" ht="16.5" customHeight="1">
      <c r="B331" s="31"/>
      <c r="C331" s="131" t="s">
        <v>1833</v>
      </c>
      <c r="D331" s="131" t="s">
        <v>144</v>
      </c>
      <c r="E331" s="132" t="s">
        <v>1834</v>
      </c>
      <c r="F331" s="133" t="s">
        <v>1835</v>
      </c>
      <c r="G331" s="134" t="s">
        <v>209</v>
      </c>
      <c r="H331" s="135">
        <v>12</v>
      </c>
      <c r="I331" s="136"/>
      <c r="J331" s="137">
        <f t="shared" si="90"/>
        <v>0</v>
      </c>
      <c r="K331" s="133" t="s">
        <v>1</v>
      </c>
      <c r="L331" s="31"/>
      <c r="M331" s="138" t="s">
        <v>1</v>
      </c>
      <c r="N331" s="139" t="s">
        <v>38</v>
      </c>
      <c r="P331" s="140">
        <f t="shared" si="91"/>
        <v>0</v>
      </c>
      <c r="Q331" s="140">
        <v>0</v>
      </c>
      <c r="R331" s="140">
        <f t="shared" si="92"/>
        <v>0</v>
      </c>
      <c r="S331" s="140">
        <v>0</v>
      </c>
      <c r="T331" s="141">
        <f t="shared" si="93"/>
        <v>0</v>
      </c>
      <c r="AR331" s="142" t="s">
        <v>149</v>
      </c>
      <c r="AT331" s="142" t="s">
        <v>144</v>
      </c>
      <c r="AU331" s="142" t="s">
        <v>83</v>
      </c>
      <c r="AY331" s="16" t="s">
        <v>142</v>
      </c>
      <c r="BE331" s="143">
        <f t="shared" si="94"/>
        <v>0</v>
      </c>
      <c r="BF331" s="143">
        <f t="shared" si="95"/>
        <v>0</v>
      </c>
      <c r="BG331" s="143">
        <f t="shared" si="96"/>
        <v>0</v>
      </c>
      <c r="BH331" s="143">
        <f t="shared" si="97"/>
        <v>0</v>
      </c>
      <c r="BI331" s="143">
        <f t="shared" si="98"/>
        <v>0</v>
      </c>
      <c r="BJ331" s="16" t="s">
        <v>81</v>
      </c>
      <c r="BK331" s="143">
        <f t="shared" si="99"/>
        <v>0</v>
      </c>
      <c r="BL331" s="16" t="s">
        <v>149</v>
      </c>
      <c r="BM331" s="142" t="s">
        <v>1836</v>
      </c>
    </row>
    <row r="332" spans="2:65" s="1" customFormat="1" ht="16.5" customHeight="1">
      <c r="B332" s="31"/>
      <c r="C332" s="131" t="s">
        <v>1837</v>
      </c>
      <c r="D332" s="131" t="s">
        <v>144</v>
      </c>
      <c r="E332" s="132" t="s">
        <v>1838</v>
      </c>
      <c r="F332" s="133" t="s">
        <v>1839</v>
      </c>
      <c r="G332" s="134" t="s">
        <v>209</v>
      </c>
      <c r="H332" s="135">
        <v>5</v>
      </c>
      <c r="I332" s="136"/>
      <c r="J332" s="137">
        <f t="shared" si="90"/>
        <v>0</v>
      </c>
      <c r="K332" s="133" t="s">
        <v>1</v>
      </c>
      <c r="L332" s="31"/>
      <c r="M332" s="138" t="s">
        <v>1</v>
      </c>
      <c r="N332" s="139" t="s">
        <v>38</v>
      </c>
      <c r="P332" s="140">
        <f t="shared" si="91"/>
        <v>0</v>
      </c>
      <c r="Q332" s="140">
        <v>0</v>
      </c>
      <c r="R332" s="140">
        <f t="shared" si="92"/>
        <v>0</v>
      </c>
      <c r="S332" s="140">
        <v>0</v>
      </c>
      <c r="T332" s="141">
        <f t="shared" si="93"/>
        <v>0</v>
      </c>
      <c r="AR332" s="142" t="s">
        <v>149</v>
      </c>
      <c r="AT332" s="142" t="s">
        <v>144</v>
      </c>
      <c r="AU332" s="142" t="s">
        <v>83</v>
      </c>
      <c r="AY332" s="16" t="s">
        <v>142</v>
      </c>
      <c r="BE332" s="143">
        <f t="shared" si="94"/>
        <v>0</v>
      </c>
      <c r="BF332" s="143">
        <f t="shared" si="95"/>
        <v>0</v>
      </c>
      <c r="BG332" s="143">
        <f t="shared" si="96"/>
        <v>0</v>
      </c>
      <c r="BH332" s="143">
        <f t="shared" si="97"/>
        <v>0</v>
      </c>
      <c r="BI332" s="143">
        <f t="shared" si="98"/>
        <v>0</v>
      </c>
      <c r="BJ332" s="16" t="s">
        <v>81</v>
      </c>
      <c r="BK332" s="143">
        <f t="shared" si="99"/>
        <v>0</v>
      </c>
      <c r="BL332" s="16" t="s">
        <v>149</v>
      </c>
      <c r="BM332" s="142" t="s">
        <v>1840</v>
      </c>
    </row>
    <row r="333" spans="2:65" s="11" customFormat="1" ht="22.9" customHeight="1">
      <c r="B333" s="119"/>
      <c r="D333" s="120" t="s">
        <v>72</v>
      </c>
      <c r="E333" s="129" t="s">
        <v>1841</v>
      </c>
      <c r="F333" s="129" t="s">
        <v>1842</v>
      </c>
      <c r="I333" s="122"/>
      <c r="J333" s="130">
        <f>BK333</f>
        <v>0</v>
      </c>
      <c r="L333" s="119"/>
      <c r="M333" s="124"/>
      <c r="P333" s="125">
        <f>SUM(P334:P347)</f>
        <v>0</v>
      </c>
      <c r="R333" s="125">
        <f>SUM(R334:R347)</f>
        <v>0</v>
      </c>
      <c r="T333" s="126">
        <f>SUM(T334:T347)</f>
        <v>0</v>
      </c>
      <c r="AR333" s="120" t="s">
        <v>81</v>
      </c>
      <c r="AT333" s="127" t="s">
        <v>72</v>
      </c>
      <c r="AU333" s="127" t="s">
        <v>81</v>
      </c>
      <c r="AY333" s="120" t="s">
        <v>142</v>
      </c>
      <c r="BK333" s="128">
        <f>SUM(BK334:BK347)</f>
        <v>0</v>
      </c>
    </row>
    <row r="334" spans="2:65" s="1" customFormat="1" ht="16.5" customHeight="1">
      <c r="B334" s="31"/>
      <c r="C334" s="131" t="s">
        <v>1843</v>
      </c>
      <c r="D334" s="131" t="s">
        <v>144</v>
      </c>
      <c r="E334" s="132" t="s">
        <v>1844</v>
      </c>
      <c r="F334" s="133" t="s">
        <v>1845</v>
      </c>
      <c r="G334" s="134" t="s">
        <v>1846</v>
      </c>
      <c r="H334" s="135">
        <v>0.01</v>
      </c>
      <c r="I334" s="136"/>
      <c r="J334" s="137">
        <f t="shared" ref="J334:J347" si="100">ROUND(I334*H334,2)</f>
        <v>0</v>
      </c>
      <c r="K334" s="133" t="s">
        <v>1</v>
      </c>
      <c r="L334" s="31"/>
      <c r="M334" s="138" t="s">
        <v>1</v>
      </c>
      <c r="N334" s="139" t="s">
        <v>38</v>
      </c>
      <c r="P334" s="140">
        <f t="shared" ref="P334:P347" si="101">O334*H334</f>
        <v>0</v>
      </c>
      <c r="Q334" s="140">
        <v>0</v>
      </c>
      <c r="R334" s="140">
        <f t="shared" ref="R334:R347" si="102">Q334*H334</f>
        <v>0</v>
      </c>
      <c r="S334" s="140">
        <v>0</v>
      </c>
      <c r="T334" s="141">
        <f t="shared" ref="T334:T347" si="103">S334*H334</f>
        <v>0</v>
      </c>
      <c r="AR334" s="142" t="s">
        <v>149</v>
      </c>
      <c r="AT334" s="142" t="s">
        <v>144</v>
      </c>
      <c r="AU334" s="142" t="s">
        <v>83</v>
      </c>
      <c r="AY334" s="16" t="s">
        <v>142</v>
      </c>
      <c r="BE334" s="143">
        <f t="shared" ref="BE334:BE347" si="104">IF(N334="základní",J334,0)</f>
        <v>0</v>
      </c>
      <c r="BF334" s="143">
        <f t="shared" ref="BF334:BF347" si="105">IF(N334="snížená",J334,0)</f>
        <v>0</v>
      </c>
      <c r="BG334" s="143">
        <f t="shared" ref="BG334:BG347" si="106">IF(N334="zákl. přenesená",J334,0)</f>
        <v>0</v>
      </c>
      <c r="BH334" s="143">
        <f t="shared" ref="BH334:BH347" si="107">IF(N334="sníž. přenesená",J334,0)</f>
        <v>0</v>
      </c>
      <c r="BI334" s="143">
        <f t="shared" ref="BI334:BI347" si="108">IF(N334="nulová",J334,0)</f>
        <v>0</v>
      </c>
      <c r="BJ334" s="16" t="s">
        <v>81</v>
      </c>
      <c r="BK334" s="143">
        <f t="shared" ref="BK334:BK347" si="109">ROUND(I334*H334,2)</f>
        <v>0</v>
      </c>
      <c r="BL334" s="16" t="s">
        <v>149</v>
      </c>
      <c r="BM334" s="142" t="s">
        <v>1847</v>
      </c>
    </row>
    <row r="335" spans="2:65" s="1" customFormat="1" ht="16.5" customHeight="1">
      <c r="B335" s="31"/>
      <c r="C335" s="131" t="s">
        <v>1848</v>
      </c>
      <c r="D335" s="131" t="s">
        <v>144</v>
      </c>
      <c r="E335" s="132" t="s">
        <v>1849</v>
      </c>
      <c r="F335" s="133" t="s">
        <v>1850</v>
      </c>
      <c r="G335" s="134" t="s">
        <v>309</v>
      </c>
      <c r="H335" s="135">
        <v>10</v>
      </c>
      <c r="I335" s="136"/>
      <c r="J335" s="137">
        <f t="shared" si="100"/>
        <v>0</v>
      </c>
      <c r="K335" s="133" t="s">
        <v>1</v>
      </c>
      <c r="L335" s="31"/>
      <c r="M335" s="138" t="s">
        <v>1</v>
      </c>
      <c r="N335" s="139" t="s">
        <v>38</v>
      </c>
      <c r="P335" s="140">
        <f t="shared" si="101"/>
        <v>0</v>
      </c>
      <c r="Q335" s="140">
        <v>0</v>
      </c>
      <c r="R335" s="140">
        <f t="shared" si="102"/>
        <v>0</v>
      </c>
      <c r="S335" s="140">
        <v>0</v>
      </c>
      <c r="T335" s="141">
        <f t="shared" si="103"/>
        <v>0</v>
      </c>
      <c r="AR335" s="142" t="s">
        <v>149</v>
      </c>
      <c r="AT335" s="142" t="s">
        <v>144</v>
      </c>
      <c r="AU335" s="142" t="s">
        <v>83</v>
      </c>
      <c r="AY335" s="16" t="s">
        <v>142</v>
      </c>
      <c r="BE335" s="143">
        <f t="shared" si="104"/>
        <v>0</v>
      </c>
      <c r="BF335" s="143">
        <f t="shared" si="105"/>
        <v>0</v>
      </c>
      <c r="BG335" s="143">
        <f t="shared" si="106"/>
        <v>0</v>
      </c>
      <c r="BH335" s="143">
        <f t="shared" si="107"/>
        <v>0</v>
      </c>
      <c r="BI335" s="143">
        <f t="shared" si="108"/>
        <v>0</v>
      </c>
      <c r="BJ335" s="16" t="s">
        <v>81</v>
      </c>
      <c r="BK335" s="143">
        <f t="shared" si="109"/>
        <v>0</v>
      </c>
      <c r="BL335" s="16" t="s">
        <v>149</v>
      </c>
      <c r="BM335" s="142" t="s">
        <v>1851</v>
      </c>
    </row>
    <row r="336" spans="2:65" s="1" customFormat="1" ht="16.5" customHeight="1">
      <c r="B336" s="31"/>
      <c r="C336" s="131" t="s">
        <v>1852</v>
      </c>
      <c r="D336" s="131" t="s">
        <v>144</v>
      </c>
      <c r="E336" s="132" t="s">
        <v>1853</v>
      </c>
      <c r="F336" s="133" t="s">
        <v>1854</v>
      </c>
      <c r="G336" s="134" t="s">
        <v>147</v>
      </c>
      <c r="H336" s="135">
        <v>2.8</v>
      </c>
      <c r="I336" s="136"/>
      <c r="J336" s="137">
        <f t="shared" si="100"/>
        <v>0</v>
      </c>
      <c r="K336" s="133" t="s">
        <v>1</v>
      </c>
      <c r="L336" s="31"/>
      <c r="M336" s="138" t="s">
        <v>1</v>
      </c>
      <c r="N336" s="139" t="s">
        <v>38</v>
      </c>
      <c r="P336" s="140">
        <f t="shared" si="101"/>
        <v>0</v>
      </c>
      <c r="Q336" s="140">
        <v>0</v>
      </c>
      <c r="R336" s="140">
        <f t="shared" si="102"/>
        <v>0</v>
      </c>
      <c r="S336" s="140">
        <v>0</v>
      </c>
      <c r="T336" s="141">
        <f t="shared" si="103"/>
        <v>0</v>
      </c>
      <c r="AR336" s="142" t="s">
        <v>149</v>
      </c>
      <c r="AT336" s="142" t="s">
        <v>144</v>
      </c>
      <c r="AU336" s="142" t="s">
        <v>83</v>
      </c>
      <c r="AY336" s="16" t="s">
        <v>142</v>
      </c>
      <c r="BE336" s="143">
        <f t="shared" si="104"/>
        <v>0</v>
      </c>
      <c r="BF336" s="143">
        <f t="shared" si="105"/>
        <v>0</v>
      </c>
      <c r="BG336" s="143">
        <f t="shared" si="106"/>
        <v>0</v>
      </c>
      <c r="BH336" s="143">
        <f t="shared" si="107"/>
        <v>0</v>
      </c>
      <c r="BI336" s="143">
        <f t="shared" si="108"/>
        <v>0</v>
      </c>
      <c r="BJ336" s="16" t="s">
        <v>81</v>
      </c>
      <c r="BK336" s="143">
        <f t="shared" si="109"/>
        <v>0</v>
      </c>
      <c r="BL336" s="16" t="s">
        <v>149</v>
      </c>
      <c r="BM336" s="142" t="s">
        <v>1855</v>
      </c>
    </row>
    <row r="337" spans="2:65" s="1" customFormat="1" ht="16.5" customHeight="1">
      <c r="B337" s="31"/>
      <c r="C337" s="131" t="s">
        <v>1856</v>
      </c>
      <c r="D337" s="131" t="s">
        <v>144</v>
      </c>
      <c r="E337" s="132" t="s">
        <v>1857</v>
      </c>
      <c r="F337" s="133" t="s">
        <v>1858</v>
      </c>
      <c r="G337" s="134" t="s">
        <v>309</v>
      </c>
      <c r="H337" s="135">
        <v>10</v>
      </c>
      <c r="I337" s="136"/>
      <c r="J337" s="137">
        <f t="shared" si="100"/>
        <v>0</v>
      </c>
      <c r="K337" s="133" t="s">
        <v>1</v>
      </c>
      <c r="L337" s="31"/>
      <c r="M337" s="138" t="s">
        <v>1</v>
      </c>
      <c r="N337" s="139" t="s">
        <v>38</v>
      </c>
      <c r="P337" s="140">
        <f t="shared" si="101"/>
        <v>0</v>
      </c>
      <c r="Q337" s="140">
        <v>0</v>
      </c>
      <c r="R337" s="140">
        <f t="shared" si="102"/>
        <v>0</v>
      </c>
      <c r="S337" s="140">
        <v>0</v>
      </c>
      <c r="T337" s="141">
        <f t="shared" si="103"/>
        <v>0</v>
      </c>
      <c r="AR337" s="142" t="s">
        <v>149</v>
      </c>
      <c r="AT337" s="142" t="s">
        <v>144</v>
      </c>
      <c r="AU337" s="142" t="s">
        <v>83</v>
      </c>
      <c r="AY337" s="16" t="s">
        <v>142</v>
      </c>
      <c r="BE337" s="143">
        <f t="shared" si="104"/>
        <v>0</v>
      </c>
      <c r="BF337" s="143">
        <f t="shared" si="105"/>
        <v>0</v>
      </c>
      <c r="BG337" s="143">
        <f t="shared" si="106"/>
        <v>0</v>
      </c>
      <c r="BH337" s="143">
        <f t="shared" si="107"/>
        <v>0</v>
      </c>
      <c r="BI337" s="143">
        <f t="shared" si="108"/>
        <v>0</v>
      </c>
      <c r="BJ337" s="16" t="s">
        <v>81</v>
      </c>
      <c r="BK337" s="143">
        <f t="shared" si="109"/>
        <v>0</v>
      </c>
      <c r="BL337" s="16" t="s">
        <v>149</v>
      </c>
      <c r="BM337" s="142" t="s">
        <v>1859</v>
      </c>
    </row>
    <row r="338" spans="2:65" s="1" customFormat="1" ht="16.5" customHeight="1">
      <c r="B338" s="31"/>
      <c r="C338" s="131" t="s">
        <v>1860</v>
      </c>
      <c r="D338" s="131" t="s">
        <v>144</v>
      </c>
      <c r="E338" s="132" t="s">
        <v>1861</v>
      </c>
      <c r="F338" s="133" t="s">
        <v>1862</v>
      </c>
      <c r="G338" s="134" t="s">
        <v>309</v>
      </c>
      <c r="H338" s="135">
        <v>10</v>
      </c>
      <c r="I338" s="136"/>
      <c r="J338" s="137">
        <f t="shared" si="100"/>
        <v>0</v>
      </c>
      <c r="K338" s="133" t="s">
        <v>1</v>
      </c>
      <c r="L338" s="31"/>
      <c r="M338" s="138" t="s">
        <v>1</v>
      </c>
      <c r="N338" s="139" t="s">
        <v>38</v>
      </c>
      <c r="P338" s="140">
        <f t="shared" si="101"/>
        <v>0</v>
      </c>
      <c r="Q338" s="140">
        <v>0</v>
      </c>
      <c r="R338" s="140">
        <f t="shared" si="102"/>
        <v>0</v>
      </c>
      <c r="S338" s="140">
        <v>0</v>
      </c>
      <c r="T338" s="141">
        <f t="shared" si="103"/>
        <v>0</v>
      </c>
      <c r="AR338" s="142" t="s">
        <v>149</v>
      </c>
      <c r="AT338" s="142" t="s">
        <v>144</v>
      </c>
      <c r="AU338" s="142" t="s">
        <v>83</v>
      </c>
      <c r="AY338" s="16" t="s">
        <v>142</v>
      </c>
      <c r="BE338" s="143">
        <f t="shared" si="104"/>
        <v>0</v>
      </c>
      <c r="BF338" s="143">
        <f t="shared" si="105"/>
        <v>0</v>
      </c>
      <c r="BG338" s="143">
        <f t="shared" si="106"/>
        <v>0</v>
      </c>
      <c r="BH338" s="143">
        <f t="shared" si="107"/>
        <v>0</v>
      </c>
      <c r="BI338" s="143">
        <f t="shared" si="108"/>
        <v>0</v>
      </c>
      <c r="BJ338" s="16" t="s">
        <v>81</v>
      </c>
      <c r="BK338" s="143">
        <f t="shared" si="109"/>
        <v>0</v>
      </c>
      <c r="BL338" s="16" t="s">
        <v>149</v>
      </c>
      <c r="BM338" s="142" t="s">
        <v>1863</v>
      </c>
    </row>
    <row r="339" spans="2:65" s="1" customFormat="1" ht="16.5" customHeight="1">
      <c r="B339" s="31"/>
      <c r="C339" s="131" t="s">
        <v>1864</v>
      </c>
      <c r="D339" s="131" t="s">
        <v>144</v>
      </c>
      <c r="E339" s="132" t="s">
        <v>1865</v>
      </c>
      <c r="F339" s="133" t="s">
        <v>1866</v>
      </c>
      <c r="G339" s="134" t="s">
        <v>209</v>
      </c>
      <c r="H339" s="135">
        <v>1715</v>
      </c>
      <c r="I339" s="136"/>
      <c r="J339" s="137">
        <f t="shared" si="100"/>
        <v>0</v>
      </c>
      <c r="K339" s="133" t="s">
        <v>1</v>
      </c>
      <c r="L339" s="31"/>
      <c r="M339" s="138" t="s">
        <v>1</v>
      </c>
      <c r="N339" s="139" t="s">
        <v>38</v>
      </c>
      <c r="P339" s="140">
        <f t="shared" si="101"/>
        <v>0</v>
      </c>
      <c r="Q339" s="140">
        <v>0</v>
      </c>
      <c r="R339" s="140">
        <f t="shared" si="102"/>
        <v>0</v>
      </c>
      <c r="S339" s="140">
        <v>0</v>
      </c>
      <c r="T339" s="141">
        <f t="shared" si="103"/>
        <v>0</v>
      </c>
      <c r="AR339" s="142" t="s">
        <v>149</v>
      </c>
      <c r="AT339" s="142" t="s">
        <v>144</v>
      </c>
      <c r="AU339" s="142" t="s">
        <v>83</v>
      </c>
      <c r="AY339" s="16" t="s">
        <v>142</v>
      </c>
      <c r="BE339" s="143">
        <f t="shared" si="104"/>
        <v>0</v>
      </c>
      <c r="BF339" s="143">
        <f t="shared" si="105"/>
        <v>0</v>
      </c>
      <c r="BG339" s="143">
        <f t="shared" si="106"/>
        <v>0</v>
      </c>
      <c r="BH339" s="143">
        <f t="shared" si="107"/>
        <v>0</v>
      </c>
      <c r="BI339" s="143">
        <f t="shared" si="108"/>
        <v>0</v>
      </c>
      <c r="BJ339" s="16" t="s">
        <v>81</v>
      </c>
      <c r="BK339" s="143">
        <f t="shared" si="109"/>
        <v>0</v>
      </c>
      <c r="BL339" s="16" t="s">
        <v>149</v>
      </c>
      <c r="BM339" s="142" t="s">
        <v>1867</v>
      </c>
    </row>
    <row r="340" spans="2:65" s="1" customFormat="1" ht="16.5" customHeight="1">
      <c r="B340" s="31"/>
      <c r="C340" s="131" t="s">
        <v>1868</v>
      </c>
      <c r="D340" s="131" t="s">
        <v>144</v>
      </c>
      <c r="E340" s="132" t="s">
        <v>1869</v>
      </c>
      <c r="F340" s="133" t="s">
        <v>1870</v>
      </c>
      <c r="G340" s="134" t="s">
        <v>209</v>
      </c>
      <c r="H340" s="135">
        <v>80</v>
      </c>
      <c r="I340" s="136"/>
      <c r="J340" s="137">
        <f t="shared" si="100"/>
        <v>0</v>
      </c>
      <c r="K340" s="133" t="s">
        <v>1</v>
      </c>
      <c r="L340" s="31"/>
      <c r="M340" s="138" t="s">
        <v>1</v>
      </c>
      <c r="N340" s="139" t="s">
        <v>38</v>
      </c>
      <c r="P340" s="140">
        <f t="shared" si="101"/>
        <v>0</v>
      </c>
      <c r="Q340" s="140">
        <v>0</v>
      </c>
      <c r="R340" s="140">
        <f t="shared" si="102"/>
        <v>0</v>
      </c>
      <c r="S340" s="140">
        <v>0</v>
      </c>
      <c r="T340" s="141">
        <f t="shared" si="103"/>
        <v>0</v>
      </c>
      <c r="AR340" s="142" t="s">
        <v>149</v>
      </c>
      <c r="AT340" s="142" t="s">
        <v>144</v>
      </c>
      <c r="AU340" s="142" t="s">
        <v>83</v>
      </c>
      <c r="AY340" s="16" t="s">
        <v>142</v>
      </c>
      <c r="BE340" s="143">
        <f t="shared" si="104"/>
        <v>0</v>
      </c>
      <c r="BF340" s="143">
        <f t="shared" si="105"/>
        <v>0</v>
      </c>
      <c r="BG340" s="143">
        <f t="shared" si="106"/>
        <v>0</v>
      </c>
      <c r="BH340" s="143">
        <f t="shared" si="107"/>
        <v>0</v>
      </c>
      <c r="BI340" s="143">
        <f t="shared" si="108"/>
        <v>0</v>
      </c>
      <c r="BJ340" s="16" t="s">
        <v>81</v>
      </c>
      <c r="BK340" s="143">
        <f t="shared" si="109"/>
        <v>0</v>
      </c>
      <c r="BL340" s="16" t="s">
        <v>149</v>
      </c>
      <c r="BM340" s="142" t="s">
        <v>1871</v>
      </c>
    </row>
    <row r="341" spans="2:65" s="1" customFormat="1" ht="16.5" customHeight="1">
      <c r="B341" s="31"/>
      <c r="C341" s="131" t="s">
        <v>1872</v>
      </c>
      <c r="D341" s="131" t="s">
        <v>144</v>
      </c>
      <c r="E341" s="132" t="s">
        <v>1873</v>
      </c>
      <c r="F341" s="133" t="s">
        <v>1874</v>
      </c>
      <c r="G341" s="134" t="s">
        <v>209</v>
      </c>
      <c r="H341" s="135">
        <v>44</v>
      </c>
      <c r="I341" s="136"/>
      <c r="J341" s="137">
        <f t="shared" si="100"/>
        <v>0</v>
      </c>
      <c r="K341" s="133" t="s">
        <v>1</v>
      </c>
      <c r="L341" s="31"/>
      <c r="M341" s="138" t="s">
        <v>1</v>
      </c>
      <c r="N341" s="139" t="s">
        <v>38</v>
      </c>
      <c r="P341" s="140">
        <f t="shared" si="101"/>
        <v>0</v>
      </c>
      <c r="Q341" s="140">
        <v>0</v>
      </c>
      <c r="R341" s="140">
        <f t="shared" si="102"/>
        <v>0</v>
      </c>
      <c r="S341" s="140">
        <v>0</v>
      </c>
      <c r="T341" s="141">
        <f t="shared" si="103"/>
        <v>0</v>
      </c>
      <c r="AR341" s="142" t="s">
        <v>149</v>
      </c>
      <c r="AT341" s="142" t="s">
        <v>144</v>
      </c>
      <c r="AU341" s="142" t="s">
        <v>83</v>
      </c>
      <c r="AY341" s="16" t="s">
        <v>142</v>
      </c>
      <c r="BE341" s="143">
        <f t="shared" si="104"/>
        <v>0</v>
      </c>
      <c r="BF341" s="143">
        <f t="shared" si="105"/>
        <v>0</v>
      </c>
      <c r="BG341" s="143">
        <f t="shared" si="106"/>
        <v>0</v>
      </c>
      <c r="BH341" s="143">
        <f t="shared" si="107"/>
        <v>0</v>
      </c>
      <c r="BI341" s="143">
        <f t="shared" si="108"/>
        <v>0</v>
      </c>
      <c r="BJ341" s="16" t="s">
        <v>81</v>
      </c>
      <c r="BK341" s="143">
        <f t="shared" si="109"/>
        <v>0</v>
      </c>
      <c r="BL341" s="16" t="s">
        <v>149</v>
      </c>
      <c r="BM341" s="142" t="s">
        <v>1875</v>
      </c>
    </row>
    <row r="342" spans="2:65" s="1" customFormat="1" ht="16.5" customHeight="1">
      <c r="B342" s="31"/>
      <c r="C342" s="131" t="s">
        <v>1876</v>
      </c>
      <c r="D342" s="131" t="s">
        <v>144</v>
      </c>
      <c r="E342" s="132" t="s">
        <v>1877</v>
      </c>
      <c r="F342" s="133" t="s">
        <v>1878</v>
      </c>
      <c r="G342" s="134" t="s">
        <v>209</v>
      </c>
      <c r="H342" s="135">
        <v>21</v>
      </c>
      <c r="I342" s="136"/>
      <c r="J342" s="137">
        <f t="shared" si="100"/>
        <v>0</v>
      </c>
      <c r="K342" s="133" t="s">
        <v>1</v>
      </c>
      <c r="L342" s="31"/>
      <c r="M342" s="138" t="s">
        <v>1</v>
      </c>
      <c r="N342" s="139" t="s">
        <v>38</v>
      </c>
      <c r="P342" s="140">
        <f t="shared" si="101"/>
        <v>0</v>
      </c>
      <c r="Q342" s="140">
        <v>0</v>
      </c>
      <c r="R342" s="140">
        <f t="shared" si="102"/>
        <v>0</v>
      </c>
      <c r="S342" s="140">
        <v>0</v>
      </c>
      <c r="T342" s="141">
        <f t="shared" si="103"/>
        <v>0</v>
      </c>
      <c r="AR342" s="142" t="s">
        <v>149</v>
      </c>
      <c r="AT342" s="142" t="s">
        <v>144</v>
      </c>
      <c r="AU342" s="142" t="s">
        <v>83</v>
      </c>
      <c r="AY342" s="16" t="s">
        <v>142</v>
      </c>
      <c r="BE342" s="143">
        <f t="shared" si="104"/>
        <v>0</v>
      </c>
      <c r="BF342" s="143">
        <f t="shared" si="105"/>
        <v>0</v>
      </c>
      <c r="BG342" s="143">
        <f t="shared" si="106"/>
        <v>0</v>
      </c>
      <c r="BH342" s="143">
        <f t="shared" si="107"/>
        <v>0</v>
      </c>
      <c r="BI342" s="143">
        <f t="shared" si="108"/>
        <v>0</v>
      </c>
      <c r="BJ342" s="16" t="s">
        <v>81</v>
      </c>
      <c r="BK342" s="143">
        <f t="shared" si="109"/>
        <v>0</v>
      </c>
      <c r="BL342" s="16" t="s">
        <v>149</v>
      </c>
      <c r="BM342" s="142" t="s">
        <v>1879</v>
      </c>
    </row>
    <row r="343" spans="2:65" s="1" customFormat="1" ht="16.5" customHeight="1">
      <c r="B343" s="31"/>
      <c r="C343" s="131" t="s">
        <v>1880</v>
      </c>
      <c r="D343" s="131" t="s">
        <v>144</v>
      </c>
      <c r="E343" s="132" t="s">
        <v>1881</v>
      </c>
      <c r="F343" s="133" t="s">
        <v>1882</v>
      </c>
      <c r="G343" s="134" t="s">
        <v>209</v>
      </c>
      <c r="H343" s="135">
        <v>64</v>
      </c>
      <c r="I343" s="136"/>
      <c r="J343" s="137">
        <f t="shared" si="100"/>
        <v>0</v>
      </c>
      <c r="K343" s="133" t="s">
        <v>1</v>
      </c>
      <c r="L343" s="31"/>
      <c r="M343" s="138" t="s">
        <v>1</v>
      </c>
      <c r="N343" s="139" t="s">
        <v>38</v>
      </c>
      <c r="P343" s="140">
        <f t="shared" si="101"/>
        <v>0</v>
      </c>
      <c r="Q343" s="140">
        <v>0</v>
      </c>
      <c r="R343" s="140">
        <f t="shared" si="102"/>
        <v>0</v>
      </c>
      <c r="S343" s="140">
        <v>0</v>
      </c>
      <c r="T343" s="141">
        <f t="shared" si="103"/>
        <v>0</v>
      </c>
      <c r="AR343" s="142" t="s">
        <v>149</v>
      </c>
      <c r="AT343" s="142" t="s">
        <v>144</v>
      </c>
      <c r="AU343" s="142" t="s">
        <v>83</v>
      </c>
      <c r="AY343" s="16" t="s">
        <v>142</v>
      </c>
      <c r="BE343" s="143">
        <f t="shared" si="104"/>
        <v>0</v>
      </c>
      <c r="BF343" s="143">
        <f t="shared" si="105"/>
        <v>0</v>
      </c>
      <c r="BG343" s="143">
        <f t="shared" si="106"/>
        <v>0</v>
      </c>
      <c r="BH343" s="143">
        <f t="shared" si="107"/>
        <v>0</v>
      </c>
      <c r="BI343" s="143">
        <f t="shared" si="108"/>
        <v>0</v>
      </c>
      <c r="BJ343" s="16" t="s">
        <v>81</v>
      </c>
      <c r="BK343" s="143">
        <f t="shared" si="109"/>
        <v>0</v>
      </c>
      <c r="BL343" s="16" t="s">
        <v>149</v>
      </c>
      <c r="BM343" s="142" t="s">
        <v>1883</v>
      </c>
    </row>
    <row r="344" spans="2:65" s="1" customFormat="1" ht="16.5" customHeight="1">
      <c r="B344" s="31"/>
      <c r="C344" s="131" t="s">
        <v>1884</v>
      </c>
      <c r="D344" s="131" t="s">
        <v>144</v>
      </c>
      <c r="E344" s="132" t="s">
        <v>1885</v>
      </c>
      <c r="F344" s="133" t="s">
        <v>1886</v>
      </c>
      <c r="G344" s="134" t="s">
        <v>209</v>
      </c>
      <c r="H344" s="135">
        <v>1</v>
      </c>
      <c r="I344" s="136"/>
      <c r="J344" s="137">
        <f t="shared" si="100"/>
        <v>0</v>
      </c>
      <c r="K344" s="133" t="s">
        <v>1</v>
      </c>
      <c r="L344" s="31"/>
      <c r="M344" s="138" t="s">
        <v>1</v>
      </c>
      <c r="N344" s="139" t="s">
        <v>38</v>
      </c>
      <c r="P344" s="140">
        <f t="shared" si="101"/>
        <v>0</v>
      </c>
      <c r="Q344" s="140">
        <v>0</v>
      </c>
      <c r="R344" s="140">
        <f t="shared" si="102"/>
        <v>0</v>
      </c>
      <c r="S344" s="140">
        <v>0</v>
      </c>
      <c r="T344" s="141">
        <f t="shared" si="103"/>
        <v>0</v>
      </c>
      <c r="AR344" s="142" t="s">
        <v>149</v>
      </c>
      <c r="AT344" s="142" t="s">
        <v>144</v>
      </c>
      <c r="AU344" s="142" t="s">
        <v>83</v>
      </c>
      <c r="AY344" s="16" t="s">
        <v>142</v>
      </c>
      <c r="BE344" s="143">
        <f t="shared" si="104"/>
        <v>0</v>
      </c>
      <c r="BF344" s="143">
        <f t="shared" si="105"/>
        <v>0</v>
      </c>
      <c r="BG344" s="143">
        <f t="shared" si="106"/>
        <v>0</v>
      </c>
      <c r="BH344" s="143">
        <f t="shared" si="107"/>
        <v>0</v>
      </c>
      <c r="BI344" s="143">
        <f t="shared" si="108"/>
        <v>0</v>
      </c>
      <c r="BJ344" s="16" t="s">
        <v>81</v>
      </c>
      <c r="BK344" s="143">
        <f t="shared" si="109"/>
        <v>0</v>
      </c>
      <c r="BL344" s="16" t="s">
        <v>149</v>
      </c>
      <c r="BM344" s="142" t="s">
        <v>1887</v>
      </c>
    </row>
    <row r="345" spans="2:65" s="1" customFormat="1" ht="16.5" customHeight="1">
      <c r="B345" s="31"/>
      <c r="C345" s="131" t="s">
        <v>1888</v>
      </c>
      <c r="D345" s="131" t="s">
        <v>144</v>
      </c>
      <c r="E345" s="132" t="s">
        <v>1889</v>
      </c>
      <c r="F345" s="133" t="s">
        <v>1890</v>
      </c>
      <c r="G345" s="134" t="s">
        <v>209</v>
      </c>
      <c r="H345" s="135">
        <v>1</v>
      </c>
      <c r="I345" s="136"/>
      <c r="J345" s="137">
        <f t="shared" si="100"/>
        <v>0</v>
      </c>
      <c r="K345" s="133" t="s">
        <v>1</v>
      </c>
      <c r="L345" s="31"/>
      <c r="M345" s="138" t="s">
        <v>1</v>
      </c>
      <c r="N345" s="139" t="s">
        <v>38</v>
      </c>
      <c r="P345" s="140">
        <f t="shared" si="101"/>
        <v>0</v>
      </c>
      <c r="Q345" s="140">
        <v>0</v>
      </c>
      <c r="R345" s="140">
        <f t="shared" si="102"/>
        <v>0</v>
      </c>
      <c r="S345" s="140">
        <v>0</v>
      </c>
      <c r="T345" s="141">
        <f t="shared" si="103"/>
        <v>0</v>
      </c>
      <c r="AR345" s="142" t="s">
        <v>149</v>
      </c>
      <c r="AT345" s="142" t="s">
        <v>144</v>
      </c>
      <c r="AU345" s="142" t="s">
        <v>83</v>
      </c>
      <c r="AY345" s="16" t="s">
        <v>142</v>
      </c>
      <c r="BE345" s="143">
        <f t="shared" si="104"/>
        <v>0</v>
      </c>
      <c r="BF345" s="143">
        <f t="shared" si="105"/>
        <v>0</v>
      </c>
      <c r="BG345" s="143">
        <f t="shared" si="106"/>
        <v>0</v>
      </c>
      <c r="BH345" s="143">
        <f t="shared" si="107"/>
        <v>0</v>
      </c>
      <c r="BI345" s="143">
        <f t="shared" si="108"/>
        <v>0</v>
      </c>
      <c r="BJ345" s="16" t="s">
        <v>81</v>
      </c>
      <c r="BK345" s="143">
        <f t="shared" si="109"/>
        <v>0</v>
      </c>
      <c r="BL345" s="16" t="s">
        <v>149</v>
      </c>
      <c r="BM345" s="142" t="s">
        <v>1891</v>
      </c>
    </row>
    <row r="346" spans="2:65" s="1" customFormat="1" ht="16.5" customHeight="1">
      <c r="B346" s="31"/>
      <c r="C346" s="131" t="s">
        <v>1892</v>
      </c>
      <c r="D346" s="131" t="s">
        <v>144</v>
      </c>
      <c r="E346" s="132" t="s">
        <v>1893</v>
      </c>
      <c r="F346" s="133" t="s">
        <v>1894</v>
      </c>
      <c r="G346" s="134" t="s">
        <v>309</v>
      </c>
      <c r="H346" s="135">
        <v>194.5</v>
      </c>
      <c r="I346" s="136"/>
      <c r="J346" s="137">
        <f t="shared" si="100"/>
        <v>0</v>
      </c>
      <c r="K346" s="133" t="s">
        <v>1</v>
      </c>
      <c r="L346" s="31"/>
      <c r="M346" s="138" t="s">
        <v>1</v>
      </c>
      <c r="N346" s="139" t="s">
        <v>38</v>
      </c>
      <c r="P346" s="140">
        <f t="shared" si="101"/>
        <v>0</v>
      </c>
      <c r="Q346" s="140">
        <v>0</v>
      </c>
      <c r="R346" s="140">
        <f t="shared" si="102"/>
        <v>0</v>
      </c>
      <c r="S346" s="140">
        <v>0</v>
      </c>
      <c r="T346" s="141">
        <f t="shared" si="103"/>
        <v>0</v>
      </c>
      <c r="AR346" s="142" t="s">
        <v>149</v>
      </c>
      <c r="AT346" s="142" t="s">
        <v>144</v>
      </c>
      <c r="AU346" s="142" t="s">
        <v>83</v>
      </c>
      <c r="AY346" s="16" t="s">
        <v>142</v>
      </c>
      <c r="BE346" s="143">
        <f t="shared" si="104"/>
        <v>0</v>
      </c>
      <c r="BF346" s="143">
        <f t="shared" si="105"/>
        <v>0</v>
      </c>
      <c r="BG346" s="143">
        <f t="shared" si="106"/>
        <v>0</v>
      </c>
      <c r="BH346" s="143">
        <f t="shared" si="107"/>
        <v>0</v>
      </c>
      <c r="BI346" s="143">
        <f t="shared" si="108"/>
        <v>0</v>
      </c>
      <c r="BJ346" s="16" t="s">
        <v>81</v>
      </c>
      <c r="BK346" s="143">
        <f t="shared" si="109"/>
        <v>0</v>
      </c>
      <c r="BL346" s="16" t="s">
        <v>149</v>
      </c>
      <c r="BM346" s="142" t="s">
        <v>1895</v>
      </c>
    </row>
    <row r="347" spans="2:65" s="1" customFormat="1" ht="16.5" customHeight="1">
      <c r="B347" s="31"/>
      <c r="C347" s="131" t="s">
        <v>1896</v>
      </c>
      <c r="D347" s="131" t="s">
        <v>144</v>
      </c>
      <c r="E347" s="132" t="s">
        <v>1897</v>
      </c>
      <c r="F347" s="133" t="s">
        <v>1898</v>
      </c>
      <c r="G347" s="134" t="s">
        <v>309</v>
      </c>
      <c r="H347" s="135">
        <v>10</v>
      </c>
      <c r="I347" s="136"/>
      <c r="J347" s="137">
        <f t="shared" si="100"/>
        <v>0</v>
      </c>
      <c r="K347" s="133" t="s">
        <v>1</v>
      </c>
      <c r="L347" s="31"/>
      <c r="M347" s="138" t="s">
        <v>1</v>
      </c>
      <c r="N347" s="139" t="s">
        <v>38</v>
      </c>
      <c r="P347" s="140">
        <f t="shared" si="101"/>
        <v>0</v>
      </c>
      <c r="Q347" s="140">
        <v>0</v>
      </c>
      <c r="R347" s="140">
        <f t="shared" si="102"/>
        <v>0</v>
      </c>
      <c r="S347" s="140">
        <v>0</v>
      </c>
      <c r="T347" s="141">
        <f t="shared" si="103"/>
        <v>0</v>
      </c>
      <c r="AR347" s="142" t="s">
        <v>149</v>
      </c>
      <c r="AT347" s="142" t="s">
        <v>144</v>
      </c>
      <c r="AU347" s="142" t="s">
        <v>83</v>
      </c>
      <c r="AY347" s="16" t="s">
        <v>142</v>
      </c>
      <c r="BE347" s="143">
        <f t="shared" si="104"/>
        <v>0</v>
      </c>
      <c r="BF347" s="143">
        <f t="shared" si="105"/>
        <v>0</v>
      </c>
      <c r="BG347" s="143">
        <f t="shared" si="106"/>
        <v>0</v>
      </c>
      <c r="BH347" s="143">
        <f t="shared" si="107"/>
        <v>0</v>
      </c>
      <c r="BI347" s="143">
        <f t="shared" si="108"/>
        <v>0</v>
      </c>
      <c r="BJ347" s="16" t="s">
        <v>81</v>
      </c>
      <c r="BK347" s="143">
        <f t="shared" si="109"/>
        <v>0</v>
      </c>
      <c r="BL347" s="16" t="s">
        <v>149</v>
      </c>
      <c r="BM347" s="142" t="s">
        <v>1899</v>
      </c>
    </row>
    <row r="348" spans="2:65" s="11" customFormat="1" ht="22.9" customHeight="1">
      <c r="B348" s="119"/>
      <c r="D348" s="120" t="s">
        <v>72</v>
      </c>
      <c r="E348" s="129" t="s">
        <v>1900</v>
      </c>
      <c r="F348" s="129" t="s">
        <v>1901</v>
      </c>
      <c r="I348" s="122"/>
      <c r="J348" s="130">
        <f>BK348</f>
        <v>0</v>
      </c>
      <c r="L348" s="119"/>
      <c r="M348" s="124"/>
      <c r="P348" s="125">
        <f>SUM(P349:P361)</f>
        <v>0</v>
      </c>
      <c r="R348" s="125">
        <f>SUM(R349:R361)</f>
        <v>0</v>
      </c>
      <c r="T348" s="126">
        <f>SUM(T349:T361)</f>
        <v>0</v>
      </c>
      <c r="AR348" s="120" t="s">
        <v>81</v>
      </c>
      <c r="AT348" s="127" t="s">
        <v>72</v>
      </c>
      <c r="AU348" s="127" t="s">
        <v>81</v>
      </c>
      <c r="AY348" s="120" t="s">
        <v>142</v>
      </c>
      <c r="BK348" s="128">
        <f>SUM(BK349:BK361)</f>
        <v>0</v>
      </c>
    </row>
    <row r="349" spans="2:65" s="1" customFormat="1" ht="16.5" customHeight="1">
      <c r="B349" s="31"/>
      <c r="C349" s="131" t="s">
        <v>1902</v>
      </c>
      <c r="D349" s="131" t="s">
        <v>144</v>
      </c>
      <c r="E349" s="132" t="s">
        <v>1903</v>
      </c>
      <c r="F349" s="133" t="s">
        <v>1904</v>
      </c>
      <c r="G349" s="134" t="s">
        <v>209</v>
      </c>
      <c r="H349" s="135">
        <v>3</v>
      </c>
      <c r="I349" s="136"/>
      <c r="J349" s="137">
        <f t="shared" ref="J349:J361" si="110">ROUND(I349*H349,2)</f>
        <v>0</v>
      </c>
      <c r="K349" s="133" t="s">
        <v>1</v>
      </c>
      <c r="L349" s="31"/>
      <c r="M349" s="138" t="s">
        <v>1</v>
      </c>
      <c r="N349" s="139" t="s">
        <v>38</v>
      </c>
      <c r="P349" s="140">
        <f t="shared" ref="P349:P361" si="111">O349*H349</f>
        <v>0</v>
      </c>
      <c r="Q349" s="140">
        <v>0</v>
      </c>
      <c r="R349" s="140">
        <f t="shared" ref="R349:R361" si="112">Q349*H349</f>
        <v>0</v>
      </c>
      <c r="S349" s="140">
        <v>0</v>
      </c>
      <c r="T349" s="141">
        <f t="shared" ref="T349:T361" si="113">S349*H349</f>
        <v>0</v>
      </c>
      <c r="AR349" s="142" t="s">
        <v>149</v>
      </c>
      <c r="AT349" s="142" t="s">
        <v>144</v>
      </c>
      <c r="AU349" s="142" t="s">
        <v>83</v>
      </c>
      <c r="AY349" s="16" t="s">
        <v>142</v>
      </c>
      <c r="BE349" s="143">
        <f t="shared" ref="BE349:BE361" si="114">IF(N349="základní",J349,0)</f>
        <v>0</v>
      </c>
      <c r="BF349" s="143">
        <f t="shared" ref="BF349:BF361" si="115">IF(N349="snížená",J349,0)</f>
        <v>0</v>
      </c>
      <c r="BG349" s="143">
        <f t="shared" ref="BG349:BG361" si="116">IF(N349="zákl. přenesená",J349,0)</f>
        <v>0</v>
      </c>
      <c r="BH349" s="143">
        <f t="shared" ref="BH349:BH361" si="117">IF(N349="sníž. přenesená",J349,0)</f>
        <v>0</v>
      </c>
      <c r="BI349" s="143">
        <f t="shared" ref="BI349:BI361" si="118">IF(N349="nulová",J349,0)</f>
        <v>0</v>
      </c>
      <c r="BJ349" s="16" t="s">
        <v>81</v>
      </c>
      <c r="BK349" s="143">
        <f t="shared" ref="BK349:BK361" si="119">ROUND(I349*H349,2)</f>
        <v>0</v>
      </c>
      <c r="BL349" s="16" t="s">
        <v>149</v>
      </c>
      <c r="BM349" s="142" t="s">
        <v>1905</v>
      </c>
    </row>
    <row r="350" spans="2:65" s="1" customFormat="1" ht="16.5" customHeight="1">
      <c r="B350" s="31"/>
      <c r="C350" s="131" t="s">
        <v>1906</v>
      </c>
      <c r="D350" s="131" t="s">
        <v>144</v>
      </c>
      <c r="E350" s="132" t="s">
        <v>1907</v>
      </c>
      <c r="F350" s="133" t="s">
        <v>1908</v>
      </c>
      <c r="G350" s="134" t="s">
        <v>209</v>
      </c>
      <c r="H350" s="135">
        <v>24</v>
      </c>
      <c r="I350" s="136"/>
      <c r="J350" s="137">
        <f t="shared" si="110"/>
        <v>0</v>
      </c>
      <c r="K350" s="133" t="s">
        <v>1</v>
      </c>
      <c r="L350" s="31"/>
      <c r="M350" s="138" t="s">
        <v>1</v>
      </c>
      <c r="N350" s="139" t="s">
        <v>38</v>
      </c>
      <c r="P350" s="140">
        <f t="shared" si="111"/>
        <v>0</v>
      </c>
      <c r="Q350" s="140">
        <v>0</v>
      </c>
      <c r="R350" s="140">
        <f t="shared" si="112"/>
        <v>0</v>
      </c>
      <c r="S350" s="140">
        <v>0</v>
      </c>
      <c r="T350" s="141">
        <f t="shared" si="113"/>
        <v>0</v>
      </c>
      <c r="AR350" s="142" t="s">
        <v>149</v>
      </c>
      <c r="AT350" s="142" t="s">
        <v>144</v>
      </c>
      <c r="AU350" s="142" t="s">
        <v>83</v>
      </c>
      <c r="AY350" s="16" t="s">
        <v>142</v>
      </c>
      <c r="BE350" s="143">
        <f t="shared" si="114"/>
        <v>0</v>
      </c>
      <c r="BF350" s="143">
        <f t="shared" si="115"/>
        <v>0</v>
      </c>
      <c r="BG350" s="143">
        <f t="shared" si="116"/>
        <v>0</v>
      </c>
      <c r="BH350" s="143">
        <f t="shared" si="117"/>
        <v>0</v>
      </c>
      <c r="BI350" s="143">
        <f t="shared" si="118"/>
        <v>0</v>
      </c>
      <c r="BJ350" s="16" t="s">
        <v>81</v>
      </c>
      <c r="BK350" s="143">
        <f t="shared" si="119"/>
        <v>0</v>
      </c>
      <c r="BL350" s="16" t="s">
        <v>149</v>
      </c>
      <c r="BM350" s="142" t="s">
        <v>1909</v>
      </c>
    </row>
    <row r="351" spans="2:65" s="1" customFormat="1" ht="16.5" customHeight="1">
      <c r="B351" s="31"/>
      <c r="C351" s="131" t="s">
        <v>1910</v>
      </c>
      <c r="D351" s="131" t="s">
        <v>144</v>
      </c>
      <c r="E351" s="132" t="s">
        <v>1911</v>
      </c>
      <c r="F351" s="133" t="s">
        <v>1912</v>
      </c>
      <c r="G351" s="134" t="s">
        <v>209</v>
      </c>
      <c r="H351" s="135">
        <v>1</v>
      </c>
      <c r="I351" s="136"/>
      <c r="J351" s="137">
        <f t="shared" si="110"/>
        <v>0</v>
      </c>
      <c r="K351" s="133" t="s">
        <v>1</v>
      </c>
      <c r="L351" s="31"/>
      <c r="M351" s="138" t="s">
        <v>1</v>
      </c>
      <c r="N351" s="139" t="s">
        <v>38</v>
      </c>
      <c r="P351" s="140">
        <f t="shared" si="111"/>
        <v>0</v>
      </c>
      <c r="Q351" s="140">
        <v>0</v>
      </c>
      <c r="R351" s="140">
        <f t="shared" si="112"/>
        <v>0</v>
      </c>
      <c r="S351" s="140">
        <v>0</v>
      </c>
      <c r="T351" s="141">
        <f t="shared" si="113"/>
        <v>0</v>
      </c>
      <c r="AR351" s="142" t="s">
        <v>149</v>
      </c>
      <c r="AT351" s="142" t="s">
        <v>144</v>
      </c>
      <c r="AU351" s="142" t="s">
        <v>83</v>
      </c>
      <c r="AY351" s="16" t="s">
        <v>142</v>
      </c>
      <c r="BE351" s="143">
        <f t="shared" si="114"/>
        <v>0</v>
      </c>
      <c r="BF351" s="143">
        <f t="shared" si="115"/>
        <v>0</v>
      </c>
      <c r="BG351" s="143">
        <f t="shared" si="116"/>
        <v>0</v>
      </c>
      <c r="BH351" s="143">
        <f t="shared" si="117"/>
        <v>0</v>
      </c>
      <c r="BI351" s="143">
        <f t="shared" si="118"/>
        <v>0</v>
      </c>
      <c r="BJ351" s="16" t="s">
        <v>81</v>
      </c>
      <c r="BK351" s="143">
        <f t="shared" si="119"/>
        <v>0</v>
      </c>
      <c r="BL351" s="16" t="s">
        <v>149</v>
      </c>
      <c r="BM351" s="142" t="s">
        <v>1913</v>
      </c>
    </row>
    <row r="352" spans="2:65" s="1" customFormat="1" ht="21.75" customHeight="1">
      <c r="B352" s="31"/>
      <c r="C352" s="131" t="s">
        <v>1914</v>
      </c>
      <c r="D352" s="131" t="s">
        <v>144</v>
      </c>
      <c r="E352" s="132" t="s">
        <v>1915</v>
      </c>
      <c r="F352" s="133" t="s">
        <v>1916</v>
      </c>
      <c r="G352" s="134" t="s">
        <v>209</v>
      </c>
      <c r="H352" s="135">
        <v>1</v>
      </c>
      <c r="I352" s="136"/>
      <c r="J352" s="137">
        <f t="shared" si="110"/>
        <v>0</v>
      </c>
      <c r="K352" s="133" t="s">
        <v>1</v>
      </c>
      <c r="L352" s="31"/>
      <c r="M352" s="138" t="s">
        <v>1</v>
      </c>
      <c r="N352" s="139" t="s">
        <v>38</v>
      </c>
      <c r="P352" s="140">
        <f t="shared" si="111"/>
        <v>0</v>
      </c>
      <c r="Q352" s="140">
        <v>0</v>
      </c>
      <c r="R352" s="140">
        <f t="shared" si="112"/>
        <v>0</v>
      </c>
      <c r="S352" s="140">
        <v>0</v>
      </c>
      <c r="T352" s="141">
        <f t="shared" si="113"/>
        <v>0</v>
      </c>
      <c r="AR352" s="142" t="s">
        <v>149</v>
      </c>
      <c r="AT352" s="142" t="s">
        <v>144</v>
      </c>
      <c r="AU352" s="142" t="s">
        <v>83</v>
      </c>
      <c r="AY352" s="16" t="s">
        <v>142</v>
      </c>
      <c r="BE352" s="143">
        <f t="shared" si="114"/>
        <v>0</v>
      </c>
      <c r="BF352" s="143">
        <f t="shared" si="115"/>
        <v>0</v>
      </c>
      <c r="BG352" s="143">
        <f t="shared" si="116"/>
        <v>0</v>
      </c>
      <c r="BH352" s="143">
        <f t="shared" si="117"/>
        <v>0</v>
      </c>
      <c r="BI352" s="143">
        <f t="shared" si="118"/>
        <v>0</v>
      </c>
      <c r="BJ352" s="16" t="s">
        <v>81</v>
      </c>
      <c r="BK352" s="143">
        <f t="shared" si="119"/>
        <v>0</v>
      </c>
      <c r="BL352" s="16" t="s">
        <v>149</v>
      </c>
      <c r="BM352" s="142" t="s">
        <v>1917</v>
      </c>
    </row>
    <row r="353" spans="2:65" s="1" customFormat="1" ht="16.5" customHeight="1">
      <c r="B353" s="31"/>
      <c r="C353" s="131" t="s">
        <v>1918</v>
      </c>
      <c r="D353" s="131" t="s">
        <v>144</v>
      </c>
      <c r="E353" s="132" t="s">
        <v>1919</v>
      </c>
      <c r="F353" s="133" t="s">
        <v>1920</v>
      </c>
      <c r="G353" s="134" t="s">
        <v>209</v>
      </c>
      <c r="H353" s="135">
        <v>1</v>
      </c>
      <c r="I353" s="136"/>
      <c r="J353" s="137">
        <f t="shared" si="110"/>
        <v>0</v>
      </c>
      <c r="K353" s="133" t="s">
        <v>1</v>
      </c>
      <c r="L353" s="31"/>
      <c r="M353" s="138" t="s">
        <v>1</v>
      </c>
      <c r="N353" s="139" t="s">
        <v>38</v>
      </c>
      <c r="P353" s="140">
        <f t="shared" si="111"/>
        <v>0</v>
      </c>
      <c r="Q353" s="140">
        <v>0</v>
      </c>
      <c r="R353" s="140">
        <f t="shared" si="112"/>
        <v>0</v>
      </c>
      <c r="S353" s="140">
        <v>0</v>
      </c>
      <c r="T353" s="141">
        <f t="shared" si="113"/>
        <v>0</v>
      </c>
      <c r="AR353" s="142" t="s">
        <v>149</v>
      </c>
      <c r="AT353" s="142" t="s">
        <v>144</v>
      </c>
      <c r="AU353" s="142" t="s">
        <v>83</v>
      </c>
      <c r="AY353" s="16" t="s">
        <v>142</v>
      </c>
      <c r="BE353" s="143">
        <f t="shared" si="114"/>
        <v>0</v>
      </c>
      <c r="BF353" s="143">
        <f t="shared" si="115"/>
        <v>0</v>
      </c>
      <c r="BG353" s="143">
        <f t="shared" si="116"/>
        <v>0</v>
      </c>
      <c r="BH353" s="143">
        <f t="shared" si="117"/>
        <v>0</v>
      </c>
      <c r="BI353" s="143">
        <f t="shared" si="118"/>
        <v>0</v>
      </c>
      <c r="BJ353" s="16" t="s">
        <v>81</v>
      </c>
      <c r="BK353" s="143">
        <f t="shared" si="119"/>
        <v>0</v>
      </c>
      <c r="BL353" s="16" t="s">
        <v>149</v>
      </c>
      <c r="BM353" s="142" t="s">
        <v>1921</v>
      </c>
    </row>
    <row r="354" spans="2:65" s="1" customFormat="1" ht="16.5" customHeight="1">
      <c r="B354" s="31"/>
      <c r="C354" s="131" t="s">
        <v>1922</v>
      </c>
      <c r="D354" s="131" t="s">
        <v>144</v>
      </c>
      <c r="E354" s="132" t="s">
        <v>1923</v>
      </c>
      <c r="F354" s="133" t="s">
        <v>1924</v>
      </c>
      <c r="G354" s="134" t="s">
        <v>209</v>
      </c>
      <c r="H354" s="135">
        <v>1</v>
      </c>
      <c r="I354" s="136"/>
      <c r="J354" s="137">
        <f t="shared" si="110"/>
        <v>0</v>
      </c>
      <c r="K354" s="133" t="s">
        <v>1</v>
      </c>
      <c r="L354" s="31"/>
      <c r="M354" s="138" t="s">
        <v>1</v>
      </c>
      <c r="N354" s="139" t="s">
        <v>38</v>
      </c>
      <c r="P354" s="140">
        <f t="shared" si="111"/>
        <v>0</v>
      </c>
      <c r="Q354" s="140">
        <v>0</v>
      </c>
      <c r="R354" s="140">
        <f t="shared" si="112"/>
        <v>0</v>
      </c>
      <c r="S354" s="140">
        <v>0</v>
      </c>
      <c r="T354" s="141">
        <f t="shared" si="113"/>
        <v>0</v>
      </c>
      <c r="AR354" s="142" t="s">
        <v>149</v>
      </c>
      <c r="AT354" s="142" t="s">
        <v>144</v>
      </c>
      <c r="AU354" s="142" t="s">
        <v>83</v>
      </c>
      <c r="AY354" s="16" t="s">
        <v>142</v>
      </c>
      <c r="BE354" s="143">
        <f t="shared" si="114"/>
        <v>0</v>
      </c>
      <c r="BF354" s="143">
        <f t="shared" si="115"/>
        <v>0</v>
      </c>
      <c r="BG354" s="143">
        <f t="shared" si="116"/>
        <v>0</v>
      </c>
      <c r="BH354" s="143">
        <f t="shared" si="117"/>
        <v>0</v>
      </c>
      <c r="BI354" s="143">
        <f t="shared" si="118"/>
        <v>0</v>
      </c>
      <c r="BJ354" s="16" t="s">
        <v>81</v>
      </c>
      <c r="BK354" s="143">
        <f t="shared" si="119"/>
        <v>0</v>
      </c>
      <c r="BL354" s="16" t="s">
        <v>149</v>
      </c>
      <c r="BM354" s="142" t="s">
        <v>1925</v>
      </c>
    </row>
    <row r="355" spans="2:65" s="1" customFormat="1" ht="16.5" customHeight="1">
      <c r="B355" s="31"/>
      <c r="C355" s="131" t="s">
        <v>1926</v>
      </c>
      <c r="D355" s="131" t="s">
        <v>144</v>
      </c>
      <c r="E355" s="132" t="s">
        <v>1927</v>
      </c>
      <c r="F355" s="133" t="s">
        <v>1928</v>
      </c>
      <c r="G355" s="134" t="s">
        <v>209</v>
      </c>
      <c r="H355" s="135">
        <v>1</v>
      </c>
      <c r="I355" s="136"/>
      <c r="J355" s="137">
        <f t="shared" si="110"/>
        <v>0</v>
      </c>
      <c r="K355" s="133" t="s">
        <v>1</v>
      </c>
      <c r="L355" s="31"/>
      <c r="M355" s="138" t="s">
        <v>1</v>
      </c>
      <c r="N355" s="139" t="s">
        <v>38</v>
      </c>
      <c r="P355" s="140">
        <f t="shared" si="111"/>
        <v>0</v>
      </c>
      <c r="Q355" s="140">
        <v>0</v>
      </c>
      <c r="R355" s="140">
        <f t="shared" si="112"/>
        <v>0</v>
      </c>
      <c r="S355" s="140">
        <v>0</v>
      </c>
      <c r="T355" s="141">
        <f t="shared" si="113"/>
        <v>0</v>
      </c>
      <c r="AR355" s="142" t="s">
        <v>149</v>
      </c>
      <c r="AT355" s="142" t="s">
        <v>144</v>
      </c>
      <c r="AU355" s="142" t="s">
        <v>83</v>
      </c>
      <c r="AY355" s="16" t="s">
        <v>142</v>
      </c>
      <c r="BE355" s="143">
        <f t="shared" si="114"/>
        <v>0</v>
      </c>
      <c r="BF355" s="143">
        <f t="shared" si="115"/>
        <v>0</v>
      </c>
      <c r="BG355" s="143">
        <f t="shared" si="116"/>
        <v>0</v>
      </c>
      <c r="BH355" s="143">
        <f t="shared" si="117"/>
        <v>0</v>
      </c>
      <c r="BI355" s="143">
        <f t="shared" si="118"/>
        <v>0</v>
      </c>
      <c r="BJ355" s="16" t="s">
        <v>81</v>
      </c>
      <c r="BK355" s="143">
        <f t="shared" si="119"/>
        <v>0</v>
      </c>
      <c r="BL355" s="16" t="s">
        <v>149</v>
      </c>
      <c r="BM355" s="142" t="s">
        <v>1929</v>
      </c>
    </row>
    <row r="356" spans="2:65" s="1" customFormat="1" ht="16.5" customHeight="1">
      <c r="B356" s="31"/>
      <c r="C356" s="131" t="s">
        <v>1930</v>
      </c>
      <c r="D356" s="131" t="s">
        <v>144</v>
      </c>
      <c r="E356" s="132" t="s">
        <v>1931</v>
      </c>
      <c r="F356" s="133" t="s">
        <v>1932</v>
      </c>
      <c r="G356" s="134" t="s">
        <v>209</v>
      </c>
      <c r="H356" s="135">
        <v>1</v>
      </c>
      <c r="I356" s="136"/>
      <c r="J356" s="137">
        <f t="shared" si="110"/>
        <v>0</v>
      </c>
      <c r="K356" s="133" t="s">
        <v>1</v>
      </c>
      <c r="L356" s="31"/>
      <c r="M356" s="138" t="s">
        <v>1</v>
      </c>
      <c r="N356" s="139" t="s">
        <v>38</v>
      </c>
      <c r="P356" s="140">
        <f t="shared" si="111"/>
        <v>0</v>
      </c>
      <c r="Q356" s="140">
        <v>0</v>
      </c>
      <c r="R356" s="140">
        <f t="shared" si="112"/>
        <v>0</v>
      </c>
      <c r="S356" s="140">
        <v>0</v>
      </c>
      <c r="T356" s="141">
        <f t="shared" si="113"/>
        <v>0</v>
      </c>
      <c r="AR356" s="142" t="s">
        <v>149</v>
      </c>
      <c r="AT356" s="142" t="s">
        <v>144</v>
      </c>
      <c r="AU356" s="142" t="s">
        <v>83</v>
      </c>
      <c r="AY356" s="16" t="s">
        <v>142</v>
      </c>
      <c r="BE356" s="143">
        <f t="shared" si="114"/>
        <v>0</v>
      </c>
      <c r="BF356" s="143">
        <f t="shared" si="115"/>
        <v>0</v>
      </c>
      <c r="BG356" s="143">
        <f t="shared" si="116"/>
        <v>0</v>
      </c>
      <c r="BH356" s="143">
        <f t="shared" si="117"/>
        <v>0</v>
      </c>
      <c r="BI356" s="143">
        <f t="shared" si="118"/>
        <v>0</v>
      </c>
      <c r="BJ356" s="16" t="s">
        <v>81</v>
      </c>
      <c r="BK356" s="143">
        <f t="shared" si="119"/>
        <v>0</v>
      </c>
      <c r="BL356" s="16" t="s">
        <v>149</v>
      </c>
      <c r="BM356" s="142" t="s">
        <v>1933</v>
      </c>
    </row>
    <row r="357" spans="2:65" s="1" customFormat="1" ht="16.5" customHeight="1">
      <c r="B357" s="31"/>
      <c r="C357" s="131" t="s">
        <v>1934</v>
      </c>
      <c r="D357" s="131" t="s">
        <v>144</v>
      </c>
      <c r="E357" s="132" t="s">
        <v>1935</v>
      </c>
      <c r="F357" s="133" t="s">
        <v>1936</v>
      </c>
      <c r="G357" s="134" t="s">
        <v>209</v>
      </c>
      <c r="H357" s="135">
        <v>1</v>
      </c>
      <c r="I357" s="136"/>
      <c r="J357" s="137">
        <f t="shared" si="110"/>
        <v>0</v>
      </c>
      <c r="K357" s="133" t="s">
        <v>1</v>
      </c>
      <c r="L357" s="31"/>
      <c r="M357" s="138" t="s">
        <v>1</v>
      </c>
      <c r="N357" s="139" t="s">
        <v>38</v>
      </c>
      <c r="P357" s="140">
        <f t="shared" si="111"/>
        <v>0</v>
      </c>
      <c r="Q357" s="140">
        <v>0</v>
      </c>
      <c r="R357" s="140">
        <f t="shared" si="112"/>
        <v>0</v>
      </c>
      <c r="S357" s="140">
        <v>0</v>
      </c>
      <c r="T357" s="141">
        <f t="shared" si="113"/>
        <v>0</v>
      </c>
      <c r="AR357" s="142" t="s">
        <v>149</v>
      </c>
      <c r="AT357" s="142" t="s">
        <v>144</v>
      </c>
      <c r="AU357" s="142" t="s">
        <v>83</v>
      </c>
      <c r="AY357" s="16" t="s">
        <v>142</v>
      </c>
      <c r="BE357" s="143">
        <f t="shared" si="114"/>
        <v>0</v>
      </c>
      <c r="BF357" s="143">
        <f t="shared" si="115"/>
        <v>0</v>
      </c>
      <c r="BG357" s="143">
        <f t="shared" si="116"/>
        <v>0</v>
      </c>
      <c r="BH357" s="143">
        <f t="shared" si="117"/>
        <v>0</v>
      </c>
      <c r="BI357" s="143">
        <f t="shared" si="118"/>
        <v>0</v>
      </c>
      <c r="BJ357" s="16" t="s">
        <v>81</v>
      </c>
      <c r="BK357" s="143">
        <f t="shared" si="119"/>
        <v>0</v>
      </c>
      <c r="BL357" s="16" t="s">
        <v>149</v>
      </c>
      <c r="BM357" s="142" t="s">
        <v>1937</v>
      </c>
    </row>
    <row r="358" spans="2:65" s="1" customFormat="1" ht="16.5" customHeight="1">
      <c r="B358" s="31"/>
      <c r="C358" s="131" t="s">
        <v>1938</v>
      </c>
      <c r="D358" s="131" t="s">
        <v>144</v>
      </c>
      <c r="E358" s="132" t="s">
        <v>1939</v>
      </c>
      <c r="F358" s="133" t="s">
        <v>1940</v>
      </c>
      <c r="G358" s="134" t="s">
        <v>209</v>
      </c>
      <c r="H358" s="135">
        <v>12</v>
      </c>
      <c r="I358" s="136"/>
      <c r="J358" s="137">
        <f t="shared" si="110"/>
        <v>0</v>
      </c>
      <c r="K358" s="133" t="s">
        <v>1</v>
      </c>
      <c r="L358" s="31"/>
      <c r="M358" s="138" t="s">
        <v>1</v>
      </c>
      <c r="N358" s="139" t="s">
        <v>38</v>
      </c>
      <c r="P358" s="140">
        <f t="shared" si="111"/>
        <v>0</v>
      </c>
      <c r="Q358" s="140">
        <v>0</v>
      </c>
      <c r="R358" s="140">
        <f t="shared" si="112"/>
        <v>0</v>
      </c>
      <c r="S358" s="140">
        <v>0</v>
      </c>
      <c r="T358" s="141">
        <f t="shared" si="113"/>
        <v>0</v>
      </c>
      <c r="AR358" s="142" t="s">
        <v>149</v>
      </c>
      <c r="AT358" s="142" t="s">
        <v>144</v>
      </c>
      <c r="AU358" s="142" t="s">
        <v>83</v>
      </c>
      <c r="AY358" s="16" t="s">
        <v>142</v>
      </c>
      <c r="BE358" s="143">
        <f t="shared" si="114"/>
        <v>0</v>
      </c>
      <c r="BF358" s="143">
        <f t="shared" si="115"/>
        <v>0</v>
      </c>
      <c r="BG358" s="143">
        <f t="shared" si="116"/>
        <v>0</v>
      </c>
      <c r="BH358" s="143">
        <f t="shared" si="117"/>
        <v>0</v>
      </c>
      <c r="BI358" s="143">
        <f t="shared" si="118"/>
        <v>0</v>
      </c>
      <c r="BJ358" s="16" t="s">
        <v>81</v>
      </c>
      <c r="BK358" s="143">
        <f t="shared" si="119"/>
        <v>0</v>
      </c>
      <c r="BL358" s="16" t="s">
        <v>149</v>
      </c>
      <c r="BM358" s="142" t="s">
        <v>1941</v>
      </c>
    </row>
    <row r="359" spans="2:65" s="1" customFormat="1" ht="16.5" customHeight="1">
      <c r="B359" s="31"/>
      <c r="C359" s="131" t="s">
        <v>1942</v>
      </c>
      <c r="D359" s="131" t="s">
        <v>144</v>
      </c>
      <c r="E359" s="132" t="s">
        <v>1943</v>
      </c>
      <c r="F359" s="133" t="s">
        <v>1944</v>
      </c>
      <c r="G359" s="134" t="s">
        <v>209</v>
      </c>
      <c r="H359" s="135">
        <v>6</v>
      </c>
      <c r="I359" s="136"/>
      <c r="J359" s="137">
        <f t="shared" si="110"/>
        <v>0</v>
      </c>
      <c r="K359" s="133" t="s">
        <v>1</v>
      </c>
      <c r="L359" s="31"/>
      <c r="M359" s="138" t="s">
        <v>1</v>
      </c>
      <c r="N359" s="139" t="s">
        <v>38</v>
      </c>
      <c r="P359" s="140">
        <f t="shared" si="111"/>
        <v>0</v>
      </c>
      <c r="Q359" s="140">
        <v>0</v>
      </c>
      <c r="R359" s="140">
        <f t="shared" si="112"/>
        <v>0</v>
      </c>
      <c r="S359" s="140">
        <v>0</v>
      </c>
      <c r="T359" s="141">
        <f t="shared" si="113"/>
        <v>0</v>
      </c>
      <c r="AR359" s="142" t="s">
        <v>149</v>
      </c>
      <c r="AT359" s="142" t="s">
        <v>144</v>
      </c>
      <c r="AU359" s="142" t="s">
        <v>83</v>
      </c>
      <c r="AY359" s="16" t="s">
        <v>142</v>
      </c>
      <c r="BE359" s="143">
        <f t="shared" si="114"/>
        <v>0</v>
      </c>
      <c r="BF359" s="143">
        <f t="shared" si="115"/>
        <v>0</v>
      </c>
      <c r="BG359" s="143">
        <f t="shared" si="116"/>
        <v>0</v>
      </c>
      <c r="BH359" s="143">
        <f t="shared" si="117"/>
        <v>0</v>
      </c>
      <c r="BI359" s="143">
        <f t="shared" si="118"/>
        <v>0</v>
      </c>
      <c r="BJ359" s="16" t="s">
        <v>81</v>
      </c>
      <c r="BK359" s="143">
        <f t="shared" si="119"/>
        <v>0</v>
      </c>
      <c r="BL359" s="16" t="s">
        <v>149</v>
      </c>
      <c r="BM359" s="142" t="s">
        <v>1945</v>
      </c>
    </row>
    <row r="360" spans="2:65" s="1" customFormat="1" ht="16.5" customHeight="1">
      <c r="B360" s="31"/>
      <c r="C360" s="131" t="s">
        <v>1946</v>
      </c>
      <c r="D360" s="131" t="s">
        <v>144</v>
      </c>
      <c r="E360" s="132" t="s">
        <v>1947</v>
      </c>
      <c r="F360" s="133" t="s">
        <v>1948</v>
      </c>
      <c r="G360" s="134" t="s">
        <v>209</v>
      </c>
      <c r="H360" s="135">
        <v>6</v>
      </c>
      <c r="I360" s="136"/>
      <c r="J360" s="137">
        <f t="shared" si="110"/>
        <v>0</v>
      </c>
      <c r="K360" s="133" t="s">
        <v>1</v>
      </c>
      <c r="L360" s="31"/>
      <c r="M360" s="138" t="s">
        <v>1</v>
      </c>
      <c r="N360" s="139" t="s">
        <v>38</v>
      </c>
      <c r="P360" s="140">
        <f t="shared" si="111"/>
        <v>0</v>
      </c>
      <c r="Q360" s="140">
        <v>0</v>
      </c>
      <c r="R360" s="140">
        <f t="shared" si="112"/>
        <v>0</v>
      </c>
      <c r="S360" s="140">
        <v>0</v>
      </c>
      <c r="T360" s="141">
        <f t="shared" si="113"/>
        <v>0</v>
      </c>
      <c r="AR360" s="142" t="s">
        <v>149</v>
      </c>
      <c r="AT360" s="142" t="s">
        <v>144</v>
      </c>
      <c r="AU360" s="142" t="s">
        <v>83</v>
      </c>
      <c r="AY360" s="16" t="s">
        <v>142</v>
      </c>
      <c r="BE360" s="143">
        <f t="shared" si="114"/>
        <v>0</v>
      </c>
      <c r="BF360" s="143">
        <f t="shared" si="115"/>
        <v>0</v>
      </c>
      <c r="BG360" s="143">
        <f t="shared" si="116"/>
        <v>0</v>
      </c>
      <c r="BH360" s="143">
        <f t="shared" si="117"/>
        <v>0</v>
      </c>
      <c r="BI360" s="143">
        <f t="shared" si="118"/>
        <v>0</v>
      </c>
      <c r="BJ360" s="16" t="s">
        <v>81</v>
      </c>
      <c r="BK360" s="143">
        <f t="shared" si="119"/>
        <v>0</v>
      </c>
      <c r="BL360" s="16" t="s">
        <v>149</v>
      </c>
      <c r="BM360" s="142" t="s">
        <v>1949</v>
      </c>
    </row>
    <row r="361" spans="2:65" s="1" customFormat="1" ht="16.5" customHeight="1">
      <c r="B361" s="31"/>
      <c r="C361" s="131" t="s">
        <v>1950</v>
      </c>
      <c r="D361" s="131" t="s">
        <v>144</v>
      </c>
      <c r="E361" s="132" t="s">
        <v>1951</v>
      </c>
      <c r="F361" s="133" t="s">
        <v>1952</v>
      </c>
      <c r="G361" s="134" t="s">
        <v>209</v>
      </c>
      <c r="H361" s="135">
        <v>6</v>
      </c>
      <c r="I361" s="136"/>
      <c r="J361" s="137">
        <f t="shared" si="110"/>
        <v>0</v>
      </c>
      <c r="K361" s="133" t="s">
        <v>1</v>
      </c>
      <c r="L361" s="31"/>
      <c r="M361" s="138" t="s">
        <v>1</v>
      </c>
      <c r="N361" s="139" t="s">
        <v>38</v>
      </c>
      <c r="P361" s="140">
        <f t="shared" si="111"/>
        <v>0</v>
      </c>
      <c r="Q361" s="140">
        <v>0</v>
      </c>
      <c r="R361" s="140">
        <f t="shared" si="112"/>
        <v>0</v>
      </c>
      <c r="S361" s="140">
        <v>0</v>
      </c>
      <c r="T361" s="141">
        <f t="shared" si="113"/>
        <v>0</v>
      </c>
      <c r="AR361" s="142" t="s">
        <v>149</v>
      </c>
      <c r="AT361" s="142" t="s">
        <v>144</v>
      </c>
      <c r="AU361" s="142" t="s">
        <v>83</v>
      </c>
      <c r="AY361" s="16" t="s">
        <v>142</v>
      </c>
      <c r="BE361" s="143">
        <f t="shared" si="114"/>
        <v>0</v>
      </c>
      <c r="BF361" s="143">
        <f t="shared" si="115"/>
        <v>0</v>
      </c>
      <c r="BG361" s="143">
        <f t="shared" si="116"/>
        <v>0</v>
      </c>
      <c r="BH361" s="143">
        <f t="shared" si="117"/>
        <v>0</v>
      </c>
      <c r="BI361" s="143">
        <f t="shared" si="118"/>
        <v>0</v>
      </c>
      <c r="BJ361" s="16" t="s">
        <v>81</v>
      </c>
      <c r="BK361" s="143">
        <f t="shared" si="119"/>
        <v>0</v>
      </c>
      <c r="BL361" s="16" t="s">
        <v>149</v>
      </c>
      <c r="BM361" s="142" t="s">
        <v>1953</v>
      </c>
    </row>
    <row r="362" spans="2:65" s="11" customFormat="1" ht="22.9" customHeight="1">
      <c r="B362" s="119"/>
      <c r="D362" s="120" t="s">
        <v>72</v>
      </c>
      <c r="E362" s="129" t="s">
        <v>1954</v>
      </c>
      <c r="F362" s="129" t="s">
        <v>1955</v>
      </c>
      <c r="I362" s="122"/>
      <c r="J362" s="130">
        <f>BK362</f>
        <v>0</v>
      </c>
      <c r="L362" s="119"/>
      <c r="M362" s="124"/>
      <c r="P362" s="125">
        <f>SUM(P363:P370)</f>
        <v>0</v>
      </c>
      <c r="R362" s="125">
        <f>SUM(R363:R370)</f>
        <v>0</v>
      </c>
      <c r="T362" s="126">
        <f>SUM(T363:T370)</f>
        <v>0</v>
      </c>
      <c r="AR362" s="120" t="s">
        <v>81</v>
      </c>
      <c r="AT362" s="127" t="s">
        <v>72</v>
      </c>
      <c r="AU362" s="127" t="s">
        <v>81</v>
      </c>
      <c r="AY362" s="120" t="s">
        <v>142</v>
      </c>
      <c r="BK362" s="128">
        <f>SUM(BK363:BK370)</f>
        <v>0</v>
      </c>
    </row>
    <row r="363" spans="2:65" s="1" customFormat="1" ht="44.25" customHeight="1">
      <c r="B363" s="31"/>
      <c r="C363" s="131" t="s">
        <v>1956</v>
      </c>
      <c r="D363" s="131" t="s">
        <v>144</v>
      </c>
      <c r="E363" s="132" t="s">
        <v>1957</v>
      </c>
      <c r="F363" s="133" t="s">
        <v>1958</v>
      </c>
      <c r="G363" s="134" t="s">
        <v>665</v>
      </c>
      <c r="H363" s="135">
        <v>1</v>
      </c>
      <c r="I363" s="136"/>
      <c r="J363" s="137">
        <f t="shared" ref="J363:J370" si="120">ROUND(I363*H363,2)</f>
        <v>0</v>
      </c>
      <c r="K363" s="133" t="s">
        <v>1</v>
      </c>
      <c r="L363" s="31"/>
      <c r="M363" s="138" t="s">
        <v>1</v>
      </c>
      <c r="N363" s="139" t="s">
        <v>38</v>
      </c>
      <c r="P363" s="140">
        <f t="shared" ref="P363:P370" si="121">O363*H363</f>
        <v>0</v>
      </c>
      <c r="Q363" s="140">
        <v>0</v>
      </c>
      <c r="R363" s="140">
        <f t="shared" ref="R363:R370" si="122">Q363*H363</f>
        <v>0</v>
      </c>
      <c r="S363" s="140">
        <v>0</v>
      </c>
      <c r="T363" s="141">
        <f t="shared" ref="T363:T370" si="123">S363*H363</f>
        <v>0</v>
      </c>
      <c r="AR363" s="142" t="s">
        <v>149</v>
      </c>
      <c r="AT363" s="142" t="s">
        <v>144</v>
      </c>
      <c r="AU363" s="142" t="s">
        <v>83</v>
      </c>
      <c r="AY363" s="16" t="s">
        <v>142</v>
      </c>
      <c r="BE363" s="143">
        <f t="shared" ref="BE363:BE370" si="124">IF(N363="základní",J363,0)</f>
        <v>0</v>
      </c>
      <c r="BF363" s="143">
        <f t="shared" ref="BF363:BF370" si="125">IF(N363="snížená",J363,0)</f>
        <v>0</v>
      </c>
      <c r="BG363" s="143">
        <f t="shared" ref="BG363:BG370" si="126">IF(N363="zákl. přenesená",J363,0)</f>
        <v>0</v>
      </c>
      <c r="BH363" s="143">
        <f t="shared" ref="BH363:BH370" si="127">IF(N363="sníž. přenesená",J363,0)</f>
        <v>0</v>
      </c>
      <c r="BI363" s="143">
        <f t="shared" ref="BI363:BI370" si="128">IF(N363="nulová",J363,0)</f>
        <v>0</v>
      </c>
      <c r="BJ363" s="16" t="s">
        <v>81</v>
      </c>
      <c r="BK363" s="143">
        <f t="shared" ref="BK363:BK370" si="129">ROUND(I363*H363,2)</f>
        <v>0</v>
      </c>
      <c r="BL363" s="16" t="s">
        <v>149</v>
      </c>
      <c r="BM363" s="142" t="s">
        <v>1959</v>
      </c>
    </row>
    <row r="364" spans="2:65" s="1" customFormat="1" ht="16.5" customHeight="1">
      <c r="B364" s="31"/>
      <c r="C364" s="131" t="s">
        <v>1960</v>
      </c>
      <c r="D364" s="131" t="s">
        <v>144</v>
      </c>
      <c r="E364" s="132" t="s">
        <v>1961</v>
      </c>
      <c r="F364" s="133" t="s">
        <v>1663</v>
      </c>
      <c r="G364" s="134" t="s">
        <v>209</v>
      </c>
      <c r="H364" s="135">
        <v>5</v>
      </c>
      <c r="I364" s="136"/>
      <c r="J364" s="137">
        <f t="shared" si="120"/>
        <v>0</v>
      </c>
      <c r="K364" s="133" t="s">
        <v>1</v>
      </c>
      <c r="L364" s="31"/>
      <c r="M364" s="138" t="s">
        <v>1</v>
      </c>
      <c r="N364" s="139" t="s">
        <v>38</v>
      </c>
      <c r="P364" s="140">
        <f t="shared" si="121"/>
        <v>0</v>
      </c>
      <c r="Q364" s="140">
        <v>0</v>
      </c>
      <c r="R364" s="140">
        <f t="shared" si="122"/>
        <v>0</v>
      </c>
      <c r="S364" s="140">
        <v>0</v>
      </c>
      <c r="T364" s="141">
        <f t="shared" si="123"/>
        <v>0</v>
      </c>
      <c r="AR364" s="142" t="s">
        <v>149</v>
      </c>
      <c r="AT364" s="142" t="s">
        <v>144</v>
      </c>
      <c r="AU364" s="142" t="s">
        <v>83</v>
      </c>
      <c r="AY364" s="16" t="s">
        <v>142</v>
      </c>
      <c r="BE364" s="143">
        <f t="shared" si="124"/>
        <v>0</v>
      </c>
      <c r="BF364" s="143">
        <f t="shared" si="125"/>
        <v>0</v>
      </c>
      <c r="BG364" s="143">
        <f t="shared" si="126"/>
        <v>0</v>
      </c>
      <c r="BH364" s="143">
        <f t="shared" si="127"/>
        <v>0</v>
      </c>
      <c r="BI364" s="143">
        <f t="shared" si="128"/>
        <v>0</v>
      </c>
      <c r="BJ364" s="16" t="s">
        <v>81</v>
      </c>
      <c r="BK364" s="143">
        <f t="shared" si="129"/>
        <v>0</v>
      </c>
      <c r="BL364" s="16" t="s">
        <v>149</v>
      </c>
      <c r="BM364" s="142" t="s">
        <v>1962</v>
      </c>
    </row>
    <row r="365" spans="2:65" s="1" customFormat="1" ht="16.5" customHeight="1">
      <c r="B365" s="31"/>
      <c r="C365" s="131" t="s">
        <v>1963</v>
      </c>
      <c r="D365" s="131" t="s">
        <v>144</v>
      </c>
      <c r="E365" s="132" t="s">
        <v>1964</v>
      </c>
      <c r="F365" s="133" t="s">
        <v>1717</v>
      </c>
      <c r="G365" s="134" t="s">
        <v>309</v>
      </c>
      <c r="H365" s="135">
        <v>30</v>
      </c>
      <c r="I365" s="136"/>
      <c r="J365" s="137">
        <f t="shared" si="120"/>
        <v>0</v>
      </c>
      <c r="K365" s="133" t="s">
        <v>1</v>
      </c>
      <c r="L365" s="31"/>
      <c r="M365" s="138" t="s">
        <v>1</v>
      </c>
      <c r="N365" s="139" t="s">
        <v>38</v>
      </c>
      <c r="P365" s="140">
        <f t="shared" si="121"/>
        <v>0</v>
      </c>
      <c r="Q365" s="140">
        <v>0</v>
      </c>
      <c r="R365" s="140">
        <f t="shared" si="122"/>
        <v>0</v>
      </c>
      <c r="S365" s="140">
        <v>0</v>
      </c>
      <c r="T365" s="141">
        <f t="shared" si="123"/>
        <v>0</v>
      </c>
      <c r="AR365" s="142" t="s">
        <v>149</v>
      </c>
      <c r="AT365" s="142" t="s">
        <v>144</v>
      </c>
      <c r="AU365" s="142" t="s">
        <v>83</v>
      </c>
      <c r="AY365" s="16" t="s">
        <v>142</v>
      </c>
      <c r="BE365" s="143">
        <f t="shared" si="124"/>
        <v>0</v>
      </c>
      <c r="BF365" s="143">
        <f t="shared" si="125"/>
        <v>0</v>
      </c>
      <c r="BG365" s="143">
        <f t="shared" si="126"/>
        <v>0</v>
      </c>
      <c r="BH365" s="143">
        <f t="shared" si="127"/>
        <v>0</v>
      </c>
      <c r="BI365" s="143">
        <f t="shared" si="128"/>
        <v>0</v>
      </c>
      <c r="BJ365" s="16" t="s">
        <v>81</v>
      </c>
      <c r="BK365" s="143">
        <f t="shared" si="129"/>
        <v>0</v>
      </c>
      <c r="BL365" s="16" t="s">
        <v>149</v>
      </c>
      <c r="BM365" s="142" t="s">
        <v>1965</v>
      </c>
    </row>
    <row r="366" spans="2:65" s="1" customFormat="1" ht="16.5" customHeight="1">
      <c r="B366" s="31"/>
      <c r="C366" s="131" t="s">
        <v>1966</v>
      </c>
      <c r="D366" s="131" t="s">
        <v>144</v>
      </c>
      <c r="E366" s="132" t="s">
        <v>1967</v>
      </c>
      <c r="F366" s="133" t="s">
        <v>1720</v>
      </c>
      <c r="G366" s="134" t="s">
        <v>209</v>
      </c>
      <c r="H366" s="135">
        <v>30</v>
      </c>
      <c r="I366" s="136"/>
      <c r="J366" s="137">
        <f t="shared" si="120"/>
        <v>0</v>
      </c>
      <c r="K366" s="133" t="s">
        <v>1</v>
      </c>
      <c r="L366" s="31"/>
      <c r="M366" s="138" t="s">
        <v>1</v>
      </c>
      <c r="N366" s="139" t="s">
        <v>38</v>
      </c>
      <c r="P366" s="140">
        <f t="shared" si="121"/>
        <v>0</v>
      </c>
      <c r="Q366" s="140">
        <v>0</v>
      </c>
      <c r="R366" s="140">
        <f t="shared" si="122"/>
        <v>0</v>
      </c>
      <c r="S366" s="140">
        <v>0</v>
      </c>
      <c r="T366" s="141">
        <f t="shared" si="123"/>
        <v>0</v>
      </c>
      <c r="AR366" s="142" t="s">
        <v>149</v>
      </c>
      <c r="AT366" s="142" t="s">
        <v>144</v>
      </c>
      <c r="AU366" s="142" t="s">
        <v>83</v>
      </c>
      <c r="AY366" s="16" t="s">
        <v>142</v>
      </c>
      <c r="BE366" s="143">
        <f t="shared" si="124"/>
        <v>0</v>
      </c>
      <c r="BF366" s="143">
        <f t="shared" si="125"/>
        <v>0</v>
      </c>
      <c r="BG366" s="143">
        <f t="shared" si="126"/>
        <v>0</v>
      </c>
      <c r="BH366" s="143">
        <f t="shared" si="127"/>
        <v>0</v>
      </c>
      <c r="BI366" s="143">
        <f t="shared" si="128"/>
        <v>0</v>
      </c>
      <c r="BJ366" s="16" t="s">
        <v>81</v>
      </c>
      <c r="BK366" s="143">
        <f t="shared" si="129"/>
        <v>0</v>
      </c>
      <c r="BL366" s="16" t="s">
        <v>149</v>
      </c>
      <c r="BM366" s="142" t="s">
        <v>1968</v>
      </c>
    </row>
    <row r="367" spans="2:65" s="1" customFormat="1" ht="16.5" customHeight="1">
      <c r="B367" s="31"/>
      <c r="C367" s="131" t="s">
        <v>1969</v>
      </c>
      <c r="D367" s="131" t="s">
        <v>144</v>
      </c>
      <c r="E367" s="132" t="s">
        <v>1970</v>
      </c>
      <c r="F367" s="133" t="s">
        <v>1723</v>
      </c>
      <c r="G367" s="134" t="s">
        <v>209</v>
      </c>
      <c r="H367" s="135">
        <v>5</v>
      </c>
      <c r="I367" s="136"/>
      <c r="J367" s="137">
        <f t="shared" si="120"/>
        <v>0</v>
      </c>
      <c r="K367" s="133" t="s">
        <v>1</v>
      </c>
      <c r="L367" s="31"/>
      <c r="M367" s="138" t="s">
        <v>1</v>
      </c>
      <c r="N367" s="139" t="s">
        <v>38</v>
      </c>
      <c r="P367" s="140">
        <f t="shared" si="121"/>
        <v>0</v>
      </c>
      <c r="Q367" s="140">
        <v>0</v>
      </c>
      <c r="R367" s="140">
        <f t="shared" si="122"/>
        <v>0</v>
      </c>
      <c r="S367" s="140">
        <v>0</v>
      </c>
      <c r="T367" s="141">
        <f t="shared" si="123"/>
        <v>0</v>
      </c>
      <c r="AR367" s="142" t="s">
        <v>149</v>
      </c>
      <c r="AT367" s="142" t="s">
        <v>144</v>
      </c>
      <c r="AU367" s="142" t="s">
        <v>83</v>
      </c>
      <c r="AY367" s="16" t="s">
        <v>142</v>
      </c>
      <c r="BE367" s="143">
        <f t="shared" si="124"/>
        <v>0</v>
      </c>
      <c r="BF367" s="143">
        <f t="shared" si="125"/>
        <v>0</v>
      </c>
      <c r="BG367" s="143">
        <f t="shared" si="126"/>
        <v>0</v>
      </c>
      <c r="BH367" s="143">
        <f t="shared" si="127"/>
        <v>0</v>
      </c>
      <c r="BI367" s="143">
        <f t="shared" si="128"/>
        <v>0</v>
      </c>
      <c r="BJ367" s="16" t="s">
        <v>81</v>
      </c>
      <c r="BK367" s="143">
        <f t="shared" si="129"/>
        <v>0</v>
      </c>
      <c r="BL367" s="16" t="s">
        <v>149</v>
      </c>
      <c r="BM367" s="142" t="s">
        <v>1971</v>
      </c>
    </row>
    <row r="368" spans="2:65" s="1" customFormat="1" ht="16.5" customHeight="1">
      <c r="B368" s="31"/>
      <c r="C368" s="131" t="s">
        <v>1972</v>
      </c>
      <c r="D368" s="131" t="s">
        <v>144</v>
      </c>
      <c r="E368" s="132" t="s">
        <v>1973</v>
      </c>
      <c r="F368" s="133" t="s">
        <v>1729</v>
      </c>
      <c r="G368" s="134" t="s">
        <v>209</v>
      </c>
      <c r="H368" s="135">
        <v>5</v>
      </c>
      <c r="I368" s="136"/>
      <c r="J368" s="137">
        <f t="shared" si="120"/>
        <v>0</v>
      </c>
      <c r="K368" s="133" t="s">
        <v>1</v>
      </c>
      <c r="L368" s="31"/>
      <c r="M368" s="138" t="s">
        <v>1</v>
      </c>
      <c r="N368" s="139" t="s">
        <v>38</v>
      </c>
      <c r="P368" s="140">
        <f t="shared" si="121"/>
        <v>0</v>
      </c>
      <c r="Q368" s="140">
        <v>0</v>
      </c>
      <c r="R368" s="140">
        <f t="shared" si="122"/>
        <v>0</v>
      </c>
      <c r="S368" s="140">
        <v>0</v>
      </c>
      <c r="T368" s="141">
        <f t="shared" si="123"/>
        <v>0</v>
      </c>
      <c r="AR368" s="142" t="s">
        <v>149</v>
      </c>
      <c r="AT368" s="142" t="s">
        <v>144</v>
      </c>
      <c r="AU368" s="142" t="s">
        <v>83</v>
      </c>
      <c r="AY368" s="16" t="s">
        <v>142</v>
      </c>
      <c r="BE368" s="143">
        <f t="shared" si="124"/>
        <v>0</v>
      </c>
      <c r="BF368" s="143">
        <f t="shared" si="125"/>
        <v>0</v>
      </c>
      <c r="BG368" s="143">
        <f t="shared" si="126"/>
        <v>0</v>
      </c>
      <c r="BH368" s="143">
        <f t="shared" si="127"/>
        <v>0</v>
      </c>
      <c r="BI368" s="143">
        <f t="shared" si="128"/>
        <v>0</v>
      </c>
      <c r="BJ368" s="16" t="s">
        <v>81</v>
      </c>
      <c r="BK368" s="143">
        <f t="shared" si="129"/>
        <v>0</v>
      </c>
      <c r="BL368" s="16" t="s">
        <v>149</v>
      </c>
      <c r="BM368" s="142" t="s">
        <v>1974</v>
      </c>
    </row>
    <row r="369" spans="2:65" s="1" customFormat="1" ht="16.5" customHeight="1">
      <c r="B369" s="31"/>
      <c r="C369" s="131" t="s">
        <v>1975</v>
      </c>
      <c r="D369" s="131" t="s">
        <v>144</v>
      </c>
      <c r="E369" s="132" t="s">
        <v>1976</v>
      </c>
      <c r="F369" s="133" t="s">
        <v>1732</v>
      </c>
      <c r="G369" s="134" t="s">
        <v>209</v>
      </c>
      <c r="H369" s="135">
        <v>5</v>
      </c>
      <c r="I369" s="136"/>
      <c r="J369" s="137">
        <f t="shared" si="120"/>
        <v>0</v>
      </c>
      <c r="K369" s="133" t="s">
        <v>1</v>
      </c>
      <c r="L369" s="31"/>
      <c r="M369" s="138" t="s">
        <v>1</v>
      </c>
      <c r="N369" s="139" t="s">
        <v>38</v>
      </c>
      <c r="P369" s="140">
        <f t="shared" si="121"/>
        <v>0</v>
      </c>
      <c r="Q369" s="140">
        <v>0</v>
      </c>
      <c r="R369" s="140">
        <f t="shared" si="122"/>
        <v>0</v>
      </c>
      <c r="S369" s="140">
        <v>0</v>
      </c>
      <c r="T369" s="141">
        <f t="shared" si="123"/>
        <v>0</v>
      </c>
      <c r="AR369" s="142" t="s">
        <v>149</v>
      </c>
      <c r="AT369" s="142" t="s">
        <v>144</v>
      </c>
      <c r="AU369" s="142" t="s">
        <v>83</v>
      </c>
      <c r="AY369" s="16" t="s">
        <v>142</v>
      </c>
      <c r="BE369" s="143">
        <f t="shared" si="124"/>
        <v>0</v>
      </c>
      <c r="BF369" s="143">
        <f t="shared" si="125"/>
        <v>0</v>
      </c>
      <c r="BG369" s="143">
        <f t="shared" si="126"/>
        <v>0</v>
      </c>
      <c r="BH369" s="143">
        <f t="shared" si="127"/>
        <v>0</v>
      </c>
      <c r="BI369" s="143">
        <f t="shared" si="128"/>
        <v>0</v>
      </c>
      <c r="BJ369" s="16" t="s">
        <v>81</v>
      </c>
      <c r="BK369" s="143">
        <f t="shared" si="129"/>
        <v>0</v>
      </c>
      <c r="BL369" s="16" t="s">
        <v>149</v>
      </c>
      <c r="BM369" s="142" t="s">
        <v>1977</v>
      </c>
    </row>
    <row r="370" spans="2:65" s="1" customFormat="1" ht="16.5" customHeight="1">
      <c r="B370" s="31"/>
      <c r="C370" s="131" t="s">
        <v>1978</v>
      </c>
      <c r="D370" s="131" t="s">
        <v>144</v>
      </c>
      <c r="E370" s="132" t="s">
        <v>1979</v>
      </c>
      <c r="F370" s="133" t="s">
        <v>1735</v>
      </c>
      <c r="G370" s="134" t="s">
        <v>209</v>
      </c>
      <c r="H370" s="135">
        <v>5</v>
      </c>
      <c r="I370" s="136"/>
      <c r="J370" s="137">
        <f t="shared" si="120"/>
        <v>0</v>
      </c>
      <c r="K370" s="133" t="s">
        <v>1</v>
      </c>
      <c r="L370" s="31"/>
      <c r="M370" s="178" t="s">
        <v>1</v>
      </c>
      <c r="N370" s="179" t="s">
        <v>38</v>
      </c>
      <c r="O370" s="180"/>
      <c r="P370" s="181">
        <f t="shared" si="121"/>
        <v>0</v>
      </c>
      <c r="Q370" s="181">
        <v>0</v>
      </c>
      <c r="R370" s="181">
        <f t="shared" si="122"/>
        <v>0</v>
      </c>
      <c r="S370" s="181">
        <v>0</v>
      </c>
      <c r="T370" s="182">
        <f t="shared" si="123"/>
        <v>0</v>
      </c>
      <c r="AR370" s="142" t="s">
        <v>149</v>
      </c>
      <c r="AT370" s="142" t="s">
        <v>144</v>
      </c>
      <c r="AU370" s="142" t="s">
        <v>83</v>
      </c>
      <c r="AY370" s="16" t="s">
        <v>142</v>
      </c>
      <c r="BE370" s="143">
        <f t="shared" si="124"/>
        <v>0</v>
      </c>
      <c r="BF370" s="143">
        <f t="shared" si="125"/>
        <v>0</v>
      </c>
      <c r="BG370" s="143">
        <f t="shared" si="126"/>
        <v>0</v>
      </c>
      <c r="BH370" s="143">
        <f t="shared" si="127"/>
        <v>0</v>
      </c>
      <c r="BI370" s="143">
        <f t="shared" si="128"/>
        <v>0</v>
      </c>
      <c r="BJ370" s="16" t="s">
        <v>81</v>
      </c>
      <c r="BK370" s="143">
        <f t="shared" si="129"/>
        <v>0</v>
      </c>
      <c r="BL370" s="16" t="s">
        <v>149</v>
      </c>
      <c r="BM370" s="142" t="s">
        <v>1980</v>
      </c>
    </row>
    <row r="371" spans="2:65" s="1" customFormat="1" ht="6.95" customHeight="1">
      <c r="B371" s="43"/>
      <c r="C371" s="44"/>
      <c r="D371" s="44"/>
      <c r="E371" s="44"/>
      <c r="F371" s="44"/>
      <c r="G371" s="44"/>
      <c r="H371" s="44"/>
      <c r="I371" s="44"/>
      <c r="J371" s="44"/>
      <c r="K371" s="44"/>
      <c r="L371" s="31"/>
    </row>
  </sheetData>
  <sheetProtection algorithmName="SHA-512" hashValue="dfPPXQGekoPP5m0GruBBKBn4UVIDzw1e4DllziViPGgfwWiHUmoXFuIVK8C/T4RKcPiXAchqroCig0MPoYyNbA==" saltValue="B1WXigTx8mJZiMLn5T99gYefZ8yxP9ihxAXs26kiGJmeVQlmfzL4ZTw00AlS6eE+pyYbnZ58Nql1k5SkBRte4w==" spinCount="100000" sheet="1" objects="1" scenarios="1" formatColumns="0" formatRows="0" autoFilter="0"/>
  <autoFilter ref="C132:K370" xr:uid="{00000000-0009-0000-0000-000003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6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6" t="s">
        <v>92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hidden="1" customHeight="1">
      <c r="B4" s="19"/>
      <c r="D4" s="20" t="s">
        <v>96</v>
      </c>
      <c r="L4" s="19"/>
      <c r="M4" s="87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26.25" hidden="1" customHeight="1">
      <c r="B7" s="19"/>
      <c r="E7" s="225" t="str">
        <f>'Rekapitulace stavby'!K6</f>
        <v>Odloučené pracoviště Jilemnického - přístavba a stavební úpravy frézařské dílny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97</v>
      </c>
      <c r="L8" s="31"/>
    </row>
    <row r="9" spans="2:46" s="1" customFormat="1" ht="16.5" hidden="1" customHeight="1">
      <c r="B9" s="31"/>
      <c r="E9" s="187" t="s">
        <v>1981</v>
      </c>
      <c r="F9" s="227"/>
      <c r="G9" s="227"/>
      <c r="H9" s="227"/>
      <c r="L9" s="31"/>
    </row>
    <row r="10" spans="2:46" s="1" customFormat="1" ht="11.25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20. 10. 2022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209"/>
      <c r="G18" s="209"/>
      <c r="H18" s="209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21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31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32</v>
      </c>
      <c r="L26" s="31"/>
    </row>
    <row r="27" spans="2:12" s="7" customFormat="1" ht="16.5" hidden="1" customHeight="1">
      <c r="B27" s="88"/>
      <c r="E27" s="214" t="s">
        <v>1</v>
      </c>
      <c r="F27" s="214"/>
      <c r="G27" s="214"/>
      <c r="H27" s="214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33</v>
      </c>
      <c r="J30" s="65">
        <f>ROUND(J127,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hidden="1" customHeight="1">
      <c r="B33" s="31"/>
      <c r="D33" s="54" t="s">
        <v>37</v>
      </c>
      <c r="E33" s="26" t="s">
        <v>38</v>
      </c>
      <c r="F33" s="90">
        <f>ROUND((SUM(BE127:BE265)),  2)</f>
        <v>0</v>
      </c>
      <c r="I33" s="91">
        <v>0.21</v>
      </c>
      <c r="J33" s="90">
        <f>ROUND(((SUM(BE127:BE265))*I33),  2)</f>
        <v>0</v>
      </c>
      <c r="L33" s="31"/>
    </row>
    <row r="34" spans="2:12" s="1" customFormat="1" ht="14.45" hidden="1" customHeight="1">
      <c r="B34" s="31"/>
      <c r="E34" s="26" t="s">
        <v>39</v>
      </c>
      <c r="F34" s="90">
        <f>ROUND((SUM(BF127:BF265)),  2)</f>
        <v>0</v>
      </c>
      <c r="I34" s="91">
        <v>0.15</v>
      </c>
      <c r="J34" s="90">
        <f>ROUND(((SUM(BF127:BF265))*I34),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ROUND((SUM(BG127:BG265)),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ROUND((SUM(BH127:BH265)),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ROUND((SUM(BI127:BI265)),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 hidden="1">
      <c r="B51" s="19"/>
      <c r="L51" s="19"/>
    </row>
    <row r="52" spans="2:12" ht="11.25" hidden="1">
      <c r="B52" s="19"/>
      <c r="L52" s="19"/>
    </row>
    <row r="53" spans="2:12" ht="11.25" hidden="1">
      <c r="B53" s="19"/>
      <c r="L53" s="19"/>
    </row>
    <row r="54" spans="2:12" ht="11.25" hidden="1">
      <c r="B54" s="19"/>
      <c r="L54" s="19"/>
    </row>
    <row r="55" spans="2:12" ht="11.25" hidden="1">
      <c r="B55" s="19"/>
      <c r="L55" s="19"/>
    </row>
    <row r="56" spans="2:12" ht="11.25" hidden="1">
      <c r="B56" s="19"/>
      <c r="L56" s="19"/>
    </row>
    <row r="57" spans="2:12" ht="11.25" hidden="1">
      <c r="B57" s="19"/>
      <c r="L57" s="19"/>
    </row>
    <row r="58" spans="2:12" ht="11.25" hidden="1">
      <c r="B58" s="19"/>
      <c r="L58" s="19"/>
    </row>
    <row r="59" spans="2:12" ht="11.25" hidden="1">
      <c r="B59" s="19"/>
      <c r="L59" s="19"/>
    </row>
    <row r="60" spans="2:12" ht="11.25" hidden="1">
      <c r="B60" s="19"/>
      <c r="L60" s="19"/>
    </row>
    <row r="61" spans="2:12" s="1" customFormat="1" ht="12.75" hidden="1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 hidden="1">
      <c r="B62" s="19"/>
      <c r="L62" s="19"/>
    </row>
    <row r="63" spans="2:12" ht="11.25" hidden="1">
      <c r="B63" s="19"/>
      <c r="L63" s="19"/>
    </row>
    <row r="64" spans="2:12" ht="11.25" hidden="1">
      <c r="B64" s="19"/>
      <c r="L64" s="19"/>
    </row>
    <row r="65" spans="2:12" s="1" customFormat="1" ht="12.75" hidden="1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 hidden="1">
      <c r="B66" s="19"/>
      <c r="L66" s="19"/>
    </row>
    <row r="67" spans="2:12" ht="11.25" hidden="1">
      <c r="B67" s="19"/>
      <c r="L67" s="19"/>
    </row>
    <row r="68" spans="2:12" ht="11.25" hidden="1">
      <c r="B68" s="19"/>
      <c r="L68" s="19"/>
    </row>
    <row r="69" spans="2:12" ht="11.25" hidden="1">
      <c r="B69" s="19"/>
      <c r="L69" s="19"/>
    </row>
    <row r="70" spans="2:12" ht="11.25" hidden="1">
      <c r="B70" s="19"/>
      <c r="L70" s="19"/>
    </row>
    <row r="71" spans="2:12" ht="11.25" hidden="1">
      <c r="B71" s="19"/>
      <c r="L71" s="19"/>
    </row>
    <row r="72" spans="2:12" ht="11.25" hidden="1">
      <c r="B72" s="19"/>
      <c r="L72" s="19"/>
    </row>
    <row r="73" spans="2:12" ht="11.25" hidden="1">
      <c r="B73" s="19"/>
      <c r="L73" s="19"/>
    </row>
    <row r="74" spans="2:12" ht="11.25" hidden="1">
      <c r="B74" s="19"/>
      <c r="L74" s="19"/>
    </row>
    <row r="75" spans="2:12" ht="11.25" hidden="1">
      <c r="B75" s="19"/>
      <c r="L75" s="19"/>
    </row>
    <row r="76" spans="2:12" s="1" customFormat="1" ht="12.75" hidden="1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>
      <c r="B82" s="31"/>
      <c r="C82" s="20" t="s">
        <v>99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26.25" hidden="1" customHeight="1">
      <c r="B85" s="31"/>
      <c r="E85" s="225" t="str">
        <f>E7</f>
        <v>Odloučené pracoviště Jilemnického - přístavba a stavební úpravy frézařské dílny</v>
      </c>
      <c r="F85" s="226"/>
      <c r="G85" s="226"/>
      <c r="H85" s="226"/>
      <c r="L85" s="31"/>
    </row>
    <row r="86" spans="2:47" s="1" customFormat="1" ht="12" hidden="1" customHeight="1">
      <c r="B86" s="31"/>
      <c r="C86" s="26" t="s">
        <v>97</v>
      </c>
      <c r="L86" s="31"/>
    </row>
    <row r="87" spans="2:47" s="1" customFormat="1" ht="16.5" hidden="1" customHeight="1">
      <c r="B87" s="31"/>
      <c r="E87" s="187" t="str">
        <f>E9</f>
        <v>SO 04 - Zdravotechnika</v>
      </c>
      <c r="F87" s="227"/>
      <c r="G87" s="227"/>
      <c r="H87" s="227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20. 10. 2022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hidden="1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0" t="s">
        <v>100</v>
      </c>
      <c r="D94" s="92"/>
      <c r="E94" s="92"/>
      <c r="F94" s="92"/>
      <c r="G94" s="92"/>
      <c r="H94" s="92"/>
      <c r="I94" s="92"/>
      <c r="J94" s="101" t="s">
        <v>101</v>
      </c>
      <c r="K94" s="92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2" t="s">
        <v>102</v>
      </c>
      <c r="J96" s="65">
        <f>J127</f>
        <v>0</v>
      </c>
      <c r="L96" s="31"/>
      <c r="AU96" s="16" t="s">
        <v>103</v>
      </c>
    </row>
    <row r="97" spans="2:12" s="8" customFormat="1" ht="24.95" hidden="1" customHeight="1">
      <c r="B97" s="103"/>
      <c r="D97" s="104" t="s">
        <v>104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hidden="1" customHeight="1">
      <c r="B98" s="107"/>
      <c r="D98" s="108" t="s">
        <v>105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hidden="1" customHeight="1">
      <c r="B99" s="107"/>
      <c r="D99" s="108" t="s">
        <v>1982</v>
      </c>
      <c r="E99" s="109"/>
      <c r="F99" s="109"/>
      <c r="G99" s="109"/>
      <c r="H99" s="109"/>
      <c r="I99" s="109"/>
      <c r="J99" s="110">
        <f>J139</f>
        <v>0</v>
      </c>
      <c r="L99" s="107"/>
    </row>
    <row r="100" spans="2:12" s="9" customFormat="1" ht="19.899999999999999" hidden="1" customHeight="1">
      <c r="B100" s="107"/>
      <c r="D100" s="108" t="s">
        <v>1983</v>
      </c>
      <c r="E100" s="109"/>
      <c r="F100" s="109"/>
      <c r="G100" s="109"/>
      <c r="H100" s="109"/>
      <c r="I100" s="109"/>
      <c r="J100" s="110">
        <f>J142</f>
        <v>0</v>
      </c>
      <c r="L100" s="107"/>
    </row>
    <row r="101" spans="2:12" s="9" customFormat="1" ht="19.899999999999999" hidden="1" customHeight="1">
      <c r="B101" s="107"/>
      <c r="D101" s="108" t="s">
        <v>109</v>
      </c>
      <c r="E101" s="109"/>
      <c r="F101" s="109"/>
      <c r="G101" s="109"/>
      <c r="H101" s="109"/>
      <c r="I101" s="109"/>
      <c r="J101" s="110">
        <f>J147</f>
        <v>0</v>
      </c>
      <c r="L101" s="107"/>
    </row>
    <row r="102" spans="2:12" s="8" customFormat="1" ht="24.95" hidden="1" customHeight="1">
      <c r="B102" s="103"/>
      <c r="D102" s="104" t="s">
        <v>112</v>
      </c>
      <c r="E102" s="105"/>
      <c r="F102" s="105"/>
      <c r="G102" s="105"/>
      <c r="H102" s="105"/>
      <c r="I102" s="105"/>
      <c r="J102" s="106">
        <f>J151</f>
        <v>0</v>
      </c>
      <c r="L102" s="103"/>
    </row>
    <row r="103" spans="2:12" s="9" customFormat="1" ht="19.899999999999999" hidden="1" customHeight="1">
      <c r="B103" s="107"/>
      <c r="D103" s="108" t="s">
        <v>1984</v>
      </c>
      <c r="E103" s="109"/>
      <c r="F103" s="109"/>
      <c r="G103" s="109"/>
      <c r="H103" s="109"/>
      <c r="I103" s="109"/>
      <c r="J103" s="110">
        <f>J152</f>
        <v>0</v>
      </c>
      <c r="L103" s="107"/>
    </row>
    <row r="104" spans="2:12" s="9" customFormat="1" ht="19.899999999999999" hidden="1" customHeight="1">
      <c r="B104" s="107"/>
      <c r="D104" s="108" t="s">
        <v>1985</v>
      </c>
      <c r="E104" s="109"/>
      <c r="F104" s="109"/>
      <c r="G104" s="109"/>
      <c r="H104" s="109"/>
      <c r="I104" s="109"/>
      <c r="J104" s="110">
        <f>J183</f>
        <v>0</v>
      </c>
      <c r="L104" s="107"/>
    </row>
    <row r="105" spans="2:12" s="9" customFormat="1" ht="19.899999999999999" hidden="1" customHeight="1">
      <c r="B105" s="107"/>
      <c r="D105" s="108" t="s">
        <v>1986</v>
      </c>
      <c r="E105" s="109"/>
      <c r="F105" s="109"/>
      <c r="G105" s="109"/>
      <c r="H105" s="109"/>
      <c r="I105" s="109"/>
      <c r="J105" s="110">
        <f>J220</f>
        <v>0</v>
      </c>
      <c r="L105" s="107"/>
    </row>
    <row r="106" spans="2:12" s="9" customFormat="1" ht="19.899999999999999" hidden="1" customHeight="1">
      <c r="B106" s="107"/>
      <c r="D106" s="108" t="s">
        <v>122</v>
      </c>
      <c r="E106" s="109"/>
      <c r="F106" s="109"/>
      <c r="G106" s="109"/>
      <c r="H106" s="109"/>
      <c r="I106" s="109"/>
      <c r="J106" s="110">
        <f>J246</f>
        <v>0</v>
      </c>
      <c r="L106" s="107"/>
    </row>
    <row r="107" spans="2:12" s="9" customFormat="1" ht="19.899999999999999" hidden="1" customHeight="1">
      <c r="B107" s="107"/>
      <c r="D107" s="108" t="s">
        <v>1987</v>
      </c>
      <c r="E107" s="109"/>
      <c r="F107" s="109"/>
      <c r="G107" s="109"/>
      <c r="H107" s="109"/>
      <c r="I107" s="109"/>
      <c r="J107" s="110">
        <f>J257</f>
        <v>0</v>
      </c>
      <c r="L107" s="107"/>
    </row>
    <row r="108" spans="2:12" s="1" customFormat="1" ht="21.75" hidden="1" customHeight="1">
      <c r="B108" s="31"/>
      <c r="L108" s="31"/>
    </row>
    <row r="109" spans="2:12" s="1" customFormat="1" ht="6.95" hidden="1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0" spans="2:12" ht="11.25" hidden="1"/>
    <row r="111" spans="2:12" ht="11.25" hidden="1"/>
    <row r="112" spans="2:12" ht="11.25" hidden="1"/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5" customHeight="1">
      <c r="B114" s="31"/>
      <c r="C114" s="20" t="s">
        <v>127</v>
      </c>
      <c r="L114" s="31"/>
    </row>
    <row r="115" spans="2:63" s="1" customFormat="1" ht="6.95" customHeight="1">
      <c r="B115" s="31"/>
      <c r="L115" s="31"/>
    </row>
    <row r="116" spans="2:63" s="1" customFormat="1" ht="12" customHeight="1">
      <c r="B116" s="31"/>
      <c r="C116" s="26" t="s">
        <v>16</v>
      </c>
      <c r="L116" s="31"/>
    </row>
    <row r="117" spans="2:63" s="1" customFormat="1" ht="26.25" customHeight="1">
      <c r="B117" s="31"/>
      <c r="E117" s="225" t="str">
        <f>E7</f>
        <v>Odloučené pracoviště Jilemnického - přístavba a stavební úpravy frézařské dílny</v>
      </c>
      <c r="F117" s="226"/>
      <c r="G117" s="226"/>
      <c r="H117" s="226"/>
      <c r="L117" s="31"/>
    </row>
    <row r="118" spans="2:63" s="1" customFormat="1" ht="12" customHeight="1">
      <c r="B118" s="31"/>
      <c r="C118" s="26" t="s">
        <v>97</v>
      </c>
      <c r="L118" s="31"/>
    </row>
    <row r="119" spans="2:63" s="1" customFormat="1" ht="16.5" customHeight="1">
      <c r="B119" s="31"/>
      <c r="E119" s="187" t="str">
        <f>E9</f>
        <v>SO 04 - Zdravotechnika</v>
      </c>
      <c r="F119" s="227"/>
      <c r="G119" s="227"/>
      <c r="H119" s="227"/>
      <c r="L119" s="31"/>
    </row>
    <row r="120" spans="2:63" s="1" customFormat="1" ht="6.95" customHeight="1">
      <c r="B120" s="31"/>
      <c r="L120" s="31"/>
    </row>
    <row r="121" spans="2:63" s="1" customFormat="1" ht="12" customHeight="1">
      <c r="B121" s="31"/>
      <c r="C121" s="26" t="s">
        <v>20</v>
      </c>
      <c r="F121" s="24" t="str">
        <f>F12</f>
        <v xml:space="preserve"> </v>
      </c>
      <c r="I121" s="26" t="s">
        <v>22</v>
      </c>
      <c r="J121" s="51" t="str">
        <f>IF(J12="","",J12)</f>
        <v>20. 10. 2022</v>
      </c>
      <c r="L121" s="31"/>
    </row>
    <row r="122" spans="2:63" s="1" customFormat="1" ht="6.95" customHeight="1">
      <c r="B122" s="31"/>
      <c r="L122" s="31"/>
    </row>
    <row r="123" spans="2:63" s="1" customFormat="1" ht="15.2" customHeight="1">
      <c r="B123" s="31"/>
      <c r="C123" s="26" t="s">
        <v>24</v>
      </c>
      <c r="F123" s="24" t="str">
        <f>E15</f>
        <v xml:space="preserve"> </v>
      </c>
      <c r="I123" s="26" t="s">
        <v>29</v>
      </c>
      <c r="J123" s="29" t="str">
        <f>E21</f>
        <v xml:space="preserve"> </v>
      </c>
      <c r="L123" s="31"/>
    </row>
    <row r="124" spans="2:63" s="1" customFormat="1" ht="15.2" customHeight="1">
      <c r="B124" s="31"/>
      <c r="C124" s="26" t="s">
        <v>27</v>
      </c>
      <c r="F124" s="24" t="str">
        <f>IF(E18="","",E18)</f>
        <v>Vyplň údaj</v>
      </c>
      <c r="I124" s="26" t="s">
        <v>31</v>
      </c>
      <c r="J124" s="29" t="str">
        <f>E24</f>
        <v xml:space="preserve"> </v>
      </c>
      <c r="L124" s="31"/>
    </row>
    <row r="125" spans="2:63" s="1" customFormat="1" ht="10.35" customHeight="1">
      <c r="B125" s="31"/>
      <c r="L125" s="31"/>
    </row>
    <row r="126" spans="2:63" s="10" customFormat="1" ht="29.25" customHeight="1">
      <c r="B126" s="111"/>
      <c r="C126" s="112" t="s">
        <v>128</v>
      </c>
      <c r="D126" s="113" t="s">
        <v>58</v>
      </c>
      <c r="E126" s="113" t="s">
        <v>54</v>
      </c>
      <c r="F126" s="113" t="s">
        <v>55</v>
      </c>
      <c r="G126" s="113" t="s">
        <v>129</v>
      </c>
      <c r="H126" s="113" t="s">
        <v>130</v>
      </c>
      <c r="I126" s="113" t="s">
        <v>131</v>
      </c>
      <c r="J126" s="113" t="s">
        <v>101</v>
      </c>
      <c r="K126" s="114" t="s">
        <v>132</v>
      </c>
      <c r="L126" s="111"/>
      <c r="M126" s="58" t="s">
        <v>1</v>
      </c>
      <c r="N126" s="59" t="s">
        <v>37</v>
      </c>
      <c r="O126" s="59" t="s">
        <v>133</v>
      </c>
      <c r="P126" s="59" t="s">
        <v>134</v>
      </c>
      <c r="Q126" s="59" t="s">
        <v>135</v>
      </c>
      <c r="R126" s="59" t="s">
        <v>136</v>
      </c>
      <c r="S126" s="59" t="s">
        <v>137</v>
      </c>
      <c r="T126" s="60" t="s">
        <v>138</v>
      </c>
    </row>
    <row r="127" spans="2:63" s="1" customFormat="1" ht="22.9" customHeight="1">
      <c r="B127" s="31"/>
      <c r="C127" s="63" t="s">
        <v>139</v>
      </c>
      <c r="J127" s="115">
        <f>BK127</f>
        <v>0</v>
      </c>
      <c r="L127" s="31"/>
      <c r="M127" s="61"/>
      <c r="N127" s="52"/>
      <c r="O127" s="52"/>
      <c r="P127" s="116">
        <f>P128+P151</f>
        <v>0</v>
      </c>
      <c r="Q127" s="52"/>
      <c r="R127" s="116">
        <f>R128+R151</f>
        <v>0</v>
      </c>
      <c r="S127" s="52"/>
      <c r="T127" s="117">
        <f>T128+T151</f>
        <v>0</v>
      </c>
      <c r="AT127" s="16" t="s">
        <v>72</v>
      </c>
      <c r="AU127" s="16" t="s">
        <v>103</v>
      </c>
      <c r="BK127" s="118">
        <f>BK128+BK151</f>
        <v>0</v>
      </c>
    </row>
    <row r="128" spans="2:63" s="11" customFormat="1" ht="25.9" customHeight="1">
      <c r="B128" s="119"/>
      <c r="D128" s="120" t="s">
        <v>72</v>
      </c>
      <c r="E128" s="121" t="s">
        <v>140</v>
      </c>
      <c r="F128" s="121" t="s">
        <v>141</v>
      </c>
      <c r="I128" s="122"/>
      <c r="J128" s="123">
        <f>BK128</f>
        <v>0</v>
      </c>
      <c r="L128" s="119"/>
      <c r="M128" s="124"/>
      <c r="P128" s="125">
        <f>P129+P139+P142+P147</f>
        <v>0</v>
      </c>
      <c r="R128" s="125">
        <f>R129+R139+R142+R147</f>
        <v>0</v>
      </c>
      <c r="T128" s="126">
        <f>T129+T139+T142+T147</f>
        <v>0</v>
      </c>
      <c r="AR128" s="120" t="s">
        <v>81</v>
      </c>
      <c r="AT128" s="127" t="s">
        <v>72</v>
      </c>
      <c r="AU128" s="127" t="s">
        <v>73</v>
      </c>
      <c r="AY128" s="120" t="s">
        <v>142</v>
      </c>
      <c r="BK128" s="128">
        <f>BK129+BK139+BK142+BK147</f>
        <v>0</v>
      </c>
    </row>
    <row r="129" spans="2:65" s="11" customFormat="1" ht="22.9" customHeight="1">
      <c r="B129" s="119"/>
      <c r="D129" s="120" t="s">
        <v>72</v>
      </c>
      <c r="E129" s="129" t="s">
        <v>81</v>
      </c>
      <c r="F129" s="129" t="s">
        <v>143</v>
      </c>
      <c r="I129" s="122"/>
      <c r="J129" s="130">
        <f>BK129</f>
        <v>0</v>
      </c>
      <c r="L129" s="119"/>
      <c r="M129" s="124"/>
      <c r="P129" s="125">
        <f>SUM(P130:P138)</f>
        <v>0</v>
      </c>
      <c r="R129" s="125">
        <f>SUM(R130:R138)</f>
        <v>0</v>
      </c>
      <c r="T129" s="126">
        <f>SUM(T130:T138)</f>
        <v>0</v>
      </c>
      <c r="AR129" s="120" t="s">
        <v>81</v>
      </c>
      <c r="AT129" s="127" t="s">
        <v>72</v>
      </c>
      <c r="AU129" s="127" t="s">
        <v>81</v>
      </c>
      <c r="AY129" s="120" t="s">
        <v>142</v>
      </c>
      <c r="BK129" s="128">
        <f>SUM(BK130:BK138)</f>
        <v>0</v>
      </c>
    </row>
    <row r="130" spans="2:65" s="1" customFormat="1" ht="16.5" customHeight="1">
      <c r="B130" s="31"/>
      <c r="C130" s="131" t="s">
        <v>81</v>
      </c>
      <c r="D130" s="131" t="s">
        <v>144</v>
      </c>
      <c r="E130" s="132" t="s">
        <v>1988</v>
      </c>
      <c r="F130" s="133" t="s">
        <v>1989</v>
      </c>
      <c r="G130" s="134" t="s">
        <v>147</v>
      </c>
      <c r="H130" s="135">
        <v>25</v>
      </c>
      <c r="I130" s="136"/>
      <c r="J130" s="137">
        <f t="shared" ref="J130:J138" si="0">ROUND(I130*H130,2)</f>
        <v>0</v>
      </c>
      <c r="K130" s="133" t="s">
        <v>1</v>
      </c>
      <c r="L130" s="31"/>
      <c r="M130" s="138" t="s">
        <v>1</v>
      </c>
      <c r="N130" s="139" t="s">
        <v>38</v>
      </c>
      <c r="P130" s="140">
        <f t="shared" ref="P130:P138" si="1">O130*H130</f>
        <v>0</v>
      </c>
      <c r="Q130" s="140">
        <v>0</v>
      </c>
      <c r="R130" s="140">
        <f t="shared" ref="R130:R138" si="2">Q130*H130</f>
        <v>0</v>
      </c>
      <c r="S130" s="140">
        <v>0</v>
      </c>
      <c r="T130" s="141">
        <f t="shared" ref="T130:T138" si="3">S130*H130</f>
        <v>0</v>
      </c>
      <c r="AR130" s="142" t="s">
        <v>149</v>
      </c>
      <c r="AT130" s="142" t="s">
        <v>144</v>
      </c>
      <c r="AU130" s="142" t="s">
        <v>83</v>
      </c>
      <c r="AY130" s="16" t="s">
        <v>142</v>
      </c>
      <c r="BE130" s="143">
        <f t="shared" ref="BE130:BE138" si="4">IF(N130="základní",J130,0)</f>
        <v>0</v>
      </c>
      <c r="BF130" s="143">
        <f t="shared" ref="BF130:BF138" si="5">IF(N130="snížená",J130,0)</f>
        <v>0</v>
      </c>
      <c r="BG130" s="143">
        <f t="shared" ref="BG130:BG138" si="6">IF(N130="zákl. přenesená",J130,0)</f>
        <v>0</v>
      </c>
      <c r="BH130" s="143">
        <f t="shared" ref="BH130:BH138" si="7">IF(N130="sníž. přenesená",J130,0)</f>
        <v>0</v>
      </c>
      <c r="BI130" s="143">
        <f t="shared" ref="BI130:BI138" si="8">IF(N130="nulová",J130,0)</f>
        <v>0</v>
      </c>
      <c r="BJ130" s="16" t="s">
        <v>81</v>
      </c>
      <c r="BK130" s="143">
        <f t="shared" ref="BK130:BK138" si="9">ROUND(I130*H130,2)</f>
        <v>0</v>
      </c>
      <c r="BL130" s="16" t="s">
        <v>149</v>
      </c>
      <c r="BM130" s="142" t="s">
        <v>1990</v>
      </c>
    </row>
    <row r="131" spans="2:65" s="1" customFormat="1" ht="24.2" customHeight="1">
      <c r="B131" s="31"/>
      <c r="C131" s="131" t="s">
        <v>83</v>
      </c>
      <c r="D131" s="131" t="s">
        <v>144</v>
      </c>
      <c r="E131" s="132" t="s">
        <v>1991</v>
      </c>
      <c r="F131" s="133" t="s">
        <v>1992</v>
      </c>
      <c r="G131" s="134" t="s">
        <v>147</v>
      </c>
      <c r="H131" s="135">
        <v>82</v>
      </c>
      <c r="I131" s="136"/>
      <c r="J131" s="137">
        <f t="shared" si="0"/>
        <v>0</v>
      </c>
      <c r="K131" s="133" t="s">
        <v>1</v>
      </c>
      <c r="L131" s="31"/>
      <c r="M131" s="138" t="s">
        <v>1</v>
      </c>
      <c r="N131" s="139" t="s">
        <v>38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149</v>
      </c>
      <c r="AT131" s="142" t="s">
        <v>144</v>
      </c>
      <c r="AU131" s="142" t="s">
        <v>83</v>
      </c>
      <c r="AY131" s="16" t="s">
        <v>142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6" t="s">
        <v>81</v>
      </c>
      <c r="BK131" s="143">
        <f t="shared" si="9"/>
        <v>0</v>
      </c>
      <c r="BL131" s="16" t="s">
        <v>149</v>
      </c>
      <c r="BM131" s="142" t="s">
        <v>1993</v>
      </c>
    </row>
    <row r="132" spans="2:65" s="1" customFormat="1" ht="16.5" customHeight="1">
      <c r="B132" s="31"/>
      <c r="C132" s="131" t="s">
        <v>156</v>
      </c>
      <c r="D132" s="131" t="s">
        <v>144</v>
      </c>
      <c r="E132" s="132" t="s">
        <v>1994</v>
      </c>
      <c r="F132" s="133" t="s">
        <v>1995</v>
      </c>
      <c r="G132" s="134" t="s">
        <v>147</v>
      </c>
      <c r="H132" s="135">
        <v>4</v>
      </c>
      <c r="I132" s="136"/>
      <c r="J132" s="137">
        <f t="shared" si="0"/>
        <v>0</v>
      </c>
      <c r="K132" s="133" t="s">
        <v>1</v>
      </c>
      <c r="L132" s="31"/>
      <c r="M132" s="138" t="s">
        <v>1</v>
      </c>
      <c r="N132" s="139" t="s">
        <v>38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149</v>
      </c>
      <c r="AT132" s="142" t="s">
        <v>144</v>
      </c>
      <c r="AU132" s="142" t="s">
        <v>83</v>
      </c>
      <c r="AY132" s="16" t="s">
        <v>142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6" t="s">
        <v>81</v>
      </c>
      <c r="BK132" s="143">
        <f t="shared" si="9"/>
        <v>0</v>
      </c>
      <c r="BL132" s="16" t="s">
        <v>149</v>
      </c>
      <c r="BM132" s="142" t="s">
        <v>1996</v>
      </c>
    </row>
    <row r="133" spans="2:65" s="1" customFormat="1" ht="24.2" customHeight="1">
      <c r="B133" s="31"/>
      <c r="C133" s="131" t="s">
        <v>149</v>
      </c>
      <c r="D133" s="131" t="s">
        <v>144</v>
      </c>
      <c r="E133" s="132" t="s">
        <v>1997</v>
      </c>
      <c r="F133" s="133" t="s">
        <v>1998</v>
      </c>
      <c r="G133" s="134" t="s">
        <v>147</v>
      </c>
      <c r="H133" s="135">
        <v>86</v>
      </c>
      <c r="I133" s="136"/>
      <c r="J133" s="137">
        <f t="shared" si="0"/>
        <v>0</v>
      </c>
      <c r="K133" s="133" t="s">
        <v>1</v>
      </c>
      <c r="L133" s="31"/>
      <c r="M133" s="138" t="s">
        <v>1</v>
      </c>
      <c r="N133" s="139" t="s">
        <v>38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149</v>
      </c>
      <c r="AT133" s="142" t="s">
        <v>144</v>
      </c>
      <c r="AU133" s="142" t="s">
        <v>83</v>
      </c>
      <c r="AY133" s="16" t="s">
        <v>142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6" t="s">
        <v>81</v>
      </c>
      <c r="BK133" s="143">
        <f t="shared" si="9"/>
        <v>0</v>
      </c>
      <c r="BL133" s="16" t="s">
        <v>149</v>
      </c>
      <c r="BM133" s="142" t="s">
        <v>1999</v>
      </c>
    </row>
    <row r="134" spans="2:65" s="1" customFormat="1" ht="33" customHeight="1">
      <c r="B134" s="31"/>
      <c r="C134" s="131" t="s">
        <v>167</v>
      </c>
      <c r="D134" s="131" t="s">
        <v>144</v>
      </c>
      <c r="E134" s="132" t="s">
        <v>2000</v>
      </c>
      <c r="F134" s="133" t="s">
        <v>2001</v>
      </c>
      <c r="G134" s="134" t="s">
        <v>147</v>
      </c>
      <c r="H134" s="135">
        <v>25</v>
      </c>
      <c r="I134" s="136"/>
      <c r="J134" s="137">
        <f t="shared" si="0"/>
        <v>0</v>
      </c>
      <c r="K134" s="133" t="s">
        <v>1</v>
      </c>
      <c r="L134" s="31"/>
      <c r="M134" s="138" t="s">
        <v>1</v>
      </c>
      <c r="N134" s="139" t="s">
        <v>38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149</v>
      </c>
      <c r="AT134" s="142" t="s">
        <v>144</v>
      </c>
      <c r="AU134" s="142" t="s">
        <v>83</v>
      </c>
      <c r="AY134" s="16" t="s">
        <v>142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6" t="s">
        <v>81</v>
      </c>
      <c r="BK134" s="143">
        <f t="shared" si="9"/>
        <v>0</v>
      </c>
      <c r="BL134" s="16" t="s">
        <v>149</v>
      </c>
      <c r="BM134" s="142" t="s">
        <v>2002</v>
      </c>
    </row>
    <row r="135" spans="2:65" s="1" customFormat="1" ht="24.2" customHeight="1">
      <c r="B135" s="31"/>
      <c r="C135" s="131" t="s">
        <v>172</v>
      </c>
      <c r="D135" s="131" t="s">
        <v>144</v>
      </c>
      <c r="E135" s="132" t="s">
        <v>2003</v>
      </c>
      <c r="F135" s="133" t="s">
        <v>2004</v>
      </c>
      <c r="G135" s="134" t="s">
        <v>147</v>
      </c>
      <c r="H135" s="135">
        <v>86</v>
      </c>
      <c r="I135" s="136"/>
      <c r="J135" s="137">
        <f t="shared" si="0"/>
        <v>0</v>
      </c>
      <c r="K135" s="133" t="s">
        <v>1</v>
      </c>
      <c r="L135" s="31"/>
      <c r="M135" s="138" t="s">
        <v>1</v>
      </c>
      <c r="N135" s="139" t="s">
        <v>38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149</v>
      </c>
      <c r="AT135" s="142" t="s">
        <v>144</v>
      </c>
      <c r="AU135" s="142" t="s">
        <v>83</v>
      </c>
      <c r="AY135" s="16" t="s">
        <v>142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6" t="s">
        <v>81</v>
      </c>
      <c r="BK135" s="143">
        <f t="shared" si="9"/>
        <v>0</v>
      </c>
      <c r="BL135" s="16" t="s">
        <v>149</v>
      </c>
      <c r="BM135" s="142" t="s">
        <v>2005</v>
      </c>
    </row>
    <row r="136" spans="2:65" s="1" customFormat="1" ht="24.2" customHeight="1">
      <c r="B136" s="31"/>
      <c r="C136" s="131" t="s">
        <v>180</v>
      </c>
      <c r="D136" s="131" t="s">
        <v>144</v>
      </c>
      <c r="E136" s="132" t="s">
        <v>2006</v>
      </c>
      <c r="F136" s="133" t="s">
        <v>2007</v>
      </c>
      <c r="G136" s="134" t="s">
        <v>163</v>
      </c>
      <c r="H136" s="135">
        <v>25</v>
      </c>
      <c r="I136" s="136"/>
      <c r="J136" s="137">
        <f t="shared" si="0"/>
        <v>0</v>
      </c>
      <c r="K136" s="133" t="s">
        <v>1</v>
      </c>
      <c r="L136" s="31"/>
      <c r="M136" s="138" t="s">
        <v>1</v>
      </c>
      <c r="N136" s="139" t="s">
        <v>38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149</v>
      </c>
      <c r="AT136" s="142" t="s">
        <v>144</v>
      </c>
      <c r="AU136" s="142" t="s">
        <v>83</v>
      </c>
      <c r="AY136" s="16" t="s">
        <v>142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6" t="s">
        <v>81</v>
      </c>
      <c r="BK136" s="143">
        <f t="shared" si="9"/>
        <v>0</v>
      </c>
      <c r="BL136" s="16" t="s">
        <v>149</v>
      </c>
      <c r="BM136" s="142" t="s">
        <v>2008</v>
      </c>
    </row>
    <row r="137" spans="2:65" s="1" customFormat="1" ht="16.5" customHeight="1">
      <c r="B137" s="31"/>
      <c r="C137" s="159" t="s">
        <v>187</v>
      </c>
      <c r="D137" s="159" t="s">
        <v>212</v>
      </c>
      <c r="E137" s="160" t="s">
        <v>2009</v>
      </c>
      <c r="F137" s="161" t="s">
        <v>2010</v>
      </c>
      <c r="G137" s="162" t="s">
        <v>163</v>
      </c>
      <c r="H137" s="163">
        <v>18</v>
      </c>
      <c r="I137" s="164"/>
      <c r="J137" s="165">
        <f t="shared" si="0"/>
        <v>0</v>
      </c>
      <c r="K137" s="161" t="s">
        <v>1</v>
      </c>
      <c r="L137" s="166"/>
      <c r="M137" s="167" t="s">
        <v>1</v>
      </c>
      <c r="N137" s="168" t="s">
        <v>38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187</v>
      </c>
      <c r="AT137" s="142" t="s">
        <v>212</v>
      </c>
      <c r="AU137" s="142" t="s">
        <v>83</v>
      </c>
      <c r="AY137" s="16" t="s">
        <v>142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6" t="s">
        <v>81</v>
      </c>
      <c r="BK137" s="143">
        <f t="shared" si="9"/>
        <v>0</v>
      </c>
      <c r="BL137" s="16" t="s">
        <v>149</v>
      </c>
      <c r="BM137" s="142" t="s">
        <v>2011</v>
      </c>
    </row>
    <row r="138" spans="2:65" s="1" customFormat="1" ht="16.5" customHeight="1">
      <c r="B138" s="31"/>
      <c r="C138" s="159" t="s">
        <v>200</v>
      </c>
      <c r="D138" s="159" t="s">
        <v>212</v>
      </c>
      <c r="E138" s="160" t="s">
        <v>2012</v>
      </c>
      <c r="F138" s="161" t="s">
        <v>2013</v>
      </c>
      <c r="G138" s="162" t="s">
        <v>163</v>
      </c>
      <c r="H138" s="163">
        <v>31</v>
      </c>
      <c r="I138" s="164"/>
      <c r="J138" s="165">
        <f t="shared" si="0"/>
        <v>0</v>
      </c>
      <c r="K138" s="161" t="s">
        <v>1</v>
      </c>
      <c r="L138" s="166"/>
      <c r="M138" s="167" t="s">
        <v>1</v>
      </c>
      <c r="N138" s="168" t="s">
        <v>38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187</v>
      </c>
      <c r="AT138" s="142" t="s">
        <v>212</v>
      </c>
      <c r="AU138" s="142" t="s">
        <v>83</v>
      </c>
      <c r="AY138" s="16" t="s">
        <v>142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81</v>
      </c>
      <c r="BK138" s="143">
        <f t="shared" si="9"/>
        <v>0</v>
      </c>
      <c r="BL138" s="16" t="s">
        <v>149</v>
      </c>
      <c r="BM138" s="142" t="s">
        <v>2014</v>
      </c>
    </row>
    <row r="139" spans="2:65" s="11" customFormat="1" ht="22.9" customHeight="1">
      <c r="B139" s="119"/>
      <c r="D139" s="120" t="s">
        <v>72</v>
      </c>
      <c r="E139" s="129" t="s">
        <v>172</v>
      </c>
      <c r="F139" s="129" t="s">
        <v>2015</v>
      </c>
      <c r="I139" s="122"/>
      <c r="J139" s="130">
        <f>BK139</f>
        <v>0</v>
      </c>
      <c r="L139" s="119"/>
      <c r="M139" s="124"/>
      <c r="P139" s="125">
        <f>SUM(P140:P141)</f>
        <v>0</v>
      </c>
      <c r="R139" s="125">
        <f>SUM(R140:R141)</f>
        <v>0</v>
      </c>
      <c r="T139" s="126">
        <f>SUM(T140:T141)</f>
        <v>0</v>
      </c>
      <c r="AR139" s="120" t="s">
        <v>81</v>
      </c>
      <c r="AT139" s="127" t="s">
        <v>72</v>
      </c>
      <c r="AU139" s="127" t="s">
        <v>81</v>
      </c>
      <c r="AY139" s="120" t="s">
        <v>142</v>
      </c>
      <c r="BK139" s="128">
        <f>SUM(BK140:BK141)</f>
        <v>0</v>
      </c>
    </row>
    <row r="140" spans="2:65" s="1" customFormat="1" ht="24.2" customHeight="1">
      <c r="B140" s="31"/>
      <c r="C140" s="131" t="s">
        <v>206</v>
      </c>
      <c r="D140" s="131" t="s">
        <v>144</v>
      </c>
      <c r="E140" s="132" t="s">
        <v>2016</v>
      </c>
      <c r="F140" s="133" t="s">
        <v>2017</v>
      </c>
      <c r="G140" s="134" t="s">
        <v>309</v>
      </c>
      <c r="H140" s="135">
        <v>78</v>
      </c>
      <c r="I140" s="136"/>
      <c r="J140" s="137">
        <f>ROUND(I140*H140,2)</f>
        <v>0</v>
      </c>
      <c r="K140" s="133" t="s">
        <v>1</v>
      </c>
      <c r="L140" s="31"/>
      <c r="M140" s="138" t="s">
        <v>1</v>
      </c>
      <c r="N140" s="139" t="s">
        <v>38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149</v>
      </c>
      <c r="AT140" s="142" t="s">
        <v>144</v>
      </c>
      <c r="AU140" s="142" t="s">
        <v>83</v>
      </c>
      <c r="AY140" s="16" t="s">
        <v>142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81</v>
      </c>
      <c r="BK140" s="143">
        <f>ROUND(I140*H140,2)</f>
        <v>0</v>
      </c>
      <c r="BL140" s="16" t="s">
        <v>149</v>
      </c>
      <c r="BM140" s="142" t="s">
        <v>2018</v>
      </c>
    </row>
    <row r="141" spans="2:65" s="1" customFormat="1" ht="24.2" customHeight="1">
      <c r="B141" s="31"/>
      <c r="C141" s="131" t="s">
        <v>211</v>
      </c>
      <c r="D141" s="131" t="s">
        <v>144</v>
      </c>
      <c r="E141" s="132" t="s">
        <v>2019</v>
      </c>
      <c r="F141" s="133" t="s">
        <v>2017</v>
      </c>
      <c r="G141" s="134" t="s">
        <v>309</v>
      </c>
      <c r="H141" s="135">
        <v>24</v>
      </c>
      <c r="I141" s="136"/>
      <c r="J141" s="137">
        <f>ROUND(I141*H141,2)</f>
        <v>0</v>
      </c>
      <c r="K141" s="133" t="s">
        <v>1</v>
      </c>
      <c r="L141" s="31"/>
      <c r="M141" s="138" t="s">
        <v>1</v>
      </c>
      <c r="N141" s="139" t="s">
        <v>38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149</v>
      </c>
      <c r="AT141" s="142" t="s">
        <v>144</v>
      </c>
      <c r="AU141" s="142" t="s">
        <v>83</v>
      </c>
      <c r="AY141" s="16" t="s">
        <v>142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81</v>
      </c>
      <c r="BK141" s="143">
        <f>ROUND(I141*H141,2)</f>
        <v>0</v>
      </c>
      <c r="BL141" s="16" t="s">
        <v>149</v>
      </c>
      <c r="BM141" s="142" t="s">
        <v>2020</v>
      </c>
    </row>
    <row r="142" spans="2:65" s="11" customFormat="1" ht="22.9" customHeight="1">
      <c r="B142" s="119"/>
      <c r="D142" s="120" t="s">
        <v>72</v>
      </c>
      <c r="E142" s="129" t="s">
        <v>2021</v>
      </c>
      <c r="F142" s="129" t="s">
        <v>2022</v>
      </c>
      <c r="I142" s="122"/>
      <c r="J142" s="130">
        <f>BK142</f>
        <v>0</v>
      </c>
      <c r="L142" s="119"/>
      <c r="M142" s="124"/>
      <c r="P142" s="125">
        <f>SUM(P143:P146)</f>
        <v>0</v>
      </c>
      <c r="R142" s="125">
        <f>SUM(R143:R146)</f>
        <v>0</v>
      </c>
      <c r="T142" s="126">
        <f>SUM(T143:T146)</f>
        <v>0</v>
      </c>
      <c r="AR142" s="120" t="s">
        <v>81</v>
      </c>
      <c r="AT142" s="127" t="s">
        <v>72</v>
      </c>
      <c r="AU142" s="127" t="s">
        <v>81</v>
      </c>
      <c r="AY142" s="120" t="s">
        <v>142</v>
      </c>
      <c r="BK142" s="128">
        <f>SUM(BK143:BK146)</f>
        <v>0</v>
      </c>
    </row>
    <row r="143" spans="2:65" s="1" customFormat="1" ht="33" customHeight="1">
      <c r="B143" s="31"/>
      <c r="C143" s="131" t="s">
        <v>216</v>
      </c>
      <c r="D143" s="131" t="s">
        <v>144</v>
      </c>
      <c r="E143" s="132" t="s">
        <v>2023</v>
      </c>
      <c r="F143" s="133" t="s">
        <v>2024</v>
      </c>
      <c r="G143" s="134" t="s">
        <v>309</v>
      </c>
      <c r="H143" s="135">
        <v>120</v>
      </c>
      <c r="I143" s="136"/>
      <c r="J143" s="137">
        <f>ROUND(I143*H143,2)</f>
        <v>0</v>
      </c>
      <c r="K143" s="133" t="s">
        <v>1</v>
      </c>
      <c r="L143" s="31"/>
      <c r="M143" s="138" t="s">
        <v>1</v>
      </c>
      <c r="N143" s="139" t="s">
        <v>38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149</v>
      </c>
      <c r="AT143" s="142" t="s">
        <v>144</v>
      </c>
      <c r="AU143" s="142" t="s">
        <v>83</v>
      </c>
      <c r="AY143" s="16" t="s">
        <v>142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81</v>
      </c>
      <c r="BK143" s="143">
        <f>ROUND(I143*H143,2)</f>
        <v>0</v>
      </c>
      <c r="BL143" s="16" t="s">
        <v>149</v>
      </c>
      <c r="BM143" s="142" t="s">
        <v>2025</v>
      </c>
    </row>
    <row r="144" spans="2:65" s="1" customFormat="1" ht="24.2" customHeight="1">
      <c r="B144" s="31"/>
      <c r="C144" s="131" t="s">
        <v>220</v>
      </c>
      <c r="D144" s="131" t="s">
        <v>144</v>
      </c>
      <c r="E144" s="132" t="s">
        <v>2026</v>
      </c>
      <c r="F144" s="133" t="s">
        <v>2027</v>
      </c>
      <c r="G144" s="134" t="s">
        <v>309</v>
      </c>
      <c r="H144" s="135">
        <v>80</v>
      </c>
      <c r="I144" s="136"/>
      <c r="J144" s="137">
        <f>ROUND(I144*H144,2)</f>
        <v>0</v>
      </c>
      <c r="K144" s="133" t="s">
        <v>1</v>
      </c>
      <c r="L144" s="31"/>
      <c r="M144" s="138" t="s">
        <v>1</v>
      </c>
      <c r="N144" s="139" t="s">
        <v>38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149</v>
      </c>
      <c r="AT144" s="142" t="s">
        <v>144</v>
      </c>
      <c r="AU144" s="142" t="s">
        <v>83</v>
      </c>
      <c r="AY144" s="16" t="s">
        <v>142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81</v>
      </c>
      <c r="BK144" s="143">
        <f>ROUND(I144*H144,2)</f>
        <v>0</v>
      </c>
      <c r="BL144" s="16" t="s">
        <v>149</v>
      </c>
      <c r="BM144" s="142" t="s">
        <v>2028</v>
      </c>
    </row>
    <row r="145" spans="2:65" s="1" customFormat="1" ht="16.5" customHeight="1">
      <c r="B145" s="31"/>
      <c r="C145" s="131" t="s">
        <v>224</v>
      </c>
      <c r="D145" s="131" t="s">
        <v>144</v>
      </c>
      <c r="E145" s="132" t="s">
        <v>2029</v>
      </c>
      <c r="F145" s="133" t="s">
        <v>2030</v>
      </c>
      <c r="G145" s="134" t="s">
        <v>209</v>
      </c>
      <c r="H145" s="135">
        <v>12</v>
      </c>
      <c r="I145" s="136"/>
      <c r="J145" s="137">
        <f>ROUND(I145*H145,2)</f>
        <v>0</v>
      </c>
      <c r="K145" s="133" t="s">
        <v>1</v>
      </c>
      <c r="L145" s="31"/>
      <c r="M145" s="138" t="s">
        <v>1</v>
      </c>
      <c r="N145" s="139" t="s">
        <v>38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149</v>
      </c>
      <c r="AT145" s="142" t="s">
        <v>144</v>
      </c>
      <c r="AU145" s="142" t="s">
        <v>83</v>
      </c>
      <c r="AY145" s="16" t="s">
        <v>142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81</v>
      </c>
      <c r="BK145" s="143">
        <f>ROUND(I145*H145,2)</f>
        <v>0</v>
      </c>
      <c r="BL145" s="16" t="s">
        <v>149</v>
      </c>
      <c r="BM145" s="142" t="s">
        <v>2031</v>
      </c>
    </row>
    <row r="146" spans="2:65" s="1" customFormat="1" ht="16.5" customHeight="1">
      <c r="B146" s="31"/>
      <c r="C146" s="131" t="s">
        <v>8</v>
      </c>
      <c r="D146" s="131" t="s">
        <v>144</v>
      </c>
      <c r="E146" s="132" t="s">
        <v>2032</v>
      </c>
      <c r="F146" s="133" t="s">
        <v>2022</v>
      </c>
      <c r="G146" s="134" t="s">
        <v>2033</v>
      </c>
      <c r="H146" s="135">
        <v>36</v>
      </c>
      <c r="I146" s="136"/>
      <c r="J146" s="137">
        <f>ROUND(I146*H146,2)</f>
        <v>0</v>
      </c>
      <c r="K146" s="133" t="s">
        <v>1</v>
      </c>
      <c r="L146" s="31"/>
      <c r="M146" s="138" t="s">
        <v>1</v>
      </c>
      <c r="N146" s="139" t="s">
        <v>38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149</v>
      </c>
      <c r="AT146" s="142" t="s">
        <v>144</v>
      </c>
      <c r="AU146" s="142" t="s">
        <v>83</v>
      </c>
      <c r="AY146" s="16" t="s">
        <v>142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81</v>
      </c>
      <c r="BK146" s="143">
        <f>ROUND(I146*H146,2)</f>
        <v>0</v>
      </c>
      <c r="BL146" s="16" t="s">
        <v>149</v>
      </c>
      <c r="BM146" s="142" t="s">
        <v>2034</v>
      </c>
    </row>
    <row r="147" spans="2:65" s="11" customFormat="1" ht="22.9" customHeight="1">
      <c r="B147" s="119"/>
      <c r="D147" s="120" t="s">
        <v>72</v>
      </c>
      <c r="E147" s="129" t="s">
        <v>200</v>
      </c>
      <c r="F147" s="129" t="s">
        <v>472</v>
      </c>
      <c r="I147" s="122"/>
      <c r="J147" s="130">
        <f>BK147</f>
        <v>0</v>
      </c>
      <c r="L147" s="119"/>
      <c r="M147" s="124"/>
      <c r="P147" s="125">
        <f>SUM(P148:P150)</f>
        <v>0</v>
      </c>
      <c r="R147" s="125">
        <f>SUM(R148:R150)</f>
        <v>0</v>
      </c>
      <c r="T147" s="126">
        <f>SUM(T148:T150)</f>
        <v>0</v>
      </c>
      <c r="AR147" s="120" t="s">
        <v>81</v>
      </c>
      <c r="AT147" s="127" t="s">
        <v>72</v>
      </c>
      <c r="AU147" s="127" t="s">
        <v>81</v>
      </c>
      <c r="AY147" s="120" t="s">
        <v>142</v>
      </c>
      <c r="BK147" s="128">
        <f>SUM(BK148:BK150)</f>
        <v>0</v>
      </c>
    </row>
    <row r="148" spans="2:65" s="1" customFormat="1" ht="24.2" customHeight="1">
      <c r="B148" s="31"/>
      <c r="C148" s="131" t="s">
        <v>231</v>
      </c>
      <c r="D148" s="131" t="s">
        <v>144</v>
      </c>
      <c r="E148" s="132" t="s">
        <v>2035</v>
      </c>
      <c r="F148" s="133" t="s">
        <v>2036</v>
      </c>
      <c r="G148" s="134" t="s">
        <v>309</v>
      </c>
      <c r="H148" s="135">
        <v>1</v>
      </c>
      <c r="I148" s="136"/>
      <c r="J148" s="137">
        <f>ROUND(I148*H148,2)</f>
        <v>0</v>
      </c>
      <c r="K148" s="133" t="s">
        <v>1</v>
      </c>
      <c r="L148" s="31"/>
      <c r="M148" s="138" t="s">
        <v>1</v>
      </c>
      <c r="N148" s="139" t="s">
        <v>38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149</v>
      </c>
      <c r="AT148" s="142" t="s">
        <v>144</v>
      </c>
      <c r="AU148" s="142" t="s">
        <v>83</v>
      </c>
      <c r="AY148" s="16" t="s">
        <v>142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81</v>
      </c>
      <c r="BK148" s="143">
        <f>ROUND(I148*H148,2)</f>
        <v>0</v>
      </c>
      <c r="BL148" s="16" t="s">
        <v>149</v>
      </c>
      <c r="BM148" s="142" t="s">
        <v>2037</v>
      </c>
    </row>
    <row r="149" spans="2:65" s="1" customFormat="1" ht="24.2" customHeight="1">
      <c r="B149" s="31"/>
      <c r="C149" s="131" t="s">
        <v>235</v>
      </c>
      <c r="D149" s="131" t="s">
        <v>144</v>
      </c>
      <c r="E149" s="132" t="s">
        <v>2038</v>
      </c>
      <c r="F149" s="133" t="s">
        <v>2039</v>
      </c>
      <c r="G149" s="134" t="s">
        <v>309</v>
      </c>
      <c r="H149" s="135">
        <v>78</v>
      </c>
      <c r="I149" s="136"/>
      <c r="J149" s="137">
        <f>ROUND(I149*H149,2)</f>
        <v>0</v>
      </c>
      <c r="K149" s="133" t="s">
        <v>1</v>
      </c>
      <c r="L149" s="31"/>
      <c r="M149" s="138" t="s">
        <v>1</v>
      </c>
      <c r="N149" s="139" t="s">
        <v>38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149</v>
      </c>
      <c r="AT149" s="142" t="s">
        <v>144</v>
      </c>
      <c r="AU149" s="142" t="s">
        <v>83</v>
      </c>
      <c r="AY149" s="16" t="s">
        <v>142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81</v>
      </c>
      <c r="BK149" s="143">
        <f>ROUND(I149*H149,2)</f>
        <v>0</v>
      </c>
      <c r="BL149" s="16" t="s">
        <v>149</v>
      </c>
      <c r="BM149" s="142" t="s">
        <v>2040</v>
      </c>
    </row>
    <row r="150" spans="2:65" s="1" customFormat="1" ht="24.2" customHeight="1">
      <c r="B150" s="31"/>
      <c r="C150" s="131" t="s">
        <v>239</v>
      </c>
      <c r="D150" s="131" t="s">
        <v>144</v>
      </c>
      <c r="E150" s="132" t="s">
        <v>2041</v>
      </c>
      <c r="F150" s="133" t="s">
        <v>2042</v>
      </c>
      <c r="G150" s="134" t="s">
        <v>309</v>
      </c>
      <c r="H150" s="135">
        <v>24</v>
      </c>
      <c r="I150" s="136"/>
      <c r="J150" s="137">
        <f>ROUND(I150*H150,2)</f>
        <v>0</v>
      </c>
      <c r="K150" s="133" t="s">
        <v>1</v>
      </c>
      <c r="L150" s="31"/>
      <c r="M150" s="138" t="s">
        <v>1</v>
      </c>
      <c r="N150" s="139" t="s">
        <v>38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149</v>
      </c>
      <c r="AT150" s="142" t="s">
        <v>144</v>
      </c>
      <c r="AU150" s="142" t="s">
        <v>83</v>
      </c>
      <c r="AY150" s="16" t="s">
        <v>142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81</v>
      </c>
      <c r="BK150" s="143">
        <f>ROUND(I150*H150,2)</f>
        <v>0</v>
      </c>
      <c r="BL150" s="16" t="s">
        <v>149</v>
      </c>
      <c r="BM150" s="142" t="s">
        <v>2043</v>
      </c>
    </row>
    <row r="151" spans="2:65" s="11" customFormat="1" ht="25.9" customHeight="1">
      <c r="B151" s="119"/>
      <c r="D151" s="120" t="s">
        <v>72</v>
      </c>
      <c r="E151" s="121" t="s">
        <v>597</v>
      </c>
      <c r="F151" s="121" t="s">
        <v>598</v>
      </c>
      <c r="I151" s="122"/>
      <c r="J151" s="123">
        <f>BK151</f>
        <v>0</v>
      </c>
      <c r="L151" s="119"/>
      <c r="M151" s="124"/>
      <c r="P151" s="125">
        <f>P152+P183+P220+P246+P257</f>
        <v>0</v>
      </c>
      <c r="R151" s="125">
        <f>R152+R183+R220+R246+R257</f>
        <v>0</v>
      </c>
      <c r="T151" s="126">
        <f>T152+T183+T220+T246+T257</f>
        <v>0</v>
      </c>
      <c r="AR151" s="120" t="s">
        <v>83</v>
      </c>
      <c r="AT151" s="127" t="s">
        <v>72</v>
      </c>
      <c r="AU151" s="127" t="s">
        <v>73</v>
      </c>
      <c r="AY151" s="120" t="s">
        <v>142</v>
      </c>
      <c r="BK151" s="128">
        <f>BK152+BK183+BK220+BK246+BK257</f>
        <v>0</v>
      </c>
    </row>
    <row r="152" spans="2:65" s="11" customFormat="1" ht="22.9" customHeight="1">
      <c r="B152" s="119"/>
      <c r="D152" s="120" t="s">
        <v>72</v>
      </c>
      <c r="E152" s="129" t="s">
        <v>2044</v>
      </c>
      <c r="F152" s="129" t="s">
        <v>2045</v>
      </c>
      <c r="I152" s="122"/>
      <c r="J152" s="130">
        <f>BK152</f>
        <v>0</v>
      </c>
      <c r="L152" s="119"/>
      <c r="M152" s="124"/>
      <c r="P152" s="125">
        <f>SUM(P153:P182)</f>
        <v>0</v>
      </c>
      <c r="R152" s="125">
        <f>SUM(R153:R182)</f>
        <v>0</v>
      </c>
      <c r="T152" s="126">
        <f>SUM(T153:T182)</f>
        <v>0</v>
      </c>
      <c r="AR152" s="120" t="s">
        <v>83</v>
      </c>
      <c r="AT152" s="127" t="s">
        <v>72</v>
      </c>
      <c r="AU152" s="127" t="s">
        <v>81</v>
      </c>
      <c r="AY152" s="120" t="s">
        <v>142</v>
      </c>
      <c r="BK152" s="128">
        <f>SUM(BK153:BK182)</f>
        <v>0</v>
      </c>
    </row>
    <row r="153" spans="2:65" s="1" customFormat="1" ht="24.2" customHeight="1">
      <c r="B153" s="31"/>
      <c r="C153" s="131" t="s">
        <v>247</v>
      </c>
      <c r="D153" s="131" t="s">
        <v>144</v>
      </c>
      <c r="E153" s="132" t="s">
        <v>2046</v>
      </c>
      <c r="F153" s="133" t="s">
        <v>2047</v>
      </c>
      <c r="G153" s="134" t="s">
        <v>209</v>
      </c>
      <c r="H153" s="135">
        <v>1</v>
      </c>
      <c r="I153" s="136"/>
      <c r="J153" s="137">
        <f>ROUND(I153*H153,2)</f>
        <v>0</v>
      </c>
      <c r="K153" s="133" t="s">
        <v>1</v>
      </c>
      <c r="L153" s="31"/>
      <c r="M153" s="138" t="s">
        <v>1</v>
      </c>
      <c r="N153" s="139" t="s">
        <v>38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231</v>
      </c>
      <c r="AT153" s="142" t="s">
        <v>144</v>
      </c>
      <c r="AU153" s="142" t="s">
        <v>83</v>
      </c>
      <c r="AY153" s="16" t="s">
        <v>142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81</v>
      </c>
      <c r="BK153" s="143">
        <f>ROUND(I153*H153,2)</f>
        <v>0</v>
      </c>
      <c r="BL153" s="16" t="s">
        <v>231</v>
      </c>
      <c r="BM153" s="142" t="s">
        <v>2048</v>
      </c>
    </row>
    <row r="154" spans="2:65" s="1" customFormat="1" ht="24.2" customHeight="1">
      <c r="B154" s="31"/>
      <c r="C154" s="131" t="s">
        <v>251</v>
      </c>
      <c r="D154" s="131" t="s">
        <v>144</v>
      </c>
      <c r="E154" s="132" t="s">
        <v>2049</v>
      </c>
      <c r="F154" s="133" t="s">
        <v>2050</v>
      </c>
      <c r="G154" s="134" t="s">
        <v>209</v>
      </c>
      <c r="H154" s="135">
        <v>1</v>
      </c>
      <c r="I154" s="136"/>
      <c r="J154" s="137">
        <f>ROUND(I154*H154,2)</f>
        <v>0</v>
      </c>
      <c r="K154" s="133" t="s">
        <v>1</v>
      </c>
      <c r="L154" s="31"/>
      <c r="M154" s="138" t="s">
        <v>1</v>
      </c>
      <c r="N154" s="139" t="s">
        <v>38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231</v>
      </c>
      <c r="AT154" s="142" t="s">
        <v>144</v>
      </c>
      <c r="AU154" s="142" t="s">
        <v>83</v>
      </c>
      <c r="AY154" s="16" t="s">
        <v>142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81</v>
      </c>
      <c r="BK154" s="143">
        <f>ROUND(I154*H154,2)</f>
        <v>0</v>
      </c>
      <c r="BL154" s="16" t="s">
        <v>231</v>
      </c>
      <c r="BM154" s="142" t="s">
        <v>2051</v>
      </c>
    </row>
    <row r="155" spans="2:65" s="1" customFormat="1" ht="24.2" customHeight="1">
      <c r="B155" s="31"/>
      <c r="C155" s="131" t="s">
        <v>7</v>
      </c>
      <c r="D155" s="131" t="s">
        <v>144</v>
      </c>
      <c r="E155" s="132" t="s">
        <v>2052</v>
      </c>
      <c r="F155" s="133" t="s">
        <v>2053</v>
      </c>
      <c r="G155" s="134" t="s">
        <v>209</v>
      </c>
      <c r="H155" s="135">
        <v>1</v>
      </c>
      <c r="I155" s="136"/>
      <c r="J155" s="137">
        <f>ROUND(I155*H155,2)</f>
        <v>0</v>
      </c>
      <c r="K155" s="133" t="s">
        <v>1</v>
      </c>
      <c r="L155" s="31"/>
      <c r="M155" s="138" t="s">
        <v>1</v>
      </c>
      <c r="N155" s="139" t="s">
        <v>38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231</v>
      </c>
      <c r="AT155" s="142" t="s">
        <v>144</v>
      </c>
      <c r="AU155" s="142" t="s">
        <v>83</v>
      </c>
      <c r="AY155" s="16" t="s">
        <v>142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81</v>
      </c>
      <c r="BK155" s="143">
        <f>ROUND(I155*H155,2)</f>
        <v>0</v>
      </c>
      <c r="BL155" s="16" t="s">
        <v>231</v>
      </c>
      <c r="BM155" s="142" t="s">
        <v>2054</v>
      </c>
    </row>
    <row r="156" spans="2:65" s="1" customFormat="1" ht="24.2" customHeight="1">
      <c r="B156" s="31"/>
      <c r="C156" s="131" t="s">
        <v>266</v>
      </c>
      <c r="D156" s="131" t="s">
        <v>144</v>
      </c>
      <c r="E156" s="132" t="s">
        <v>2055</v>
      </c>
      <c r="F156" s="133" t="s">
        <v>2056</v>
      </c>
      <c r="G156" s="134" t="s">
        <v>309</v>
      </c>
      <c r="H156" s="135">
        <v>12</v>
      </c>
      <c r="I156" s="136"/>
      <c r="J156" s="137">
        <f>ROUND(I156*H156,2)</f>
        <v>0</v>
      </c>
      <c r="K156" s="133" t="s">
        <v>1</v>
      </c>
      <c r="L156" s="31"/>
      <c r="M156" s="138" t="s">
        <v>1</v>
      </c>
      <c r="N156" s="139" t="s">
        <v>38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231</v>
      </c>
      <c r="AT156" s="142" t="s">
        <v>144</v>
      </c>
      <c r="AU156" s="142" t="s">
        <v>83</v>
      </c>
      <c r="AY156" s="16" t="s">
        <v>142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81</v>
      </c>
      <c r="BK156" s="143">
        <f>ROUND(I156*H156,2)</f>
        <v>0</v>
      </c>
      <c r="BL156" s="16" t="s">
        <v>231</v>
      </c>
      <c r="BM156" s="142" t="s">
        <v>2057</v>
      </c>
    </row>
    <row r="157" spans="2:65" s="1" customFormat="1" ht="29.25">
      <c r="B157" s="31"/>
      <c r="D157" s="145" t="s">
        <v>2058</v>
      </c>
      <c r="F157" s="183" t="s">
        <v>2059</v>
      </c>
      <c r="I157" s="184"/>
      <c r="L157" s="31"/>
      <c r="M157" s="185"/>
      <c r="T157" s="55"/>
      <c r="AT157" s="16" t="s">
        <v>2058</v>
      </c>
      <c r="AU157" s="16" t="s">
        <v>83</v>
      </c>
    </row>
    <row r="158" spans="2:65" s="1" customFormat="1" ht="24.2" customHeight="1">
      <c r="B158" s="31"/>
      <c r="C158" s="131" t="s">
        <v>272</v>
      </c>
      <c r="D158" s="131" t="s">
        <v>144</v>
      </c>
      <c r="E158" s="132" t="s">
        <v>2060</v>
      </c>
      <c r="F158" s="133" t="s">
        <v>2061</v>
      </c>
      <c r="G158" s="134" t="s">
        <v>309</v>
      </c>
      <c r="H158" s="135">
        <v>12</v>
      </c>
      <c r="I158" s="136"/>
      <c r="J158" s="137">
        <f>ROUND(I158*H158,2)</f>
        <v>0</v>
      </c>
      <c r="K158" s="133" t="s">
        <v>1</v>
      </c>
      <c r="L158" s="31"/>
      <c r="M158" s="138" t="s">
        <v>1</v>
      </c>
      <c r="N158" s="139" t="s">
        <v>38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231</v>
      </c>
      <c r="AT158" s="142" t="s">
        <v>144</v>
      </c>
      <c r="AU158" s="142" t="s">
        <v>83</v>
      </c>
      <c r="AY158" s="16" t="s">
        <v>142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81</v>
      </c>
      <c r="BK158" s="143">
        <f>ROUND(I158*H158,2)</f>
        <v>0</v>
      </c>
      <c r="BL158" s="16" t="s">
        <v>231</v>
      </c>
      <c r="BM158" s="142" t="s">
        <v>2062</v>
      </c>
    </row>
    <row r="159" spans="2:65" s="1" customFormat="1" ht="29.25">
      <c r="B159" s="31"/>
      <c r="D159" s="145" t="s">
        <v>2058</v>
      </c>
      <c r="F159" s="183" t="s">
        <v>2059</v>
      </c>
      <c r="I159" s="184"/>
      <c r="L159" s="31"/>
      <c r="M159" s="185"/>
      <c r="T159" s="55"/>
      <c r="AT159" s="16" t="s">
        <v>2058</v>
      </c>
      <c r="AU159" s="16" t="s">
        <v>83</v>
      </c>
    </row>
    <row r="160" spans="2:65" s="1" customFormat="1" ht="24.2" customHeight="1">
      <c r="B160" s="31"/>
      <c r="C160" s="131" t="s">
        <v>277</v>
      </c>
      <c r="D160" s="131" t="s">
        <v>144</v>
      </c>
      <c r="E160" s="132" t="s">
        <v>2063</v>
      </c>
      <c r="F160" s="133" t="s">
        <v>2064</v>
      </c>
      <c r="G160" s="134" t="s">
        <v>309</v>
      </c>
      <c r="H160" s="135">
        <v>22</v>
      </c>
      <c r="I160" s="136"/>
      <c r="J160" s="137">
        <f>ROUND(I160*H160,2)</f>
        <v>0</v>
      </c>
      <c r="K160" s="133" t="s">
        <v>1</v>
      </c>
      <c r="L160" s="31"/>
      <c r="M160" s="138" t="s">
        <v>1</v>
      </c>
      <c r="N160" s="139" t="s">
        <v>38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231</v>
      </c>
      <c r="AT160" s="142" t="s">
        <v>144</v>
      </c>
      <c r="AU160" s="142" t="s">
        <v>83</v>
      </c>
      <c r="AY160" s="16" t="s">
        <v>142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81</v>
      </c>
      <c r="BK160" s="143">
        <f>ROUND(I160*H160,2)</f>
        <v>0</v>
      </c>
      <c r="BL160" s="16" t="s">
        <v>231</v>
      </c>
      <c r="BM160" s="142" t="s">
        <v>2065</v>
      </c>
    </row>
    <row r="161" spans="2:65" s="1" customFormat="1" ht="29.25">
      <c r="B161" s="31"/>
      <c r="D161" s="145" t="s">
        <v>2058</v>
      </c>
      <c r="F161" s="183" t="s">
        <v>2059</v>
      </c>
      <c r="I161" s="184"/>
      <c r="L161" s="31"/>
      <c r="M161" s="185"/>
      <c r="T161" s="55"/>
      <c r="AT161" s="16" t="s">
        <v>2058</v>
      </c>
      <c r="AU161" s="16" t="s">
        <v>83</v>
      </c>
    </row>
    <row r="162" spans="2:65" s="1" customFormat="1" ht="33" customHeight="1">
      <c r="B162" s="31"/>
      <c r="C162" s="131" t="s">
        <v>281</v>
      </c>
      <c r="D162" s="131" t="s">
        <v>144</v>
      </c>
      <c r="E162" s="132" t="s">
        <v>2066</v>
      </c>
      <c r="F162" s="133" t="s">
        <v>2067</v>
      </c>
      <c r="G162" s="134" t="s">
        <v>309</v>
      </c>
      <c r="H162" s="135">
        <v>17</v>
      </c>
      <c r="I162" s="136"/>
      <c r="J162" s="137">
        <f>ROUND(I162*H162,2)</f>
        <v>0</v>
      </c>
      <c r="K162" s="133" t="s">
        <v>1</v>
      </c>
      <c r="L162" s="31"/>
      <c r="M162" s="138" t="s">
        <v>1</v>
      </c>
      <c r="N162" s="139" t="s">
        <v>38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231</v>
      </c>
      <c r="AT162" s="142" t="s">
        <v>144</v>
      </c>
      <c r="AU162" s="142" t="s">
        <v>83</v>
      </c>
      <c r="AY162" s="16" t="s">
        <v>142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81</v>
      </c>
      <c r="BK162" s="143">
        <f>ROUND(I162*H162,2)</f>
        <v>0</v>
      </c>
      <c r="BL162" s="16" t="s">
        <v>231</v>
      </c>
      <c r="BM162" s="142" t="s">
        <v>2068</v>
      </c>
    </row>
    <row r="163" spans="2:65" s="1" customFormat="1" ht="29.25">
      <c r="B163" s="31"/>
      <c r="D163" s="145" t="s">
        <v>2058</v>
      </c>
      <c r="F163" s="183" t="s">
        <v>2059</v>
      </c>
      <c r="I163" s="184"/>
      <c r="L163" s="31"/>
      <c r="M163" s="185"/>
      <c r="T163" s="55"/>
      <c r="AT163" s="16" t="s">
        <v>2058</v>
      </c>
      <c r="AU163" s="16" t="s">
        <v>83</v>
      </c>
    </row>
    <row r="164" spans="2:65" s="1" customFormat="1" ht="33" customHeight="1">
      <c r="B164" s="31"/>
      <c r="C164" s="131" t="s">
        <v>285</v>
      </c>
      <c r="D164" s="131" t="s">
        <v>144</v>
      </c>
      <c r="E164" s="132" t="s">
        <v>2069</v>
      </c>
      <c r="F164" s="133" t="s">
        <v>2070</v>
      </c>
      <c r="G164" s="134" t="s">
        <v>309</v>
      </c>
      <c r="H164" s="135">
        <v>58</v>
      </c>
      <c r="I164" s="136"/>
      <c r="J164" s="137">
        <f>ROUND(I164*H164,2)</f>
        <v>0</v>
      </c>
      <c r="K164" s="133" t="s">
        <v>1</v>
      </c>
      <c r="L164" s="31"/>
      <c r="M164" s="138" t="s">
        <v>1</v>
      </c>
      <c r="N164" s="139" t="s">
        <v>38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231</v>
      </c>
      <c r="AT164" s="142" t="s">
        <v>144</v>
      </c>
      <c r="AU164" s="142" t="s">
        <v>83</v>
      </c>
      <c r="AY164" s="16" t="s">
        <v>142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81</v>
      </c>
      <c r="BK164" s="143">
        <f>ROUND(I164*H164,2)</f>
        <v>0</v>
      </c>
      <c r="BL164" s="16" t="s">
        <v>231</v>
      </c>
      <c r="BM164" s="142" t="s">
        <v>2071</v>
      </c>
    </row>
    <row r="165" spans="2:65" s="1" customFormat="1" ht="29.25">
      <c r="B165" s="31"/>
      <c r="D165" s="145" t="s">
        <v>2058</v>
      </c>
      <c r="F165" s="183" t="s">
        <v>2059</v>
      </c>
      <c r="I165" s="184"/>
      <c r="L165" s="31"/>
      <c r="M165" s="185"/>
      <c r="T165" s="55"/>
      <c r="AT165" s="16" t="s">
        <v>2058</v>
      </c>
      <c r="AU165" s="16" t="s">
        <v>83</v>
      </c>
    </row>
    <row r="166" spans="2:65" s="1" customFormat="1" ht="33" customHeight="1">
      <c r="B166" s="31"/>
      <c r="C166" s="131" t="s">
        <v>289</v>
      </c>
      <c r="D166" s="131" t="s">
        <v>144</v>
      </c>
      <c r="E166" s="132" t="s">
        <v>2072</v>
      </c>
      <c r="F166" s="133" t="s">
        <v>2073</v>
      </c>
      <c r="G166" s="134" t="s">
        <v>309</v>
      </c>
      <c r="H166" s="135">
        <v>10</v>
      </c>
      <c r="I166" s="136"/>
      <c r="J166" s="137">
        <f>ROUND(I166*H166,2)</f>
        <v>0</v>
      </c>
      <c r="K166" s="133" t="s">
        <v>1</v>
      </c>
      <c r="L166" s="31"/>
      <c r="M166" s="138" t="s">
        <v>1</v>
      </c>
      <c r="N166" s="139" t="s">
        <v>38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231</v>
      </c>
      <c r="AT166" s="142" t="s">
        <v>144</v>
      </c>
      <c r="AU166" s="142" t="s">
        <v>83</v>
      </c>
      <c r="AY166" s="16" t="s">
        <v>142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81</v>
      </c>
      <c r="BK166" s="143">
        <f>ROUND(I166*H166,2)</f>
        <v>0</v>
      </c>
      <c r="BL166" s="16" t="s">
        <v>231</v>
      </c>
      <c r="BM166" s="142" t="s">
        <v>2074</v>
      </c>
    </row>
    <row r="167" spans="2:65" s="1" customFormat="1" ht="29.25">
      <c r="B167" s="31"/>
      <c r="D167" s="145" t="s">
        <v>2058</v>
      </c>
      <c r="F167" s="183" t="s">
        <v>2059</v>
      </c>
      <c r="I167" s="184"/>
      <c r="L167" s="31"/>
      <c r="M167" s="185"/>
      <c r="T167" s="55"/>
      <c r="AT167" s="16" t="s">
        <v>2058</v>
      </c>
      <c r="AU167" s="16" t="s">
        <v>83</v>
      </c>
    </row>
    <row r="168" spans="2:65" s="1" customFormat="1" ht="16.5" customHeight="1">
      <c r="B168" s="31"/>
      <c r="C168" s="131" t="s">
        <v>293</v>
      </c>
      <c r="D168" s="131" t="s">
        <v>144</v>
      </c>
      <c r="E168" s="132" t="s">
        <v>2075</v>
      </c>
      <c r="F168" s="133" t="s">
        <v>2076</v>
      </c>
      <c r="G168" s="134" t="s">
        <v>309</v>
      </c>
      <c r="H168" s="135">
        <v>2</v>
      </c>
      <c r="I168" s="136"/>
      <c r="J168" s="137">
        <f>ROUND(I168*H168,2)</f>
        <v>0</v>
      </c>
      <c r="K168" s="133" t="s">
        <v>1</v>
      </c>
      <c r="L168" s="31"/>
      <c r="M168" s="138" t="s">
        <v>1</v>
      </c>
      <c r="N168" s="139" t="s">
        <v>38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231</v>
      </c>
      <c r="AT168" s="142" t="s">
        <v>144</v>
      </c>
      <c r="AU168" s="142" t="s">
        <v>83</v>
      </c>
      <c r="AY168" s="16" t="s">
        <v>142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81</v>
      </c>
      <c r="BK168" s="143">
        <f>ROUND(I168*H168,2)</f>
        <v>0</v>
      </c>
      <c r="BL168" s="16" t="s">
        <v>231</v>
      </c>
      <c r="BM168" s="142" t="s">
        <v>2077</v>
      </c>
    </row>
    <row r="169" spans="2:65" s="1" customFormat="1" ht="24.2" customHeight="1">
      <c r="B169" s="31"/>
      <c r="C169" s="131" t="s">
        <v>297</v>
      </c>
      <c r="D169" s="131" t="s">
        <v>144</v>
      </c>
      <c r="E169" s="132" t="s">
        <v>2078</v>
      </c>
      <c r="F169" s="133" t="s">
        <v>2079</v>
      </c>
      <c r="G169" s="134" t="s">
        <v>209</v>
      </c>
      <c r="H169" s="135">
        <v>5</v>
      </c>
      <c r="I169" s="136"/>
      <c r="J169" s="137">
        <f>ROUND(I169*H169,2)</f>
        <v>0</v>
      </c>
      <c r="K169" s="133" t="s">
        <v>1</v>
      </c>
      <c r="L169" s="31"/>
      <c r="M169" s="138" t="s">
        <v>1</v>
      </c>
      <c r="N169" s="139" t="s">
        <v>38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231</v>
      </c>
      <c r="AT169" s="142" t="s">
        <v>144</v>
      </c>
      <c r="AU169" s="142" t="s">
        <v>83</v>
      </c>
      <c r="AY169" s="16" t="s">
        <v>142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81</v>
      </c>
      <c r="BK169" s="143">
        <f>ROUND(I169*H169,2)</f>
        <v>0</v>
      </c>
      <c r="BL169" s="16" t="s">
        <v>231</v>
      </c>
      <c r="BM169" s="142" t="s">
        <v>2080</v>
      </c>
    </row>
    <row r="170" spans="2:65" s="1" customFormat="1" ht="29.25">
      <c r="B170" s="31"/>
      <c r="D170" s="145" t="s">
        <v>2058</v>
      </c>
      <c r="F170" s="183" t="s">
        <v>2081</v>
      </c>
      <c r="I170" s="184"/>
      <c r="L170" s="31"/>
      <c r="M170" s="185"/>
      <c r="T170" s="55"/>
      <c r="AT170" s="16" t="s">
        <v>2058</v>
      </c>
      <c r="AU170" s="16" t="s">
        <v>83</v>
      </c>
    </row>
    <row r="171" spans="2:65" s="1" customFormat="1" ht="24.2" customHeight="1">
      <c r="B171" s="31"/>
      <c r="C171" s="131" t="s">
        <v>302</v>
      </c>
      <c r="D171" s="131" t="s">
        <v>144</v>
      </c>
      <c r="E171" s="132" t="s">
        <v>2082</v>
      </c>
      <c r="F171" s="133" t="s">
        <v>2083</v>
      </c>
      <c r="G171" s="134" t="s">
        <v>209</v>
      </c>
      <c r="H171" s="135">
        <v>2</v>
      </c>
      <c r="I171" s="136"/>
      <c r="J171" s="137">
        <f>ROUND(I171*H171,2)</f>
        <v>0</v>
      </c>
      <c r="K171" s="133" t="s">
        <v>1</v>
      </c>
      <c r="L171" s="31"/>
      <c r="M171" s="138" t="s">
        <v>1</v>
      </c>
      <c r="N171" s="139" t="s">
        <v>38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231</v>
      </c>
      <c r="AT171" s="142" t="s">
        <v>144</v>
      </c>
      <c r="AU171" s="142" t="s">
        <v>83</v>
      </c>
      <c r="AY171" s="16" t="s">
        <v>142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81</v>
      </c>
      <c r="BK171" s="143">
        <f>ROUND(I171*H171,2)</f>
        <v>0</v>
      </c>
      <c r="BL171" s="16" t="s">
        <v>231</v>
      </c>
      <c r="BM171" s="142" t="s">
        <v>2084</v>
      </c>
    </row>
    <row r="172" spans="2:65" s="1" customFormat="1" ht="29.25">
      <c r="B172" s="31"/>
      <c r="D172" s="145" t="s">
        <v>2058</v>
      </c>
      <c r="F172" s="183" t="s">
        <v>2081</v>
      </c>
      <c r="I172" s="184"/>
      <c r="L172" s="31"/>
      <c r="M172" s="185"/>
      <c r="T172" s="55"/>
      <c r="AT172" s="16" t="s">
        <v>2058</v>
      </c>
      <c r="AU172" s="16" t="s">
        <v>83</v>
      </c>
    </row>
    <row r="173" spans="2:65" s="1" customFormat="1" ht="24.2" customHeight="1">
      <c r="B173" s="31"/>
      <c r="C173" s="131" t="s">
        <v>306</v>
      </c>
      <c r="D173" s="131" t="s">
        <v>144</v>
      </c>
      <c r="E173" s="132" t="s">
        <v>2085</v>
      </c>
      <c r="F173" s="133" t="s">
        <v>2086</v>
      </c>
      <c r="G173" s="134" t="s">
        <v>209</v>
      </c>
      <c r="H173" s="135">
        <v>3</v>
      </c>
      <c r="I173" s="136"/>
      <c r="J173" s="137">
        <f>ROUND(I173*H173,2)</f>
        <v>0</v>
      </c>
      <c r="K173" s="133" t="s">
        <v>1</v>
      </c>
      <c r="L173" s="31"/>
      <c r="M173" s="138" t="s">
        <v>1</v>
      </c>
      <c r="N173" s="139" t="s">
        <v>38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231</v>
      </c>
      <c r="AT173" s="142" t="s">
        <v>144</v>
      </c>
      <c r="AU173" s="142" t="s">
        <v>83</v>
      </c>
      <c r="AY173" s="16" t="s">
        <v>142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81</v>
      </c>
      <c r="BK173" s="143">
        <f>ROUND(I173*H173,2)</f>
        <v>0</v>
      </c>
      <c r="BL173" s="16" t="s">
        <v>231</v>
      </c>
      <c r="BM173" s="142" t="s">
        <v>2087</v>
      </c>
    </row>
    <row r="174" spans="2:65" s="1" customFormat="1" ht="29.25">
      <c r="B174" s="31"/>
      <c r="D174" s="145" t="s">
        <v>2058</v>
      </c>
      <c r="F174" s="183" t="s">
        <v>2088</v>
      </c>
      <c r="I174" s="184"/>
      <c r="L174" s="31"/>
      <c r="M174" s="185"/>
      <c r="T174" s="55"/>
      <c r="AT174" s="16" t="s">
        <v>2058</v>
      </c>
      <c r="AU174" s="16" t="s">
        <v>83</v>
      </c>
    </row>
    <row r="175" spans="2:65" s="1" customFormat="1" ht="62.65" customHeight="1">
      <c r="B175" s="31"/>
      <c r="C175" s="131" t="s">
        <v>314</v>
      </c>
      <c r="D175" s="131" t="s">
        <v>144</v>
      </c>
      <c r="E175" s="132" t="s">
        <v>2089</v>
      </c>
      <c r="F175" s="133" t="s">
        <v>2090</v>
      </c>
      <c r="G175" s="134" t="s">
        <v>209</v>
      </c>
      <c r="H175" s="135">
        <v>2</v>
      </c>
      <c r="I175" s="136"/>
      <c r="J175" s="137">
        <f t="shared" ref="J175:J182" si="10">ROUND(I175*H175,2)</f>
        <v>0</v>
      </c>
      <c r="K175" s="133" t="s">
        <v>1</v>
      </c>
      <c r="L175" s="31"/>
      <c r="M175" s="138" t="s">
        <v>1</v>
      </c>
      <c r="N175" s="139" t="s">
        <v>38</v>
      </c>
      <c r="P175" s="140">
        <f t="shared" ref="P175:P182" si="11">O175*H175</f>
        <v>0</v>
      </c>
      <c r="Q175" s="140">
        <v>0</v>
      </c>
      <c r="R175" s="140">
        <f t="shared" ref="R175:R182" si="12">Q175*H175</f>
        <v>0</v>
      </c>
      <c r="S175" s="140">
        <v>0</v>
      </c>
      <c r="T175" s="141">
        <f t="shared" ref="T175:T182" si="13">S175*H175</f>
        <v>0</v>
      </c>
      <c r="AR175" s="142" t="s">
        <v>231</v>
      </c>
      <c r="AT175" s="142" t="s">
        <v>144</v>
      </c>
      <c r="AU175" s="142" t="s">
        <v>83</v>
      </c>
      <c r="AY175" s="16" t="s">
        <v>142</v>
      </c>
      <c r="BE175" s="143">
        <f t="shared" ref="BE175:BE182" si="14">IF(N175="základní",J175,0)</f>
        <v>0</v>
      </c>
      <c r="BF175" s="143">
        <f t="shared" ref="BF175:BF182" si="15">IF(N175="snížená",J175,0)</f>
        <v>0</v>
      </c>
      <c r="BG175" s="143">
        <f t="shared" ref="BG175:BG182" si="16">IF(N175="zákl. přenesená",J175,0)</f>
        <v>0</v>
      </c>
      <c r="BH175" s="143">
        <f t="shared" ref="BH175:BH182" si="17">IF(N175="sníž. přenesená",J175,0)</f>
        <v>0</v>
      </c>
      <c r="BI175" s="143">
        <f t="shared" ref="BI175:BI182" si="18">IF(N175="nulová",J175,0)</f>
        <v>0</v>
      </c>
      <c r="BJ175" s="16" t="s">
        <v>81</v>
      </c>
      <c r="BK175" s="143">
        <f t="shared" ref="BK175:BK182" si="19">ROUND(I175*H175,2)</f>
        <v>0</v>
      </c>
      <c r="BL175" s="16" t="s">
        <v>231</v>
      </c>
      <c r="BM175" s="142" t="s">
        <v>2091</v>
      </c>
    </row>
    <row r="176" spans="2:65" s="1" customFormat="1" ht="16.5" customHeight="1">
      <c r="B176" s="31"/>
      <c r="C176" s="159" t="s">
        <v>319</v>
      </c>
      <c r="D176" s="159" t="s">
        <v>212</v>
      </c>
      <c r="E176" s="160" t="s">
        <v>2092</v>
      </c>
      <c r="F176" s="161" t="s">
        <v>2093</v>
      </c>
      <c r="G176" s="162" t="s">
        <v>209</v>
      </c>
      <c r="H176" s="163">
        <v>2</v>
      </c>
      <c r="I176" s="164"/>
      <c r="J176" s="165">
        <f t="shared" si="10"/>
        <v>0</v>
      </c>
      <c r="K176" s="161" t="s">
        <v>1</v>
      </c>
      <c r="L176" s="166"/>
      <c r="M176" s="167" t="s">
        <v>1</v>
      </c>
      <c r="N176" s="168" t="s">
        <v>38</v>
      </c>
      <c r="P176" s="140">
        <f t="shared" si="11"/>
        <v>0</v>
      </c>
      <c r="Q176" s="140">
        <v>0</v>
      </c>
      <c r="R176" s="140">
        <f t="shared" si="12"/>
        <v>0</v>
      </c>
      <c r="S176" s="140">
        <v>0</v>
      </c>
      <c r="T176" s="141">
        <f t="shared" si="13"/>
        <v>0</v>
      </c>
      <c r="AR176" s="142" t="s">
        <v>314</v>
      </c>
      <c r="AT176" s="142" t="s">
        <v>212</v>
      </c>
      <c r="AU176" s="142" t="s">
        <v>83</v>
      </c>
      <c r="AY176" s="16" t="s">
        <v>142</v>
      </c>
      <c r="BE176" s="143">
        <f t="shared" si="14"/>
        <v>0</v>
      </c>
      <c r="BF176" s="143">
        <f t="shared" si="15"/>
        <v>0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6" t="s">
        <v>81</v>
      </c>
      <c r="BK176" s="143">
        <f t="shared" si="19"/>
        <v>0</v>
      </c>
      <c r="BL176" s="16" t="s">
        <v>231</v>
      </c>
      <c r="BM176" s="142" t="s">
        <v>2094</v>
      </c>
    </row>
    <row r="177" spans="2:65" s="1" customFormat="1" ht="16.5" customHeight="1">
      <c r="B177" s="31"/>
      <c r="C177" s="159" t="s">
        <v>323</v>
      </c>
      <c r="D177" s="159" t="s">
        <v>212</v>
      </c>
      <c r="E177" s="160" t="s">
        <v>2095</v>
      </c>
      <c r="F177" s="161" t="s">
        <v>2096</v>
      </c>
      <c r="G177" s="162" t="s">
        <v>209</v>
      </c>
      <c r="H177" s="163">
        <v>1</v>
      </c>
      <c r="I177" s="164"/>
      <c r="J177" s="165">
        <f t="shared" si="10"/>
        <v>0</v>
      </c>
      <c r="K177" s="161" t="s">
        <v>1</v>
      </c>
      <c r="L177" s="166"/>
      <c r="M177" s="167" t="s">
        <v>1</v>
      </c>
      <c r="N177" s="168" t="s">
        <v>38</v>
      </c>
      <c r="P177" s="140">
        <f t="shared" si="11"/>
        <v>0</v>
      </c>
      <c r="Q177" s="140">
        <v>0</v>
      </c>
      <c r="R177" s="140">
        <f t="shared" si="12"/>
        <v>0</v>
      </c>
      <c r="S177" s="140">
        <v>0</v>
      </c>
      <c r="T177" s="141">
        <f t="shared" si="13"/>
        <v>0</v>
      </c>
      <c r="AR177" s="142" t="s">
        <v>314</v>
      </c>
      <c r="AT177" s="142" t="s">
        <v>212</v>
      </c>
      <c r="AU177" s="142" t="s">
        <v>83</v>
      </c>
      <c r="AY177" s="16" t="s">
        <v>142</v>
      </c>
      <c r="BE177" s="143">
        <f t="shared" si="14"/>
        <v>0</v>
      </c>
      <c r="BF177" s="143">
        <f t="shared" si="15"/>
        <v>0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6" t="s">
        <v>81</v>
      </c>
      <c r="BK177" s="143">
        <f t="shared" si="19"/>
        <v>0</v>
      </c>
      <c r="BL177" s="16" t="s">
        <v>231</v>
      </c>
      <c r="BM177" s="142" t="s">
        <v>2097</v>
      </c>
    </row>
    <row r="178" spans="2:65" s="1" customFormat="1" ht="37.9" customHeight="1">
      <c r="B178" s="31"/>
      <c r="C178" s="159" t="s">
        <v>328</v>
      </c>
      <c r="D178" s="159" t="s">
        <v>212</v>
      </c>
      <c r="E178" s="160" t="s">
        <v>2098</v>
      </c>
      <c r="F178" s="161" t="s">
        <v>2099</v>
      </c>
      <c r="G178" s="162" t="s">
        <v>209</v>
      </c>
      <c r="H178" s="163">
        <v>1</v>
      </c>
      <c r="I178" s="164"/>
      <c r="J178" s="165">
        <f t="shared" si="10"/>
        <v>0</v>
      </c>
      <c r="K178" s="161" t="s">
        <v>1</v>
      </c>
      <c r="L178" s="166"/>
      <c r="M178" s="167" t="s">
        <v>1</v>
      </c>
      <c r="N178" s="168" t="s">
        <v>38</v>
      </c>
      <c r="P178" s="140">
        <f t="shared" si="11"/>
        <v>0</v>
      </c>
      <c r="Q178" s="140">
        <v>0</v>
      </c>
      <c r="R178" s="140">
        <f t="shared" si="12"/>
        <v>0</v>
      </c>
      <c r="S178" s="140">
        <v>0</v>
      </c>
      <c r="T178" s="141">
        <f t="shared" si="13"/>
        <v>0</v>
      </c>
      <c r="AR178" s="142" t="s">
        <v>314</v>
      </c>
      <c r="AT178" s="142" t="s">
        <v>212</v>
      </c>
      <c r="AU178" s="142" t="s">
        <v>83</v>
      </c>
      <c r="AY178" s="16" t="s">
        <v>142</v>
      </c>
      <c r="BE178" s="143">
        <f t="shared" si="14"/>
        <v>0</v>
      </c>
      <c r="BF178" s="143">
        <f t="shared" si="15"/>
        <v>0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6" t="s">
        <v>81</v>
      </c>
      <c r="BK178" s="143">
        <f t="shared" si="19"/>
        <v>0</v>
      </c>
      <c r="BL178" s="16" t="s">
        <v>231</v>
      </c>
      <c r="BM178" s="142" t="s">
        <v>2100</v>
      </c>
    </row>
    <row r="179" spans="2:65" s="1" customFormat="1" ht="24.2" customHeight="1">
      <c r="B179" s="31"/>
      <c r="C179" s="159" t="s">
        <v>333</v>
      </c>
      <c r="D179" s="159" t="s">
        <v>212</v>
      </c>
      <c r="E179" s="160" t="s">
        <v>2101</v>
      </c>
      <c r="F179" s="161" t="s">
        <v>2102</v>
      </c>
      <c r="G179" s="162" t="s">
        <v>209</v>
      </c>
      <c r="H179" s="163">
        <v>1</v>
      </c>
      <c r="I179" s="164"/>
      <c r="J179" s="165">
        <f t="shared" si="10"/>
        <v>0</v>
      </c>
      <c r="K179" s="161" t="s">
        <v>1</v>
      </c>
      <c r="L179" s="166"/>
      <c r="M179" s="167" t="s">
        <v>1</v>
      </c>
      <c r="N179" s="168" t="s">
        <v>38</v>
      </c>
      <c r="P179" s="140">
        <f t="shared" si="11"/>
        <v>0</v>
      </c>
      <c r="Q179" s="140">
        <v>0</v>
      </c>
      <c r="R179" s="140">
        <f t="shared" si="12"/>
        <v>0</v>
      </c>
      <c r="S179" s="140">
        <v>0</v>
      </c>
      <c r="T179" s="141">
        <f t="shared" si="13"/>
        <v>0</v>
      </c>
      <c r="AR179" s="142" t="s">
        <v>314</v>
      </c>
      <c r="AT179" s="142" t="s">
        <v>212</v>
      </c>
      <c r="AU179" s="142" t="s">
        <v>83</v>
      </c>
      <c r="AY179" s="16" t="s">
        <v>142</v>
      </c>
      <c r="BE179" s="143">
        <f t="shared" si="14"/>
        <v>0</v>
      </c>
      <c r="BF179" s="143">
        <f t="shared" si="15"/>
        <v>0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6" t="s">
        <v>81</v>
      </c>
      <c r="BK179" s="143">
        <f t="shared" si="19"/>
        <v>0</v>
      </c>
      <c r="BL179" s="16" t="s">
        <v>231</v>
      </c>
      <c r="BM179" s="142" t="s">
        <v>2103</v>
      </c>
    </row>
    <row r="180" spans="2:65" s="1" customFormat="1" ht="21.75" customHeight="1">
      <c r="B180" s="31"/>
      <c r="C180" s="159" t="s">
        <v>340</v>
      </c>
      <c r="D180" s="159" t="s">
        <v>212</v>
      </c>
      <c r="E180" s="160" t="s">
        <v>2104</v>
      </c>
      <c r="F180" s="161" t="s">
        <v>2105</v>
      </c>
      <c r="G180" s="162" t="s">
        <v>209</v>
      </c>
      <c r="H180" s="163">
        <v>1</v>
      </c>
      <c r="I180" s="164"/>
      <c r="J180" s="165">
        <f t="shared" si="10"/>
        <v>0</v>
      </c>
      <c r="K180" s="161" t="s">
        <v>1</v>
      </c>
      <c r="L180" s="166"/>
      <c r="M180" s="167" t="s">
        <v>1</v>
      </c>
      <c r="N180" s="168" t="s">
        <v>38</v>
      </c>
      <c r="P180" s="140">
        <f t="shared" si="11"/>
        <v>0</v>
      </c>
      <c r="Q180" s="140">
        <v>0</v>
      </c>
      <c r="R180" s="140">
        <f t="shared" si="12"/>
        <v>0</v>
      </c>
      <c r="S180" s="140">
        <v>0</v>
      </c>
      <c r="T180" s="141">
        <f t="shared" si="13"/>
        <v>0</v>
      </c>
      <c r="AR180" s="142" t="s">
        <v>314</v>
      </c>
      <c r="AT180" s="142" t="s">
        <v>212</v>
      </c>
      <c r="AU180" s="142" t="s">
        <v>83</v>
      </c>
      <c r="AY180" s="16" t="s">
        <v>142</v>
      </c>
      <c r="BE180" s="143">
        <f t="shared" si="14"/>
        <v>0</v>
      </c>
      <c r="BF180" s="143">
        <f t="shared" si="15"/>
        <v>0</v>
      </c>
      <c r="BG180" s="143">
        <f t="shared" si="16"/>
        <v>0</v>
      </c>
      <c r="BH180" s="143">
        <f t="shared" si="17"/>
        <v>0</v>
      </c>
      <c r="BI180" s="143">
        <f t="shared" si="18"/>
        <v>0</v>
      </c>
      <c r="BJ180" s="16" t="s">
        <v>81</v>
      </c>
      <c r="BK180" s="143">
        <f t="shared" si="19"/>
        <v>0</v>
      </c>
      <c r="BL180" s="16" t="s">
        <v>231</v>
      </c>
      <c r="BM180" s="142" t="s">
        <v>2106</v>
      </c>
    </row>
    <row r="181" spans="2:65" s="1" customFormat="1" ht="16.5" customHeight="1">
      <c r="B181" s="31"/>
      <c r="C181" s="131" t="s">
        <v>345</v>
      </c>
      <c r="D181" s="131" t="s">
        <v>144</v>
      </c>
      <c r="E181" s="132" t="s">
        <v>2107</v>
      </c>
      <c r="F181" s="133" t="s">
        <v>2108</v>
      </c>
      <c r="G181" s="134" t="s">
        <v>1022</v>
      </c>
      <c r="H181" s="135">
        <v>1</v>
      </c>
      <c r="I181" s="136"/>
      <c r="J181" s="137">
        <f t="shared" si="10"/>
        <v>0</v>
      </c>
      <c r="K181" s="133" t="s">
        <v>1</v>
      </c>
      <c r="L181" s="31"/>
      <c r="M181" s="138" t="s">
        <v>1</v>
      </c>
      <c r="N181" s="139" t="s">
        <v>38</v>
      </c>
      <c r="P181" s="140">
        <f t="shared" si="11"/>
        <v>0</v>
      </c>
      <c r="Q181" s="140">
        <v>0</v>
      </c>
      <c r="R181" s="140">
        <f t="shared" si="12"/>
        <v>0</v>
      </c>
      <c r="S181" s="140">
        <v>0</v>
      </c>
      <c r="T181" s="141">
        <f t="shared" si="13"/>
        <v>0</v>
      </c>
      <c r="AR181" s="142" t="s">
        <v>231</v>
      </c>
      <c r="AT181" s="142" t="s">
        <v>144</v>
      </c>
      <c r="AU181" s="142" t="s">
        <v>83</v>
      </c>
      <c r="AY181" s="16" t="s">
        <v>142</v>
      </c>
      <c r="BE181" s="143">
        <f t="shared" si="14"/>
        <v>0</v>
      </c>
      <c r="BF181" s="143">
        <f t="shared" si="15"/>
        <v>0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6" t="s">
        <v>81</v>
      </c>
      <c r="BK181" s="143">
        <f t="shared" si="19"/>
        <v>0</v>
      </c>
      <c r="BL181" s="16" t="s">
        <v>231</v>
      </c>
      <c r="BM181" s="142" t="s">
        <v>2109</v>
      </c>
    </row>
    <row r="182" spans="2:65" s="1" customFormat="1" ht="24.2" customHeight="1">
      <c r="B182" s="31"/>
      <c r="C182" s="131" t="s">
        <v>359</v>
      </c>
      <c r="D182" s="131" t="s">
        <v>144</v>
      </c>
      <c r="E182" s="132" t="s">
        <v>2110</v>
      </c>
      <c r="F182" s="133" t="s">
        <v>2111</v>
      </c>
      <c r="G182" s="134" t="s">
        <v>2112</v>
      </c>
      <c r="H182" s="186"/>
      <c r="I182" s="136"/>
      <c r="J182" s="137">
        <f t="shared" si="10"/>
        <v>0</v>
      </c>
      <c r="K182" s="133" t="s">
        <v>1</v>
      </c>
      <c r="L182" s="31"/>
      <c r="M182" s="138" t="s">
        <v>1</v>
      </c>
      <c r="N182" s="139" t="s">
        <v>38</v>
      </c>
      <c r="P182" s="140">
        <f t="shared" si="11"/>
        <v>0</v>
      </c>
      <c r="Q182" s="140">
        <v>0</v>
      </c>
      <c r="R182" s="140">
        <f t="shared" si="12"/>
        <v>0</v>
      </c>
      <c r="S182" s="140">
        <v>0</v>
      </c>
      <c r="T182" s="141">
        <f t="shared" si="13"/>
        <v>0</v>
      </c>
      <c r="AR182" s="142" t="s">
        <v>231</v>
      </c>
      <c r="AT182" s="142" t="s">
        <v>144</v>
      </c>
      <c r="AU182" s="142" t="s">
        <v>83</v>
      </c>
      <c r="AY182" s="16" t="s">
        <v>142</v>
      </c>
      <c r="BE182" s="143">
        <f t="shared" si="14"/>
        <v>0</v>
      </c>
      <c r="BF182" s="143">
        <f t="shared" si="15"/>
        <v>0</v>
      </c>
      <c r="BG182" s="143">
        <f t="shared" si="16"/>
        <v>0</v>
      </c>
      <c r="BH182" s="143">
        <f t="shared" si="17"/>
        <v>0</v>
      </c>
      <c r="BI182" s="143">
        <f t="shared" si="18"/>
        <v>0</v>
      </c>
      <c r="BJ182" s="16" t="s">
        <v>81</v>
      </c>
      <c r="BK182" s="143">
        <f t="shared" si="19"/>
        <v>0</v>
      </c>
      <c r="BL182" s="16" t="s">
        <v>231</v>
      </c>
      <c r="BM182" s="142" t="s">
        <v>2113</v>
      </c>
    </row>
    <row r="183" spans="2:65" s="11" customFormat="1" ht="22.9" customHeight="1">
      <c r="B183" s="119"/>
      <c r="D183" s="120" t="s">
        <v>72</v>
      </c>
      <c r="E183" s="129" t="s">
        <v>2114</v>
      </c>
      <c r="F183" s="129" t="s">
        <v>2115</v>
      </c>
      <c r="I183" s="122"/>
      <c r="J183" s="130">
        <f>BK183</f>
        <v>0</v>
      </c>
      <c r="L183" s="119"/>
      <c r="M183" s="124"/>
      <c r="P183" s="125">
        <f>SUM(P184:P219)</f>
        <v>0</v>
      </c>
      <c r="R183" s="125">
        <f>SUM(R184:R219)</f>
        <v>0</v>
      </c>
      <c r="T183" s="126">
        <f>SUM(T184:T219)</f>
        <v>0</v>
      </c>
      <c r="AR183" s="120" t="s">
        <v>83</v>
      </c>
      <c r="AT183" s="127" t="s">
        <v>72</v>
      </c>
      <c r="AU183" s="127" t="s">
        <v>81</v>
      </c>
      <c r="AY183" s="120" t="s">
        <v>142</v>
      </c>
      <c r="BK183" s="128">
        <f>SUM(BK184:BK219)</f>
        <v>0</v>
      </c>
    </row>
    <row r="184" spans="2:65" s="1" customFormat="1" ht="33" customHeight="1">
      <c r="B184" s="31"/>
      <c r="C184" s="131" t="s">
        <v>364</v>
      </c>
      <c r="D184" s="131" t="s">
        <v>144</v>
      </c>
      <c r="E184" s="132" t="s">
        <v>2116</v>
      </c>
      <c r="F184" s="133" t="s">
        <v>2117</v>
      </c>
      <c r="G184" s="134" t="s">
        <v>309</v>
      </c>
      <c r="H184" s="135">
        <v>10</v>
      </c>
      <c r="I184" s="136"/>
      <c r="J184" s="137">
        <f t="shared" ref="J184:J191" si="20">ROUND(I184*H184,2)</f>
        <v>0</v>
      </c>
      <c r="K184" s="133" t="s">
        <v>1</v>
      </c>
      <c r="L184" s="31"/>
      <c r="M184" s="138" t="s">
        <v>1</v>
      </c>
      <c r="N184" s="139" t="s">
        <v>38</v>
      </c>
      <c r="P184" s="140">
        <f t="shared" ref="P184:P191" si="21">O184*H184</f>
        <v>0</v>
      </c>
      <c r="Q184" s="140">
        <v>0</v>
      </c>
      <c r="R184" s="140">
        <f t="shared" ref="R184:R191" si="22">Q184*H184</f>
        <v>0</v>
      </c>
      <c r="S184" s="140">
        <v>0</v>
      </c>
      <c r="T184" s="141">
        <f t="shared" ref="T184:T191" si="23">S184*H184</f>
        <v>0</v>
      </c>
      <c r="AR184" s="142" t="s">
        <v>231</v>
      </c>
      <c r="AT184" s="142" t="s">
        <v>144</v>
      </c>
      <c r="AU184" s="142" t="s">
        <v>83</v>
      </c>
      <c r="AY184" s="16" t="s">
        <v>142</v>
      </c>
      <c r="BE184" s="143">
        <f t="shared" ref="BE184:BE191" si="24">IF(N184="základní",J184,0)</f>
        <v>0</v>
      </c>
      <c r="BF184" s="143">
        <f t="shared" ref="BF184:BF191" si="25">IF(N184="snížená",J184,0)</f>
        <v>0</v>
      </c>
      <c r="BG184" s="143">
        <f t="shared" ref="BG184:BG191" si="26">IF(N184="zákl. přenesená",J184,0)</f>
        <v>0</v>
      </c>
      <c r="BH184" s="143">
        <f t="shared" ref="BH184:BH191" si="27">IF(N184="sníž. přenesená",J184,0)</f>
        <v>0</v>
      </c>
      <c r="BI184" s="143">
        <f t="shared" ref="BI184:BI191" si="28">IF(N184="nulová",J184,0)</f>
        <v>0</v>
      </c>
      <c r="BJ184" s="16" t="s">
        <v>81</v>
      </c>
      <c r="BK184" s="143">
        <f t="shared" ref="BK184:BK191" si="29">ROUND(I184*H184,2)</f>
        <v>0</v>
      </c>
      <c r="BL184" s="16" t="s">
        <v>231</v>
      </c>
      <c r="BM184" s="142" t="s">
        <v>2118</v>
      </c>
    </row>
    <row r="185" spans="2:65" s="1" customFormat="1" ht="33" customHeight="1">
      <c r="B185" s="31"/>
      <c r="C185" s="131" t="s">
        <v>369</v>
      </c>
      <c r="D185" s="131" t="s">
        <v>144</v>
      </c>
      <c r="E185" s="132" t="s">
        <v>2119</v>
      </c>
      <c r="F185" s="133" t="s">
        <v>2120</v>
      </c>
      <c r="G185" s="134" t="s">
        <v>309</v>
      </c>
      <c r="H185" s="135">
        <v>6</v>
      </c>
      <c r="I185" s="136"/>
      <c r="J185" s="137">
        <f t="shared" si="20"/>
        <v>0</v>
      </c>
      <c r="K185" s="133" t="s">
        <v>1</v>
      </c>
      <c r="L185" s="31"/>
      <c r="M185" s="138" t="s">
        <v>1</v>
      </c>
      <c r="N185" s="139" t="s">
        <v>38</v>
      </c>
      <c r="P185" s="140">
        <f t="shared" si="21"/>
        <v>0</v>
      </c>
      <c r="Q185" s="140">
        <v>0</v>
      </c>
      <c r="R185" s="140">
        <f t="shared" si="22"/>
        <v>0</v>
      </c>
      <c r="S185" s="140">
        <v>0</v>
      </c>
      <c r="T185" s="141">
        <f t="shared" si="23"/>
        <v>0</v>
      </c>
      <c r="AR185" s="142" t="s">
        <v>231</v>
      </c>
      <c r="AT185" s="142" t="s">
        <v>144</v>
      </c>
      <c r="AU185" s="142" t="s">
        <v>83</v>
      </c>
      <c r="AY185" s="16" t="s">
        <v>142</v>
      </c>
      <c r="BE185" s="143">
        <f t="shared" si="24"/>
        <v>0</v>
      </c>
      <c r="BF185" s="143">
        <f t="shared" si="25"/>
        <v>0</v>
      </c>
      <c r="BG185" s="143">
        <f t="shared" si="26"/>
        <v>0</v>
      </c>
      <c r="BH185" s="143">
        <f t="shared" si="27"/>
        <v>0</v>
      </c>
      <c r="BI185" s="143">
        <f t="shared" si="28"/>
        <v>0</v>
      </c>
      <c r="BJ185" s="16" t="s">
        <v>81</v>
      </c>
      <c r="BK185" s="143">
        <f t="shared" si="29"/>
        <v>0</v>
      </c>
      <c r="BL185" s="16" t="s">
        <v>231</v>
      </c>
      <c r="BM185" s="142" t="s">
        <v>2121</v>
      </c>
    </row>
    <row r="186" spans="2:65" s="1" customFormat="1" ht="24.2" customHeight="1">
      <c r="B186" s="31"/>
      <c r="C186" s="131" t="s">
        <v>374</v>
      </c>
      <c r="D186" s="131" t="s">
        <v>144</v>
      </c>
      <c r="E186" s="132" t="s">
        <v>2122</v>
      </c>
      <c r="F186" s="133" t="s">
        <v>2123</v>
      </c>
      <c r="G186" s="134" t="s">
        <v>209</v>
      </c>
      <c r="H186" s="135">
        <v>1</v>
      </c>
      <c r="I186" s="136"/>
      <c r="J186" s="137">
        <f t="shared" si="20"/>
        <v>0</v>
      </c>
      <c r="K186" s="133" t="s">
        <v>1</v>
      </c>
      <c r="L186" s="31"/>
      <c r="M186" s="138" t="s">
        <v>1</v>
      </c>
      <c r="N186" s="139" t="s">
        <v>38</v>
      </c>
      <c r="P186" s="140">
        <f t="shared" si="21"/>
        <v>0</v>
      </c>
      <c r="Q186" s="140">
        <v>0</v>
      </c>
      <c r="R186" s="140">
        <f t="shared" si="22"/>
        <v>0</v>
      </c>
      <c r="S186" s="140">
        <v>0</v>
      </c>
      <c r="T186" s="141">
        <f t="shared" si="23"/>
        <v>0</v>
      </c>
      <c r="AR186" s="142" t="s">
        <v>231</v>
      </c>
      <c r="AT186" s="142" t="s">
        <v>144</v>
      </c>
      <c r="AU186" s="142" t="s">
        <v>83</v>
      </c>
      <c r="AY186" s="16" t="s">
        <v>142</v>
      </c>
      <c r="BE186" s="143">
        <f t="shared" si="24"/>
        <v>0</v>
      </c>
      <c r="BF186" s="143">
        <f t="shared" si="25"/>
        <v>0</v>
      </c>
      <c r="BG186" s="143">
        <f t="shared" si="26"/>
        <v>0</v>
      </c>
      <c r="BH186" s="143">
        <f t="shared" si="27"/>
        <v>0</v>
      </c>
      <c r="BI186" s="143">
        <f t="shared" si="28"/>
        <v>0</v>
      </c>
      <c r="BJ186" s="16" t="s">
        <v>81</v>
      </c>
      <c r="BK186" s="143">
        <f t="shared" si="29"/>
        <v>0</v>
      </c>
      <c r="BL186" s="16" t="s">
        <v>231</v>
      </c>
      <c r="BM186" s="142" t="s">
        <v>2124</v>
      </c>
    </row>
    <row r="187" spans="2:65" s="1" customFormat="1" ht="16.5" customHeight="1">
      <c r="B187" s="31"/>
      <c r="C187" s="131" t="s">
        <v>378</v>
      </c>
      <c r="D187" s="131" t="s">
        <v>144</v>
      </c>
      <c r="E187" s="132" t="s">
        <v>2125</v>
      </c>
      <c r="F187" s="133" t="s">
        <v>2126</v>
      </c>
      <c r="G187" s="134" t="s">
        <v>209</v>
      </c>
      <c r="H187" s="135">
        <v>7</v>
      </c>
      <c r="I187" s="136"/>
      <c r="J187" s="137">
        <f t="shared" si="20"/>
        <v>0</v>
      </c>
      <c r="K187" s="133" t="s">
        <v>1</v>
      </c>
      <c r="L187" s="31"/>
      <c r="M187" s="138" t="s">
        <v>1</v>
      </c>
      <c r="N187" s="139" t="s">
        <v>38</v>
      </c>
      <c r="P187" s="140">
        <f t="shared" si="21"/>
        <v>0</v>
      </c>
      <c r="Q187" s="140">
        <v>0</v>
      </c>
      <c r="R187" s="140">
        <f t="shared" si="22"/>
        <v>0</v>
      </c>
      <c r="S187" s="140">
        <v>0</v>
      </c>
      <c r="T187" s="141">
        <f t="shared" si="23"/>
        <v>0</v>
      </c>
      <c r="AR187" s="142" t="s">
        <v>231</v>
      </c>
      <c r="AT187" s="142" t="s">
        <v>144</v>
      </c>
      <c r="AU187" s="142" t="s">
        <v>83</v>
      </c>
      <c r="AY187" s="16" t="s">
        <v>142</v>
      </c>
      <c r="BE187" s="143">
        <f t="shared" si="24"/>
        <v>0</v>
      </c>
      <c r="BF187" s="143">
        <f t="shared" si="25"/>
        <v>0</v>
      </c>
      <c r="BG187" s="143">
        <f t="shared" si="26"/>
        <v>0</v>
      </c>
      <c r="BH187" s="143">
        <f t="shared" si="27"/>
        <v>0</v>
      </c>
      <c r="BI187" s="143">
        <f t="shared" si="28"/>
        <v>0</v>
      </c>
      <c r="BJ187" s="16" t="s">
        <v>81</v>
      </c>
      <c r="BK187" s="143">
        <f t="shared" si="29"/>
        <v>0</v>
      </c>
      <c r="BL187" s="16" t="s">
        <v>231</v>
      </c>
      <c r="BM187" s="142" t="s">
        <v>2127</v>
      </c>
    </row>
    <row r="188" spans="2:65" s="1" customFormat="1" ht="16.5" customHeight="1">
      <c r="B188" s="31"/>
      <c r="C188" s="131" t="s">
        <v>382</v>
      </c>
      <c r="D188" s="131" t="s">
        <v>144</v>
      </c>
      <c r="E188" s="132" t="s">
        <v>2128</v>
      </c>
      <c r="F188" s="133" t="s">
        <v>2129</v>
      </c>
      <c r="G188" s="134" t="s">
        <v>209</v>
      </c>
      <c r="H188" s="135">
        <v>22</v>
      </c>
      <c r="I188" s="136"/>
      <c r="J188" s="137">
        <f t="shared" si="20"/>
        <v>0</v>
      </c>
      <c r="K188" s="133" t="s">
        <v>1</v>
      </c>
      <c r="L188" s="31"/>
      <c r="M188" s="138" t="s">
        <v>1</v>
      </c>
      <c r="N188" s="139" t="s">
        <v>38</v>
      </c>
      <c r="P188" s="140">
        <f t="shared" si="21"/>
        <v>0</v>
      </c>
      <c r="Q188" s="140">
        <v>0</v>
      </c>
      <c r="R188" s="140">
        <f t="shared" si="22"/>
        <v>0</v>
      </c>
      <c r="S188" s="140">
        <v>0</v>
      </c>
      <c r="T188" s="141">
        <f t="shared" si="23"/>
        <v>0</v>
      </c>
      <c r="AR188" s="142" t="s">
        <v>231</v>
      </c>
      <c r="AT188" s="142" t="s">
        <v>144</v>
      </c>
      <c r="AU188" s="142" t="s">
        <v>83</v>
      </c>
      <c r="AY188" s="16" t="s">
        <v>142</v>
      </c>
      <c r="BE188" s="143">
        <f t="shared" si="24"/>
        <v>0</v>
      </c>
      <c r="BF188" s="143">
        <f t="shared" si="25"/>
        <v>0</v>
      </c>
      <c r="BG188" s="143">
        <f t="shared" si="26"/>
        <v>0</v>
      </c>
      <c r="BH188" s="143">
        <f t="shared" si="27"/>
        <v>0</v>
      </c>
      <c r="BI188" s="143">
        <f t="shared" si="28"/>
        <v>0</v>
      </c>
      <c r="BJ188" s="16" t="s">
        <v>81</v>
      </c>
      <c r="BK188" s="143">
        <f t="shared" si="29"/>
        <v>0</v>
      </c>
      <c r="BL188" s="16" t="s">
        <v>231</v>
      </c>
      <c r="BM188" s="142" t="s">
        <v>2130</v>
      </c>
    </row>
    <row r="189" spans="2:65" s="1" customFormat="1" ht="16.5" customHeight="1">
      <c r="B189" s="31"/>
      <c r="C189" s="131" t="s">
        <v>386</v>
      </c>
      <c r="D189" s="131" t="s">
        <v>144</v>
      </c>
      <c r="E189" s="132" t="s">
        <v>2131</v>
      </c>
      <c r="F189" s="133" t="s">
        <v>2132</v>
      </c>
      <c r="G189" s="134" t="s">
        <v>209</v>
      </c>
      <c r="H189" s="135">
        <v>6</v>
      </c>
      <c r="I189" s="136"/>
      <c r="J189" s="137">
        <f t="shared" si="20"/>
        <v>0</v>
      </c>
      <c r="K189" s="133" t="s">
        <v>1</v>
      </c>
      <c r="L189" s="31"/>
      <c r="M189" s="138" t="s">
        <v>1</v>
      </c>
      <c r="N189" s="139" t="s">
        <v>38</v>
      </c>
      <c r="P189" s="140">
        <f t="shared" si="21"/>
        <v>0</v>
      </c>
      <c r="Q189" s="140">
        <v>0</v>
      </c>
      <c r="R189" s="140">
        <f t="shared" si="22"/>
        <v>0</v>
      </c>
      <c r="S189" s="140">
        <v>0</v>
      </c>
      <c r="T189" s="141">
        <f t="shared" si="23"/>
        <v>0</v>
      </c>
      <c r="AR189" s="142" t="s">
        <v>231</v>
      </c>
      <c r="AT189" s="142" t="s">
        <v>144</v>
      </c>
      <c r="AU189" s="142" t="s">
        <v>83</v>
      </c>
      <c r="AY189" s="16" t="s">
        <v>142</v>
      </c>
      <c r="BE189" s="143">
        <f t="shared" si="24"/>
        <v>0</v>
      </c>
      <c r="BF189" s="143">
        <f t="shared" si="25"/>
        <v>0</v>
      </c>
      <c r="BG189" s="143">
        <f t="shared" si="26"/>
        <v>0</v>
      </c>
      <c r="BH189" s="143">
        <f t="shared" si="27"/>
        <v>0</v>
      </c>
      <c r="BI189" s="143">
        <f t="shared" si="28"/>
        <v>0</v>
      </c>
      <c r="BJ189" s="16" t="s">
        <v>81</v>
      </c>
      <c r="BK189" s="143">
        <f t="shared" si="29"/>
        <v>0</v>
      </c>
      <c r="BL189" s="16" t="s">
        <v>231</v>
      </c>
      <c r="BM189" s="142" t="s">
        <v>2133</v>
      </c>
    </row>
    <row r="190" spans="2:65" s="1" customFormat="1" ht="16.5" customHeight="1">
      <c r="B190" s="31"/>
      <c r="C190" s="131" t="s">
        <v>391</v>
      </c>
      <c r="D190" s="131" t="s">
        <v>144</v>
      </c>
      <c r="E190" s="132" t="s">
        <v>2134</v>
      </c>
      <c r="F190" s="133" t="s">
        <v>2135</v>
      </c>
      <c r="G190" s="134" t="s">
        <v>209</v>
      </c>
      <c r="H190" s="135">
        <v>5</v>
      </c>
      <c r="I190" s="136"/>
      <c r="J190" s="137">
        <f t="shared" si="20"/>
        <v>0</v>
      </c>
      <c r="K190" s="133" t="s">
        <v>1</v>
      </c>
      <c r="L190" s="31"/>
      <c r="M190" s="138" t="s">
        <v>1</v>
      </c>
      <c r="N190" s="139" t="s">
        <v>38</v>
      </c>
      <c r="P190" s="140">
        <f t="shared" si="21"/>
        <v>0</v>
      </c>
      <c r="Q190" s="140">
        <v>0</v>
      </c>
      <c r="R190" s="140">
        <f t="shared" si="22"/>
        <v>0</v>
      </c>
      <c r="S190" s="140">
        <v>0</v>
      </c>
      <c r="T190" s="141">
        <f t="shared" si="23"/>
        <v>0</v>
      </c>
      <c r="AR190" s="142" t="s">
        <v>231</v>
      </c>
      <c r="AT190" s="142" t="s">
        <v>144</v>
      </c>
      <c r="AU190" s="142" t="s">
        <v>83</v>
      </c>
      <c r="AY190" s="16" t="s">
        <v>142</v>
      </c>
      <c r="BE190" s="143">
        <f t="shared" si="24"/>
        <v>0</v>
      </c>
      <c r="BF190" s="143">
        <f t="shared" si="25"/>
        <v>0</v>
      </c>
      <c r="BG190" s="143">
        <f t="shared" si="26"/>
        <v>0</v>
      </c>
      <c r="BH190" s="143">
        <f t="shared" si="27"/>
        <v>0</v>
      </c>
      <c r="BI190" s="143">
        <f t="shared" si="28"/>
        <v>0</v>
      </c>
      <c r="BJ190" s="16" t="s">
        <v>81</v>
      </c>
      <c r="BK190" s="143">
        <f t="shared" si="29"/>
        <v>0</v>
      </c>
      <c r="BL190" s="16" t="s">
        <v>231</v>
      </c>
      <c r="BM190" s="142" t="s">
        <v>2136</v>
      </c>
    </row>
    <row r="191" spans="2:65" s="1" customFormat="1" ht="21.75" customHeight="1">
      <c r="B191" s="31"/>
      <c r="C191" s="131" t="s">
        <v>396</v>
      </c>
      <c r="D191" s="131" t="s">
        <v>144</v>
      </c>
      <c r="E191" s="132" t="s">
        <v>2137</v>
      </c>
      <c r="F191" s="133" t="s">
        <v>2138</v>
      </c>
      <c r="G191" s="134" t="s">
        <v>309</v>
      </c>
      <c r="H191" s="135">
        <v>14</v>
      </c>
      <c r="I191" s="136"/>
      <c r="J191" s="137">
        <f t="shared" si="20"/>
        <v>0</v>
      </c>
      <c r="K191" s="133" t="s">
        <v>1</v>
      </c>
      <c r="L191" s="31"/>
      <c r="M191" s="138" t="s">
        <v>1</v>
      </c>
      <c r="N191" s="139" t="s">
        <v>38</v>
      </c>
      <c r="P191" s="140">
        <f t="shared" si="21"/>
        <v>0</v>
      </c>
      <c r="Q191" s="140">
        <v>0</v>
      </c>
      <c r="R191" s="140">
        <f t="shared" si="22"/>
        <v>0</v>
      </c>
      <c r="S191" s="140">
        <v>0</v>
      </c>
      <c r="T191" s="141">
        <f t="shared" si="23"/>
        <v>0</v>
      </c>
      <c r="AR191" s="142" t="s">
        <v>231</v>
      </c>
      <c r="AT191" s="142" t="s">
        <v>144</v>
      </c>
      <c r="AU191" s="142" t="s">
        <v>83</v>
      </c>
      <c r="AY191" s="16" t="s">
        <v>142</v>
      </c>
      <c r="BE191" s="143">
        <f t="shared" si="24"/>
        <v>0</v>
      </c>
      <c r="BF191" s="143">
        <f t="shared" si="25"/>
        <v>0</v>
      </c>
      <c r="BG191" s="143">
        <f t="shared" si="26"/>
        <v>0</v>
      </c>
      <c r="BH191" s="143">
        <f t="shared" si="27"/>
        <v>0</v>
      </c>
      <c r="BI191" s="143">
        <f t="shared" si="28"/>
        <v>0</v>
      </c>
      <c r="BJ191" s="16" t="s">
        <v>81</v>
      </c>
      <c r="BK191" s="143">
        <f t="shared" si="29"/>
        <v>0</v>
      </c>
      <c r="BL191" s="16" t="s">
        <v>231</v>
      </c>
      <c r="BM191" s="142" t="s">
        <v>2139</v>
      </c>
    </row>
    <row r="192" spans="2:65" s="1" customFormat="1" ht="48.75">
      <c r="B192" s="31"/>
      <c r="D192" s="145" t="s">
        <v>2058</v>
      </c>
      <c r="F192" s="183" t="s">
        <v>2140</v>
      </c>
      <c r="I192" s="184"/>
      <c r="L192" s="31"/>
      <c r="M192" s="185"/>
      <c r="T192" s="55"/>
      <c r="AT192" s="16" t="s">
        <v>2058</v>
      </c>
      <c r="AU192" s="16" t="s">
        <v>83</v>
      </c>
    </row>
    <row r="193" spans="2:65" s="1" customFormat="1" ht="21.75" customHeight="1">
      <c r="B193" s="31"/>
      <c r="C193" s="131" t="s">
        <v>401</v>
      </c>
      <c r="D193" s="131" t="s">
        <v>144</v>
      </c>
      <c r="E193" s="132" t="s">
        <v>2141</v>
      </c>
      <c r="F193" s="133" t="s">
        <v>2142</v>
      </c>
      <c r="G193" s="134" t="s">
        <v>309</v>
      </c>
      <c r="H193" s="135">
        <v>46</v>
      </c>
      <c r="I193" s="136"/>
      <c r="J193" s="137">
        <f>ROUND(I193*H193,2)</f>
        <v>0</v>
      </c>
      <c r="K193" s="133" t="s">
        <v>1</v>
      </c>
      <c r="L193" s="31"/>
      <c r="M193" s="138" t="s">
        <v>1</v>
      </c>
      <c r="N193" s="139" t="s">
        <v>38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231</v>
      </c>
      <c r="AT193" s="142" t="s">
        <v>144</v>
      </c>
      <c r="AU193" s="142" t="s">
        <v>83</v>
      </c>
      <c r="AY193" s="16" t="s">
        <v>142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81</v>
      </c>
      <c r="BK193" s="143">
        <f>ROUND(I193*H193,2)</f>
        <v>0</v>
      </c>
      <c r="BL193" s="16" t="s">
        <v>231</v>
      </c>
      <c r="BM193" s="142" t="s">
        <v>2143</v>
      </c>
    </row>
    <row r="194" spans="2:65" s="1" customFormat="1" ht="48.75">
      <c r="B194" s="31"/>
      <c r="D194" s="145" t="s">
        <v>2058</v>
      </c>
      <c r="F194" s="183" t="s">
        <v>2140</v>
      </c>
      <c r="I194" s="184"/>
      <c r="L194" s="31"/>
      <c r="M194" s="185"/>
      <c r="T194" s="55"/>
      <c r="AT194" s="16" t="s">
        <v>2058</v>
      </c>
      <c r="AU194" s="16" t="s">
        <v>83</v>
      </c>
    </row>
    <row r="195" spans="2:65" s="1" customFormat="1" ht="21.75" customHeight="1">
      <c r="B195" s="31"/>
      <c r="C195" s="131" t="s">
        <v>406</v>
      </c>
      <c r="D195" s="131" t="s">
        <v>144</v>
      </c>
      <c r="E195" s="132" t="s">
        <v>2144</v>
      </c>
      <c r="F195" s="133" t="s">
        <v>2145</v>
      </c>
      <c r="G195" s="134" t="s">
        <v>309</v>
      </c>
      <c r="H195" s="135">
        <v>12</v>
      </c>
      <c r="I195" s="136"/>
      <c r="J195" s="137">
        <f>ROUND(I195*H195,2)</f>
        <v>0</v>
      </c>
      <c r="K195" s="133" t="s">
        <v>1</v>
      </c>
      <c r="L195" s="31"/>
      <c r="M195" s="138" t="s">
        <v>1</v>
      </c>
      <c r="N195" s="139" t="s">
        <v>38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231</v>
      </c>
      <c r="AT195" s="142" t="s">
        <v>144</v>
      </c>
      <c r="AU195" s="142" t="s">
        <v>83</v>
      </c>
      <c r="AY195" s="16" t="s">
        <v>142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81</v>
      </c>
      <c r="BK195" s="143">
        <f>ROUND(I195*H195,2)</f>
        <v>0</v>
      </c>
      <c r="BL195" s="16" t="s">
        <v>231</v>
      </c>
      <c r="BM195" s="142" t="s">
        <v>2146</v>
      </c>
    </row>
    <row r="196" spans="2:65" s="1" customFormat="1" ht="58.5">
      <c r="B196" s="31"/>
      <c r="D196" s="145" t="s">
        <v>2058</v>
      </c>
      <c r="F196" s="183" t="s">
        <v>2147</v>
      </c>
      <c r="I196" s="184"/>
      <c r="L196" s="31"/>
      <c r="M196" s="185"/>
      <c r="T196" s="55"/>
      <c r="AT196" s="16" t="s">
        <v>2058</v>
      </c>
      <c r="AU196" s="16" t="s">
        <v>83</v>
      </c>
    </row>
    <row r="197" spans="2:65" s="1" customFormat="1" ht="21.75" customHeight="1">
      <c r="B197" s="31"/>
      <c r="C197" s="131" t="s">
        <v>411</v>
      </c>
      <c r="D197" s="131" t="s">
        <v>144</v>
      </c>
      <c r="E197" s="132" t="s">
        <v>2148</v>
      </c>
      <c r="F197" s="133" t="s">
        <v>2149</v>
      </c>
      <c r="G197" s="134" t="s">
        <v>309</v>
      </c>
      <c r="H197" s="135">
        <v>11</v>
      </c>
      <c r="I197" s="136"/>
      <c r="J197" s="137">
        <f>ROUND(I197*H197,2)</f>
        <v>0</v>
      </c>
      <c r="K197" s="133" t="s">
        <v>1</v>
      </c>
      <c r="L197" s="31"/>
      <c r="M197" s="138" t="s">
        <v>1</v>
      </c>
      <c r="N197" s="139" t="s">
        <v>38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231</v>
      </c>
      <c r="AT197" s="142" t="s">
        <v>144</v>
      </c>
      <c r="AU197" s="142" t="s">
        <v>83</v>
      </c>
      <c r="AY197" s="16" t="s">
        <v>142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81</v>
      </c>
      <c r="BK197" s="143">
        <f>ROUND(I197*H197,2)</f>
        <v>0</v>
      </c>
      <c r="BL197" s="16" t="s">
        <v>231</v>
      </c>
      <c r="BM197" s="142" t="s">
        <v>2150</v>
      </c>
    </row>
    <row r="198" spans="2:65" s="1" customFormat="1" ht="48.75">
      <c r="B198" s="31"/>
      <c r="D198" s="145" t="s">
        <v>2058</v>
      </c>
      <c r="F198" s="183" t="s">
        <v>2140</v>
      </c>
      <c r="I198" s="184"/>
      <c r="L198" s="31"/>
      <c r="M198" s="185"/>
      <c r="T198" s="55"/>
      <c r="AT198" s="16" t="s">
        <v>2058</v>
      </c>
      <c r="AU198" s="16" t="s">
        <v>83</v>
      </c>
    </row>
    <row r="199" spans="2:65" s="1" customFormat="1" ht="33" customHeight="1">
      <c r="B199" s="31"/>
      <c r="C199" s="131" t="s">
        <v>415</v>
      </c>
      <c r="D199" s="131" t="s">
        <v>144</v>
      </c>
      <c r="E199" s="132" t="s">
        <v>2151</v>
      </c>
      <c r="F199" s="133" t="s">
        <v>2152</v>
      </c>
      <c r="G199" s="134" t="s">
        <v>309</v>
      </c>
      <c r="H199" s="135">
        <v>11</v>
      </c>
      <c r="I199" s="136"/>
      <c r="J199" s="137">
        <f t="shared" ref="J199:J219" si="30">ROUND(I199*H199,2)</f>
        <v>0</v>
      </c>
      <c r="K199" s="133" t="s">
        <v>1</v>
      </c>
      <c r="L199" s="31"/>
      <c r="M199" s="138" t="s">
        <v>1</v>
      </c>
      <c r="N199" s="139" t="s">
        <v>38</v>
      </c>
      <c r="P199" s="140">
        <f t="shared" ref="P199:P219" si="31">O199*H199</f>
        <v>0</v>
      </c>
      <c r="Q199" s="140">
        <v>0</v>
      </c>
      <c r="R199" s="140">
        <f t="shared" ref="R199:R219" si="32">Q199*H199</f>
        <v>0</v>
      </c>
      <c r="S199" s="140">
        <v>0</v>
      </c>
      <c r="T199" s="141">
        <f t="shared" ref="T199:T219" si="33">S199*H199</f>
        <v>0</v>
      </c>
      <c r="AR199" s="142" t="s">
        <v>231</v>
      </c>
      <c r="AT199" s="142" t="s">
        <v>144</v>
      </c>
      <c r="AU199" s="142" t="s">
        <v>83</v>
      </c>
      <c r="AY199" s="16" t="s">
        <v>142</v>
      </c>
      <c r="BE199" s="143">
        <f t="shared" ref="BE199:BE219" si="34">IF(N199="základní",J199,0)</f>
        <v>0</v>
      </c>
      <c r="BF199" s="143">
        <f t="shared" ref="BF199:BF219" si="35">IF(N199="snížená",J199,0)</f>
        <v>0</v>
      </c>
      <c r="BG199" s="143">
        <f t="shared" ref="BG199:BG219" si="36">IF(N199="zákl. přenesená",J199,0)</f>
        <v>0</v>
      </c>
      <c r="BH199" s="143">
        <f t="shared" ref="BH199:BH219" si="37">IF(N199="sníž. přenesená",J199,0)</f>
        <v>0</v>
      </c>
      <c r="BI199" s="143">
        <f t="shared" ref="BI199:BI219" si="38">IF(N199="nulová",J199,0)</f>
        <v>0</v>
      </c>
      <c r="BJ199" s="16" t="s">
        <v>81</v>
      </c>
      <c r="BK199" s="143">
        <f t="shared" ref="BK199:BK219" si="39">ROUND(I199*H199,2)</f>
        <v>0</v>
      </c>
      <c r="BL199" s="16" t="s">
        <v>231</v>
      </c>
      <c r="BM199" s="142" t="s">
        <v>2153</v>
      </c>
    </row>
    <row r="200" spans="2:65" s="1" customFormat="1" ht="33" customHeight="1">
      <c r="B200" s="31"/>
      <c r="C200" s="131" t="s">
        <v>421</v>
      </c>
      <c r="D200" s="131" t="s">
        <v>144</v>
      </c>
      <c r="E200" s="132" t="s">
        <v>2154</v>
      </c>
      <c r="F200" s="133" t="s">
        <v>2155</v>
      </c>
      <c r="G200" s="134" t="s">
        <v>309</v>
      </c>
      <c r="H200" s="135">
        <v>38</v>
      </c>
      <c r="I200" s="136"/>
      <c r="J200" s="137">
        <f t="shared" si="30"/>
        <v>0</v>
      </c>
      <c r="K200" s="133" t="s">
        <v>1</v>
      </c>
      <c r="L200" s="31"/>
      <c r="M200" s="138" t="s">
        <v>1</v>
      </c>
      <c r="N200" s="139" t="s">
        <v>38</v>
      </c>
      <c r="P200" s="140">
        <f t="shared" si="31"/>
        <v>0</v>
      </c>
      <c r="Q200" s="140">
        <v>0</v>
      </c>
      <c r="R200" s="140">
        <f t="shared" si="32"/>
        <v>0</v>
      </c>
      <c r="S200" s="140">
        <v>0</v>
      </c>
      <c r="T200" s="141">
        <f t="shared" si="33"/>
        <v>0</v>
      </c>
      <c r="AR200" s="142" t="s">
        <v>231</v>
      </c>
      <c r="AT200" s="142" t="s">
        <v>144</v>
      </c>
      <c r="AU200" s="142" t="s">
        <v>83</v>
      </c>
      <c r="AY200" s="16" t="s">
        <v>142</v>
      </c>
      <c r="BE200" s="143">
        <f t="shared" si="34"/>
        <v>0</v>
      </c>
      <c r="BF200" s="143">
        <f t="shared" si="35"/>
        <v>0</v>
      </c>
      <c r="BG200" s="143">
        <f t="shared" si="36"/>
        <v>0</v>
      </c>
      <c r="BH200" s="143">
        <f t="shared" si="37"/>
        <v>0</v>
      </c>
      <c r="BI200" s="143">
        <f t="shared" si="38"/>
        <v>0</v>
      </c>
      <c r="BJ200" s="16" t="s">
        <v>81</v>
      </c>
      <c r="BK200" s="143">
        <f t="shared" si="39"/>
        <v>0</v>
      </c>
      <c r="BL200" s="16" t="s">
        <v>231</v>
      </c>
      <c r="BM200" s="142" t="s">
        <v>2156</v>
      </c>
    </row>
    <row r="201" spans="2:65" s="1" customFormat="1" ht="33" customHeight="1">
      <c r="B201" s="31"/>
      <c r="C201" s="131" t="s">
        <v>425</v>
      </c>
      <c r="D201" s="131" t="s">
        <v>144</v>
      </c>
      <c r="E201" s="132" t="s">
        <v>2157</v>
      </c>
      <c r="F201" s="133" t="s">
        <v>2158</v>
      </c>
      <c r="G201" s="134" t="s">
        <v>309</v>
      </c>
      <c r="H201" s="135">
        <v>22</v>
      </c>
      <c r="I201" s="136"/>
      <c r="J201" s="137">
        <f t="shared" si="30"/>
        <v>0</v>
      </c>
      <c r="K201" s="133" t="s">
        <v>1</v>
      </c>
      <c r="L201" s="31"/>
      <c r="M201" s="138" t="s">
        <v>1</v>
      </c>
      <c r="N201" s="139" t="s">
        <v>38</v>
      </c>
      <c r="P201" s="140">
        <f t="shared" si="31"/>
        <v>0</v>
      </c>
      <c r="Q201" s="140">
        <v>0</v>
      </c>
      <c r="R201" s="140">
        <f t="shared" si="32"/>
        <v>0</v>
      </c>
      <c r="S201" s="140">
        <v>0</v>
      </c>
      <c r="T201" s="141">
        <f t="shared" si="33"/>
        <v>0</v>
      </c>
      <c r="AR201" s="142" t="s">
        <v>231</v>
      </c>
      <c r="AT201" s="142" t="s">
        <v>144</v>
      </c>
      <c r="AU201" s="142" t="s">
        <v>83</v>
      </c>
      <c r="AY201" s="16" t="s">
        <v>142</v>
      </c>
      <c r="BE201" s="143">
        <f t="shared" si="34"/>
        <v>0</v>
      </c>
      <c r="BF201" s="143">
        <f t="shared" si="35"/>
        <v>0</v>
      </c>
      <c r="BG201" s="143">
        <f t="shared" si="36"/>
        <v>0</v>
      </c>
      <c r="BH201" s="143">
        <f t="shared" si="37"/>
        <v>0</v>
      </c>
      <c r="BI201" s="143">
        <f t="shared" si="38"/>
        <v>0</v>
      </c>
      <c r="BJ201" s="16" t="s">
        <v>81</v>
      </c>
      <c r="BK201" s="143">
        <f t="shared" si="39"/>
        <v>0</v>
      </c>
      <c r="BL201" s="16" t="s">
        <v>231</v>
      </c>
      <c r="BM201" s="142" t="s">
        <v>2159</v>
      </c>
    </row>
    <row r="202" spans="2:65" s="1" customFormat="1" ht="33" customHeight="1">
      <c r="B202" s="31"/>
      <c r="C202" s="131" t="s">
        <v>429</v>
      </c>
      <c r="D202" s="131" t="s">
        <v>144</v>
      </c>
      <c r="E202" s="132" t="s">
        <v>2160</v>
      </c>
      <c r="F202" s="133" t="s">
        <v>2161</v>
      </c>
      <c r="G202" s="134" t="s">
        <v>309</v>
      </c>
      <c r="H202" s="135">
        <v>17</v>
      </c>
      <c r="I202" s="136"/>
      <c r="J202" s="137">
        <f t="shared" si="30"/>
        <v>0</v>
      </c>
      <c r="K202" s="133" t="s">
        <v>1</v>
      </c>
      <c r="L202" s="31"/>
      <c r="M202" s="138" t="s">
        <v>1</v>
      </c>
      <c r="N202" s="139" t="s">
        <v>38</v>
      </c>
      <c r="P202" s="140">
        <f t="shared" si="31"/>
        <v>0</v>
      </c>
      <c r="Q202" s="140">
        <v>0</v>
      </c>
      <c r="R202" s="140">
        <f t="shared" si="32"/>
        <v>0</v>
      </c>
      <c r="S202" s="140">
        <v>0</v>
      </c>
      <c r="T202" s="141">
        <f t="shared" si="33"/>
        <v>0</v>
      </c>
      <c r="AR202" s="142" t="s">
        <v>231</v>
      </c>
      <c r="AT202" s="142" t="s">
        <v>144</v>
      </c>
      <c r="AU202" s="142" t="s">
        <v>83</v>
      </c>
      <c r="AY202" s="16" t="s">
        <v>142</v>
      </c>
      <c r="BE202" s="143">
        <f t="shared" si="34"/>
        <v>0</v>
      </c>
      <c r="BF202" s="143">
        <f t="shared" si="35"/>
        <v>0</v>
      </c>
      <c r="BG202" s="143">
        <f t="shared" si="36"/>
        <v>0</v>
      </c>
      <c r="BH202" s="143">
        <f t="shared" si="37"/>
        <v>0</v>
      </c>
      <c r="BI202" s="143">
        <f t="shared" si="38"/>
        <v>0</v>
      </c>
      <c r="BJ202" s="16" t="s">
        <v>81</v>
      </c>
      <c r="BK202" s="143">
        <f t="shared" si="39"/>
        <v>0</v>
      </c>
      <c r="BL202" s="16" t="s">
        <v>231</v>
      </c>
      <c r="BM202" s="142" t="s">
        <v>2162</v>
      </c>
    </row>
    <row r="203" spans="2:65" s="1" customFormat="1" ht="33" customHeight="1">
      <c r="B203" s="31"/>
      <c r="C203" s="131" t="s">
        <v>437</v>
      </c>
      <c r="D203" s="131" t="s">
        <v>144</v>
      </c>
      <c r="E203" s="132" t="s">
        <v>2163</v>
      </c>
      <c r="F203" s="133" t="s">
        <v>2164</v>
      </c>
      <c r="G203" s="134" t="s">
        <v>309</v>
      </c>
      <c r="H203" s="135">
        <v>3</v>
      </c>
      <c r="I203" s="136"/>
      <c r="J203" s="137">
        <f t="shared" si="30"/>
        <v>0</v>
      </c>
      <c r="K203" s="133" t="s">
        <v>1</v>
      </c>
      <c r="L203" s="31"/>
      <c r="M203" s="138" t="s">
        <v>1</v>
      </c>
      <c r="N203" s="139" t="s">
        <v>38</v>
      </c>
      <c r="P203" s="140">
        <f t="shared" si="31"/>
        <v>0</v>
      </c>
      <c r="Q203" s="140">
        <v>0</v>
      </c>
      <c r="R203" s="140">
        <f t="shared" si="32"/>
        <v>0</v>
      </c>
      <c r="S203" s="140">
        <v>0</v>
      </c>
      <c r="T203" s="141">
        <f t="shared" si="33"/>
        <v>0</v>
      </c>
      <c r="AR203" s="142" t="s">
        <v>231</v>
      </c>
      <c r="AT203" s="142" t="s">
        <v>144</v>
      </c>
      <c r="AU203" s="142" t="s">
        <v>83</v>
      </c>
      <c r="AY203" s="16" t="s">
        <v>142</v>
      </c>
      <c r="BE203" s="143">
        <f t="shared" si="34"/>
        <v>0</v>
      </c>
      <c r="BF203" s="143">
        <f t="shared" si="35"/>
        <v>0</v>
      </c>
      <c r="BG203" s="143">
        <f t="shared" si="36"/>
        <v>0</v>
      </c>
      <c r="BH203" s="143">
        <f t="shared" si="37"/>
        <v>0</v>
      </c>
      <c r="BI203" s="143">
        <f t="shared" si="38"/>
        <v>0</v>
      </c>
      <c r="BJ203" s="16" t="s">
        <v>81</v>
      </c>
      <c r="BK203" s="143">
        <f t="shared" si="39"/>
        <v>0</v>
      </c>
      <c r="BL203" s="16" t="s">
        <v>231</v>
      </c>
      <c r="BM203" s="142" t="s">
        <v>2165</v>
      </c>
    </row>
    <row r="204" spans="2:65" s="1" customFormat="1" ht="33" customHeight="1">
      <c r="B204" s="31"/>
      <c r="C204" s="131" t="s">
        <v>441</v>
      </c>
      <c r="D204" s="131" t="s">
        <v>144</v>
      </c>
      <c r="E204" s="132" t="s">
        <v>2166</v>
      </c>
      <c r="F204" s="133" t="s">
        <v>2167</v>
      </c>
      <c r="G204" s="134" t="s">
        <v>309</v>
      </c>
      <c r="H204" s="135">
        <v>8</v>
      </c>
      <c r="I204" s="136"/>
      <c r="J204" s="137">
        <f t="shared" si="30"/>
        <v>0</v>
      </c>
      <c r="K204" s="133" t="s">
        <v>1</v>
      </c>
      <c r="L204" s="31"/>
      <c r="M204" s="138" t="s">
        <v>1</v>
      </c>
      <c r="N204" s="139" t="s">
        <v>38</v>
      </c>
      <c r="P204" s="140">
        <f t="shared" si="31"/>
        <v>0</v>
      </c>
      <c r="Q204" s="140">
        <v>0</v>
      </c>
      <c r="R204" s="140">
        <f t="shared" si="32"/>
        <v>0</v>
      </c>
      <c r="S204" s="140">
        <v>0</v>
      </c>
      <c r="T204" s="141">
        <f t="shared" si="33"/>
        <v>0</v>
      </c>
      <c r="AR204" s="142" t="s">
        <v>231</v>
      </c>
      <c r="AT204" s="142" t="s">
        <v>144</v>
      </c>
      <c r="AU204" s="142" t="s">
        <v>83</v>
      </c>
      <c r="AY204" s="16" t="s">
        <v>142</v>
      </c>
      <c r="BE204" s="143">
        <f t="shared" si="34"/>
        <v>0</v>
      </c>
      <c r="BF204" s="143">
        <f t="shared" si="35"/>
        <v>0</v>
      </c>
      <c r="BG204" s="143">
        <f t="shared" si="36"/>
        <v>0</v>
      </c>
      <c r="BH204" s="143">
        <f t="shared" si="37"/>
        <v>0</v>
      </c>
      <c r="BI204" s="143">
        <f t="shared" si="38"/>
        <v>0</v>
      </c>
      <c r="BJ204" s="16" t="s">
        <v>81</v>
      </c>
      <c r="BK204" s="143">
        <f t="shared" si="39"/>
        <v>0</v>
      </c>
      <c r="BL204" s="16" t="s">
        <v>231</v>
      </c>
      <c r="BM204" s="142" t="s">
        <v>2168</v>
      </c>
    </row>
    <row r="205" spans="2:65" s="1" customFormat="1" ht="33" customHeight="1">
      <c r="B205" s="31"/>
      <c r="C205" s="131" t="s">
        <v>445</v>
      </c>
      <c r="D205" s="131" t="s">
        <v>144</v>
      </c>
      <c r="E205" s="132" t="s">
        <v>2169</v>
      </c>
      <c r="F205" s="133" t="s">
        <v>2170</v>
      </c>
      <c r="G205" s="134" t="s">
        <v>209</v>
      </c>
      <c r="H205" s="135">
        <v>1</v>
      </c>
      <c r="I205" s="136"/>
      <c r="J205" s="137">
        <f t="shared" si="30"/>
        <v>0</v>
      </c>
      <c r="K205" s="133" t="s">
        <v>1</v>
      </c>
      <c r="L205" s="31"/>
      <c r="M205" s="138" t="s">
        <v>1</v>
      </c>
      <c r="N205" s="139" t="s">
        <v>38</v>
      </c>
      <c r="P205" s="140">
        <f t="shared" si="31"/>
        <v>0</v>
      </c>
      <c r="Q205" s="140">
        <v>0</v>
      </c>
      <c r="R205" s="140">
        <f t="shared" si="32"/>
        <v>0</v>
      </c>
      <c r="S205" s="140">
        <v>0</v>
      </c>
      <c r="T205" s="141">
        <f t="shared" si="33"/>
        <v>0</v>
      </c>
      <c r="AR205" s="142" t="s">
        <v>231</v>
      </c>
      <c r="AT205" s="142" t="s">
        <v>144</v>
      </c>
      <c r="AU205" s="142" t="s">
        <v>83</v>
      </c>
      <c r="AY205" s="16" t="s">
        <v>142</v>
      </c>
      <c r="BE205" s="143">
        <f t="shared" si="34"/>
        <v>0</v>
      </c>
      <c r="BF205" s="143">
        <f t="shared" si="35"/>
        <v>0</v>
      </c>
      <c r="BG205" s="143">
        <f t="shared" si="36"/>
        <v>0</v>
      </c>
      <c r="BH205" s="143">
        <f t="shared" si="37"/>
        <v>0</v>
      </c>
      <c r="BI205" s="143">
        <f t="shared" si="38"/>
        <v>0</v>
      </c>
      <c r="BJ205" s="16" t="s">
        <v>81</v>
      </c>
      <c r="BK205" s="143">
        <f t="shared" si="39"/>
        <v>0</v>
      </c>
      <c r="BL205" s="16" t="s">
        <v>231</v>
      </c>
      <c r="BM205" s="142" t="s">
        <v>2171</v>
      </c>
    </row>
    <row r="206" spans="2:65" s="1" customFormat="1" ht="16.5" customHeight="1">
      <c r="B206" s="31"/>
      <c r="C206" s="131" t="s">
        <v>449</v>
      </c>
      <c r="D206" s="131" t="s">
        <v>144</v>
      </c>
      <c r="E206" s="132" t="s">
        <v>2172</v>
      </c>
      <c r="F206" s="133" t="s">
        <v>2173</v>
      </c>
      <c r="G206" s="134" t="s">
        <v>209</v>
      </c>
      <c r="H206" s="135">
        <v>1</v>
      </c>
      <c r="I206" s="136"/>
      <c r="J206" s="137">
        <f t="shared" si="30"/>
        <v>0</v>
      </c>
      <c r="K206" s="133" t="s">
        <v>1</v>
      </c>
      <c r="L206" s="31"/>
      <c r="M206" s="138" t="s">
        <v>1</v>
      </c>
      <c r="N206" s="139" t="s">
        <v>38</v>
      </c>
      <c r="P206" s="140">
        <f t="shared" si="31"/>
        <v>0</v>
      </c>
      <c r="Q206" s="140">
        <v>0</v>
      </c>
      <c r="R206" s="140">
        <f t="shared" si="32"/>
        <v>0</v>
      </c>
      <c r="S206" s="140">
        <v>0</v>
      </c>
      <c r="T206" s="141">
        <f t="shared" si="33"/>
        <v>0</v>
      </c>
      <c r="AR206" s="142" t="s">
        <v>231</v>
      </c>
      <c r="AT206" s="142" t="s">
        <v>144</v>
      </c>
      <c r="AU206" s="142" t="s">
        <v>83</v>
      </c>
      <c r="AY206" s="16" t="s">
        <v>142</v>
      </c>
      <c r="BE206" s="143">
        <f t="shared" si="34"/>
        <v>0</v>
      </c>
      <c r="BF206" s="143">
        <f t="shared" si="35"/>
        <v>0</v>
      </c>
      <c r="BG206" s="143">
        <f t="shared" si="36"/>
        <v>0</v>
      </c>
      <c r="BH206" s="143">
        <f t="shared" si="37"/>
        <v>0</v>
      </c>
      <c r="BI206" s="143">
        <f t="shared" si="38"/>
        <v>0</v>
      </c>
      <c r="BJ206" s="16" t="s">
        <v>81</v>
      </c>
      <c r="BK206" s="143">
        <f t="shared" si="39"/>
        <v>0</v>
      </c>
      <c r="BL206" s="16" t="s">
        <v>231</v>
      </c>
      <c r="BM206" s="142" t="s">
        <v>2174</v>
      </c>
    </row>
    <row r="207" spans="2:65" s="1" customFormat="1" ht="24.2" customHeight="1">
      <c r="B207" s="31"/>
      <c r="C207" s="131" t="s">
        <v>453</v>
      </c>
      <c r="D207" s="131" t="s">
        <v>144</v>
      </c>
      <c r="E207" s="132" t="s">
        <v>2175</v>
      </c>
      <c r="F207" s="133" t="s">
        <v>2176</v>
      </c>
      <c r="G207" s="134" t="s">
        <v>209</v>
      </c>
      <c r="H207" s="135">
        <v>3</v>
      </c>
      <c r="I207" s="136"/>
      <c r="J207" s="137">
        <f t="shared" si="30"/>
        <v>0</v>
      </c>
      <c r="K207" s="133" t="s">
        <v>1</v>
      </c>
      <c r="L207" s="31"/>
      <c r="M207" s="138" t="s">
        <v>1</v>
      </c>
      <c r="N207" s="139" t="s">
        <v>38</v>
      </c>
      <c r="P207" s="140">
        <f t="shared" si="31"/>
        <v>0</v>
      </c>
      <c r="Q207" s="140">
        <v>0</v>
      </c>
      <c r="R207" s="140">
        <f t="shared" si="32"/>
        <v>0</v>
      </c>
      <c r="S207" s="140">
        <v>0</v>
      </c>
      <c r="T207" s="141">
        <f t="shared" si="33"/>
        <v>0</v>
      </c>
      <c r="AR207" s="142" t="s">
        <v>231</v>
      </c>
      <c r="AT207" s="142" t="s">
        <v>144</v>
      </c>
      <c r="AU207" s="142" t="s">
        <v>83</v>
      </c>
      <c r="AY207" s="16" t="s">
        <v>142</v>
      </c>
      <c r="BE207" s="143">
        <f t="shared" si="34"/>
        <v>0</v>
      </c>
      <c r="BF207" s="143">
        <f t="shared" si="35"/>
        <v>0</v>
      </c>
      <c r="BG207" s="143">
        <f t="shared" si="36"/>
        <v>0</v>
      </c>
      <c r="BH207" s="143">
        <f t="shared" si="37"/>
        <v>0</v>
      </c>
      <c r="BI207" s="143">
        <f t="shared" si="38"/>
        <v>0</v>
      </c>
      <c r="BJ207" s="16" t="s">
        <v>81</v>
      </c>
      <c r="BK207" s="143">
        <f t="shared" si="39"/>
        <v>0</v>
      </c>
      <c r="BL207" s="16" t="s">
        <v>231</v>
      </c>
      <c r="BM207" s="142" t="s">
        <v>2177</v>
      </c>
    </row>
    <row r="208" spans="2:65" s="1" customFormat="1" ht="24.2" customHeight="1">
      <c r="B208" s="31"/>
      <c r="C208" s="131" t="s">
        <v>459</v>
      </c>
      <c r="D208" s="131" t="s">
        <v>144</v>
      </c>
      <c r="E208" s="132" t="s">
        <v>2178</v>
      </c>
      <c r="F208" s="133" t="s">
        <v>2179</v>
      </c>
      <c r="G208" s="134" t="s">
        <v>209</v>
      </c>
      <c r="H208" s="135">
        <v>1</v>
      </c>
      <c r="I208" s="136"/>
      <c r="J208" s="137">
        <f t="shared" si="30"/>
        <v>0</v>
      </c>
      <c r="K208" s="133" t="s">
        <v>1</v>
      </c>
      <c r="L208" s="31"/>
      <c r="M208" s="138" t="s">
        <v>1</v>
      </c>
      <c r="N208" s="139" t="s">
        <v>38</v>
      </c>
      <c r="P208" s="140">
        <f t="shared" si="31"/>
        <v>0</v>
      </c>
      <c r="Q208" s="140">
        <v>0</v>
      </c>
      <c r="R208" s="140">
        <f t="shared" si="32"/>
        <v>0</v>
      </c>
      <c r="S208" s="140">
        <v>0</v>
      </c>
      <c r="T208" s="141">
        <f t="shared" si="33"/>
        <v>0</v>
      </c>
      <c r="AR208" s="142" t="s">
        <v>231</v>
      </c>
      <c r="AT208" s="142" t="s">
        <v>144</v>
      </c>
      <c r="AU208" s="142" t="s">
        <v>83</v>
      </c>
      <c r="AY208" s="16" t="s">
        <v>142</v>
      </c>
      <c r="BE208" s="143">
        <f t="shared" si="34"/>
        <v>0</v>
      </c>
      <c r="BF208" s="143">
        <f t="shared" si="35"/>
        <v>0</v>
      </c>
      <c r="BG208" s="143">
        <f t="shared" si="36"/>
        <v>0</v>
      </c>
      <c r="BH208" s="143">
        <f t="shared" si="37"/>
        <v>0</v>
      </c>
      <c r="BI208" s="143">
        <f t="shared" si="38"/>
        <v>0</v>
      </c>
      <c r="BJ208" s="16" t="s">
        <v>81</v>
      </c>
      <c r="BK208" s="143">
        <f t="shared" si="39"/>
        <v>0</v>
      </c>
      <c r="BL208" s="16" t="s">
        <v>231</v>
      </c>
      <c r="BM208" s="142" t="s">
        <v>2180</v>
      </c>
    </row>
    <row r="209" spans="2:65" s="1" customFormat="1" ht="33" customHeight="1">
      <c r="B209" s="31"/>
      <c r="C209" s="131" t="s">
        <v>463</v>
      </c>
      <c r="D209" s="131" t="s">
        <v>144</v>
      </c>
      <c r="E209" s="132" t="s">
        <v>2181</v>
      </c>
      <c r="F209" s="133" t="s">
        <v>2182</v>
      </c>
      <c r="G209" s="134" t="s">
        <v>209</v>
      </c>
      <c r="H209" s="135">
        <v>3</v>
      </c>
      <c r="I209" s="136"/>
      <c r="J209" s="137">
        <f t="shared" si="30"/>
        <v>0</v>
      </c>
      <c r="K209" s="133" t="s">
        <v>1</v>
      </c>
      <c r="L209" s="31"/>
      <c r="M209" s="138" t="s">
        <v>1</v>
      </c>
      <c r="N209" s="139" t="s">
        <v>38</v>
      </c>
      <c r="P209" s="140">
        <f t="shared" si="31"/>
        <v>0</v>
      </c>
      <c r="Q209" s="140">
        <v>0</v>
      </c>
      <c r="R209" s="140">
        <f t="shared" si="32"/>
        <v>0</v>
      </c>
      <c r="S209" s="140">
        <v>0</v>
      </c>
      <c r="T209" s="141">
        <f t="shared" si="33"/>
        <v>0</v>
      </c>
      <c r="AR209" s="142" t="s">
        <v>231</v>
      </c>
      <c r="AT209" s="142" t="s">
        <v>144</v>
      </c>
      <c r="AU209" s="142" t="s">
        <v>83</v>
      </c>
      <c r="AY209" s="16" t="s">
        <v>142</v>
      </c>
      <c r="BE209" s="143">
        <f t="shared" si="34"/>
        <v>0</v>
      </c>
      <c r="BF209" s="143">
        <f t="shared" si="35"/>
        <v>0</v>
      </c>
      <c r="BG209" s="143">
        <f t="shared" si="36"/>
        <v>0</v>
      </c>
      <c r="BH209" s="143">
        <f t="shared" si="37"/>
        <v>0</v>
      </c>
      <c r="BI209" s="143">
        <f t="shared" si="38"/>
        <v>0</v>
      </c>
      <c r="BJ209" s="16" t="s">
        <v>81</v>
      </c>
      <c r="BK209" s="143">
        <f t="shared" si="39"/>
        <v>0</v>
      </c>
      <c r="BL209" s="16" t="s">
        <v>231</v>
      </c>
      <c r="BM209" s="142" t="s">
        <v>2183</v>
      </c>
    </row>
    <row r="210" spans="2:65" s="1" customFormat="1" ht="24.2" customHeight="1">
      <c r="B210" s="31"/>
      <c r="C210" s="131" t="s">
        <v>468</v>
      </c>
      <c r="D210" s="131" t="s">
        <v>144</v>
      </c>
      <c r="E210" s="132" t="s">
        <v>2184</v>
      </c>
      <c r="F210" s="133" t="s">
        <v>2185</v>
      </c>
      <c r="G210" s="134" t="s">
        <v>209</v>
      </c>
      <c r="H210" s="135">
        <v>1</v>
      </c>
      <c r="I210" s="136"/>
      <c r="J210" s="137">
        <f t="shared" si="30"/>
        <v>0</v>
      </c>
      <c r="K210" s="133" t="s">
        <v>1</v>
      </c>
      <c r="L210" s="31"/>
      <c r="M210" s="138" t="s">
        <v>1</v>
      </c>
      <c r="N210" s="139" t="s">
        <v>38</v>
      </c>
      <c r="P210" s="140">
        <f t="shared" si="31"/>
        <v>0</v>
      </c>
      <c r="Q210" s="140">
        <v>0</v>
      </c>
      <c r="R210" s="140">
        <f t="shared" si="32"/>
        <v>0</v>
      </c>
      <c r="S210" s="140">
        <v>0</v>
      </c>
      <c r="T210" s="141">
        <f t="shared" si="33"/>
        <v>0</v>
      </c>
      <c r="AR210" s="142" t="s">
        <v>231</v>
      </c>
      <c r="AT210" s="142" t="s">
        <v>144</v>
      </c>
      <c r="AU210" s="142" t="s">
        <v>83</v>
      </c>
      <c r="AY210" s="16" t="s">
        <v>142</v>
      </c>
      <c r="BE210" s="143">
        <f t="shared" si="34"/>
        <v>0</v>
      </c>
      <c r="BF210" s="143">
        <f t="shared" si="35"/>
        <v>0</v>
      </c>
      <c r="BG210" s="143">
        <f t="shared" si="36"/>
        <v>0</v>
      </c>
      <c r="BH210" s="143">
        <f t="shared" si="37"/>
        <v>0</v>
      </c>
      <c r="BI210" s="143">
        <f t="shared" si="38"/>
        <v>0</v>
      </c>
      <c r="BJ210" s="16" t="s">
        <v>81</v>
      </c>
      <c r="BK210" s="143">
        <f t="shared" si="39"/>
        <v>0</v>
      </c>
      <c r="BL210" s="16" t="s">
        <v>231</v>
      </c>
      <c r="BM210" s="142" t="s">
        <v>2186</v>
      </c>
    </row>
    <row r="211" spans="2:65" s="1" customFormat="1" ht="33" customHeight="1">
      <c r="B211" s="31"/>
      <c r="C211" s="131" t="s">
        <v>473</v>
      </c>
      <c r="D211" s="131" t="s">
        <v>144</v>
      </c>
      <c r="E211" s="132" t="s">
        <v>2187</v>
      </c>
      <c r="F211" s="133" t="s">
        <v>2188</v>
      </c>
      <c r="G211" s="134" t="s">
        <v>209</v>
      </c>
      <c r="H211" s="135">
        <v>1</v>
      </c>
      <c r="I211" s="136"/>
      <c r="J211" s="137">
        <f t="shared" si="30"/>
        <v>0</v>
      </c>
      <c r="K211" s="133" t="s">
        <v>1</v>
      </c>
      <c r="L211" s="31"/>
      <c r="M211" s="138" t="s">
        <v>1</v>
      </c>
      <c r="N211" s="139" t="s">
        <v>38</v>
      </c>
      <c r="P211" s="140">
        <f t="shared" si="31"/>
        <v>0</v>
      </c>
      <c r="Q211" s="140">
        <v>0</v>
      </c>
      <c r="R211" s="140">
        <f t="shared" si="32"/>
        <v>0</v>
      </c>
      <c r="S211" s="140">
        <v>0</v>
      </c>
      <c r="T211" s="141">
        <f t="shared" si="33"/>
        <v>0</v>
      </c>
      <c r="AR211" s="142" t="s">
        <v>231</v>
      </c>
      <c r="AT211" s="142" t="s">
        <v>144</v>
      </c>
      <c r="AU211" s="142" t="s">
        <v>83</v>
      </c>
      <c r="AY211" s="16" t="s">
        <v>142</v>
      </c>
      <c r="BE211" s="143">
        <f t="shared" si="34"/>
        <v>0</v>
      </c>
      <c r="BF211" s="143">
        <f t="shared" si="35"/>
        <v>0</v>
      </c>
      <c r="BG211" s="143">
        <f t="shared" si="36"/>
        <v>0</v>
      </c>
      <c r="BH211" s="143">
        <f t="shared" si="37"/>
        <v>0</v>
      </c>
      <c r="BI211" s="143">
        <f t="shared" si="38"/>
        <v>0</v>
      </c>
      <c r="BJ211" s="16" t="s">
        <v>81</v>
      </c>
      <c r="BK211" s="143">
        <f t="shared" si="39"/>
        <v>0</v>
      </c>
      <c r="BL211" s="16" t="s">
        <v>231</v>
      </c>
      <c r="BM211" s="142" t="s">
        <v>2189</v>
      </c>
    </row>
    <row r="212" spans="2:65" s="1" customFormat="1" ht="33" customHeight="1">
      <c r="B212" s="31"/>
      <c r="C212" s="131" t="s">
        <v>477</v>
      </c>
      <c r="D212" s="131" t="s">
        <v>144</v>
      </c>
      <c r="E212" s="132" t="s">
        <v>2190</v>
      </c>
      <c r="F212" s="133" t="s">
        <v>2191</v>
      </c>
      <c r="G212" s="134" t="s">
        <v>209</v>
      </c>
      <c r="H212" s="135">
        <v>1</v>
      </c>
      <c r="I212" s="136"/>
      <c r="J212" s="137">
        <f t="shared" si="30"/>
        <v>0</v>
      </c>
      <c r="K212" s="133" t="s">
        <v>1</v>
      </c>
      <c r="L212" s="31"/>
      <c r="M212" s="138" t="s">
        <v>1</v>
      </c>
      <c r="N212" s="139" t="s">
        <v>38</v>
      </c>
      <c r="P212" s="140">
        <f t="shared" si="31"/>
        <v>0</v>
      </c>
      <c r="Q212" s="140">
        <v>0</v>
      </c>
      <c r="R212" s="140">
        <f t="shared" si="32"/>
        <v>0</v>
      </c>
      <c r="S212" s="140">
        <v>0</v>
      </c>
      <c r="T212" s="141">
        <f t="shared" si="33"/>
        <v>0</v>
      </c>
      <c r="AR212" s="142" t="s">
        <v>231</v>
      </c>
      <c r="AT212" s="142" t="s">
        <v>144</v>
      </c>
      <c r="AU212" s="142" t="s">
        <v>83</v>
      </c>
      <c r="AY212" s="16" t="s">
        <v>142</v>
      </c>
      <c r="BE212" s="143">
        <f t="shared" si="34"/>
        <v>0</v>
      </c>
      <c r="BF212" s="143">
        <f t="shared" si="35"/>
        <v>0</v>
      </c>
      <c r="BG212" s="143">
        <f t="shared" si="36"/>
        <v>0</v>
      </c>
      <c r="BH212" s="143">
        <f t="shared" si="37"/>
        <v>0</v>
      </c>
      <c r="BI212" s="143">
        <f t="shared" si="38"/>
        <v>0</v>
      </c>
      <c r="BJ212" s="16" t="s">
        <v>81</v>
      </c>
      <c r="BK212" s="143">
        <f t="shared" si="39"/>
        <v>0</v>
      </c>
      <c r="BL212" s="16" t="s">
        <v>231</v>
      </c>
      <c r="BM212" s="142" t="s">
        <v>2192</v>
      </c>
    </row>
    <row r="213" spans="2:65" s="1" customFormat="1" ht="44.25" customHeight="1">
      <c r="B213" s="31"/>
      <c r="C213" s="131" t="s">
        <v>482</v>
      </c>
      <c r="D213" s="131" t="s">
        <v>144</v>
      </c>
      <c r="E213" s="132" t="s">
        <v>2193</v>
      </c>
      <c r="F213" s="133" t="s">
        <v>2194</v>
      </c>
      <c r="G213" s="134" t="s">
        <v>209</v>
      </c>
      <c r="H213" s="135">
        <v>1</v>
      </c>
      <c r="I213" s="136"/>
      <c r="J213" s="137">
        <f t="shared" si="30"/>
        <v>0</v>
      </c>
      <c r="K213" s="133" t="s">
        <v>1</v>
      </c>
      <c r="L213" s="31"/>
      <c r="M213" s="138" t="s">
        <v>1</v>
      </c>
      <c r="N213" s="139" t="s">
        <v>38</v>
      </c>
      <c r="P213" s="140">
        <f t="shared" si="31"/>
        <v>0</v>
      </c>
      <c r="Q213" s="140">
        <v>0</v>
      </c>
      <c r="R213" s="140">
        <f t="shared" si="32"/>
        <v>0</v>
      </c>
      <c r="S213" s="140">
        <v>0</v>
      </c>
      <c r="T213" s="141">
        <f t="shared" si="33"/>
        <v>0</v>
      </c>
      <c r="AR213" s="142" t="s">
        <v>231</v>
      </c>
      <c r="AT213" s="142" t="s">
        <v>144</v>
      </c>
      <c r="AU213" s="142" t="s">
        <v>83</v>
      </c>
      <c r="AY213" s="16" t="s">
        <v>142</v>
      </c>
      <c r="BE213" s="143">
        <f t="shared" si="34"/>
        <v>0</v>
      </c>
      <c r="BF213" s="143">
        <f t="shared" si="35"/>
        <v>0</v>
      </c>
      <c r="BG213" s="143">
        <f t="shared" si="36"/>
        <v>0</v>
      </c>
      <c r="BH213" s="143">
        <f t="shared" si="37"/>
        <v>0</v>
      </c>
      <c r="BI213" s="143">
        <f t="shared" si="38"/>
        <v>0</v>
      </c>
      <c r="BJ213" s="16" t="s">
        <v>81</v>
      </c>
      <c r="BK213" s="143">
        <f t="shared" si="39"/>
        <v>0</v>
      </c>
      <c r="BL213" s="16" t="s">
        <v>231</v>
      </c>
      <c r="BM213" s="142" t="s">
        <v>2195</v>
      </c>
    </row>
    <row r="214" spans="2:65" s="1" customFormat="1" ht="33" customHeight="1">
      <c r="B214" s="31"/>
      <c r="C214" s="131" t="s">
        <v>486</v>
      </c>
      <c r="D214" s="131" t="s">
        <v>144</v>
      </c>
      <c r="E214" s="132" t="s">
        <v>2196</v>
      </c>
      <c r="F214" s="133" t="s">
        <v>2197</v>
      </c>
      <c r="G214" s="134" t="s">
        <v>209</v>
      </c>
      <c r="H214" s="135">
        <v>4</v>
      </c>
      <c r="I214" s="136"/>
      <c r="J214" s="137">
        <f t="shared" si="30"/>
        <v>0</v>
      </c>
      <c r="K214" s="133" t="s">
        <v>1</v>
      </c>
      <c r="L214" s="31"/>
      <c r="M214" s="138" t="s">
        <v>1</v>
      </c>
      <c r="N214" s="139" t="s">
        <v>38</v>
      </c>
      <c r="P214" s="140">
        <f t="shared" si="31"/>
        <v>0</v>
      </c>
      <c r="Q214" s="140">
        <v>0</v>
      </c>
      <c r="R214" s="140">
        <f t="shared" si="32"/>
        <v>0</v>
      </c>
      <c r="S214" s="140">
        <v>0</v>
      </c>
      <c r="T214" s="141">
        <f t="shared" si="33"/>
        <v>0</v>
      </c>
      <c r="AR214" s="142" t="s">
        <v>231</v>
      </c>
      <c r="AT214" s="142" t="s">
        <v>144</v>
      </c>
      <c r="AU214" s="142" t="s">
        <v>83</v>
      </c>
      <c r="AY214" s="16" t="s">
        <v>142</v>
      </c>
      <c r="BE214" s="143">
        <f t="shared" si="34"/>
        <v>0</v>
      </c>
      <c r="BF214" s="143">
        <f t="shared" si="35"/>
        <v>0</v>
      </c>
      <c r="BG214" s="143">
        <f t="shared" si="36"/>
        <v>0</v>
      </c>
      <c r="BH214" s="143">
        <f t="shared" si="37"/>
        <v>0</v>
      </c>
      <c r="BI214" s="143">
        <f t="shared" si="38"/>
        <v>0</v>
      </c>
      <c r="BJ214" s="16" t="s">
        <v>81</v>
      </c>
      <c r="BK214" s="143">
        <f t="shared" si="39"/>
        <v>0</v>
      </c>
      <c r="BL214" s="16" t="s">
        <v>231</v>
      </c>
      <c r="BM214" s="142" t="s">
        <v>2198</v>
      </c>
    </row>
    <row r="215" spans="2:65" s="1" customFormat="1" ht="24.2" customHeight="1">
      <c r="B215" s="31"/>
      <c r="C215" s="131" t="s">
        <v>490</v>
      </c>
      <c r="D215" s="131" t="s">
        <v>144</v>
      </c>
      <c r="E215" s="132" t="s">
        <v>2199</v>
      </c>
      <c r="F215" s="133" t="s">
        <v>2200</v>
      </c>
      <c r="G215" s="134" t="s">
        <v>209</v>
      </c>
      <c r="H215" s="135">
        <v>1</v>
      </c>
      <c r="I215" s="136"/>
      <c r="J215" s="137">
        <f t="shared" si="30"/>
        <v>0</v>
      </c>
      <c r="K215" s="133" t="s">
        <v>1</v>
      </c>
      <c r="L215" s="31"/>
      <c r="M215" s="138" t="s">
        <v>1</v>
      </c>
      <c r="N215" s="139" t="s">
        <v>38</v>
      </c>
      <c r="P215" s="140">
        <f t="shared" si="31"/>
        <v>0</v>
      </c>
      <c r="Q215" s="140">
        <v>0</v>
      </c>
      <c r="R215" s="140">
        <f t="shared" si="32"/>
        <v>0</v>
      </c>
      <c r="S215" s="140">
        <v>0</v>
      </c>
      <c r="T215" s="141">
        <f t="shared" si="33"/>
        <v>0</v>
      </c>
      <c r="AR215" s="142" t="s">
        <v>231</v>
      </c>
      <c r="AT215" s="142" t="s">
        <v>144</v>
      </c>
      <c r="AU215" s="142" t="s">
        <v>83</v>
      </c>
      <c r="AY215" s="16" t="s">
        <v>142</v>
      </c>
      <c r="BE215" s="143">
        <f t="shared" si="34"/>
        <v>0</v>
      </c>
      <c r="BF215" s="143">
        <f t="shared" si="35"/>
        <v>0</v>
      </c>
      <c r="BG215" s="143">
        <f t="shared" si="36"/>
        <v>0</v>
      </c>
      <c r="BH215" s="143">
        <f t="shared" si="37"/>
        <v>0</v>
      </c>
      <c r="BI215" s="143">
        <f t="shared" si="38"/>
        <v>0</v>
      </c>
      <c r="BJ215" s="16" t="s">
        <v>81</v>
      </c>
      <c r="BK215" s="143">
        <f t="shared" si="39"/>
        <v>0</v>
      </c>
      <c r="BL215" s="16" t="s">
        <v>231</v>
      </c>
      <c r="BM215" s="142" t="s">
        <v>2201</v>
      </c>
    </row>
    <row r="216" spans="2:65" s="1" customFormat="1" ht="16.5" customHeight="1">
      <c r="B216" s="31"/>
      <c r="C216" s="159" t="s">
        <v>496</v>
      </c>
      <c r="D216" s="159" t="s">
        <v>212</v>
      </c>
      <c r="E216" s="160" t="s">
        <v>2202</v>
      </c>
      <c r="F216" s="161" t="s">
        <v>2203</v>
      </c>
      <c r="G216" s="162" t="s">
        <v>209</v>
      </c>
      <c r="H216" s="163">
        <v>1</v>
      </c>
      <c r="I216" s="164"/>
      <c r="J216" s="165">
        <f t="shared" si="30"/>
        <v>0</v>
      </c>
      <c r="K216" s="161" t="s">
        <v>1</v>
      </c>
      <c r="L216" s="166"/>
      <c r="M216" s="167" t="s">
        <v>1</v>
      </c>
      <c r="N216" s="168" t="s">
        <v>38</v>
      </c>
      <c r="P216" s="140">
        <f t="shared" si="31"/>
        <v>0</v>
      </c>
      <c r="Q216" s="140">
        <v>0</v>
      </c>
      <c r="R216" s="140">
        <f t="shared" si="32"/>
        <v>0</v>
      </c>
      <c r="S216" s="140">
        <v>0</v>
      </c>
      <c r="T216" s="141">
        <f t="shared" si="33"/>
        <v>0</v>
      </c>
      <c r="AR216" s="142" t="s">
        <v>314</v>
      </c>
      <c r="AT216" s="142" t="s">
        <v>212</v>
      </c>
      <c r="AU216" s="142" t="s">
        <v>83</v>
      </c>
      <c r="AY216" s="16" t="s">
        <v>142</v>
      </c>
      <c r="BE216" s="143">
        <f t="shared" si="34"/>
        <v>0</v>
      </c>
      <c r="BF216" s="143">
        <f t="shared" si="35"/>
        <v>0</v>
      </c>
      <c r="BG216" s="143">
        <f t="shared" si="36"/>
        <v>0</v>
      </c>
      <c r="BH216" s="143">
        <f t="shared" si="37"/>
        <v>0</v>
      </c>
      <c r="BI216" s="143">
        <f t="shared" si="38"/>
        <v>0</v>
      </c>
      <c r="BJ216" s="16" t="s">
        <v>81</v>
      </c>
      <c r="BK216" s="143">
        <f t="shared" si="39"/>
        <v>0</v>
      </c>
      <c r="BL216" s="16" t="s">
        <v>231</v>
      </c>
      <c r="BM216" s="142" t="s">
        <v>2204</v>
      </c>
    </row>
    <row r="217" spans="2:65" s="1" customFormat="1" ht="16.5" customHeight="1">
      <c r="B217" s="31"/>
      <c r="C217" s="159" t="s">
        <v>504</v>
      </c>
      <c r="D217" s="159" t="s">
        <v>212</v>
      </c>
      <c r="E217" s="160" t="s">
        <v>2205</v>
      </c>
      <c r="F217" s="161" t="s">
        <v>2206</v>
      </c>
      <c r="G217" s="162" t="s">
        <v>209</v>
      </c>
      <c r="H217" s="163">
        <v>1</v>
      </c>
      <c r="I217" s="164"/>
      <c r="J217" s="165">
        <f t="shared" si="30"/>
        <v>0</v>
      </c>
      <c r="K217" s="161" t="s">
        <v>1</v>
      </c>
      <c r="L217" s="166"/>
      <c r="M217" s="167" t="s">
        <v>1</v>
      </c>
      <c r="N217" s="168" t="s">
        <v>38</v>
      </c>
      <c r="P217" s="140">
        <f t="shared" si="31"/>
        <v>0</v>
      </c>
      <c r="Q217" s="140">
        <v>0</v>
      </c>
      <c r="R217" s="140">
        <f t="shared" si="32"/>
        <v>0</v>
      </c>
      <c r="S217" s="140">
        <v>0</v>
      </c>
      <c r="T217" s="141">
        <f t="shared" si="33"/>
        <v>0</v>
      </c>
      <c r="AR217" s="142" t="s">
        <v>314</v>
      </c>
      <c r="AT217" s="142" t="s">
        <v>212</v>
      </c>
      <c r="AU217" s="142" t="s">
        <v>83</v>
      </c>
      <c r="AY217" s="16" t="s">
        <v>142</v>
      </c>
      <c r="BE217" s="143">
        <f t="shared" si="34"/>
        <v>0</v>
      </c>
      <c r="BF217" s="143">
        <f t="shared" si="35"/>
        <v>0</v>
      </c>
      <c r="BG217" s="143">
        <f t="shared" si="36"/>
        <v>0</v>
      </c>
      <c r="BH217" s="143">
        <f t="shared" si="37"/>
        <v>0</v>
      </c>
      <c r="BI217" s="143">
        <f t="shared" si="38"/>
        <v>0</v>
      </c>
      <c r="BJ217" s="16" t="s">
        <v>81</v>
      </c>
      <c r="BK217" s="143">
        <f t="shared" si="39"/>
        <v>0</v>
      </c>
      <c r="BL217" s="16" t="s">
        <v>231</v>
      </c>
      <c r="BM217" s="142" t="s">
        <v>2207</v>
      </c>
    </row>
    <row r="218" spans="2:65" s="1" customFormat="1" ht="16.5" customHeight="1">
      <c r="B218" s="31"/>
      <c r="C218" s="131" t="s">
        <v>509</v>
      </c>
      <c r="D218" s="131" t="s">
        <v>144</v>
      </c>
      <c r="E218" s="132" t="s">
        <v>2208</v>
      </c>
      <c r="F218" s="133" t="s">
        <v>2209</v>
      </c>
      <c r="G218" s="134" t="s">
        <v>209</v>
      </c>
      <c r="H218" s="135">
        <v>1</v>
      </c>
      <c r="I218" s="136"/>
      <c r="J218" s="137">
        <f t="shared" si="30"/>
        <v>0</v>
      </c>
      <c r="K218" s="133" t="s">
        <v>1</v>
      </c>
      <c r="L218" s="31"/>
      <c r="M218" s="138" t="s">
        <v>1</v>
      </c>
      <c r="N218" s="139" t="s">
        <v>38</v>
      </c>
      <c r="P218" s="140">
        <f t="shared" si="31"/>
        <v>0</v>
      </c>
      <c r="Q218" s="140">
        <v>0</v>
      </c>
      <c r="R218" s="140">
        <f t="shared" si="32"/>
        <v>0</v>
      </c>
      <c r="S218" s="140">
        <v>0</v>
      </c>
      <c r="T218" s="141">
        <f t="shared" si="33"/>
        <v>0</v>
      </c>
      <c r="AR218" s="142" t="s">
        <v>231</v>
      </c>
      <c r="AT218" s="142" t="s">
        <v>144</v>
      </c>
      <c r="AU218" s="142" t="s">
        <v>83</v>
      </c>
      <c r="AY218" s="16" t="s">
        <v>142</v>
      </c>
      <c r="BE218" s="143">
        <f t="shared" si="34"/>
        <v>0</v>
      </c>
      <c r="BF218" s="143">
        <f t="shared" si="35"/>
        <v>0</v>
      </c>
      <c r="BG218" s="143">
        <f t="shared" si="36"/>
        <v>0</v>
      </c>
      <c r="BH218" s="143">
        <f t="shared" si="37"/>
        <v>0</v>
      </c>
      <c r="BI218" s="143">
        <f t="shared" si="38"/>
        <v>0</v>
      </c>
      <c r="BJ218" s="16" t="s">
        <v>81</v>
      </c>
      <c r="BK218" s="143">
        <f t="shared" si="39"/>
        <v>0</v>
      </c>
      <c r="BL218" s="16" t="s">
        <v>231</v>
      </c>
      <c r="BM218" s="142" t="s">
        <v>2210</v>
      </c>
    </row>
    <row r="219" spans="2:65" s="1" customFormat="1" ht="24.2" customHeight="1">
      <c r="B219" s="31"/>
      <c r="C219" s="131" t="s">
        <v>515</v>
      </c>
      <c r="D219" s="131" t="s">
        <v>144</v>
      </c>
      <c r="E219" s="132" t="s">
        <v>2211</v>
      </c>
      <c r="F219" s="133" t="s">
        <v>2212</v>
      </c>
      <c r="G219" s="134" t="s">
        <v>2112</v>
      </c>
      <c r="H219" s="186"/>
      <c r="I219" s="136"/>
      <c r="J219" s="137">
        <f t="shared" si="30"/>
        <v>0</v>
      </c>
      <c r="K219" s="133" t="s">
        <v>1</v>
      </c>
      <c r="L219" s="31"/>
      <c r="M219" s="138" t="s">
        <v>1</v>
      </c>
      <c r="N219" s="139" t="s">
        <v>38</v>
      </c>
      <c r="P219" s="140">
        <f t="shared" si="31"/>
        <v>0</v>
      </c>
      <c r="Q219" s="140">
        <v>0</v>
      </c>
      <c r="R219" s="140">
        <f t="shared" si="32"/>
        <v>0</v>
      </c>
      <c r="S219" s="140">
        <v>0</v>
      </c>
      <c r="T219" s="141">
        <f t="shared" si="33"/>
        <v>0</v>
      </c>
      <c r="AR219" s="142" t="s">
        <v>231</v>
      </c>
      <c r="AT219" s="142" t="s">
        <v>144</v>
      </c>
      <c r="AU219" s="142" t="s">
        <v>83</v>
      </c>
      <c r="AY219" s="16" t="s">
        <v>142</v>
      </c>
      <c r="BE219" s="143">
        <f t="shared" si="34"/>
        <v>0</v>
      </c>
      <c r="BF219" s="143">
        <f t="shared" si="35"/>
        <v>0</v>
      </c>
      <c r="BG219" s="143">
        <f t="shared" si="36"/>
        <v>0</v>
      </c>
      <c r="BH219" s="143">
        <f t="shared" si="37"/>
        <v>0</v>
      </c>
      <c r="BI219" s="143">
        <f t="shared" si="38"/>
        <v>0</v>
      </c>
      <c r="BJ219" s="16" t="s">
        <v>81</v>
      </c>
      <c r="BK219" s="143">
        <f t="shared" si="39"/>
        <v>0</v>
      </c>
      <c r="BL219" s="16" t="s">
        <v>231</v>
      </c>
      <c r="BM219" s="142" t="s">
        <v>2213</v>
      </c>
    </row>
    <row r="220" spans="2:65" s="11" customFormat="1" ht="22.9" customHeight="1">
      <c r="B220" s="119"/>
      <c r="D220" s="120" t="s">
        <v>72</v>
      </c>
      <c r="E220" s="129" t="s">
        <v>660</v>
      </c>
      <c r="F220" s="129" t="s">
        <v>2214</v>
      </c>
      <c r="I220" s="122"/>
      <c r="J220" s="130">
        <f>BK220</f>
        <v>0</v>
      </c>
      <c r="L220" s="119"/>
      <c r="M220" s="124"/>
      <c r="P220" s="125">
        <f>SUM(P221:P245)</f>
        <v>0</v>
      </c>
      <c r="R220" s="125">
        <f>SUM(R221:R245)</f>
        <v>0</v>
      </c>
      <c r="T220" s="126">
        <f>SUM(T221:T245)</f>
        <v>0</v>
      </c>
      <c r="AR220" s="120" t="s">
        <v>83</v>
      </c>
      <c r="AT220" s="127" t="s">
        <v>72</v>
      </c>
      <c r="AU220" s="127" t="s">
        <v>81</v>
      </c>
      <c r="AY220" s="120" t="s">
        <v>142</v>
      </c>
      <c r="BK220" s="128">
        <f>SUM(BK221:BK245)</f>
        <v>0</v>
      </c>
    </row>
    <row r="221" spans="2:65" s="1" customFormat="1" ht="37.9" customHeight="1">
      <c r="B221" s="31"/>
      <c r="C221" s="131" t="s">
        <v>520</v>
      </c>
      <c r="D221" s="131" t="s">
        <v>144</v>
      </c>
      <c r="E221" s="132" t="s">
        <v>2215</v>
      </c>
      <c r="F221" s="133" t="s">
        <v>2216</v>
      </c>
      <c r="G221" s="134" t="s">
        <v>209</v>
      </c>
      <c r="H221" s="135">
        <v>2</v>
      </c>
      <c r="I221" s="136"/>
      <c r="J221" s="137">
        <f t="shared" ref="J221:J234" si="40">ROUND(I221*H221,2)</f>
        <v>0</v>
      </c>
      <c r="K221" s="133" t="s">
        <v>1</v>
      </c>
      <c r="L221" s="31"/>
      <c r="M221" s="138" t="s">
        <v>1</v>
      </c>
      <c r="N221" s="139" t="s">
        <v>38</v>
      </c>
      <c r="P221" s="140">
        <f t="shared" ref="P221:P234" si="41">O221*H221</f>
        <v>0</v>
      </c>
      <c r="Q221" s="140">
        <v>0</v>
      </c>
      <c r="R221" s="140">
        <f t="shared" ref="R221:R234" si="42">Q221*H221</f>
        <v>0</v>
      </c>
      <c r="S221" s="140">
        <v>0</v>
      </c>
      <c r="T221" s="141">
        <f t="shared" ref="T221:T234" si="43">S221*H221</f>
        <v>0</v>
      </c>
      <c r="AR221" s="142" t="s">
        <v>231</v>
      </c>
      <c r="AT221" s="142" t="s">
        <v>144</v>
      </c>
      <c r="AU221" s="142" t="s">
        <v>83</v>
      </c>
      <c r="AY221" s="16" t="s">
        <v>142</v>
      </c>
      <c r="BE221" s="143">
        <f t="shared" ref="BE221:BE234" si="44">IF(N221="základní",J221,0)</f>
        <v>0</v>
      </c>
      <c r="BF221" s="143">
        <f t="shared" ref="BF221:BF234" si="45">IF(N221="snížená",J221,0)</f>
        <v>0</v>
      </c>
      <c r="BG221" s="143">
        <f t="shared" ref="BG221:BG234" si="46">IF(N221="zákl. přenesená",J221,0)</f>
        <v>0</v>
      </c>
      <c r="BH221" s="143">
        <f t="shared" ref="BH221:BH234" si="47">IF(N221="sníž. přenesená",J221,0)</f>
        <v>0</v>
      </c>
      <c r="BI221" s="143">
        <f t="shared" ref="BI221:BI234" si="48">IF(N221="nulová",J221,0)</f>
        <v>0</v>
      </c>
      <c r="BJ221" s="16" t="s">
        <v>81</v>
      </c>
      <c r="BK221" s="143">
        <f t="shared" ref="BK221:BK234" si="49">ROUND(I221*H221,2)</f>
        <v>0</v>
      </c>
      <c r="BL221" s="16" t="s">
        <v>231</v>
      </c>
      <c r="BM221" s="142" t="s">
        <v>2217</v>
      </c>
    </row>
    <row r="222" spans="2:65" s="1" customFormat="1" ht="24.2" customHeight="1">
      <c r="B222" s="31"/>
      <c r="C222" s="131" t="s">
        <v>526</v>
      </c>
      <c r="D222" s="131" t="s">
        <v>144</v>
      </c>
      <c r="E222" s="132" t="s">
        <v>2218</v>
      </c>
      <c r="F222" s="133" t="s">
        <v>2219</v>
      </c>
      <c r="G222" s="134" t="s">
        <v>665</v>
      </c>
      <c r="H222" s="135">
        <v>3</v>
      </c>
      <c r="I222" s="136"/>
      <c r="J222" s="137">
        <f t="shared" si="40"/>
        <v>0</v>
      </c>
      <c r="K222" s="133" t="s">
        <v>1</v>
      </c>
      <c r="L222" s="31"/>
      <c r="M222" s="138" t="s">
        <v>1</v>
      </c>
      <c r="N222" s="139" t="s">
        <v>38</v>
      </c>
      <c r="P222" s="140">
        <f t="shared" si="41"/>
        <v>0</v>
      </c>
      <c r="Q222" s="140">
        <v>0</v>
      </c>
      <c r="R222" s="140">
        <f t="shared" si="42"/>
        <v>0</v>
      </c>
      <c r="S222" s="140">
        <v>0</v>
      </c>
      <c r="T222" s="141">
        <f t="shared" si="43"/>
        <v>0</v>
      </c>
      <c r="AR222" s="142" t="s">
        <v>231</v>
      </c>
      <c r="AT222" s="142" t="s">
        <v>144</v>
      </c>
      <c r="AU222" s="142" t="s">
        <v>83</v>
      </c>
      <c r="AY222" s="16" t="s">
        <v>142</v>
      </c>
      <c r="BE222" s="143">
        <f t="shared" si="44"/>
        <v>0</v>
      </c>
      <c r="BF222" s="143">
        <f t="shared" si="45"/>
        <v>0</v>
      </c>
      <c r="BG222" s="143">
        <f t="shared" si="46"/>
        <v>0</v>
      </c>
      <c r="BH222" s="143">
        <f t="shared" si="47"/>
        <v>0</v>
      </c>
      <c r="BI222" s="143">
        <f t="shared" si="48"/>
        <v>0</v>
      </c>
      <c r="BJ222" s="16" t="s">
        <v>81</v>
      </c>
      <c r="BK222" s="143">
        <f t="shared" si="49"/>
        <v>0</v>
      </c>
      <c r="BL222" s="16" t="s">
        <v>231</v>
      </c>
      <c r="BM222" s="142" t="s">
        <v>2220</v>
      </c>
    </row>
    <row r="223" spans="2:65" s="1" customFormat="1" ht="16.5" customHeight="1">
      <c r="B223" s="31"/>
      <c r="C223" s="131" t="s">
        <v>533</v>
      </c>
      <c r="D223" s="131" t="s">
        <v>144</v>
      </c>
      <c r="E223" s="132" t="s">
        <v>2221</v>
      </c>
      <c r="F223" s="133" t="s">
        <v>2222</v>
      </c>
      <c r="G223" s="134" t="s">
        <v>665</v>
      </c>
      <c r="H223" s="135">
        <v>1</v>
      </c>
      <c r="I223" s="136"/>
      <c r="J223" s="137">
        <f t="shared" si="40"/>
        <v>0</v>
      </c>
      <c r="K223" s="133" t="s">
        <v>1</v>
      </c>
      <c r="L223" s="31"/>
      <c r="M223" s="138" t="s">
        <v>1</v>
      </c>
      <c r="N223" s="139" t="s">
        <v>38</v>
      </c>
      <c r="P223" s="140">
        <f t="shared" si="41"/>
        <v>0</v>
      </c>
      <c r="Q223" s="140">
        <v>0</v>
      </c>
      <c r="R223" s="140">
        <f t="shared" si="42"/>
        <v>0</v>
      </c>
      <c r="S223" s="140">
        <v>0</v>
      </c>
      <c r="T223" s="141">
        <f t="shared" si="43"/>
        <v>0</v>
      </c>
      <c r="AR223" s="142" t="s">
        <v>231</v>
      </c>
      <c r="AT223" s="142" t="s">
        <v>144</v>
      </c>
      <c r="AU223" s="142" t="s">
        <v>83</v>
      </c>
      <c r="AY223" s="16" t="s">
        <v>142</v>
      </c>
      <c r="BE223" s="143">
        <f t="shared" si="44"/>
        <v>0</v>
      </c>
      <c r="BF223" s="143">
        <f t="shared" si="45"/>
        <v>0</v>
      </c>
      <c r="BG223" s="143">
        <f t="shared" si="46"/>
        <v>0</v>
      </c>
      <c r="BH223" s="143">
        <f t="shared" si="47"/>
        <v>0</v>
      </c>
      <c r="BI223" s="143">
        <f t="shared" si="48"/>
        <v>0</v>
      </c>
      <c r="BJ223" s="16" t="s">
        <v>81</v>
      </c>
      <c r="BK223" s="143">
        <f t="shared" si="49"/>
        <v>0</v>
      </c>
      <c r="BL223" s="16" t="s">
        <v>231</v>
      </c>
      <c r="BM223" s="142" t="s">
        <v>2223</v>
      </c>
    </row>
    <row r="224" spans="2:65" s="1" customFormat="1" ht="16.5" customHeight="1">
      <c r="B224" s="31"/>
      <c r="C224" s="131" t="s">
        <v>538</v>
      </c>
      <c r="D224" s="131" t="s">
        <v>144</v>
      </c>
      <c r="E224" s="132" t="s">
        <v>2224</v>
      </c>
      <c r="F224" s="133" t="s">
        <v>2225</v>
      </c>
      <c r="G224" s="134" t="s">
        <v>209</v>
      </c>
      <c r="H224" s="135">
        <v>1</v>
      </c>
      <c r="I224" s="136"/>
      <c r="J224" s="137">
        <f t="shared" si="40"/>
        <v>0</v>
      </c>
      <c r="K224" s="133" t="s">
        <v>1</v>
      </c>
      <c r="L224" s="31"/>
      <c r="M224" s="138" t="s">
        <v>1</v>
      </c>
      <c r="N224" s="139" t="s">
        <v>38</v>
      </c>
      <c r="P224" s="140">
        <f t="shared" si="41"/>
        <v>0</v>
      </c>
      <c r="Q224" s="140">
        <v>0</v>
      </c>
      <c r="R224" s="140">
        <f t="shared" si="42"/>
        <v>0</v>
      </c>
      <c r="S224" s="140">
        <v>0</v>
      </c>
      <c r="T224" s="141">
        <f t="shared" si="43"/>
        <v>0</v>
      </c>
      <c r="AR224" s="142" t="s">
        <v>231</v>
      </c>
      <c r="AT224" s="142" t="s">
        <v>144</v>
      </c>
      <c r="AU224" s="142" t="s">
        <v>83</v>
      </c>
      <c r="AY224" s="16" t="s">
        <v>142</v>
      </c>
      <c r="BE224" s="143">
        <f t="shared" si="44"/>
        <v>0</v>
      </c>
      <c r="BF224" s="143">
        <f t="shared" si="45"/>
        <v>0</v>
      </c>
      <c r="BG224" s="143">
        <f t="shared" si="46"/>
        <v>0</v>
      </c>
      <c r="BH224" s="143">
        <f t="shared" si="47"/>
        <v>0</v>
      </c>
      <c r="BI224" s="143">
        <f t="shared" si="48"/>
        <v>0</v>
      </c>
      <c r="BJ224" s="16" t="s">
        <v>81</v>
      </c>
      <c r="BK224" s="143">
        <f t="shared" si="49"/>
        <v>0</v>
      </c>
      <c r="BL224" s="16" t="s">
        <v>231</v>
      </c>
      <c r="BM224" s="142" t="s">
        <v>2226</v>
      </c>
    </row>
    <row r="225" spans="2:65" s="1" customFormat="1" ht="16.5" customHeight="1">
      <c r="B225" s="31"/>
      <c r="C225" s="131" t="s">
        <v>545</v>
      </c>
      <c r="D225" s="131" t="s">
        <v>144</v>
      </c>
      <c r="E225" s="132" t="s">
        <v>2227</v>
      </c>
      <c r="F225" s="133" t="s">
        <v>2228</v>
      </c>
      <c r="G225" s="134" t="s">
        <v>665</v>
      </c>
      <c r="H225" s="135">
        <v>2</v>
      </c>
      <c r="I225" s="136"/>
      <c r="J225" s="137">
        <f t="shared" si="40"/>
        <v>0</v>
      </c>
      <c r="K225" s="133" t="s">
        <v>1</v>
      </c>
      <c r="L225" s="31"/>
      <c r="M225" s="138" t="s">
        <v>1</v>
      </c>
      <c r="N225" s="139" t="s">
        <v>38</v>
      </c>
      <c r="P225" s="140">
        <f t="shared" si="41"/>
        <v>0</v>
      </c>
      <c r="Q225" s="140">
        <v>0</v>
      </c>
      <c r="R225" s="140">
        <f t="shared" si="42"/>
        <v>0</v>
      </c>
      <c r="S225" s="140">
        <v>0</v>
      </c>
      <c r="T225" s="141">
        <f t="shared" si="43"/>
        <v>0</v>
      </c>
      <c r="AR225" s="142" t="s">
        <v>231</v>
      </c>
      <c r="AT225" s="142" t="s">
        <v>144</v>
      </c>
      <c r="AU225" s="142" t="s">
        <v>83</v>
      </c>
      <c r="AY225" s="16" t="s">
        <v>142</v>
      </c>
      <c r="BE225" s="143">
        <f t="shared" si="44"/>
        <v>0</v>
      </c>
      <c r="BF225" s="143">
        <f t="shared" si="45"/>
        <v>0</v>
      </c>
      <c r="BG225" s="143">
        <f t="shared" si="46"/>
        <v>0</v>
      </c>
      <c r="BH225" s="143">
        <f t="shared" si="47"/>
        <v>0</v>
      </c>
      <c r="BI225" s="143">
        <f t="shared" si="48"/>
        <v>0</v>
      </c>
      <c r="BJ225" s="16" t="s">
        <v>81</v>
      </c>
      <c r="BK225" s="143">
        <f t="shared" si="49"/>
        <v>0</v>
      </c>
      <c r="BL225" s="16" t="s">
        <v>231</v>
      </c>
      <c r="BM225" s="142" t="s">
        <v>2229</v>
      </c>
    </row>
    <row r="226" spans="2:65" s="1" customFormat="1" ht="24.2" customHeight="1">
      <c r="B226" s="31"/>
      <c r="C226" s="131" t="s">
        <v>555</v>
      </c>
      <c r="D226" s="131" t="s">
        <v>144</v>
      </c>
      <c r="E226" s="132" t="s">
        <v>2230</v>
      </c>
      <c r="F226" s="133" t="s">
        <v>2231</v>
      </c>
      <c r="G226" s="134" t="s">
        <v>665</v>
      </c>
      <c r="H226" s="135">
        <v>2</v>
      </c>
      <c r="I226" s="136"/>
      <c r="J226" s="137">
        <f t="shared" si="40"/>
        <v>0</v>
      </c>
      <c r="K226" s="133" t="s">
        <v>1</v>
      </c>
      <c r="L226" s="31"/>
      <c r="M226" s="138" t="s">
        <v>1</v>
      </c>
      <c r="N226" s="139" t="s">
        <v>38</v>
      </c>
      <c r="P226" s="140">
        <f t="shared" si="41"/>
        <v>0</v>
      </c>
      <c r="Q226" s="140">
        <v>0</v>
      </c>
      <c r="R226" s="140">
        <f t="shared" si="42"/>
        <v>0</v>
      </c>
      <c r="S226" s="140">
        <v>0</v>
      </c>
      <c r="T226" s="141">
        <f t="shared" si="43"/>
        <v>0</v>
      </c>
      <c r="AR226" s="142" t="s">
        <v>231</v>
      </c>
      <c r="AT226" s="142" t="s">
        <v>144</v>
      </c>
      <c r="AU226" s="142" t="s">
        <v>83</v>
      </c>
      <c r="AY226" s="16" t="s">
        <v>142</v>
      </c>
      <c r="BE226" s="143">
        <f t="shared" si="44"/>
        <v>0</v>
      </c>
      <c r="BF226" s="143">
        <f t="shared" si="45"/>
        <v>0</v>
      </c>
      <c r="BG226" s="143">
        <f t="shared" si="46"/>
        <v>0</v>
      </c>
      <c r="BH226" s="143">
        <f t="shared" si="47"/>
        <v>0</v>
      </c>
      <c r="BI226" s="143">
        <f t="shared" si="48"/>
        <v>0</v>
      </c>
      <c r="BJ226" s="16" t="s">
        <v>81</v>
      </c>
      <c r="BK226" s="143">
        <f t="shared" si="49"/>
        <v>0</v>
      </c>
      <c r="BL226" s="16" t="s">
        <v>231</v>
      </c>
      <c r="BM226" s="142" t="s">
        <v>2232</v>
      </c>
    </row>
    <row r="227" spans="2:65" s="1" customFormat="1" ht="16.5" customHeight="1">
      <c r="B227" s="31"/>
      <c r="C227" s="131" t="s">
        <v>563</v>
      </c>
      <c r="D227" s="131" t="s">
        <v>144</v>
      </c>
      <c r="E227" s="132" t="s">
        <v>2233</v>
      </c>
      <c r="F227" s="133" t="s">
        <v>2234</v>
      </c>
      <c r="G227" s="134" t="s">
        <v>665</v>
      </c>
      <c r="H227" s="135">
        <v>2</v>
      </c>
      <c r="I227" s="136"/>
      <c r="J227" s="137">
        <f t="shared" si="40"/>
        <v>0</v>
      </c>
      <c r="K227" s="133" t="s">
        <v>1</v>
      </c>
      <c r="L227" s="31"/>
      <c r="M227" s="138" t="s">
        <v>1</v>
      </c>
      <c r="N227" s="139" t="s">
        <v>38</v>
      </c>
      <c r="P227" s="140">
        <f t="shared" si="41"/>
        <v>0</v>
      </c>
      <c r="Q227" s="140">
        <v>0</v>
      </c>
      <c r="R227" s="140">
        <f t="shared" si="42"/>
        <v>0</v>
      </c>
      <c r="S227" s="140">
        <v>0</v>
      </c>
      <c r="T227" s="141">
        <f t="shared" si="43"/>
        <v>0</v>
      </c>
      <c r="AR227" s="142" t="s">
        <v>231</v>
      </c>
      <c r="AT227" s="142" t="s">
        <v>144</v>
      </c>
      <c r="AU227" s="142" t="s">
        <v>83</v>
      </c>
      <c r="AY227" s="16" t="s">
        <v>142</v>
      </c>
      <c r="BE227" s="143">
        <f t="shared" si="44"/>
        <v>0</v>
      </c>
      <c r="BF227" s="143">
        <f t="shared" si="45"/>
        <v>0</v>
      </c>
      <c r="BG227" s="143">
        <f t="shared" si="46"/>
        <v>0</v>
      </c>
      <c r="BH227" s="143">
        <f t="shared" si="47"/>
        <v>0</v>
      </c>
      <c r="BI227" s="143">
        <f t="shared" si="48"/>
        <v>0</v>
      </c>
      <c r="BJ227" s="16" t="s">
        <v>81</v>
      </c>
      <c r="BK227" s="143">
        <f t="shared" si="49"/>
        <v>0</v>
      </c>
      <c r="BL227" s="16" t="s">
        <v>231</v>
      </c>
      <c r="BM227" s="142" t="s">
        <v>2235</v>
      </c>
    </row>
    <row r="228" spans="2:65" s="1" customFormat="1" ht="16.5" customHeight="1">
      <c r="B228" s="31"/>
      <c r="C228" s="131" t="s">
        <v>570</v>
      </c>
      <c r="D228" s="131" t="s">
        <v>144</v>
      </c>
      <c r="E228" s="132" t="s">
        <v>2236</v>
      </c>
      <c r="F228" s="133" t="s">
        <v>2237</v>
      </c>
      <c r="G228" s="134" t="s">
        <v>665</v>
      </c>
      <c r="H228" s="135">
        <v>2</v>
      </c>
      <c r="I228" s="136"/>
      <c r="J228" s="137">
        <f t="shared" si="40"/>
        <v>0</v>
      </c>
      <c r="K228" s="133" t="s">
        <v>1</v>
      </c>
      <c r="L228" s="31"/>
      <c r="M228" s="138" t="s">
        <v>1</v>
      </c>
      <c r="N228" s="139" t="s">
        <v>38</v>
      </c>
      <c r="P228" s="140">
        <f t="shared" si="41"/>
        <v>0</v>
      </c>
      <c r="Q228" s="140">
        <v>0</v>
      </c>
      <c r="R228" s="140">
        <f t="shared" si="42"/>
        <v>0</v>
      </c>
      <c r="S228" s="140">
        <v>0</v>
      </c>
      <c r="T228" s="141">
        <f t="shared" si="43"/>
        <v>0</v>
      </c>
      <c r="AR228" s="142" t="s">
        <v>231</v>
      </c>
      <c r="AT228" s="142" t="s">
        <v>144</v>
      </c>
      <c r="AU228" s="142" t="s">
        <v>83</v>
      </c>
      <c r="AY228" s="16" t="s">
        <v>142</v>
      </c>
      <c r="BE228" s="143">
        <f t="shared" si="44"/>
        <v>0</v>
      </c>
      <c r="BF228" s="143">
        <f t="shared" si="45"/>
        <v>0</v>
      </c>
      <c r="BG228" s="143">
        <f t="shared" si="46"/>
        <v>0</v>
      </c>
      <c r="BH228" s="143">
        <f t="shared" si="47"/>
        <v>0</v>
      </c>
      <c r="BI228" s="143">
        <f t="shared" si="48"/>
        <v>0</v>
      </c>
      <c r="BJ228" s="16" t="s">
        <v>81</v>
      </c>
      <c r="BK228" s="143">
        <f t="shared" si="49"/>
        <v>0</v>
      </c>
      <c r="BL228" s="16" t="s">
        <v>231</v>
      </c>
      <c r="BM228" s="142" t="s">
        <v>2238</v>
      </c>
    </row>
    <row r="229" spans="2:65" s="1" customFormat="1" ht="16.5" customHeight="1">
      <c r="B229" s="31"/>
      <c r="C229" s="131" t="s">
        <v>574</v>
      </c>
      <c r="D229" s="131" t="s">
        <v>144</v>
      </c>
      <c r="E229" s="132" t="s">
        <v>2239</v>
      </c>
      <c r="F229" s="133" t="s">
        <v>2240</v>
      </c>
      <c r="G229" s="134" t="s">
        <v>665</v>
      </c>
      <c r="H229" s="135">
        <v>3</v>
      </c>
      <c r="I229" s="136"/>
      <c r="J229" s="137">
        <f t="shared" si="40"/>
        <v>0</v>
      </c>
      <c r="K229" s="133" t="s">
        <v>1</v>
      </c>
      <c r="L229" s="31"/>
      <c r="M229" s="138" t="s">
        <v>1</v>
      </c>
      <c r="N229" s="139" t="s">
        <v>38</v>
      </c>
      <c r="P229" s="140">
        <f t="shared" si="41"/>
        <v>0</v>
      </c>
      <c r="Q229" s="140">
        <v>0</v>
      </c>
      <c r="R229" s="140">
        <f t="shared" si="42"/>
        <v>0</v>
      </c>
      <c r="S229" s="140">
        <v>0</v>
      </c>
      <c r="T229" s="141">
        <f t="shared" si="43"/>
        <v>0</v>
      </c>
      <c r="AR229" s="142" t="s">
        <v>231</v>
      </c>
      <c r="AT229" s="142" t="s">
        <v>144</v>
      </c>
      <c r="AU229" s="142" t="s">
        <v>83</v>
      </c>
      <c r="AY229" s="16" t="s">
        <v>142</v>
      </c>
      <c r="BE229" s="143">
        <f t="shared" si="44"/>
        <v>0</v>
      </c>
      <c r="BF229" s="143">
        <f t="shared" si="45"/>
        <v>0</v>
      </c>
      <c r="BG229" s="143">
        <f t="shared" si="46"/>
        <v>0</v>
      </c>
      <c r="BH229" s="143">
        <f t="shared" si="47"/>
        <v>0</v>
      </c>
      <c r="BI229" s="143">
        <f t="shared" si="48"/>
        <v>0</v>
      </c>
      <c r="BJ229" s="16" t="s">
        <v>81</v>
      </c>
      <c r="BK229" s="143">
        <f t="shared" si="49"/>
        <v>0</v>
      </c>
      <c r="BL229" s="16" t="s">
        <v>231</v>
      </c>
      <c r="BM229" s="142" t="s">
        <v>2241</v>
      </c>
    </row>
    <row r="230" spans="2:65" s="1" customFormat="1" ht="16.5" customHeight="1">
      <c r="B230" s="31"/>
      <c r="C230" s="131" t="s">
        <v>578</v>
      </c>
      <c r="D230" s="131" t="s">
        <v>144</v>
      </c>
      <c r="E230" s="132" t="s">
        <v>2242</v>
      </c>
      <c r="F230" s="133" t="s">
        <v>2243</v>
      </c>
      <c r="G230" s="134" t="s">
        <v>209</v>
      </c>
      <c r="H230" s="135">
        <v>1</v>
      </c>
      <c r="I230" s="136"/>
      <c r="J230" s="137">
        <f t="shared" si="40"/>
        <v>0</v>
      </c>
      <c r="K230" s="133" t="s">
        <v>1</v>
      </c>
      <c r="L230" s="31"/>
      <c r="M230" s="138" t="s">
        <v>1</v>
      </c>
      <c r="N230" s="139" t="s">
        <v>38</v>
      </c>
      <c r="P230" s="140">
        <f t="shared" si="41"/>
        <v>0</v>
      </c>
      <c r="Q230" s="140">
        <v>0</v>
      </c>
      <c r="R230" s="140">
        <f t="shared" si="42"/>
        <v>0</v>
      </c>
      <c r="S230" s="140">
        <v>0</v>
      </c>
      <c r="T230" s="141">
        <f t="shared" si="43"/>
        <v>0</v>
      </c>
      <c r="AR230" s="142" t="s">
        <v>231</v>
      </c>
      <c r="AT230" s="142" t="s">
        <v>144</v>
      </c>
      <c r="AU230" s="142" t="s">
        <v>83</v>
      </c>
      <c r="AY230" s="16" t="s">
        <v>142</v>
      </c>
      <c r="BE230" s="143">
        <f t="shared" si="44"/>
        <v>0</v>
      </c>
      <c r="BF230" s="143">
        <f t="shared" si="45"/>
        <v>0</v>
      </c>
      <c r="BG230" s="143">
        <f t="shared" si="46"/>
        <v>0</v>
      </c>
      <c r="BH230" s="143">
        <f t="shared" si="47"/>
        <v>0</v>
      </c>
      <c r="BI230" s="143">
        <f t="shared" si="48"/>
        <v>0</v>
      </c>
      <c r="BJ230" s="16" t="s">
        <v>81</v>
      </c>
      <c r="BK230" s="143">
        <f t="shared" si="49"/>
        <v>0</v>
      </c>
      <c r="BL230" s="16" t="s">
        <v>231</v>
      </c>
      <c r="BM230" s="142" t="s">
        <v>2244</v>
      </c>
    </row>
    <row r="231" spans="2:65" s="1" customFormat="1" ht="16.5" customHeight="1">
      <c r="B231" s="31"/>
      <c r="C231" s="131" t="s">
        <v>583</v>
      </c>
      <c r="D231" s="131" t="s">
        <v>144</v>
      </c>
      <c r="E231" s="132" t="s">
        <v>2245</v>
      </c>
      <c r="F231" s="133" t="s">
        <v>2246</v>
      </c>
      <c r="G231" s="134" t="s">
        <v>209</v>
      </c>
      <c r="H231" s="135">
        <v>1</v>
      </c>
      <c r="I231" s="136"/>
      <c r="J231" s="137">
        <f t="shared" si="40"/>
        <v>0</v>
      </c>
      <c r="K231" s="133" t="s">
        <v>1</v>
      </c>
      <c r="L231" s="31"/>
      <c r="M231" s="138" t="s">
        <v>1</v>
      </c>
      <c r="N231" s="139" t="s">
        <v>38</v>
      </c>
      <c r="P231" s="140">
        <f t="shared" si="41"/>
        <v>0</v>
      </c>
      <c r="Q231" s="140">
        <v>0</v>
      </c>
      <c r="R231" s="140">
        <f t="shared" si="42"/>
        <v>0</v>
      </c>
      <c r="S231" s="140">
        <v>0</v>
      </c>
      <c r="T231" s="141">
        <f t="shared" si="43"/>
        <v>0</v>
      </c>
      <c r="AR231" s="142" t="s">
        <v>231</v>
      </c>
      <c r="AT231" s="142" t="s">
        <v>144</v>
      </c>
      <c r="AU231" s="142" t="s">
        <v>83</v>
      </c>
      <c r="AY231" s="16" t="s">
        <v>142</v>
      </c>
      <c r="BE231" s="143">
        <f t="shared" si="44"/>
        <v>0</v>
      </c>
      <c r="BF231" s="143">
        <f t="shared" si="45"/>
        <v>0</v>
      </c>
      <c r="BG231" s="143">
        <f t="shared" si="46"/>
        <v>0</v>
      </c>
      <c r="BH231" s="143">
        <f t="shared" si="47"/>
        <v>0</v>
      </c>
      <c r="BI231" s="143">
        <f t="shared" si="48"/>
        <v>0</v>
      </c>
      <c r="BJ231" s="16" t="s">
        <v>81</v>
      </c>
      <c r="BK231" s="143">
        <f t="shared" si="49"/>
        <v>0</v>
      </c>
      <c r="BL231" s="16" t="s">
        <v>231</v>
      </c>
      <c r="BM231" s="142" t="s">
        <v>2247</v>
      </c>
    </row>
    <row r="232" spans="2:65" s="1" customFormat="1" ht="37.9" customHeight="1">
      <c r="B232" s="31"/>
      <c r="C232" s="131" t="s">
        <v>587</v>
      </c>
      <c r="D232" s="131" t="s">
        <v>144</v>
      </c>
      <c r="E232" s="132" t="s">
        <v>2248</v>
      </c>
      <c r="F232" s="133" t="s">
        <v>2249</v>
      </c>
      <c r="G232" s="134" t="s">
        <v>665</v>
      </c>
      <c r="H232" s="135">
        <v>1</v>
      </c>
      <c r="I232" s="136"/>
      <c r="J232" s="137">
        <f t="shared" si="40"/>
        <v>0</v>
      </c>
      <c r="K232" s="133" t="s">
        <v>1</v>
      </c>
      <c r="L232" s="31"/>
      <c r="M232" s="138" t="s">
        <v>1</v>
      </c>
      <c r="N232" s="139" t="s">
        <v>38</v>
      </c>
      <c r="P232" s="140">
        <f t="shared" si="41"/>
        <v>0</v>
      </c>
      <c r="Q232" s="140">
        <v>0</v>
      </c>
      <c r="R232" s="140">
        <f t="shared" si="42"/>
        <v>0</v>
      </c>
      <c r="S232" s="140">
        <v>0</v>
      </c>
      <c r="T232" s="141">
        <f t="shared" si="43"/>
        <v>0</v>
      </c>
      <c r="AR232" s="142" t="s">
        <v>231</v>
      </c>
      <c r="AT232" s="142" t="s">
        <v>144</v>
      </c>
      <c r="AU232" s="142" t="s">
        <v>83</v>
      </c>
      <c r="AY232" s="16" t="s">
        <v>142</v>
      </c>
      <c r="BE232" s="143">
        <f t="shared" si="44"/>
        <v>0</v>
      </c>
      <c r="BF232" s="143">
        <f t="shared" si="45"/>
        <v>0</v>
      </c>
      <c r="BG232" s="143">
        <f t="shared" si="46"/>
        <v>0</v>
      </c>
      <c r="BH232" s="143">
        <f t="shared" si="47"/>
        <v>0</v>
      </c>
      <c r="BI232" s="143">
        <f t="shared" si="48"/>
        <v>0</v>
      </c>
      <c r="BJ232" s="16" t="s">
        <v>81</v>
      </c>
      <c r="BK232" s="143">
        <f t="shared" si="49"/>
        <v>0</v>
      </c>
      <c r="BL232" s="16" t="s">
        <v>231</v>
      </c>
      <c r="BM232" s="142" t="s">
        <v>2250</v>
      </c>
    </row>
    <row r="233" spans="2:65" s="1" customFormat="1" ht="16.5" customHeight="1">
      <c r="B233" s="31"/>
      <c r="C233" s="131" t="s">
        <v>593</v>
      </c>
      <c r="D233" s="131" t="s">
        <v>144</v>
      </c>
      <c r="E233" s="132" t="s">
        <v>2251</v>
      </c>
      <c r="F233" s="133" t="s">
        <v>2252</v>
      </c>
      <c r="G233" s="134" t="s">
        <v>665</v>
      </c>
      <c r="H233" s="135">
        <v>1</v>
      </c>
      <c r="I233" s="136"/>
      <c r="J233" s="137">
        <f t="shared" si="40"/>
        <v>0</v>
      </c>
      <c r="K233" s="133" t="s">
        <v>1</v>
      </c>
      <c r="L233" s="31"/>
      <c r="M233" s="138" t="s">
        <v>1</v>
      </c>
      <c r="N233" s="139" t="s">
        <v>38</v>
      </c>
      <c r="P233" s="140">
        <f t="shared" si="41"/>
        <v>0</v>
      </c>
      <c r="Q233" s="140">
        <v>0</v>
      </c>
      <c r="R233" s="140">
        <f t="shared" si="42"/>
        <v>0</v>
      </c>
      <c r="S233" s="140">
        <v>0</v>
      </c>
      <c r="T233" s="141">
        <f t="shared" si="43"/>
        <v>0</v>
      </c>
      <c r="AR233" s="142" t="s">
        <v>231</v>
      </c>
      <c r="AT233" s="142" t="s">
        <v>144</v>
      </c>
      <c r="AU233" s="142" t="s">
        <v>83</v>
      </c>
      <c r="AY233" s="16" t="s">
        <v>142</v>
      </c>
      <c r="BE233" s="143">
        <f t="shared" si="44"/>
        <v>0</v>
      </c>
      <c r="BF233" s="143">
        <f t="shared" si="45"/>
        <v>0</v>
      </c>
      <c r="BG233" s="143">
        <f t="shared" si="46"/>
        <v>0</v>
      </c>
      <c r="BH233" s="143">
        <f t="shared" si="47"/>
        <v>0</v>
      </c>
      <c r="BI233" s="143">
        <f t="shared" si="48"/>
        <v>0</v>
      </c>
      <c r="BJ233" s="16" t="s">
        <v>81</v>
      </c>
      <c r="BK233" s="143">
        <f t="shared" si="49"/>
        <v>0</v>
      </c>
      <c r="BL233" s="16" t="s">
        <v>231</v>
      </c>
      <c r="BM233" s="142" t="s">
        <v>2253</v>
      </c>
    </row>
    <row r="234" spans="2:65" s="1" customFormat="1" ht="16.5" customHeight="1">
      <c r="B234" s="31"/>
      <c r="C234" s="131" t="s">
        <v>601</v>
      </c>
      <c r="D234" s="131" t="s">
        <v>144</v>
      </c>
      <c r="E234" s="132" t="s">
        <v>2254</v>
      </c>
      <c r="F234" s="133" t="s">
        <v>2255</v>
      </c>
      <c r="G234" s="134" t="s">
        <v>665</v>
      </c>
      <c r="H234" s="135">
        <v>1</v>
      </c>
      <c r="I234" s="136"/>
      <c r="J234" s="137">
        <f t="shared" si="40"/>
        <v>0</v>
      </c>
      <c r="K234" s="133" t="s">
        <v>1</v>
      </c>
      <c r="L234" s="31"/>
      <c r="M234" s="138" t="s">
        <v>1</v>
      </c>
      <c r="N234" s="139" t="s">
        <v>38</v>
      </c>
      <c r="P234" s="140">
        <f t="shared" si="41"/>
        <v>0</v>
      </c>
      <c r="Q234" s="140">
        <v>0</v>
      </c>
      <c r="R234" s="140">
        <f t="shared" si="42"/>
        <v>0</v>
      </c>
      <c r="S234" s="140">
        <v>0</v>
      </c>
      <c r="T234" s="141">
        <f t="shared" si="43"/>
        <v>0</v>
      </c>
      <c r="AR234" s="142" t="s">
        <v>231</v>
      </c>
      <c r="AT234" s="142" t="s">
        <v>144</v>
      </c>
      <c r="AU234" s="142" t="s">
        <v>83</v>
      </c>
      <c r="AY234" s="16" t="s">
        <v>142</v>
      </c>
      <c r="BE234" s="143">
        <f t="shared" si="44"/>
        <v>0</v>
      </c>
      <c r="BF234" s="143">
        <f t="shared" si="45"/>
        <v>0</v>
      </c>
      <c r="BG234" s="143">
        <f t="shared" si="46"/>
        <v>0</v>
      </c>
      <c r="BH234" s="143">
        <f t="shared" si="47"/>
        <v>0</v>
      </c>
      <c r="BI234" s="143">
        <f t="shared" si="48"/>
        <v>0</v>
      </c>
      <c r="BJ234" s="16" t="s">
        <v>81</v>
      </c>
      <c r="BK234" s="143">
        <f t="shared" si="49"/>
        <v>0</v>
      </c>
      <c r="BL234" s="16" t="s">
        <v>231</v>
      </c>
      <c r="BM234" s="142" t="s">
        <v>2256</v>
      </c>
    </row>
    <row r="235" spans="2:65" s="1" customFormat="1" ht="39">
      <c r="B235" s="31"/>
      <c r="D235" s="145" t="s">
        <v>2058</v>
      </c>
      <c r="F235" s="183" t="s">
        <v>2257</v>
      </c>
      <c r="I235" s="184"/>
      <c r="L235" s="31"/>
      <c r="M235" s="185"/>
      <c r="T235" s="55"/>
      <c r="AT235" s="16" t="s">
        <v>2058</v>
      </c>
      <c r="AU235" s="16" t="s">
        <v>83</v>
      </c>
    </row>
    <row r="236" spans="2:65" s="1" customFormat="1" ht="16.5" customHeight="1">
      <c r="B236" s="31"/>
      <c r="C236" s="131" t="s">
        <v>607</v>
      </c>
      <c r="D236" s="131" t="s">
        <v>144</v>
      </c>
      <c r="E236" s="132" t="s">
        <v>2258</v>
      </c>
      <c r="F236" s="133" t="s">
        <v>2259</v>
      </c>
      <c r="G236" s="134" t="s">
        <v>209</v>
      </c>
      <c r="H236" s="135">
        <v>12</v>
      </c>
      <c r="I236" s="136"/>
      <c r="J236" s="137">
        <f t="shared" ref="J236:J245" si="50">ROUND(I236*H236,2)</f>
        <v>0</v>
      </c>
      <c r="K236" s="133" t="s">
        <v>1</v>
      </c>
      <c r="L236" s="31"/>
      <c r="M236" s="138" t="s">
        <v>1</v>
      </c>
      <c r="N236" s="139" t="s">
        <v>38</v>
      </c>
      <c r="P236" s="140">
        <f t="shared" ref="P236:P245" si="51">O236*H236</f>
        <v>0</v>
      </c>
      <c r="Q236" s="140">
        <v>0</v>
      </c>
      <c r="R236" s="140">
        <f t="shared" ref="R236:R245" si="52">Q236*H236</f>
        <v>0</v>
      </c>
      <c r="S236" s="140">
        <v>0</v>
      </c>
      <c r="T236" s="141">
        <f t="shared" ref="T236:T245" si="53">S236*H236</f>
        <v>0</v>
      </c>
      <c r="AR236" s="142" t="s">
        <v>231</v>
      </c>
      <c r="AT236" s="142" t="s">
        <v>144</v>
      </c>
      <c r="AU236" s="142" t="s">
        <v>83</v>
      </c>
      <c r="AY236" s="16" t="s">
        <v>142</v>
      </c>
      <c r="BE236" s="143">
        <f t="shared" ref="BE236:BE245" si="54">IF(N236="základní",J236,0)</f>
        <v>0</v>
      </c>
      <c r="BF236" s="143">
        <f t="shared" ref="BF236:BF245" si="55">IF(N236="snížená",J236,0)</f>
        <v>0</v>
      </c>
      <c r="BG236" s="143">
        <f t="shared" ref="BG236:BG245" si="56">IF(N236="zákl. přenesená",J236,0)</f>
        <v>0</v>
      </c>
      <c r="BH236" s="143">
        <f t="shared" ref="BH236:BH245" si="57">IF(N236="sníž. přenesená",J236,0)</f>
        <v>0</v>
      </c>
      <c r="BI236" s="143">
        <f t="shared" ref="BI236:BI245" si="58">IF(N236="nulová",J236,0)</f>
        <v>0</v>
      </c>
      <c r="BJ236" s="16" t="s">
        <v>81</v>
      </c>
      <c r="BK236" s="143">
        <f t="shared" ref="BK236:BK245" si="59">ROUND(I236*H236,2)</f>
        <v>0</v>
      </c>
      <c r="BL236" s="16" t="s">
        <v>231</v>
      </c>
      <c r="BM236" s="142" t="s">
        <v>2260</v>
      </c>
    </row>
    <row r="237" spans="2:65" s="1" customFormat="1" ht="37.9" customHeight="1">
      <c r="B237" s="31"/>
      <c r="C237" s="131" t="s">
        <v>612</v>
      </c>
      <c r="D237" s="131" t="s">
        <v>144</v>
      </c>
      <c r="E237" s="132" t="s">
        <v>2261</v>
      </c>
      <c r="F237" s="133" t="s">
        <v>2262</v>
      </c>
      <c r="G237" s="134" t="s">
        <v>209</v>
      </c>
      <c r="H237" s="135">
        <v>3</v>
      </c>
      <c r="I237" s="136"/>
      <c r="J237" s="137">
        <f t="shared" si="50"/>
        <v>0</v>
      </c>
      <c r="K237" s="133" t="s">
        <v>1</v>
      </c>
      <c r="L237" s="31"/>
      <c r="M237" s="138" t="s">
        <v>1</v>
      </c>
      <c r="N237" s="139" t="s">
        <v>38</v>
      </c>
      <c r="P237" s="140">
        <f t="shared" si="51"/>
        <v>0</v>
      </c>
      <c r="Q237" s="140">
        <v>0</v>
      </c>
      <c r="R237" s="140">
        <f t="shared" si="52"/>
        <v>0</v>
      </c>
      <c r="S237" s="140">
        <v>0</v>
      </c>
      <c r="T237" s="141">
        <f t="shared" si="53"/>
        <v>0</v>
      </c>
      <c r="AR237" s="142" t="s">
        <v>231</v>
      </c>
      <c r="AT237" s="142" t="s">
        <v>144</v>
      </c>
      <c r="AU237" s="142" t="s">
        <v>83</v>
      </c>
      <c r="AY237" s="16" t="s">
        <v>142</v>
      </c>
      <c r="BE237" s="143">
        <f t="shared" si="54"/>
        <v>0</v>
      </c>
      <c r="BF237" s="143">
        <f t="shared" si="55"/>
        <v>0</v>
      </c>
      <c r="BG237" s="143">
        <f t="shared" si="56"/>
        <v>0</v>
      </c>
      <c r="BH237" s="143">
        <f t="shared" si="57"/>
        <v>0</v>
      </c>
      <c r="BI237" s="143">
        <f t="shared" si="58"/>
        <v>0</v>
      </c>
      <c r="BJ237" s="16" t="s">
        <v>81</v>
      </c>
      <c r="BK237" s="143">
        <f t="shared" si="59"/>
        <v>0</v>
      </c>
      <c r="BL237" s="16" t="s">
        <v>231</v>
      </c>
      <c r="BM237" s="142" t="s">
        <v>2263</v>
      </c>
    </row>
    <row r="238" spans="2:65" s="1" customFormat="1" ht="33" customHeight="1">
      <c r="B238" s="31"/>
      <c r="C238" s="131" t="s">
        <v>616</v>
      </c>
      <c r="D238" s="131" t="s">
        <v>144</v>
      </c>
      <c r="E238" s="132" t="s">
        <v>2264</v>
      </c>
      <c r="F238" s="133" t="s">
        <v>2265</v>
      </c>
      <c r="G238" s="134" t="s">
        <v>209</v>
      </c>
      <c r="H238" s="135">
        <v>1</v>
      </c>
      <c r="I238" s="136"/>
      <c r="J238" s="137">
        <f t="shared" si="50"/>
        <v>0</v>
      </c>
      <c r="K238" s="133" t="s">
        <v>1</v>
      </c>
      <c r="L238" s="31"/>
      <c r="M238" s="138" t="s">
        <v>1</v>
      </c>
      <c r="N238" s="139" t="s">
        <v>38</v>
      </c>
      <c r="P238" s="140">
        <f t="shared" si="51"/>
        <v>0</v>
      </c>
      <c r="Q238" s="140">
        <v>0</v>
      </c>
      <c r="R238" s="140">
        <f t="shared" si="52"/>
        <v>0</v>
      </c>
      <c r="S238" s="140">
        <v>0</v>
      </c>
      <c r="T238" s="141">
        <f t="shared" si="53"/>
        <v>0</v>
      </c>
      <c r="AR238" s="142" t="s">
        <v>231</v>
      </c>
      <c r="AT238" s="142" t="s">
        <v>144</v>
      </c>
      <c r="AU238" s="142" t="s">
        <v>83</v>
      </c>
      <c r="AY238" s="16" t="s">
        <v>142</v>
      </c>
      <c r="BE238" s="143">
        <f t="shared" si="54"/>
        <v>0</v>
      </c>
      <c r="BF238" s="143">
        <f t="shared" si="55"/>
        <v>0</v>
      </c>
      <c r="BG238" s="143">
        <f t="shared" si="56"/>
        <v>0</v>
      </c>
      <c r="BH238" s="143">
        <f t="shared" si="57"/>
        <v>0</v>
      </c>
      <c r="BI238" s="143">
        <f t="shared" si="58"/>
        <v>0</v>
      </c>
      <c r="BJ238" s="16" t="s">
        <v>81</v>
      </c>
      <c r="BK238" s="143">
        <f t="shared" si="59"/>
        <v>0</v>
      </c>
      <c r="BL238" s="16" t="s">
        <v>231</v>
      </c>
      <c r="BM238" s="142" t="s">
        <v>2266</v>
      </c>
    </row>
    <row r="239" spans="2:65" s="1" customFormat="1" ht="62.65" customHeight="1">
      <c r="B239" s="31"/>
      <c r="C239" s="131" t="s">
        <v>621</v>
      </c>
      <c r="D239" s="131" t="s">
        <v>144</v>
      </c>
      <c r="E239" s="132" t="s">
        <v>2267</v>
      </c>
      <c r="F239" s="133" t="s">
        <v>2268</v>
      </c>
      <c r="G239" s="134" t="s">
        <v>209</v>
      </c>
      <c r="H239" s="135">
        <v>1</v>
      </c>
      <c r="I239" s="136"/>
      <c r="J239" s="137">
        <f t="shared" si="50"/>
        <v>0</v>
      </c>
      <c r="K239" s="133" t="s">
        <v>1</v>
      </c>
      <c r="L239" s="31"/>
      <c r="M239" s="138" t="s">
        <v>1</v>
      </c>
      <c r="N239" s="139" t="s">
        <v>38</v>
      </c>
      <c r="P239" s="140">
        <f t="shared" si="51"/>
        <v>0</v>
      </c>
      <c r="Q239" s="140">
        <v>0</v>
      </c>
      <c r="R239" s="140">
        <f t="shared" si="52"/>
        <v>0</v>
      </c>
      <c r="S239" s="140">
        <v>0</v>
      </c>
      <c r="T239" s="141">
        <f t="shared" si="53"/>
        <v>0</v>
      </c>
      <c r="AR239" s="142" t="s">
        <v>231</v>
      </c>
      <c r="AT239" s="142" t="s">
        <v>144</v>
      </c>
      <c r="AU239" s="142" t="s">
        <v>83</v>
      </c>
      <c r="AY239" s="16" t="s">
        <v>142</v>
      </c>
      <c r="BE239" s="143">
        <f t="shared" si="54"/>
        <v>0</v>
      </c>
      <c r="BF239" s="143">
        <f t="shared" si="55"/>
        <v>0</v>
      </c>
      <c r="BG239" s="143">
        <f t="shared" si="56"/>
        <v>0</v>
      </c>
      <c r="BH239" s="143">
        <f t="shared" si="57"/>
        <v>0</v>
      </c>
      <c r="BI239" s="143">
        <f t="shared" si="58"/>
        <v>0</v>
      </c>
      <c r="BJ239" s="16" t="s">
        <v>81</v>
      </c>
      <c r="BK239" s="143">
        <f t="shared" si="59"/>
        <v>0</v>
      </c>
      <c r="BL239" s="16" t="s">
        <v>231</v>
      </c>
      <c r="BM239" s="142" t="s">
        <v>2269</v>
      </c>
    </row>
    <row r="240" spans="2:65" s="1" customFormat="1" ht="16.5" customHeight="1">
      <c r="B240" s="31"/>
      <c r="C240" s="131" t="s">
        <v>627</v>
      </c>
      <c r="D240" s="131" t="s">
        <v>144</v>
      </c>
      <c r="E240" s="132" t="s">
        <v>2270</v>
      </c>
      <c r="F240" s="133" t="s">
        <v>2271</v>
      </c>
      <c r="G240" s="134" t="s">
        <v>209</v>
      </c>
      <c r="H240" s="135">
        <v>3</v>
      </c>
      <c r="I240" s="136"/>
      <c r="J240" s="137">
        <f t="shared" si="50"/>
        <v>0</v>
      </c>
      <c r="K240" s="133" t="s">
        <v>1</v>
      </c>
      <c r="L240" s="31"/>
      <c r="M240" s="138" t="s">
        <v>1</v>
      </c>
      <c r="N240" s="139" t="s">
        <v>38</v>
      </c>
      <c r="P240" s="140">
        <f t="shared" si="51"/>
        <v>0</v>
      </c>
      <c r="Q240" s="140">
        <v>0</v>
      </c>
      <c r="R240" s="140">
        <f t="shared" si="52"/>
        <v>0</v>
      </c>
      <c r="S240" s="140">
        <v>0</v>
      </c>
      <c r="T240" s="141">
        <f t="shared" si="53"/>
        <v>0</v>
      </c>
      <c r="AR240" s="142" t="s">
        <v>231</v>
      </c>
      <c r="AT240" s="142" t="s">
        <v>144</v>
      </c>
      <c r="AU240" s="142" t="s">
        <v>83</v>
      </c>
      <c r="AY240" s="16" t="s">
        <v>142</v>
      </c>
      <c r="BE240" s="143">
        <f t="shared" si="54"/>
        <v>0</v>
      </c>
      <c r="BF240" s="143">
        <f t="shared" si="55"/>
        <v>0</v>
      </c>
      <c r="BG240" s="143">
        <f t="shared" si="56"/>
        <v>0</v>
      </c>
      <c r="BH240" s="143">
        <f t="shared" si="57"/>
        <v>0</v>
      </c>
      <c r="BI240" s="143">
        <f t="shared" si="58"/>
        <v>0</v>
      </c>
      <c r="BJ240" s="16" t="s">
        <v>81</v>
      </c>
      <c r="BK240" s="143">
        <f t="shared" si="59"/>
        <v>0</v>
      </c>
      <c r="BL240" s="16" t="s">
        <v>231</v>
      </c>
      <c r="BM240" s="142" t="s">
        <v>2272</v>
      </c>
    </row>
    <row r="241" spans="2:65" s="1" customFormat="1" ht="16.5" customHeight="1">
      <c r="B241" s="31"/>
      <c r="C241" s="131" t="s">
        <v>631</v>
      </c>
      <c r="D241" s="131" t="s">
        <v>144</v>
      </c>
      <c r="E241" s="132" t="s">
        <v>2273</v>
      </c>
      <c r="F241" s="133" t="s">
        <v>2274</v>
      </c>
      <c r="G241" s="134" t="s">
        <v>209</v>
      </c>
      <c r="H241" s="135">
        <v>3</v>
      </c>
      <c r="I241" s="136"/>
      <c r="J241" s="137">
        <f t="shared" si="50"/>
        <v>0</v>
      </c>
      <c r="K241" s="133" t="s">
        <v>1</v>
      </c>
      <c r="L241" s="31"/>
      <c r="M241" s="138" t="s">
        <v>1</v>
      </c>
      <c r="N241" s="139" t="s">
        <v>38</v>
      </c>
      <c r="P241" s="140">
        <f t="shared" si="51"/>
        <v>0</v>
      </c>
      <c r="Q241" s="140">
        <v>0</v>
      </c>
      <c r="R241" s="140">
        <f t="shared" si="52"/>
        <v>0</v>
      </c>
      <c r="S241" s="140">
        <v>0</v>
      </c>
      <c r="T241" s="141">
        <f t="shared" si="53"/>
        <v>0</v>
      </c>
      <c r="AR241" s="142" t="s">
        <v>231</v>
      </c>
      <c r="AT241" s="142" t="s">
        <v>144</v>
      </c>
      <c r="AU241" s="142" t="s">
        <v>83</v>
      </c>
      <c r="AY241" s="16" t="s">
        <v>142</v>
      </c>
      <c r="BE241" s="143">
        <f t="shared" si="54"/>
        <v>0</v>
      </c>
      <c r="BF241" s="143">
        <f t="shared" si="55"/>
        <v>0</v>
      </c>
      <c r="BG241" s="143">
        <f t="shared" si="56"/>
        <v>0</v>
      </c>
      <c r="BH241" s="143">
        <f t="shared" si="57"/>
        <v>0</v>
      </c>
      <c r="BI241" s="143">
        <f t="shared" si="58"/>
        <v>0</v>
      </c>
      <c r="BJ241" s="16" t="s">
        <v>81</v>
      </c>
      <c r="BK241" s="143">
        <f t="shared" si="59"/>
        <v>0</v>
      </c>
      <c r="BL241" s="16" t="s">
        <v>231</v>
      </c>
      <c r="BM241" s="142" t="s">
        <v>2275</v>
      </c>
    </row>
    <row r="242" spans="2:65" s="1" customFormat="1" ht="37.9" customHeight="1">
      <c r="B242" s="31"/>
      <c r="C242" s="159" t="s">
        <v>636</v>
      </c>
      <c r="D242" s="159" t="s">
        <v>212</v>
      </c>
      <c r="E242" s="160" t="s">
        <v>2276</v>
      </c>
      <c r="F242" s="161" t="s">
        <v>2277</v>
      </c>
      <c r="G242" s="162" t="s">
        <v>209</v>
      </c>
      <c r="H242" s="163">
        <v>2</v>
      </c>
      <c r="I242" s="164"/>
      <c r="J242" s="165">
        <f t="shared" si="50"/>
        <v>0</v>
      </c>
      <c r="K242" s="161" t="s">
        <v>1</v>
      </c>
      <c r="L242" s="166"/>
      <c r="M242" s="167" t="s">
        <v>1</v>
      </c>
      <c r="N242" s="168" t="s">
        <v>38</v>
      </c>
      <c r="P242" s="140">
        <f t="shared" si="51"/>
        <v>0</v>
      </c>
      <c r="Q242" s="140">
        <v>0</v>
      </c>
      <c r="R242" s="140">
        <f t="shared" si="52"/>
        <v>0</v>
      </c>
      <c r="S242" s="140">
        <v>0</v>
      </c>
      <c r="T242" s="141">
        <f t="shared" si="53"/>
        <v>0</v>
      </c>
      <c r="AR242" s="142" t="s">
        <v>314</v>
      </c>
      <c r="AT242" s="142" t="s">
        <v>212</v>
      </c>
      <c r="AU242" s="142" t="s">
        <v>83</v>
      </c>
      <c r="AY242" s="16" t="s">
        <v>142</v>
      </c>
      <c r="BE242" s="143">
        <f t="shared" si="54"/>
        <v>0</v>
      </c>
      <c r="BF242" s="143">
        <f t="shared" si="55"/>
        <v>0</v>
      </c>
      <c r="BG242" s="143">
        <f t="shared" si="56"/>
        <v>0</v>
      </c>
      <c r="BH242" s="143">
        <f t="shared" si="57"/>
        <v>0</v>
      </c>
      <c r="BI242" s="143">
        <f t="shared" si="58"/>
        <v>0</v>
      </c>
      <c r="BJ242" s="16" t="s">
        <v>81</v>
      </c>
      <c r="BK242" s="143">
        <f t="shared" si="59"/>
        <v>0</v>
      </c>
      <c r="BL242" s="16" t="s">
        <v>231</v>
      </c>
      <c r="BM242" s="142" t="s">
        <v>2278</v>
      </c>
    </row>
    <row r="243" spans="2:65" s="1" customFormat="1" ht="37.9" customHeight="1">
      <c r="B243" s="31"/>
      <c r="C243" s="159" t="s">
        <v>640</v>
      </c>
      <c r="D243" s="159" t="s">
        <v>212</v>
      </c>
      <c r="E243" s="160" t="s">
        <v>2279</v>
      </c>
      <c r="F243" s="161" t="s">
        <v>2280</v>
      </c>
      <c r="G243" s="162" t="s">
        <v>209</v>
      </c>
      <c r="H243" s="163">
        <v>2</v>
      </c>
      <c r="I243" s="164"/>
      <c r="J243" s="165">
        <f t="shared" si="50"/>
        <v>0</v>
      </c>
      <c r="K243" s="161" t="s">
        <v>1</v>
      </c>
      <c r="L243" s="166"/>
      <c r="M243" s="167" t="s">
        <v>1</v>
      </c>
      <c r="N243" s="168" t="s">
        <v>38</v>
      </c>
      <c r="P243" s="140">
        <f t="shared" si="51"/>
        <v>0</v>
      </c>
      <c r="Q243" s="140">
        <v>0</v>
      </c>
      <c r="R243" s="140">
        <f t="shared" si="52"/>
        <v>0</v>
      </c>
      <c r="S243" s="140">
        <v>0</v>
      </c>
      <c r="T243" s="141">
        <f t="shared" si="53"/>
        <v>0</v>
      </c>
      <c r="AR243" s="142" t="s">
        <v>314</v>
      </c>
      <c r="AT243" s="142" t="s">
        <v>212</v>
      </c>
      <c r="AU243" s="142" t="s">
        <v>83</v>
      </c>
      <c r="AY243" s="16" t="s">
        <v>142</v>
      </c>
      <c r="BE243" s="143">
        <f t="shared" si="54"/>
        <v>0</v>
      </c>
      <c r="BF243" s="143">
        <f t="shared" si="55"/>
        <v>0</v>
      </c>
      <c r="BG243" s="143">
        <f t="shared" si="56"/>
        <v>0</v>
      </c>
      <c r="BH243" s="143">
        <f t="shared" si="57"/>
        <v>0</v>
      </c>
      <c r="BI243" s="143">
        <f t="shared" si="58"/>
        <v>0</v>
      </c>
      <c r="BJ243" s="16" t="s">
        <v>81</v>
      </c>
      <c r="BK243" s="143">
        <f t="shared" si="59"/>
        <v>0</v>
      </c>
      <c r="BL243" s="16" t="s">
        <v>231</v>
      </c>
      <c r="BM243" s="142" t="s">
        <v>2281</v>
      </c>
    </row>
    <row r="244" spans="2:65" s="1" customFormat="1" ht="37.9" customHeight="1">
      <c r="B244" s="31"/>
      <c r="C244" s="159" t="s">
        <v>645</v>
      </c>
      <c r="D244" s="159" t="s">
        <v>212</v>
      </c>
      <c r="E244" s="160" t="s">
        <v>2282</v>
      </c>
      <c r="F244" s="161" t="s">
        <v>2283</v>
      </c>
      <c r="G244" s="162" t="s">
        <v>209</v>
      </c>
      <c r="H244" s="163">
        <v>1</v>
      </c>
      <c r="I244" s="164"/>
      <c r="J244" s="165">
        <f t="shared" si="50"/>
        <v>0</v>
      </c>
      <c r="K244" s="161" t="s">
        <v>1</v>
      </c>
      <c r="L244" s="166"/>
      <c r="M244" s="167" t="s">
        <v>1</v>
      </c>
      <c r="N244" s="168" t="s">
        <v>38</v>
      </c>
      <c r="P244" s="140">
        <f t="shared" si="51"/>
        <v>0</v>
      </c>
      <c r="Q244" s="140">
        <v>0</v>
      </c>
      <c r="R244" s="140">
        <f t="shared" si="52"/>
        <v>0</v>
      </c>
      <c r="S244" s="140">
        <v>0</v>
      </c>
      <c r="T244" s="141">
        <f t="shared" si="53"/>
        <v>0</v>
      </c>
      <c r="AR244" s="142" t="s">
        <v>314</v>
      </c>
      <c r="AT244" s="142" t="s">
        <v>212</v>
      </c>
      <c r="AU244" s="142" t="s">
        <v>83</v>
      </c>
      <c r="AY244" s="16" t="s">
        <v>142</v>
      </c>
      <c r="BE244" s="143">
        <f t="shared" si="54"/>
        <v>0</v>
      </c>
      <c r="BF244" s="143">
        <f t="shared" si="55"/>
        <v>0</v>
      </c>
      <c r="BG244" s="143">
        <f t="shared" si="56"/>
        <v>0</v>
      </c>
      <c r="BH244" s="143">
        <f t="shared" si="57"/>
        <v>0</v>
      </c>
      <c r="BI244" s="143">
        <f t="shared" si="58"/>
        <v>0</v>
      </c>
      <c r="BJ244" s="16" t="s">
        <v>81</v>
      </c>
      <c r="BK244" s="143">
        <f t="shared" si="59"/>
        <v>0</v>
      </c>
      <c r="BL244" s="16" t="s">
        <v>231</v>
      </c>
      <c r="BM244" s="142" t="s">
        <v>2284</v>
      </c>
    </row>
    <row r="245" spans="2:65" s="1" customFormat="1" ht="24.2" customHeight="1">
      <c r="B245" s="31"/>
      <c r="C245" s="131" t="s">
        <v>651</v>
      </c>
      <c r="D245" s="131" t="s">
        <v>144</v>
      </c>
      <c r="E245" s="132" t="s">
        <v>2285</v>
      </c>
      <c r="F245" s="133" t="s">
        <v>2286</v>
      </c>
      <c r="G245" s="134" t="s">
        <v>2112</v>
      </c>
      <c r="H245" s="186"/>
      <c r="I245" s="136"/>
      <c r="J245" s="137">
        <f t="shared" si="50"/>
        <v>0</v>
      </c>
      <c r="K245" s="133" t="s">
        <v>1</v>
      </c>
      <c r="L245" s="31"/>
      <c r="M245" s="138" t="s">
        <v>1</v>
      </c>
      <c r="N245" s="139" t="s">
        <v>38</v>
      </c>
      <c r="P245" s="140">
        <f t="shared" si="51"/>
        <v>0</v>
      </c>
      <c r="Q245" s="140">
        <v>0</v>
      </c>
      <c r="R245" s="140">
        <f t="shared" si="52"/>
        <v>0</v>
      </c>
      <c r="S245" s="140">
        <v>0</v>
      </c>
      <c r="T245" s="141">
        <f t="shared" si="53"/>
        <v>0</v>
      </c>
      <c r="AR245" s="142" t="s">
        <v>231</v>
      </c>
      <c r="AT245" s="142" t="s">
        <v>144</v>
      </c>
      <c r="AU245" s="142" t="s">
        <v>83</v>
      </c>
      <c r="AY245" s="16" t="s">
        <v>142</v>
      </c>
      <c r="BE245" s="143">
        <f t="shared" si="54"/>
        <v>0</v>
      </c>
      <c r="BF245" s="143">
        <f t="shared" si="55"/>
        <v>0</v>
      </c>
      <c r="BG245" s="143">
        <f t="shared" si="56"/>
        <v>0</v>
      </c>
      <c r="BH245" s="143">
        <f t="shared" si="57"/>
        <v>0</v>
      </c>
      <c r="BI245" s="143">
        <f t="shared" si="58"/>
        <v>0</v>
      </c>
      <c r="BJ245" s="16" t="s">
        <v>81</v>
      </c>
      <c r="BK245" s="143">
        <f t="shared" si="59"/>
        <v>0</v>
      </c>
      <c r="BL245" s="16" t="s">
        <v>231</v>
      </c>
      <c r="BM245" s="142" t="s">
        <v>2287</v>
      </c>
    </row>
    <row r="246" spans="2:65" s="11" customFormat="1" ht="22.9" customHeight="1">
      <c r="B246" s="119"/>
      <c r="D246" s="120" t="s">
        <v>72</v>
      </c>
      <c r="E246" s="129" t="s">
        <v>897</v>
      </c>
      <c r="F246" s="129" t="s">
        <v>898</v>
      </c>
      <c r="I246" s="122"/>
      <c r="J246" s="130">
        <f>BK246</f>
        <v>0</v>
      </c>
      <c r="L246" s="119"/>
      <c r="M246" s="124"/>
      <c r="P246" s="125">
        <f>SUM(P247:P256)</f>
        <v>0</v>
      </c>
      <c r="R246" s="125">
        <f>SUM(R247:R256)</f>
        <v>0</v>
      </c>
      <c r="T246" s="126">
        <f>SUM(T247:T256)</f>
        <v>0</v>
      </c>
      <c r="AR246" s="120" t="s">
        <v>83</v>
      </c>
      <c r="AT246" s="127" t="s">
        <v>72</v>
      </c>
      <c r="AU246" s="127" t="s">
        <v>81</v>
      </c>
      <c r="AY246" s="120" t="s">
        <v>142</v>
      </c>
      <c r="BK246" s="128">
        <f>SUM(BK247:BK256)</f>
        <v>0</v>
      </c>
    </row>
    <row r="247" spans="2:65" s="1" customFormat="1" ht="16.5" customHeight="1">
      <c r="B247" s="31"/>
      <c r="C247" s="131" t="s">
        <v>655</v>
      </c>
      <c r="D247" s="131" t="s">
        <v>144</v>
      </c>
      <c r="E247" s="132" t="s">
        <v>2288</v>
      </c>
      <c r="F247" s="133" t="s">
        <v>2289</v>
      </c>
      <c r="G247" s="134" t="s">
        <v>209</v>
      </c>
      <c r="H247" s="135">
        <v>6</v>
      </c>
      <c r="I247" s="136"/>
      <c r="J247" s="137">
        <f t="shared" ref="J247:J256" si="60">ROUND(I247*H247,2)</f>
        <v>0</v>
      </c>
      <c r="K247" s="133" t="s">
        <v>1</v>
      </c>
      <c r="L247" s="31"/>
      <c r="M247" s="138" t="s">
        <v>1</v>
      </c>
      <c r="N247" s="139" t="s">
        <v>38</v>
      </c>
      <c r="P247" s="140">
        <f t="shared" ref="P247:P256" si="61">O247*H247</f>
        <v>0</v>
      </c>
      <c r="Q247" s="140">
        <v>0</v>
      </c>
      <c r="R247" s="140">
        <f t="shared" ref="R247:R256" si="62">Q247*H247</f>
        <v>0</v>
      </c>
      <c r="S247" s="140">
        <v>0</v>
      </c>
      <c r="T247" s="141">
        <f t="shared" ref="T247:T256" si="63">S247*H247</f>
        <v>0</v>
      </c>
      <c r="AR247" s="142" t="s">
        <v>231</v>
      </c>
      <c r="AT247" s="142" t="s">
        <v>144</v>
      </c>
      <c r="AU247" s="142" t="s">
        <v>83</v>
      </c>
      <c r="AY247" s="16" t="s">
        <v>142</v>
      </c>
      <c r="BE247" s="143">
        <f t="shared" ref="BE247:BE256" si="64">IF(N247="základní",J247,0)</f>
        <v>0</v>
      </c>
      <c r="BF247" s="143">
        <f t="shared" ref="BF247:BF256" si="65">IF(N247="snížená",J247,0)</f>
        <v>0</v>
      </c>
      <c r="BG247" s="143">
        <f t="shared" ref="BG247:BG256" si="66">IF(N247="zákl. přenesená",J247,0)</f>
        <v>0</v>
      </c>
      <c r="BH247" s="143">
        <f t="shared" ref="BH247:BH256" si="67">IF(N247="sníž. přenesená",J247,0)</f>
        <v>0</v>
      </c>
      <c r="BI247" s="143">
        <f t="shared" ref="BI247:BI256" si="68">IF(N247="nulová",J247,0)</f>
        <v>0</v>
      </c>
      <c r="BJ247" s="16" t="s">
        <v>81</v>
      </c>
      <c r="BK247" s="143">
        <f t="shared" ref="BK247:BK256" si="69">ROUND(I247*H247,2)</f>
        <v>0</v>
      </c>
      <c r="BL247" s="16" t="s">
        <v>231</v>
      </c>
      <c r="BM247" s="142" t="s">
        <v>2290</v>
      </c>
    </row>
    <row r="248" spans="2:65" s="1" customFormat="1" ht="24.2" customHeight="1">
      <c r="B248" s="31"/>
      <c r="C248" s="159" t="s">
        <v>662</v>
      </c>
      <c r="D248" s="159" t="s">
        <v>212</v>
      </c>
      <c r="E248" s="160" t="s">
        <v>2291</v>
      </c>
      <c r="F248" s="161" t="s">
        <v>2292</v>
      </c>
      <c r="G248" s="162" t="s">
        <v>309</v>
      </c>
      <c r="H248" s="163">
        <v>4</v>
      </c>
      <c r="I248" s="164"/>
      <c r="J248" s="165">
        <f t="shared" si="60"/>
        <v>0</v>
      </c>
      <c r="K248" s="161" t="s">
        <v>1</v>
      </c>
      <c r="L248" s="166"/>
      <c r="M248" s="167" t="s">
        <v>1</v>
      </c>
      <c r="N248" s="168" t="s">
        <v>38</v>
      </c>
      <c r="P248" s="140">
        <f t="shared" si="61"/>
        <v>0</v>
      </c>
      <c r="Q248" s="140">
        <v>0</v>
      </c>
      <c r="R248" s="140">
        <f t="shared" si="62"/>
        <v>0</v>
      </c>
      <c r="S248" s="140">
        <v>0</v>
      </c>
      <c r="T248" s="141">
        <f t="shared" si="63"/>
        <v>0</v>
      </c>
      <c r="AR248" s="142" t="s">
        <v>314</v>
      </c>
      <c r="AT248" s="142" t="s">
        <v>212</v>
      </c>
      <c r="AU248" s="142" t="s">
        <v>83</v>
      </c>
      <c r="AY248" s="16" t="s">
        <v>142</v>
      </c>
      <c r="BE248" s="143">
        <f t="shared" si="64"/>
        <v>0</v>
      </c>
      <c r="BF248" s="143">
        <f t="shared" si="65"/>
        <v>0</v>
      </c>
      <c r="BG248" s="143">
        <f t="shared" si="66"/>
        <v>0</v>
      </c>
      <c r="BH248" s="143">
        <f t="shared" si="67"/>
        <v>0</v>
      </c>
      <c r="BI248" s="143">
        <f t="shared" si="68"/>
        <v>0</v>
      </c>
      <c r="BJ248" s="16" t="s">
        <v>81</v>
      </c>
      <c r="BK248" s="143">
        <f t="shared" si="69"/>
        <v>0</v>
      </c>
      <c r="BL248" s="16" t="s">
        <v>231</v>
      </c>
      <c r="BM248" s="142" t="s">
        <v>2293</v>
      </c>
    </row>
    <row r="249" spans="2:65" s="1" customFormat="1" ht="62.65" customHeight="1">
      <c r="B249" s="31"/>
      <c r="C249" s="159" t="s">
        <v>667</v>
      </c>
      <c r="D249" s="159" t="s">
        <v>212</v>
      </c>
      <c r="E249" s="160" t="s">
        <v>2294</v>
      </c>
      <c r="F249" s="161" t="s">
        <v>2295</v>
      </c>
      <c r="G249" s="162" t="s">
        <v>209</v>
      </c>
      <c r="H249" s="163">
        <v>7</v>
      </c>
      <c r="I249" s="164"/>
      <c r="J249" s="165">
        <f t="shared" si="60"/>
        <v>0</v>
      </c>
      <c r="K249" s="161" t="s">
        <v>1</v>
      </c>
      <c r="L249" s="166"/>
      <c r="M249" s="167" t="s">
        <v>1</v>
      </c>
      <c r="N249" s="168" t="s">
        <v>38</v>
      </c>
      <c r="P249" s="140">
        <f t="shared" si="61"/>
        <v>0</v>
      </c>
      <c r="Q249" s="140">
        <v>0</v>
      </c>
      <c r="R249" s="140">
        <f t="shared" si="62"/>
        <v>0</v>
      </c>
      <c r="S249" s="140">
        <v>0</v>
      </c>
      <c r="T249" s="141">
        <f t="shared" si="63"/>
        <v>0</v>
      </c>
      <c r="AR249" s="142" t="s">
        <v>314</v>
      </c>
      <c r="AT249" s="142" t="s">
        <v>212</v>
      </c>
      <c r="AU249" s="142" t="s">
        <v>83</v>
      </c>
      <c r="AY249" s="16" t="s">
        <v>142</v>
      </c>
      <c r="BE249" s="143">
        <f t="shared" si="64"/>
        <v>0</v>
      </c>
      <c r="BF249" s="143">
        <f t="shared" si="65"/>
        <v>0</v>
      </c>
      <c r="BG249" s="143">
        <f t="shared" si="66"/>
        <v>0</v>
      </c>
      <c r="BH249" s="143">
        <f t="shared" si="67"/>
        <v>0</v>
      </c>
      <c r="BI249" s="143">
        <f t="shared" si="68"/>
        <v>0</v>
      </c>
      <c r="BJ249" s="16" t="s">
        <v>81</v>
      </c>
      <c r="BK249" s="143">
        <f t="shared" si="69"/>
        <v>0</v>
      </c>
      <c r="BL249" s="16" t="s">
        <v>231</v>
      </c>
      <c r="BM249" s="142" t="s">
        <v>2296</v>
      </c>
    </row>
    <row r="250" spans="2:65" s="1" customFormat="1" ht="55.5" customHeight="1">
      <c r="B250" s="31"/>
      <c r="C250" s="159" t="s">
        <v>671</v>
      </c>
      <c r="D250" s="159" t="s">
        <v>212</v>
      </c>
      <c r="E250" s="160" t="s">
        <v>2297</v>
      </c>
      <c r="F250" s="161" t="s">
        <v>2298</v>
      </c>
      <c r="G250" s="162" t="s">
        <v>209</v>
      </c>
      <c r="H250" s="163">
        <v>24</v>
      </c>
      <c r="I250" s="164"/>
      <c r="J250" s="165">
        <f t="shared" si="60"/>
        <v>0</v>
      </c>
      <c r="K250" s="161" t="s">
        <v>1</v>
      </c>
      <c r="L250" s="166"/>
      <c r="M250" s="167" t="s">
        <v>1</v>
      </c>
      <c r="N250" s="168" t="s">
        <v>38</v>
      </c>
      <c r="P250" s="140">
        <f t="shared" si="61"/>
        <v>0</v>
      </c>
      <c r="Q250" s="140">
        <v>0</v>
      </c>
      <c r="R250" s="140">
        <f t="shared" si="62"/>
        <v>0</v>
      </c>
      <c r="S250" s="140">
        <v>0</v>
      </c>
      <c r="T250" s="141">
        <f t="shared" si="63"/>
        <v>0</v>
      </c>
      <c r="AR250" s="142" t="s">
        <v>314</v>
      </c>
      <c r="AT250" s="142" t="s">
        <v>212</v>
      </c>
      <c r="AU250" s="142" t="s">
        <v>83</v>
      </c>
      <c r="AY250" s="16" t="s">
        <v>142</v>
      </c>
      <c r="BE250" s="143">
        <f t="shared" si="64"/>
        <v>0</v>
      </c>
      <c r="BF250" s="143">
        <f t="shared" si="65"/>
        <v>0</v>
      </c>
      <c r="BG250" s="143">
        <f t="shared" si="66"/>
        <v>0</v>
      </c>
      <c r="BH250" s="143">
        <f t="shared" si="67"/>
        <v>0</v>
      </c>
      <c r="BI250" s="143">
        <f t="shared" si="68"/>
        <v>0</v>
      </c>
      <c r="BJ250" s="16" t="s">
        <v>81</v>
      </c>
      <c r="BK250" s="143">
        <f t="shared" si="69"/>
        <v>0</v>
      </c>
      <c r="BL250" s="16" t="s">
        <v>231</v>
      </c>
      <c r="BM250" s="142" t="s">
        <v>2299</v>
      </c>
    </row>
    <row r="251" spans="2:65" s="1" customFormat="1" ht="62.65" customHeight="1">
      <c r="B251" s="31"/>
      <c r="C251" s="159" t="s">
        <v>675</v>
      </c>
      <c r="D251" s="159" t="s">
        <v>212</v>
      </c>
      <c r="E251" s="160" t="s">
        <v>2300</v>
      </c>
      <c r="F251" s="161" t="s">
        <v>2301</v>
      </c>
      <c r="G251" s="162" t="s">
        <v>209</v>
      </c>
      <c r="H251" s="163">
        <v>6</v>
      </c>
      <c r="I251" s="164"/>
      <c r="J251" s="165">
        <f t="shared" si="60"/>
        <v>0</v>
      </c>
      <c r="K251" s="161" t="s">
        <v>1</v>
      </c>
      <c r="L251" s="166"/>
      <c r="M251" s="167" t="s">
        <v>1</v>
      </c>
      <c r="N251" s="168" t="s">
        <v>38</v>
      </c>
      <c r="P251" s="140">
        <f t="shared" si="61"/>
        <v>0</v>
      </c>
      <c r="Q251" s="140">
        <v>0</v>
      </c>
      <c r="R251" s="140">
        <f t="shared" si="62"/>
        <v>0</v>
      </c>
      <c r="S251" s="140">
        <v>0</v>
      </c>
      <c r="T251" s="141">
        <f t="shared" si="63"/>
        <v>0</v>
      </c>
      <c r="AR251" s="142" t="s">
        <v>314</v>
      </c>
      <c r="AT251" s="142" t="s">
        <v>212</v>
      </c>
      <c r="AU251" s="142" t="s">
        <v>83</v>
      </c>
      <c r="AY251" s="16" t="s">
        <v>142</v>
      </c>
      <c r="BE251" s="143">
        <f t="shared" si="64"/>
        <v>0</v>
      </c>
      <c r="BF251" s="143">
        <f t="shared" si="65"/>
        <v>0</v>
      </c>
      <c r="BG251" s="143">
        <f t="shared" si="66"/>
        <v>0</v>
      </c>
      <c r="BH251" s="143">
        <f t="shared" si="67"/>
        <v>0</v>
      </c>
      <c r="BI251" s="143">
        <f t="shared" si="68"/>
        <v>0</v>
      </c>
      <c r="BJ251" s="16" t="s">
        <v>81</v>
      </c>
      <c r="BK251" s="143">
        <f t="shared" si="69"/>
        <v>0</v>
      </c>
      <c r="BL251" s="16" t="s">
        <v>231</v>
      </c>
      <c r="BM251" s="142" t="s">
        <v>2302</v>
      </c>
    </row>
    <row r="252" spans="2:65" s="1" customFormat="1" ht="62.65" customHeight="1">
      <c r="B252" s="31"/>
      <c r="C252" s="159" t="s">
        <v>681</v>
      </c>
      <c r="D252" s="159" t="s">
        <v>212</v>
      </c>
      <c r="E252" s="160" t="s">
        <v>2303</v>
      </c>
      <c r="F252" s="161" t="s">
        <v>2304</v>
      </c>
      <c r="G252" s="162" t="s">
        <v>209</v>
      </c>
      <c r="H252" s="163">
        <v>6</v>
      </c>
      <c r="I252" s="164"/>
      <c r="J252" s="165">
        <f t="shared" si="60"/>
        <v>0</v>
      </c>
      <c r="K252" s="161" t="s">
        <v>1</v>
      </c>
      <c r="L252" s="166"/>
      <c r="M252" s="167" t="s">
        <v>1</v>
      </c>
      <c r="N252" s="168" t="s">
        <v>38</v>
      </c>
      <c r="P252" s="140">
        <f t="shared" si="61"/>
        <v>0</v>
      </c>
      <c r="Q252" s="140">
        <v>0</v>
      </c>
      <c r="R252" s="140">
        <f t="shared" si="62"/>
        <v>0</v>
      </c>
      <c r="S252" s="140">
        <v>0</v>
      </c>
      <c r="T252" s="141">
        <f t="shared" si="63"/>
        <v>0</v>
      </c>
      <c r="AR252" s="142" t="s">
        <v>314</v>
      </c>
      <c r="AT252" s="142" t="s">
        <v>212</v>
      </c>
      <c r="AU252" s="142" t="s">
        <v>83</v>
      </c>
      <c r="AY252" s="16" t="s">
        <v>142</v>
      </c>
      <c r="BE252" s="143">
        <f t="shared" si="64"/>
        <v>0</v>
      </c>
      <c r="BF252" s="143">
        <f t="shared" si="65"/>
        <v>0</v>
      </c>
      <c r="BG252" s="143">
        <f t="shared" si="66"/>
        <v>0</v>
      </c>
      <c r="BH252" s="143">
        <f t="shared" si="67"/>
        <v>0</v>
      </c>
      <c r="BI252" s="143">
        <f t="shared" si="68"/>
        <v>0</v>
      </c>
      <c r="BJ252" s="16" t="s">
        <v>81</v>
      </c>
      <c r="BK252" s="143">
        <f t="shared" si="69"/>
        <v>0</v>
      </c>
      <c r="BL252" s="16" t="s">
        <v>231</v>
      </c>
      <c r="BM252" s="142" t="s">
        <v>2305</v>
      </c>
    </row>
    <row r="253" spans="2:65" s="1" customFormat="1" ht="62.65" customHeight="1">
      <c r="B253" s="31"/>
      <c r="C253" s="159" t="s">
        <v>685</v>
      </c>
      <c r="D253" s="159" t="s">
        <v>212</v>
      </c>
      <c r="E253" s="160" t="s">
        <v>2306</v>
      </c>
      <c r="F253" s="161" t="s">
        <v>2307</v>
      </c>
      <c r="G253" s="162" t="s">
        <v>209</v>
      </c>
      <c r="H253" s="163">
        <v>6</v>
      </c>
      <c r="I253" s="164"/>
      <c r="J253" s="165">
        <f t="shared" si="60"/>
        <v>0</v>
      </c>
      <c r="K253" s="161" t="s">
        <v>1</v>
      </c>
      <c r="L253" s="166"/>
      <c r="M253" s="167" t="s">
        <v>1</v>
      </c>
      <c r="N253" s="168" t="s">
        <v>38</v>
      </c>
      <c r="P253" s="140">
        <f t="shared" si="61"/>
        <v>0</v>
      </c>
      <c r="Q253" s="140">
        <v>0</v>
      </c>
      <c r="R253" s="140">
        <f t="shared" si="62"/>
        <v>0</v>
      </c>
      <c r="S253" s="140">
        <v>0</v>
      </c>
      <c r="T253" s="141">
        <f t="shared" si="63"/>
        <v>0</v>
      </c>
      <c r="AR253" s="142" t="s">
        <v>314</v>
      </c>
      <c r="AT253" s="142" t="s">
        <v>212</v>
      </c>
      <c r="AU253" s="142" t="s">
        <v>83</v>
      </c>
      <c r="AY253" s="16" t="s">
        <v>142</v>
      </c>
      <c r="BE253" s="143">
        <f t="shared" si="64"/>
        <v>0</v>
      </c>
      <c r="BF253" s="143">
        <f t="shared" si="65"/>
        <v>0</v>
      </c>
      <c r="BG253" s="143">
        <f t="shared" si="66"/>
        <v>0</v>
      </c>
      <c r="BH253" s="143">
        <f t="shared" si="67"/>
        <v>0</v>
      </c>
      <c r="BI253" s="143">
        <f t="shared" si="68"/>
        <v>0</v>
      </c>
      <c r="BJ253" s="16" t="s">
        <v>81</v>
      </c>
      <c r="BK253" s="143">
        <f t="shared" si="69"/>
        <v>0</v>
      </c>
      <c r="BL253" s="16" t="s">
        <v>231</v>
      </c>
      <c r="BM253" s="142" t="s">
        <v>2308</v>
      </c>
    </row>
    <row r="254" spans="2:65" s="1" customFormat="1" ht="49.15" customHeight="1">
      <c r="B254" s="31"/>
      <c r="C254" s="159" t="s">
        <v>691</v>
      </c>
      <c r="D254" s="159" t="s">
        <v>212</v>
      </c>
      <c r="E254" s="160" t="s">
        <v>2309</v>
      </c>
      <c r="F254" s="161" t="s">
        <v>2310</v>
      </c>
      <c r="G254" s="162" t="s">
        <v>209</v>
      </c>
      <c r="H254" s="163">
        <v>6</v>
      </c>
      <c r="I254" s="164"/>
      <c r="J254" s="165">
        <f t="shared" si="60"/>
        <v>0</v>
      </c>
      <c r="K254" s="161" t="s">
        <v>1</v>
      </c>
      <c r="L254" s="166"/>
      <c r="M254" s="167" t="s">
        <v>1</v>
      </c>
      <c r="N254" s="168" t="s">
        <v>38</v>
      </c>
      <c r="P254" s="140">
        <f t="shared" si="61"/>
        <v>0</v>
      </c>
      <c r="Q254" s="140">
        <v>0</v>
      </c>
      <c r="R254" s="140">
        <f t="shared" si="62"/>
        <v>0</v>
      </c>
      <c r="S254" s="140">
        <v>0</v>
      </c>
      <c r="T254" s="141">
        <f t="shared" si="63"/>
        <v>0</v>
      </c>
      <c r="AR254" s="142" t="s">
        <v>314</v>
      </c>
      <c r="AT254" s="142" t="s">
        <v>212</v>
      </c>
      <c r="AU254" s="142" t="s">
        <v>83</v>
      </c>
      <c r="AY254" s="16" t="s">
        <v>142</v>
      </c>
      <c r="BE254" s="143">
        <f t="shared" si="64"/>
        <v>0</v>
      </c>
      <c r="BF254" s="143">
        <f t="shared" si="65"/>
        <v>0</v>
      </c>
      <c r="BG254" s="143">
        <f t="shared" si="66"/>
        <v>0</v>
      </c>
      <c r="BH254" s="143">
        <f t="shared" si="67"/>
        <v>0</v>
      </c>
      <c r="BI254" s="143">
        <f t="shared" si="68"/>
        <v>0</v>
      </c>
      <c r="BJ254" s="16" t="s">
        <v>81</v>
      </c>
      <c r="BK254" s="143">
        <f t="shared" si="69"/>
        <v>0</v>
      </c>
      <c r="BL254" s="16" t="s">
        <v>231</v>
      </c>
      <c r="BM254" s="142" t="s">
        <v>2311</v>
      </c>
    </row>
    <row r="255" spans="2:65" s="1" customFormat="1" ht="49.15" customHeight="1">
      <c r="B255" s="31"/>
      <c r="C255" s="159" t="s">
        <v>699</v>
      </c>
      <c r="D255" s="159" t="s">
        <v>212</v>
      </c>
      <c r="E255" s="160" t="s">
        <v>2312</v>
      </c>
      <c r="F255" s="161" t="s">
        <v>2313</v>
      </c>
      <c r="G255" s="162" t="s">
        <v>209</v>
      </c>
      <c r="H255" s="163">
        <v>8</v>
      </c>
      <c r="I255" s="164"/>
      <c r="J255" s="165">
        <f t="shared" si="60"/>
        <v>0</v>
      </c>
      <c r="K255" s="161" t="s">
        <v>1</v>
      </c>
      <c r="L255" s="166"/>
      <c r="M255" s="167" t="s">
        <v>1</v>
      </c>
      <c r="N255" s="168" t="s">
        <v>38</v>
      </c>
      <c r="P255" s="140">
        <f t="shared" si="61"/>
        <v>0</v>
      </c>
      <c r="Q255" s="140">
        <v>0</v>
      </c>
      <c r="R255" s="140">
        <f t="shared" si="62"/>
        <v>0</v>
      </c>
      <c r="S255" s="140">
        <v>0</v>
      </c>
      <c r="T255" s="141">
        <f t="shared" si="63"/>
        <v>0</v>
      </c>
      <c r="AR255" s="142" t="s">
        <v>314</v>
      </c>
      <c r="AT255" s="142" t="s">
        <v>212</v>
      </c>
      <c r="AU255" s="142" t="s">
        <v>83</v>
      </c>
      <c r="AY255" s="16" t="s">
        <v>142</v>
      </c>
      <c r="BE255" s="143">
        <f t="shared" si="64"/>
        <v>0</v>
      </c>
      <c r="BF255" s="143">
        <f t="shared" si="65"/>
        <v>0</v>
      </c>
      <c r="BG255" s="143">
        <f t="shared" si="66"/>
        <v>0</v>
      </c>
      <c r="BH255" s="143">
        <f t="shared" si="67"/>
        <v>0</v>
      </c>
      <c r="BI255" s="143">
        <f t="shared" si="68"/>
        <v>0</v>
      </c>
      <c r="BJ255" s="16" t="s">
        <v>81</v>
      </c>
      <c r="BK255" s="143">
        <f t="shared" si="69"/>
        <v>0</v>
      </c>
      <c r="BL255" s="16" t="s">
        <v>231</v>
      </c>
      <c r="BM255" s="142" t="s">
        <v>2314</v>
      </c>
    </row>
    <row r="256" spans="2:65" s="1" customFormat="1" ht="24.2" customHeight="1">
      <c r="B256" s="31"/>
      <c r="C256" s="131" t="s">
        <v>703</v>
      </c>
      <c r="D256" s="131" t="s">
        <v>144</v>
      </c>
      <c r="E256" s="132" t="s">
        <v>2315</v>
      </c>
      <c r="F256" s="133" t="s">
        <v>2316</v>
      </c>
      <c r="G256" s="134" t="s">
        <v>2112</v>
      </c>
      <c r="H256" s="186"/>
      <c r="I256" s="136"/>
      <c r="J256" s="137">
        <f t="shared" si="60"/>
        <v>0</v>
      </c>
      <c r="K256" s="133" t="s">
        <v>1</v>
      </c>
      <c r="L256" s="31"/>
      <c r="M256" s="138" t="s">
        <v>1</v>
      </c>
      <c r="N256" s="139" t="s">
        <v>38</v>
      </c>
      <c r="P256" s="140">
        <f t="shared" si="61"/>
        <v>0</v>
      </c>
      <c r="Q256" s="140">
        <v>0</v>
      </c>
      <c r="R256" s="140">
        <f t="shared" si="62"/>
        <v>0</v>
      </c>
      <c r="S256" s="140">
        <v>0</v>
      </c>
      <c r="T256" s="141">
        <f t="shared" si="63"/>
        <v>0</v>
      </c>
      <c r="AR256" s="142" t="s">
        <v>231</v>
      </c>
      <c r="AT256" s="142" t="s">
        <v>144</v>
      </c>
      <c r="AU256" s="142" t="s">
        <v>83</v>
      </c>
      <c r="AY256" s="16" t="s">
        <v>142</v>
      </c>
      <c r="BE256" s="143">
        <f t="shared" si="64"/>
        <v>0</v>
      </c>
      <c r="BF256" s="143">
        <f t="shared" si="65"/>
        <v>0</v>
      </c>
      <c r="BG256" s="143">
        <f t="shared" si="66"/>
        <v>0</v>
      </c>
      <c r="BH256" s="143">
        <f t="shared" si="67"/>
        <v>0</v>
      </c>
      <c r="BI256" s="143">
        <f t="shared" si="68"/>
        <v>0</v>
      </c>
      <c r="BJ256" s="16" t="s">
        <v>81</v>
      </c>
      <c r="BK256" s="143">
        <f t="shared" si="69"/>
        <v>0</v>
      </c>
      <c r="BL256" s="16" t="s">
        <v>231</v>
      </c>
      <c r="BM256" s="142" t="s">
        <v>2317</v>
      </c>
    </row>
    <row r="257" spans="2:65" s="11" customFormat="1" ht="22.9" customHeight="1">
      <c r="B257" s="119"/>
      <c r="D257" s="120" t="s">
        <v>72</v>
      </c>
      <c r="E257" s="129" t="s">
        <v>2318</v>
      </c>
      <c r="F257" s="129" t="s">
        <v>2319</v>
      </c>
      <c r="I257" s="122"/>
      <c r="J257" s="130">
        <f>BK257</f>
        <v>0</v>
      </c>
      <c r="L257" s="119"/>
      <c r="M257" s="124"/>
      <c r="P257" s="125">
        <f>SUM(P258:P265)</f>
        <v>0</v>
      </c>
      <c r="R257" s="125">
        <f>SUM(R258:R265)</f>
        <v>0</v>
      </c>
      <c r="T257" s="126">
        <f>SUM(T258:T265)</f>
        <v>0</v>
      </c>
      <c r="AR257" s="120" t="s">
        <v>81</v>
      </c>
      <c r="AT257" s="127" t="s">
        <v>72</v>
      </c>
      <c r="AU257" s="127" t="s">
        <v>81</v>
      </c>
      <c r="AY257" s="120" t="s">
        <v>142</v>
      </c>
      <c r="BK257" s="128">
        <f>SUM(BK258:BK265)</f>
        <v>0</v>
      </c>
    </row>
    <row r="258" spans="2:65" s="1" customFormat="1" ht="16.5" customHeight="1">
      <c r="B258" s="31"/>
      <c r="C258" s="131" t="s">
        <v>709</v>
      </c>
      <c r="D258" s="131" t="s">
        <v>144</v>
      </c>
      <c r="E258" s="132" t="s">
        <v>2320</v>
      </c>
      <c r="F258" s="133" t="s">
        <v>2321</v>
      </c>
      <c r="G258" s="134" t="s">
        <v>2033</v>
      </c>
      <c r="H258" s="135">
        <v>6</v>
      </c>
      <c r="I258" s="136"/>
      <c r="J258" s="137">
        <f t="shared" ref="J258:J265" si="70">ROUND(I258*H258,2)</f>
        <v>0</v>
      </c>
      <c r="K258" s="133" t="s">
        <v>1</v>
      </c>
      <c r="L258" s="31"/>
      <c r="M258" s="138" t="s">
        <v>1</v>
      </c>
      <c r="N258" s="139" t="s">
        <v>38</v>
      </c>
      <c r="P258" s="140">
        <f t="shared" ref="P258:P265" si="71">O258*H258</f>
        <v>0</v>
      </c>
      <c r="Q258" s="140">
        <v>0</v>
      </c>
      <c r="R258" s="140">
        <f t="shared" ref="R258:R265" si="72">Q258*H258</f>
        <v>0</v>
      </c>
      <c r="S258" s="140">
        <v>0</v>
      </c>
      <c r="T258" s="141">
        <f t="shared" ref="T258:T265" si="73">S258*H258</f>
        <v>0</v>
      </c>
      <c r="AR258" s="142" t="s">
        <v>149</v>
      </c>
      <c r="AT258" s="142" t="s">
        <v>144</v>
      </c>
      <c r="AU258" s="142" t="s">
        <v>83</v>
      </c>
      <c r="AY258" s="16" t="s">
        <v>142</v>
      </c>
      <c r="BE258" s="143">
        <f t="shared" ref="BE258:BE265" si="74">IF(N258="základní",J258,0)</f>
        <v>0</v>
      </c>
      <c r="BF258" s="143">
        <f t="shared" ref="BF258:BF265" si="75">IF(N258="snížená",J258,0)</f>
        <v>0</v>
      </c>
      <c r="BG258" s="143">
        <f t="shared" ref="BG258:BG265" si="76">IF(N258="zákl. přenesená",J258,0)</f>
        <v>0</v>
      </c>
      <c r="BH258" s="143">
        <f t="shared" ref="BH258:BH265" si="77">IF(N258="sníž. přenesená",J258,0)</f>
        <v>0</v>
      </c>
      <c r="BI258" s="143">
        <f t="shared" ref="BI258:BI265" si="78">IF(N258="nulová",J258,0)</f>
        <v>0</v>
      </c>
      <c r="BJ258" s="16" t="s">
        <v>81</v>
      </c>
      <c r="BK258" s="143">
        <f t="shared" ref="BK258:BK265" si="79">ROUND(I258*H258,2)</f>
        <v>0</v>
      </c>
      <c r="BL258" s="16" t="s">
        <v>149</v>
      </c>
      <c r="BM258" s="142" t="s">
        <v>2322</v>
      </c>
    </row>
    <row r="259" spans="2:65" s="1" customFormat="1" ht="16.5" customHeight="1">
      <c r="B259" s="31"/>
      <c r="C259" s="131" t="s">
        <v>715</v>
      </c>
      <c r="D259" s="131" t="s">
        <v>144</v>
      </c>
      <c r="E259" s="132" t="s">
        <v>2323</v>
      </c>
      <c r="F259" s="133" t="s">
        <v>2324</v>
      </c>
      <c r="G259" s="134" t="s">
        <v>2033</v>
      </c>
      <c r="H259" s="135">
        <v>6</v>
      </c>
      <c r="I259" s="136"/>
      <c r="J259" s="137">
        <f t="shared" si="70"/>
        <v>0</v>
      </c>
      <c r="K259" s="133" t="s">
        <v>1</v>
      </c>
      <c r="L259" s="31"/>
      <c r="M259" s="138" t="s">
        <v>1</v>
      </c>
      <c r="N259" s="139" t="s">
        <v>38</v>
      </c>
      <c r="P259" s="140">
        <f t="shared" si="71"/>
        <v>0</v>
      </c>
      <c r="Q259" s="140">
        <v>0</v>
      </c>
      <c r="R259" s="140">
        <f t="shared" si="72"/>
        <v>0</v>
      </c>
      <c r="S259" s="140">
        <v>0</v>
      </c>
      <c r="T259" s="141">
        <f t="shared" si="73"/>
        <v>0</v>
      </c>
      <c r="AR259" s="142" t="s">
        <v>149</v>
      </c>
      <c r="AT259" s="142" t="s">
        <v>144</v>
      </c>
      <c r="AU259" s="142" t="s">
        <v>83</v>
      </c>
      <c r="AY259" s="16" t="s">
        <v>142</v>
      </c>
      <c r="BE259" s="143">
        <f t="shared" si="74"/>
        <v>0</v>
      </c>
      <c r="BF259" s="143">
        <f t="shared" si="75"/>
        <v>0</v>
      </c>
      <c r="BG259" s="143">
        <f t="shared" si="76"/>
        <v>0</v>
      </c>
      <c r="BH259" s="143">
        <f t="shared" si="77"/>
        <v>0</v>
      </c>
      <c r="BI259" s="143">
        <f t="shared" si="78"/>
        <v>0</v>
      </c>
      <c r="BJ259" s="16" t="s">
        <v>81</v>
      </c>
      <c r="BK259" s="143">
        <f t="shared" si="79"/>
        <v>0</v>
      </c>
      <c r="BL259" s="16" t="s">
        <v>149</v>
      </c>
      <c r="BM259" s="142" t="s">
        <v>2325</v>
      </c>
    </row>
    <row r="260" spans="2:65" s="1" customFormat="1" ht="16.5" customHeight="1">
      <c r="B260" s="31"/>
      <c r="C260" s="131" t="s">
        <v>719</v>
      </c>
      <c r="D260" s="131" t="s">
        <v>144</v>
      </c>
      <c r="E260" s="132" t="s">
        <v>2326</v>
      </c>
      <c r="F260" s="133" t="s">
        <v>2327</v>
      </c>
      <c r="G260" s="134" t="s">
        <v>2033</v>
      </c>
      <c r="H260" s="135">
        <v>6</v>
      </c>
      <c r="I260" s="136"/>
      <c r="J260" s="137">
        <f t="shared" si="70"/>
        <v>0</v>
      </c>
      <c r="K260" s="133" t="s">
        <v>1</v>
      </c>
      <c r="L260" s="31"/>
      <c r="M260" s="138" t="s">
        <v>1</v>
      </c>
      <c r="N260" s="139" t="s">
        <v>38</v>
      </c>
      <c r="P260" s="140">
        <f t="shared" si="71"/>
        <v>0</v>
      </c>
      <c r="Q260" s="140">
        <v>0</v>
      </c>
      <c r="R260" s="140">
        <f t="shared" si="72"/>
        <v>0</v>
      </c>
      <c r="S260" s="140">
        <v>0</v>
      </c>
      <c r="T260" s="141">
        <f t="shared" si="73"/>
        <v>0</v>
      </c>
      <c r="AR260" s="142" t="s">
        <v>149</v>
      </c>
      <c r="AT260" s="142" t="s">
        <v>144</v>
      </c>
      <c r="AU260" s="142" t="s">
        <v>83</v>
      </c>
      <c r="AY260" s="16" t="s">
        <v>142</v>
      </c>
      <c r="BE260" s="143">
        <f t="shared" si="74"/>
        <v>0</v>
      </c>
      <c r="BF260" s="143">
        <f t="shared" si="75"/>
        <v>0</v>
      </c>
      <c r="BG260" s="143">
        <f t="shared" si="76"/>
        <v>0</v>
      </c>
      <c r="BH260" s="143">
        <f t="shared" si="77"/>
        <v>0</v>
      </c>
      <c r="BI260" s="143">
        <f t="shared" si="78"/>
        <v>0</v>
      </c>
      <c r="BJ260" s="16" t="s">
        <v>81</v>
      </c>
      <c r="BK260" s="143">
        <f t="shared" si="79"/>
        <v>0</v>
      </c>
      <c r="BL260" s="16" t="s">
        <v>149</v>
      </c>
      <c r="BM260" s="142" t="s">
        <v>2328</v>
      </c>
    </row>
    <row r="261" spans="2:65" s="1" customFormat="1" ht="16.5" customHeight="1">
      <c r="B261" s="31"/>
      <c r="C261" s="131" t="s">
        <v>723</v>
      </c>
      <c r="D261" s="131" t="s">
        <v>144</v>
      </c>
      <c r="E261" s="132" t="s">
        <v>2329</v>
      </c>
      <c r="F261" s="133" t="s">
        <v>2330</v>
      </c>
      <c r="G261" s="134" t="s">
        <v>209</v>
      </c>
      <c r="H261" s="135">
        <v>1</v>
      </c>
      <c r="I261" s="136"/>
      <c r="J261" s="137">
        <f t="shared" si="70"/>
        <v>0</v>
      </c>
      <c r="K261" s="133" t="s">
        <v>1</v>
      </c>
      <c r="L261" s="31"/>
      <c r="M261" s="138" t="s">
        <v>1</v>
      </c>
      <c r="N261" s="139" t="s">
        <v>38</v>
      </c>
      <c r="P261" s="140">
        <f t="shared" si="71"/>
        <v>0</v>
      </c>
      <c r="Q261" s="140">
        <v>0</v>
      </c>
      <c r="R261" s="140">
        <f t="shared" si="72"/>
        <v>0</v>
      </c>
      <c r="S261" s="140">
        <v>0</v>
      </c>
      <c r="T261" s="141">
        <f t="shared" si="73"/>
        <v>0</v>
      </c>
      <c r="AR261" s="142" t="s">
        <v>149</v>
      </c>
      <c r="AT261" s="142" t="s">
        <v>144</v>
      </c>
      <c r="AU261" s="142" t="s">
        <v>83</v>
      </c>
      <c r="AY261" s="16" t="s">
        <v>142</v>
      </c>
      <c r="BE261" s="143">
        <f t="shared" si="74"/>
        <v>0</v>
      </c>
      <c r="BF261" s="143">
        <f t="shared" si="75"/>
        <v>0</v>
      </c>
      <c r="BG261" s="143">
        <f t="shared" si="76"/>
        <v>0</v>
      </c>
      <c r="BH261" s="143">
        <f t="shared" si="77"/>
        <v>0</v>
      </c>
      <c r="BI261" s="143">
        <f t="shared" si="78"/>
        <v>0</v>
      </c>
      <c r="BJ261" s="16" t="s">
        <v>81</v>
      </c>
      <c r="BK261" s="143">
        <f t="shared" si="79"/>
        <v>0</v>
      </c>
      <c r="BL261" s="16" t="s">
        <v>149</v>
      </c>
      <c r="BM261" s="142" t="s">
        <v>2331</v>
      </c>
    </row>
    <row r="262" spans="2:65" s="1" customFormat="1" ht="24.2" customHeight="1">
      <c r="B262" s="31"/>
      <c r="C262" s="131" t="s">
        <v>727</v>
      </c>
      <c r="D262" s="131" t="s">
        <v>144</v>
      </c>
      <c r="E262" s="132" t="s">
        <v>2332</v>
      </c>
      <c r="F262" s="133" t="s">
        <v>2333</v>
      </c>
      <c r="G262" s="134" t="s">
        <v>665</v>
      </c>
      <c r="H262" s="135">
        <v>1</v>
      </c>
      <c r="I262" s="136"/>
      <c r="J262" s="137">
        <f t="shared" si="70"/>
        <v>0</v>
      </c>
      <c r="K262" s="133" t="s">
        <v>1</v>
      </c>
      <c r="L262" s="31"/>
      <c r="M262" s="138" t="s">
        <v>1</v>
      </c>
      <c r="N262" s="139" t="s">
        <v>38</v>
      </c>
      <c r="P262" s="140">
        <f t="shared" si="71"/>
        <v>0</v>
      </c>
      <c r="Q262" s="140">
        <v>0</v>
      </c>
      <c r="R262" s="140">
        <f t="shared" si="72"/>
        <v>0</v>
      </c>
      <c r="S262" s="140">
        <v>0</v>
      </c>
      <c r="T262" s="141">
        <f t="shared" si="73"/>
        <v>0</v>
      </c>
      <c r="AR262" s="142" t="s">
        <v>149</v>
      </c>
      <c r="AT262" s="142" t="s">
        <v>144</v>
      </c>
      <c r="AU262" s="142" t="s">
        <v>83</v>
      </c>
      <c r="AY262" s="16" t="s">
        <v>142</v>
      </c>
      <c r="BE262" s="143">
        <f t="shared" si="74"/>
        <v>0</v>
      </c>
      <c r="BF262" s="143">
        <f t="shared" si="75"/>
        <v>0</v>
      </c>
      <c r="BG262" s="143">
        <f t="shared" si="76"/>
        <v>0</v>
      </c>
      <c r="BH262" s="143">
        <f t="shared" si="77"/>
        <v>0</v>
      </c>
      <c r="BI262" s="143">
        <f t="shared" si="78"/>
        <v>0</v>
      </c>
      <c r="BJ262" s="16" t="s">
        <v>81</v>
      </c>
      <c r="BK262" s="143">
        <f t="shared" si="79"/>
        <v>0</v>
      </c>
      <c r="BL262" s="16" t="s">
        <v>149</v>
      </c>
      <c r="BM262" s="142" t="s">
        <v>2334</v>
      </c>
    </row>
    <row r="263" spans="2:65" s="1" customFormat="1" ht="16.5" customHeight="1">
      <c r="B263" s="31"/>
      <c r="C263" s="131" t="s">
        <v>732</v>
      </c>
      <c r="D263" s="131" t="s">
        <v>144</v>
      </c>
      <c r="E263" s="132" t="s">
        <v>2335</v>
      </c>
      <c r="F263" s="133" t="s">
        <v>2336</v>
      </c>
      <c r="G263" s="134" t="s">
        <v>2033</v>
      </c>
      <c r="H263" s="135">
        <v>2</v>
      </c>
      <c r="I263" s="136"/>
      <c r="J263" s="137">
        <f t="shared" si="70"/>
        <v>0</v>
      </c>
      <c r="K263" s="133" t="s">
        <v>1</v>
      </c>
      <c r="L263" s="31"/>
      <c r="M263" s="138" t="s">
        <v>1</v>
      </c>
      <c r="N263" s="139" t="s">
        <v>38</v>
      </c>
      <c r="P263" s="140">
        <f t="shared" si="71"/>
        <v>0</v>
      </c>
      <c r="Q263" s="140">
        <v>0</v>
      </c>
      <c r="R263" s="140">
        <f t="shared" si="72"/>
        <v>0</v>
      </c>
      <c r="S263" s="140">
        <v>0</v>
      </c>
      <c r="T263" s="141">
        <f t="shared" si="73"/>
        <v>0</v>
      </c>
      <c r="AR263" s="142" t="s">
        <v>149</v>
      </c>
      <c r="AT263" s="142" t="s">
        <v>144</v>
      </c>
      <c r="AU263" s="142" t="s">
        <v>83</v>
      </c>
      <c r="AY263" s="16" t="s">
        <v>142</v>
      </c>
      <c r="BE263" s="143">
        <f t="shared" si="74"/>
        <v>0</v>
      </c>
      <c r="BF263" s="143">
        <f t="shared" si="75"/>
        <v>0</v>
      </c>
      <c r="BG263" s="143">
        <f t="shared" si="76"/>
        <v>0</v>
      </c>
      <c r="BH263" s="143">
        <f t="shared" si="77"/>
        <v>0</v>
      </c>
      <c r="BI263" s="143">
        <f t="shared" si="78"/>
        <v>0</v>
      </c>
      <c r="BJ263" s="16" t="s">
        <v>81</v>
      </c>
      <c r="BK263" s="143">
        <f t="shared" si="79"/>
        <v>0</v>
      </c>
      <c r="BL263" s="16" t="s">
        <v>149</v>
      </c>
      <c r="BM263" s="142" t="s">
        <v>2337</v>
      </c>
    </row>
    <row r="264" spans="2:65" s="1" customFormat="1" ht="16.5" customHeight="1">
      <c r="B264" s="31"/>
      <c r="C264" s="131" t="s">
        <v>736</v>
      </c>
      <c r="D264" s="131" t="s">
        <v>144</v>
      </c>
      <c r="E264" s="132" t="s">
        <v>2338</v>
      </c>
      <c r="F264" s="133" t="s">
        <v>2339</v>
      </c>
      <c r="G264" s="134" t="s">
        <v>665</v>
      </c>
      <c r="H264" s="135">
        <v>1</v>
      </c>
      <c r="I264" s="136"/>
      <c r="J264" s="137">
        <f t="shared" si="70"/>
        <v>0</v>
      </c>
      <c r="K264" s="133" t="s">
        <v>1</v>
      </c>
      <c r="L264" s="31"/>
      <c r="M264" s="138" t="s">
        <v>1</v>
      </c>
      <c r="N264" s="139" t="s">
        <v>38</v>
      </c>
      <c r="P264" s="140">
        <f t="shared" si="71"/>
        <v>0</v>
      </c>
      <c r="Q264" s="140">
        <v>0</v>
      </c>
      <c r="R264" s="140">
        <f t="shared" si="72"/>
        <v>0</v>
      </c>
      <c r="S264" s="140">
        <v>0</v>
      </c>
      <c r="T264" s="141">
        <f t="shared" si="73"/>
        <v>0</v>
      </c>
      <c r="AR264" s="142" t="s">
        <v>149</v>
      </c>
      <c r="AT264" s="142" t="s">
        <v>144</v>
      </c>
      <c r="AU264" s="142" t="s">
        <v>83</v>
      </c>
      <c r="AY264" s="16" t="s">
        <v>142</v>
      </c>
      <c r="BE264" s="143">
        <f t="shared" si="74"/>
        <v>0</v>
      </c>
      <c r="BF264" s="143">
        <f t="shared" si="75"/>
        <v>0</v>
      </c>
      <c r="BG264" s="143">
        <f t="shared" si="76"/>
        <v>0</v>
      </c>
      <c r="BH264" s="143">
        <f t="shared" si="77"/>
        <v>0</v>
      </c>
      <c r="BI264" s="143">
        <f t="shared" si="78"/>
        <v>0</v>
      </c>
      <c r="BJ264" s="16" t="s">
        <v>81</v>
      </c>
      <c r="BK264" s="143">
        <f t="shared" si="79"/>
        <v>0</v>
      </c>
      <c r="BL264" s="16" t="s">
        <v>149</v>
      </c>
      <c r="BM264" s="142" t="s">
        <v>2340</v>
      </c>
    </row>
    <row r="265" spans="2:65" s="1" customFormat="1" ht="16.5" customHeight="1">
      <c r="B265" s="31"/>
      <c r="C265" s="131" t="s">
        <v>741</v>
      </c>
      <c r="D265" s="131" t="s">
        <v>144</v>
      </c>
      <c r="E265" s="132" t="s">
        <v>2341</v>
      </c>
      <c r="F265" s="133" t="s">
        <v>2342</v>
      </c>
      <c r="G265" s="134" t="s">
        <v>2033</v>
      </c>
      <c r="H265" s="135">
        <v>10</v>
      </c>
      <c r="I265" s="136"/>
      <c r="J265" s="137">
        <f t="shared" si="70"/>
        <v>0</v>
      </c>
      <c r="K265" s="133" t="s">
        <v>1</v>
      </c>
      <c r="L265" s="31"/>
      <c r="M265" s="178" t="s">
        <v>1</v>
      </c>
      <c r="N265" s="179" t="s">
        <v>38</v>
      </c>
      <c r="O265" s="180"/>
      <c r="P265" s="181">
        <f t="shared" si="71"/>
        <v>0</v>
      </c>
      <c r="Q265" s="181">
        <v>0</v>
      </c>
      <c r="R265" s="181">
        <f t="shared" si="72"/>
        <v>0</v>
      </c>
      <c r="S265" s="181">
        <v>0</v>
      </c>
      <c r="T265" s="182">
        <f t="shared" si="73"/>
        <v>0</v>
      </c>
      <c r="AR265" s="142" t="s">
        <v>149</v>
      </c>
      <c r="AT265" s="142" t="s">
        <v>144</v>
      </c>
      <c r="AU265" s="142" t="s">
        <v>83</v>
      </c>
      <c r="AY265" s="16" t="s">
        <v>142</v>
      </c>
      <c r="BE265" s="143">
        <f t="shared" si="74"/>
        <v>0</v>
      </c>
      <c r="BF265" s="143">
        <f t="shared" si="75"/>
        <v>0</v>
      </c>
      <c r="BG265" s="143">
        <f t="shared" si="76"/>
        <v>0</v>
      </c>
      <c r="BH265" s="143">
        <f t="shared" si="77"/>
        <v>0</v>
      </c>
      <c r="BI265" s="143">
        <f t="shared" si="78"/>
        <v>0</v>
      </c>
      <c r="BJ265" s="16" t="s">
        <v>81</v>
      </c>
      <c r="BK265" s="143">
        <f t="shared" si="79"/>
        <v>0</v>
      </c>
      <c r="BL265" s="16" t="s">
        <v>149</v>
      </c>
      <c r="BM265" s="142" t="s">
        <v>2343</v>
      </c>
    </row>
    <row r="266" spans="2:65" s="1" customFormat="1" ht="6.95" customHeight="1">
      <c r="B266" s="43"/>
      <c r="C266" s="44"/>
      <c r="D266" s="44"/>
      <c r="E266" s="44"/>
      <c r="F266" s="44"/>
      <c r="G266" s="44"/>
      <c r="H266" s="44"/>
      <c r="I266" s="44"/>
      <c r="J266" s="44"/>
      <c r="K266" s="44"/>
      <c r="L266" s="31"/>
    </row>
  </sheetData>
  <sheetProtection algorithmName="SHA-512" hashValue="qWepfVoa/K1t5Re7ZEqHKiywaVM620latQsTY4yKApIxrv4jI7CFquQ70uc/H/3RT+tZZS2I7a7kv+V8VHuM7A==" saltValue="NRng6OBnoZknVe66fjSGZv04+OJpmYREN8VqmYTzoS0V1n/ORVHlGBGAc34YrrdRt/G0fBvhMCGHMacyScUHwA==" spinCount="100000" sheet="1" objects="1" scenarios="1" formatColumns="0" formatRows="0" autoFilter="0"/>
  <autoFilter ref="C126:K265" xr:uid="{00000000-0009-0000-0000-000004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5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6" t="s">
        <v>95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hidden="1" customHeight="1">
      <c r="B4" s="19"/>
      <c r="D4" s="20" t="s">
        <v>96</v>
      </c>
      <c r="L4" s="19"/>
      <c r="M4" s="87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26.25" hidden="1" customHeight="1">
      <c r="B7" s="19"/>
      <c r="E7" s="225" t="str">
        <f>'Rekapitulace stavby'!K6</f>
        <v>Odloučené pracoviště Jilemnického - přístavba a stavební úpravy frézařské dílny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97</v>
      </c>
      <c r="L8" s="31"/>
    </row>
    <row r="9" spans="2:46" s="1" customFormat="1" ht="16.5" hidden="1" customHeight="1">
      <c r="B9" s="31"/>
      <c r="E9" s="187" t="s">
        <v>2344</v>
      </c>
      <c r="F9" s="227"/>
      <c r="G9" s="227"/>
      <c r="H9" s="227"/>
      <c r="L9" s="31"/>
    </row>
    <row r="10" spans="2:46" s="1" customFormat="1" ht="11.25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20. 10. 2022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209"/>
      <c r="G18" s="209"/>
      <c r="H18" s="209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21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31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32</v>
      </c>
      <c r="L26" s="31"/>
    </row>
    <row r="27" spans="2:12" s="7" customFormat="1" ht="16.5" hidden="1" customHeight="1">
      <c r="B27" s="88"/>
      <c r="E27" s="214" t="s">
        <v>1</v>
      </c>
      <c r="F27" s="214"/>
      <c r="G27" s="214"/>
      <c r="H27" s="214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33</v>
      </c>
      <c r="J30" s="65">
        <f>ROUND(J118,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hidden="1" customHeight="1">
      <c r="B33" s="31"/>
      <c r="D33" s="54" t="s">
        <v>37</v>
      </c>
      <c r="E33" s="26" t="s">
        <v>38</v>
      </c>
      <c r="F33" s="90">
        <f>ROUND((SUM(BE118:BE149)),  2)</f>
        <v>0</v>
      </c>
      <c r="I33" s="91">
        <v>0.21</v>
      </c>
      <c r="J33" s="90">
        <f>ROUND(((SUM(BE118:BE149))*I33),  2)</f>
        <v>0</v>
      </c>
      <c r="L33" s="31"/>
    </row>
    <row r="34" spans="2:12" s="1" customFormat="1" ht="14.45" hidden="1" customHeight="1">
      <c r="B34" s="31"/>
      <c r="E34" s="26" t="s">
        <v>39</v>
      </c>
      <c r="F34" s="90">
        <f>ROUND((SUM(BF118:BF149)),  2)</f>
        <v>0</v>
      </c>
      <c r="I34" s="91">
        <v>0.15</v>
      </c>
      <c r="J34" s="90">
        <f>ROUND(((SUM(BF118:BF149))*I34),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ROUND((SUM(BG118:BG149)),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ROUND((SUM(BH118:BH149)),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ROUND((SUM(BI118:BI149)),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 hidden="1">
      <c r="B51" s="19"/>
      <c r="L51" s="19"/>
    </row>
    <row r="52" spans="2:12" ht="11.25" hidden="1">
      <c r="B52" s="19"/>
      <c r="L52" s="19"/>
    </row>
    <row r="53" spans="2:12" ht="11.25" hidden="1">
      <c r="B53" s="19"/>
      <c r="L53" s="19"/>
    </row>
    <row r="54" spans="2:12" ht="11.25" hidden="1">
      <c r="B54" s="19"/>
      <c r="L54" s="19"/>
    </row>
    <row r="55" spans="2:12" ht="11.25" hidden="1">
      <c r="B55" s="19"/>
      <c r="L55" s="19"/>
    </row>
    <row r="56" spans="2:12" ht="11.25" hidden="1">
      <c r="B56" s="19"/>
      <c r="L56" s="19"/>
    </row>
    <row r="57" spans="2:12" ht="11.25" hidden="1">
      <c r="B57" s="19"/>
      <c r="L57" s="19"/>
    </row>
    <row r="58" spans="2:12" ht="11.25" hidden="1">
      <c r="B58" s="19"/>
      <c r="L58" s="19"/>
    </row>
    <row r="59" spans="2:12" ht="11.25" hidden="1">
      <c r="B59" s="19"/>
      <c r="L59" s="19"/>
    </row>
    <row r="60" spans="2:12" ht="11.25" hidden="1">
      <c r="B60" s="19"/>
      <c r="L60" s="19"/>
    </row>
    <row r="61" spans="2:12" s="1" customFormat="1" ht="12.75" hidden="1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 hidden="1">
      <c r="B62" s="19"/>
      <c r="L62" s="19"/>
    </row>
    <row r="63" spans="2:12" ht="11.25" hidden="1">
      <c r="B63" s="19"/>
      <c r="L63" s="19"/>
    </row>
    <row r="64" spans="2:12" ht="11.25" hidden="1">
      <c r="B64" s="19"/>
      <c r="L64" s="19"/>
    </row>
    <row r="65" spans="2:12" s="1" customFormat="1" ht="12.75" hidden="1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 hidden="1">
      <c r="B66" s="19"/>
      <c r="L66" s="19"/>
    </row>
    <row r="67" spans="2:12" ht="11.25" hidden="1">
      <c r="B67" s="19"/>
      <c r="L67" s="19"/>
    </row>
    <row r="68" spans="2:12" ht="11.25" hidden="1">
      <c r="B68" s="19"/>
      <c r="L68" s="19"/>
    </row>
    <row r="69" spans="2:12" ht="11.25" hidden="1">
      <c r="B69" s="19"/>
      <c r="L69" s="19"/>
    </row>
    <row r="70" spans="2:12" ht="11.25" hidden="1">
      <c r="B70" s="19"/>
      <c r="L70" s="19"/>
    </row>
    <row r="71" spans="2:12" ht="11.25" hidden="1">
      <c r="B71" s="19"/>
      <c r="L71" s="19"/>
    </row>
    <row r="72" spans="2:12" ht="11.25" hidden="1">
      <c r="B72" s="19"/>
      <c r="L72" s="19"/>
    </row>
    <row r="73" spans="2:12" ht="11.25" hidden="1">
      <c r="B73" s="19"/>
      <c r="L73" s="19"/>
    </row>
    <row r="74" spans="2:12" ht="11.25" hidden="1">
      <c r="B74" s="19"/>
      <c r="L74" s="19"/>
    </row>
    <row r="75" spans="2:12" ht="11.25" hidden="1">
      <c r="B75" s="19"/>
      <c r="L75" s="19"/>
    </row>
    <row r="76" spans="2:12" s="1" customFormat="1" ht="12.75" hidden="1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>
      <c r="B82" s="31"/>
      <c r="C82" s="20" t="s">
        <v>99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26.25" hidden="1" customHeight="1">
      <c r="B85" s="31"/>
      <c r="E85" s="225" t="str">
        <f>E7</f>
        <v>Odloučené pracoviště Jilemnického - přístavba a stavební úpravy frézařské dílny</v>
      </c>
      <c r="F85" s="226"/>
      <c r="G85" s="226"/>
      <c r="H85" s="226"/>
      <c r="L85" s="31"/>
    </row>
    <row r="86" spans="2:47" s="1" customFormat="1" ht="12" hidden="1" customHeight="1">
      <c r="B86" s="31"/>
      <c r="C86" s="26" t="s">
        <v>97</v>
      </c>
      <c r="L86" s="31"/>
    </row>
    <row r="87" spans="2:47" s="1" customFormat="1" ht="16.5" hidden="1" customHeight="1">
      <c r="B87" s="31"/>
      <c r="E87" s="187" t="str">
        <f>E9</f>
        <v>SO 05 - Vzduchotechnika</v>
      </c>
      <c r="F87" s="227"/>
      <c r="G87" s="227"/>
      <c r="H87" s="227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20. 10. 2022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hidden="1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0" t="s">
        <v>100</v>
      </c>
      <c r="D94" s="92"/>
      <c r="E94" s="92"/>
      <c r="F94" s="92"/>
      <c r="G94" s="92"/>
      <c r="H94" s="92"/>
      <c r="I94" s="92"/>
      <c r="J94" s="101" t="s">
        <v>101</v>
      </c>
      <c r="K94" s="92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2" t="s">
        <v>102</v>
      </c>
      <c r="J96" s="65">
        <f>J118</f>
        <v>0</v>
      </c>
      <c r="L96" s="31"/>
      <c r="AU96" s="16" t="s">
        <v>103</v>
      </c>
    </row>
    <row r="97" spans="2:12" s="8" customFormat="1" ht="24.95" hidden="1" customHeight="1">
      <c r="B97" s="103"/>
      <c r="D97" s="104" t="s">
        <v>112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19.899999999999999" hidden="1" customHeight="1">
      <c r="B98" s="107"/>
      <c r="D98" s="108" t="s">
        <v>2345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hidden="1" customHeight="1">
      <c r="B99" s="31"/>
      <c r="L99" s="31"/>
    </row>
    <row r="100" spans="2:12" s="1" customFormat="1" ht="6.95" hidden="1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1" spans="2:12" ht="11.25" hidden="1"/>
    <row r="102" spans="2:12" ht="11.25" hidden="1"/>
    <row r="103" spans="2:12" ht="11.25" hidden="1"/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5" customHeight="1">
      <c r="B105" s="31"/>
      <c r="C105" s="20" t="s">
        <v>127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26.25" customHeight="1">
      <c r="B108" s="31"/>
      <c r="E108" s="225" t="str">
        <f>E7</f>
        <v>Odloučené pracoviště Jilemnického - přístavba a stavební úpravy frézařské dílny</v>
      </c>
      <c r="F108" s="226"/>
      <c r="G108" s="226"/>
      <c r="H108" s="226"/>
      <c r="L108" s="31"/>
    </row>
    <row r="109" spans="2:12" s="1" customFormat="1" ht="12" customHeight="1">
      <c r="B109" s="31"/>
      <c r="C109" s="26" t="s">
        <v>97</v>
      </c>
      <c r="L109" s="31"/>
    </row>
    <row r="110" spans="2:12" s="1" customFormat="1" ht="16.5" customHeight="1">
      <c r="B110" s="31"/>
      <c r="E110" s="187" t="str">
        <f>E9</f>
        <v>SO 05 - Vzduchotechnika</v>
      </c>
      <c r="F110" s="227"/>
      <c r="G110" s="227"/>
      <c r="H110" s="227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 xml:space="preserve"> </v>
      </c>
      <c r="I112" s="26" t="s">
        <v>22</v>
      </c>
      <c r="J112" s="51" t="str">
        <f>IF(J12="","",J12)</f>
        <v>20. 10. 2022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24</v>
      </c>
      <c r="F114" s="24" t="str">
        <f>E15</f>
        <v xml:space="preserve"> </v>
      </c>
      <c r="I114" s="26" t="s">
        <v>29</v>
      </c>
      <c r="J114" s="29" t="str">
        <f>E21</f>
        <v xml:space="preserve"> </v>
      </c>
      <c r="L114" s="31"/>
    </row>
    <row r="115" spans="2:65" s="1" customFormat="1" ht="15.2" customHeight="1">
      <c r="B115" s="31"/>
      <c r="C115" s="26" t="s">
        <v>27</v>
      </c>
      <c r="F115" s="24" t="str">
        <f>IF(E18="","",E18)</f>
        <v>Vyplň údaj</v>
      </c>
      <c r="I115" s="26" t="s">
        <v>31</v>
      </c>
      <c r="J115" s="29" t="str">
        <f>E24</f>
        <v xml:space="preserve"> 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1"/>
      <c r="C117" s="112" t="s">
        <v>128</v>
      </c>
      <c r="D117" s="113" t="s">
        <v>58</v>
      </c>
      <c r="E117" s="113" t="s">
        <v>54</v>
      </c>
      <c r="F117" s="113" t="s">
        <v>55</v>
      </c>
      <c r="G117" s="113" t="s">
        <v>129</v>
      </c>
      <c r="H117" s="113" t="s">
        <v>130</v>
      </c>
      <c r="I117" s="113" t="s">
        <v>131</v>
      </c>
      <c r="J117" s="113" t="s">
        <v>101</v>
      </c>
      <c r="K117" s="114" t="s">
        <v>132</v>
      </c>
      <c r="L117" s="111"/>
      <c r="M117" s="58" t="s">
        <v>1</v>
      </c>
      <c r="N117" s="59" t="s">
        <v>37</v>
      </c>
      <c r="O117" s="59" t="s">
        <v>133</v>
      </c>
      <c r="P117" s="59" t="s">
        <v>134</v>
      </c>
      <c r="Q117" s="59" t="s">
        <v>135</v>
      </c>
      <c r="R117" s="59" t="s">
        <v>136</v>
      </c>
      <c r="S117" s="59" t="s">
        <v>137</v>
      </c>
      <c r="T117" s="60" t="s">
        <v>138</v>
      </c>
    </row>
    <row r="118" spans="2:65" s="1" customFormat="1" ht="22.9" customHeight="1">
      <c r="B118" s="31"/>
      <c r="C118" s="63" t="s">
        <v>139</v>
      </c>
      <c r="J118" s="115">
        <f>BK118</f>
        <v>0</v>
      </c>
      <c r="L118" s="31"/>
      <c r="M118" s="61"/>
      <c r="N118" s="52"/>
      <c r="O118" s="52"/>
      <c r="P118" s="116">
        <f>P119</f>
        <v>0</v>
      </c>
      <c r="Q118" s="52"/>
      <c r="R118" s="116">
        <f>R119</f>
        <v>0</v>
      </c>
      <c r="S118" s="52"/>
      <c r="T118" s="117">
        <f>T119</f>
        <v>0</v>
      </c>
      <c r="AT118" s="16" t="s">
        <v>72</v>
      </c>
      <c r="AU118" s="16" t="s">
        <v>103</v>
      </c>
      <c r="BK118" s="118">
        <f>BK119</f>
        <v>0</v>
      </c>
    </row>
    <row r="119" spans="2:65" s="11" customFormat="1" ht="25.9" customHeight="1">
      <c r="B119" s="119"/>
      <c r="D119" s="120" t="s">
        <v>72</v>
      </c>
      <c r="E119" s="121" t="s">
        <v>597</v>
      </c>
      <c r="F119" s="121" t="s">
        <v>598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0</v>
      </c>
      <c r="T119" s="126">
        <f>T120</f>
        <v>0</v>
      </c>
      <c r="AR119" s="120" t="s">
        <v>83</v>
      </c>
      <c r="AT119" s="127" t="s">
        <v>72</v>
      </c>
      <c r="AU119" s="127" t="s">
        <v>73</v>
      </c>
      <c r="AY119" s="120" t="s">
        <v>142</v>
      </c>
      <c r="BK119" s="128">
        <f>BK120</f>
        <v>0</v>
      </c>
    </row>
    <row r="120" spans="2:65" s="11" customFormat="1" ht="22.9" customHeight="1">
      <c r="B120" s="119"/>
      <c r="D120" s="120" t="s">
        <v>72</v>
      </c>
      <c r="E120" s="129" t="s">
        <v>2346</v>
      </c>
      <c r="F120" s="129" t="s">
        <v>94</v>
      </c>
      <c r="I120" s="122"/>
      <c r="J120" s="130">
        <f>BK120</f>
        <v>0</v>
      </c>
      <c r="L120" s="119"/>
      <c r="M120" s="124"/>
      <c r="P120" s="125">
        <f>SUM(P121:P149)</f>
        <v>0</v>
      </c>
      <c r="R120" s="125">
        <f>SUM(R121:R149)</f>
        <v>0</v>
      </c>
      <c r="T120" s="126">
        <f>SUM(T121:T149)</f>
        <v>0</v>
      </c>
      <c r="AR120" s="120" t="s">
        <v>83</v>
      </c>
      <c r="AT120" s="127" t="s">
        <v>72</v>
      </c>
      <c r="AU120" s="127" t="s">
        <v>81</v>
      </c>
      <c r="AY120" s="120" t="s">
        <v>142</v>
      </c>
      <c r="BK120" s="128">
        <f>SUM(BK121:BK149)</f>
        <v>0</v>
      </c>
    </row>
    <row r="121" spans="2:65" s="1" customFormat="1" ht="78" customHeight="1">
      <c r="B121" s="31"/>
      <c r="C121" s="159" t="s">
        <v>81</v>
      </c>
      <c r="D121" s="159" t="s">
        <v>212</v>
      </c>
      <c r="E121" s="160" t="s">
        <v>2347</v>
      </c>
      <c r="F121" s="161" t="s">
        <v>2348</v>
      </c>
      <c r="G121" s="162" t="s">
        <v>209</v>
      </c>
      <c r="H121" s="163">
        <v>1</v>
      </c>
      <c r="I121" s="164"/>
      <c r="J121" s="165">
        <f t="shared" ref="J121:J149" si="0">ROUND(I121*H121,2)</f>
        <v>0</v>
      </c>
      <c r="K121" s="161" t="s">
        <v>1</v>
      </c>
      <c r="L121" s="166"/>
      <c r="M121" s="167" t="s">
        <v>1</v>
      </c>
      <c r="N121" s="168" t="s">
        <v>38</v>
      </c>
      <c r="P121" s="140">
        <f t="shared" ref="P121:P149" si="1">O121*H121</f>
        <v>0</v>
      </c>
      <c r="Q121" s="140">
        <v>0</v>
      </c>
      <c r="R121" s="140">
        <f t="shared" ref="R121:R149" si="2">Q121*H121</f>
        <v>0</v>
      </c>
      <c r="S121" s="140">
        <v>0</v>
      </c>
      <c r="T121" s="141">
        <f t="shared" ref="T121:T149" si="3">S121*H121</f>
        <v>0</v>
      </c>
      <c r="AR121" s="142" t="s">
        <v>314</v>
      </c>
      <c r="AT121" s="142" t="s">
        <v>212</v>
      </c>
      <c r="AU121" s="142" t="s">
        <v>83</v>
      </c>
      <c r="AY121" s="16" t="s">
        <v>142</v>
      </c>
      <c r="BE121" s="143">
        <f t="shared" ref="BE121:BE149" si="4">IF(N121="základní",J121,0)</f>
        <v>0</v>
      </c>
      <c r="BF121" s="143">
        <f t="shared" ref="BF121:BF149" si="5">IF(N121="snížená",J121,0)</f>
        <v>0</v>
      </c>
      <c r="BG121" s="143">
        <f t="shared" ref="BG121:BG149" si="6">IF(N121="zákl. přenesená",J121,0)</f>
        <v>0</v>
      </c>
      <c r="BH121" s="143">
        <f t="shared" ref="BH121:BH149" si="7">IF(N121="sníž. přenesená",J121,0)</f>
        <v>0</v>
      </c>
      <c r="BI121" s="143">
        <f t="shared" ref="BI121:BI149" si="8">IF(N121="nulová",J121,0)</f>
        <v>0</v>
      </c>
      <c r="BJ121" s="16" t="s">
        <v>81</v>
      </c>
      <c r="BK121" s="143">
        <f t="shared" ref="BK121:BK149" si="9">ROUND(I121*H121,2)</f>
        <v>0</v>
      </c>
      <c r="BL121" s="16" t="s">
        <v>231</v>
      </c>
      <c r="BM121" s="142" t="s">
        <v>2349</v>
      </c>
    </row>
    <row r="122" spans="2:65" s="1" customFormat="1" ht="16.5" customHeight="1">
      <c r="B122" s="31"/>
      <c r="C122" s="159" t="s">
        <v>83</v>
      </c>
      <c r="D122" s="159" t="s">
        <v>212</v>
      </c>
      <c r="E122" s="160" t="s">
        <v>2350</v>
      </c>
      <c r="F122" s="161" t="s">
        <v>2351</v>
      </c>
      <c r="G122" s="162" t="s">
        <v>209</v>
      </c>
      <c r="H122" s="163">
        <v>2</v>
      </c>
      <c r="I122" s="164"/>
      <c r="J122" s="165">
        <f t="shared" si="0"/>
        <v>0</v>
      </c>
      <c r="K122" s="161" t="s">
        <v>1</v>
      </c>
      <c r="L122" s="166"/>
      <c r="M122" s="167" t="s">
        <v>1</v>
      </c>
      <c r="N122" s="168" t="s">
        <v>38</v>
      </c>
      <c r="P122" s="140">
        <f t="shared" si="1"/>
        <v>0</v>
      </c>
      <c r="Q122" s="140">
        <v>0</v>
      </c>
      <c r="R122" s="140">
        <f t="shared" si="2"/>
        <v>0</v>
      </c>
      <c r="S122" s="140">
        <v>0</v>
      </c>
      <c r="T122" s="141">
        <f t="shared" si="3"/>
        <v>0</v>
      </c>
      <c r="AR122" s="142" t="s">
        <v>314</v>
      </c>
      <c r="AT122" s="142" t="s">
        <v>212</v>
      </c>
      <c r="AU122" s="142" t="s">
        <v>83</v>
      </c>
      <c r="AY122" s="16" t="s">
        <v>142</v>
      </c>
      <c r="BE122" s="143">
        <f t="shared" si="4"/>
        <v>0</v>
      </c>
      <c r="BF122" s="143">
        <f t="shared" si="5"/>
        <v>0</v>
      </c>
      <c r="BG122" s="143">
        <f t="shared" si="6"/>
        <v>0</v>
      </c>
      <c r="BH122" s="143">
        <f t="shared" si="7"/>
        <v>0</v>
      </c>
      <c r="BI122" s="143">
        <f t="shared" si="8"/>
        <v>0</v>
      </c>
      <c r="BJ122" s="16" t="s">
        <v>81</v>
      </c>
      <c r="BK122" s="143">
        <f t="shared" si="9"/>
        <v>0</v>
      </c>
      <c r="BL122" s="16" t="s">
        <v>231</v>
      </c>
      <c r="BM122" s="142" t="s">
        <v>2352</v>
      </c>
    </row>
    <row r="123" spans="2:65" s="1" customFormat="1" ht="16.5" customHeight="1">
      <c r="B123" s="31"/>
      <c r="C123" s="159" t="s">
        <v>156</v>
      </c>
      <c r="D123" s="159" t="s">
        <v>212</v>
      </c>
      <c r="E123" s="160" t="s">
        <v>2353</v>
      </c>
      <c r="F123" s="161" t="s">
        <v>2354</v>
      </c>
      <c r="G123" s="162" t="s">
        <v>209</v>
      </c>
      <c r="H123" s="163">
        <v>1</v>
      </c>
      <c r="I123" s="164"/>
      <c r="J123" s="165">
        <f t="shared" si="0"/>
        <v>0</v>
      </c>
      <c r="K123" s="161" t="s">
        <v>1</v>
      </c>
      <c r="L123" s="166"/>
      <c r="M123" s="167" t="s">
        <v>1</v>
      </c>
      <c r="N123" s="168" t="s">
        <v>38</v>
      </c>
      <c r="P123" s="140">
        <f t="shared" si="1"/>
        <v>0</v>
      </c>
      <c r="Q123" s="140">
        <v>0</v>
      </c>
      <c r="R123" s="140">
        <f t="shared" si="2"/>
        <v>0</v>
      </c>
      <c r="S123" s="140">
        <v>0</v>
      </c>
      <c r="T123" s="141">
        <f t="shared" si="3"/>
        <v>0</v>
      </c>
      <c r="AR123" s="142" t="s">
        <v>314</v>
      </c>
      <c r="AT123" s="142" t="s">
        <v>212</v>
      </c>
      <c r="AU123" s="142" t="s">
        <v>83</v>
      </c>
      <c r="AY123" s="16" t="s">
        <v>142</v>
      </c>
      <c r="BE123" s="143">
        <f t="shared" si="4"/>
        <v>0</v>
      </c>
      <c r="BF123" s="143">
        <f t="shared" si="5"/>
        <v>0</v>
      </c>
      <c r="BG123" s="143">
        <f t="shared" si="6"/>
        <v>0</v>
      </c>
      <c r="BH123" s="143">
        <f t="shared" si="7"/>
        <v>0</v>
      </c>
      <c r="BI123" s="143">
        <f t="shared" si="8"/>
        <v>0</v>
      </c>
      <c r="BJ123" s="16" t="s">
        <v>81</v>
      </c>
      <c r="BK123" s="143">
        <f t="shared" si="9"/>
        <v>0</v>
      </c>
      <c r="BL123" s="16" t="s">
        <v>231</v>
      </c>
      <c r="BM123" s="142" t="s">
        <v>2355</v>
      </c>
    </row>
    <row r="124" spans="2:65" s="1" customFormat="1" ht="24.2" customHeight="1">
      <c r="B124" s="31"/>
      <c r="C124" s="159" t="s">
        <v>149</v>
      </c>
      <c r="D124" s="159" t="s">
        <v>212</v>
      </c>
      <c r="E124" s="160" t="s">
        <v>2356</v>
      </c>
      <c r="F124" s="161" t="s">
        <v>2357</v>
      </c>
      <c r="G124" s="162" t="s">
        <v>209</v>
      </c>
      <c r="H124" s="163">
        <v>1</v>
      </c>
      <c r="I124" s="164"/>
      <c r="J124" s="165">
        <f t="shared" si="0"/>
        <v>0</v>
      </c>
      <c r="K124" s="161" t="s">
        <v>1</v>
      </c>
      <c r="L124" s="166"/>
      <c r="M124" s="167" t="s">
        <v>1</v>
      </c>
      <c r="N124" s="168" t="s">
        <v>38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314</v>
      </c>
      <c r="AT124" s="142" t="s">
        <v>212</v>
      </c>
      <c r="AU124" s="142" t="s">
        <v>83</v>
      </c>
      <c r="AY124" s="16" t="s">
        <v>142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6" t="s">
        <v>81</v>
      </c>
      <c r="BK124" s="143">
        <f t="shared" si="9"/>
        <v>0</v>
      </c>
      <c r="BL124" s="16" t="s">
        <v>231</v>
      </c>
      <c r="BM124" s="142" t="s">
        <v>2358</v>
      </c>
    </row>
    <row r="125" spans="2:65" s="1" customFormat="1" ht="16.5" customHeight="1">
      <c r="B125" s="31"/>
      <c r="C125" s="159" t="s">
        <v>167</v>
      </c>
      <c r="D125" s="159" t="s">
        <v>212</v>
      </c>
      <c r="E125" s="160" t="s">
        <v>2359</v>
      </c>
      <c r="F125" s="161" t="s">
        <v>2360</v>
      </c>
      <c r="G125" s="162" t="s">
        <v>209</v>
      </c>
      <c r="H125" s="163">
        <v>1</v>
      </c>
      <c r="I125" s="164"/>
      <c r="J125" s="165">
        <f t="shared" si="0"/>
        <v>0</v>
      </c>
      <c r="K125" s="161" t="s">
        <v>1</v>
      </c>
      <c r="L125" s="166"/>
      <c r="M125" s="167" t="s">
        <v>1</v>
      </c>
      <c r="N125" s="168" t="s">
        <v>38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314</v>
      </c>
      <c r="AT125" s="142" t="s">
        <v>212</v>
      </c>
      <c r="AU125" s="142" t="s">
        <v>83</v>
      </c>
      <c r="AY125" s="16" t="s">
        <v>142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6" t="s">
        <v>81</v>
      </c>
      <c r="BK125" s="143">
        <f t="shared" si="9"/>
        <v>0</v>
      </c>
      <c r="BL125" s="16" t="s">
        <v>231</v>
      </c>
      <c r="BM125" s="142" t="s">
        <v>2361</v>
      </c>
    </row>
    <row r="126" spans="2:65" s="1" customFormat="1" ht="24.2" customHeight="1">
      <c r="B126" s="31"/>
      <c r="C126" s="159" t="s">
        <v>172</v>
      </c>
      <c r="D126" s="159" t="s">
        <v>212</v>
      </c>
      <c r="E126" s="160" t="s">
        <v>2362</v>
      </c>
      <c r="F126" s="161" t="s">
        <v>2363</v>
      </c>
      <c r="G126" s="162" t="s">
        <v>209</v>
      </c>
      <c r="H126" s="163">
        <v>3</v>
      </c>
      <c r="I126" s="164"/>
      <c r="J126" s="165">
        <f t="shared" si="0"/>
        <v>0</v>
      </c>
      <c r="K126" s="161" t="s">
        <v>1</v>
      </c>
      <c r="L126" s="166"/>
      <c r="M126" s="167" t="s">
        <v>1</v>
      </c>
      <c r="N126" s="168" t="s">
        <v>38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314</v>
      </c>
      <c r="AT126" s="142" t="s">
        <v>212</v>
      </c>
      <c r="AU126" s="142" t="s">
        <v>83</v>
      </c>
      <c r="AY126" s="16" t="s">
        <v>142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6" t="s">
        <v>81</v>
      </c>
      <c r="BK126" s="143">
        <f t="shared" si="9"/>
        <v>0</v>
      </c>
      <c r="BL126" s="16" t="s">
        <v>231</v>
      </c>
      <c r="BM126" s="142" t="s">
        <v>2364</v>
      </c>
    </row>
    <row r="127" spans="2:65" s="1" customFormat="1" ht="38.65" customHeight="1">
      <c r="B127" s="31"/>
      <c r="C127" s="159" t="s">
        <v>180</v>
      </c>
      <c r="D127" s="159" t="s">
        <v>212</v>
      </c>
      <c r="E127" s="160" t="s">
        <v>2365</v>
      </c>
      <c r="F127" s="161" t="s">
        <v>2366</v>
      </c>
      <c r="G127" s="162" t="s">
        <v>209</v>
      </c>
      <c r="H127" s="163">
        <v>2</v>
      </c>
      <c r="I127" s="164"/>
      <c r="J127" s="165">
        <f t="shared" si="0"/>
        <v>0</v>
      </c>
      <c r="K127" s="161" t="s">
        <v>1</v>
      </c>
      <c r="L127" s="166"/>
      <c r="M127" s="167" t="s">
        <v>1</v>
      </c>
      <c r="N127" s="168" t="s">
        <v>38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314</v>
      </c>
      <c r="AT127" s="142" t="s">
        <v>212</v>
      </c>
      <c r="AU127" s="142" t="s">
        <v>83</v>
      </c>
      <c r="AY127" s="16" t="s">
        <v>142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6" t="s">
        <v>81</v>
      </c>
      <c r="BK127" s="143">
        <f t="shared" si="9"/>
        <v>0</v>
      </c>
      <c r="BL127" s="16" t="s">
        <v>231</v>
      </c>
      <c r="BM127" s="142" t="s">
        <v>2367</v>
      </c>
    </row>
    <row r="128" spans="2:65" s="1" customFormat="1" ht="24.2" customHeight="1">
      <c r="B128" s="31"/>
      <c r="C128" s="159" t="s">
        <v>187</v>
      </c>
      <c r="D128" s="159" t="s">
        <v>212</v>
      </c>
      <c r="E128" s="160" t="s">
        <v>2368</v>
      </c>
      <c r="F128" s="161" t="s">
        <v>2369</v>
      </c>
      <c r="G128" s="162" t="s">
        <v>209</v>
      </c>
      <c r="H128" s="163">
        <v>9</v>
      </c>
      <c r="I128" s="164"/>
      <c r="J128" s="165">
        <f t="shared" si="0"/>
        <v>0</v>
      </c>
      <c r="K128" s="161" t="s">
        <v>1</v>
      </c>
      <c r="L128" s="166"/>
      <c r="M128" s="167" t="s">
        <v>1</v>
      </c>
      <c r="N128" s="168" t="s">
        <v>38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314</v>
      </c>
      <c r="AT128" s="142" t="s">
        <v>212</v>
      </c>
      <c r="AU128" s="142" t="s">
        <v>83</v>
      </c>
      <c r="AY128" s="16" t="s">
        <v>142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6" t="s">
        <v>81</v>
      </c>
      <c r="BK128" s="143">
        <f t="shared" si="9"/>
        <v>0</v>
      </c>
      <c r="BL128" s="16" t="s">
        <v>231</v>
      </c>
      <c r="BM128" s="142" t="s">
        <v>2370</v>
      </c>
    </row>
    <row r="129" spans="2:65" s="1" customFormat="1" ht="24.2" customHeight="1">
      <c r="B129" s="31"/>
      <c r="C129" s="159" t="s">
        <v>200</v>
      </c>
      <c r="D129" s="159" t="s">
        <v>212</v>
      </c>
      <c r="E129" s="160" t="s">
        <v>2371</v>
      </c>
      <c r="F129" s="161" t="s">
        <v>2369</v>
      </c>
      <c r="G129" s="162" t="s">
        <v>209</v>
      </c>
      <c r="H129" s="163">
        <v>10</v>
      </c>
      <c r="I129" s="164"/>
      <c r="J129" s="165">
        <f t="shared" si="0"/>
        <v>0</v>
      </c>
      <c r="K129" s="161" t="s">
        <v>1</v>
      </c>
      <c r="L129" s="166"/>
      <c r="M129" s="167" t="s">
        <v>1</v>
      </c>
      <c r="N129" s="168" t="s">
        <v>38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314</v>
      </c>
      <c r="AT129" s="142" t="s">
        <v>212</v>
      </c>
      <c r="AU129" s="142" t="s">
        <v>83</v>
      </c>
      <c r="AY129" s="16" t="s">
        <v>142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6" t="s">
        <v>81</v>
      </c>
      <c r="BK129" s="143">
        <f t="shared" si="9"/>
        <v>0</v>
      </c>
      <c r="BL129" s="16" t="s">
        <v>231</v>
      </c>
      <c r="BM129" s="142" t="s">
        <v>2372</v>
      </c>
    </row>
    <row r="130" spans="2:65" s="1" customFormat="1" ht="24.2" customHeight="1">
      <c r="B130" s="31"/>
      <c r="C130" s="159" t="s">
        <v>206</v>
      </c>
      <c r="D130" s="159" t="s">
        <v>212</v>
      </c>
      <c r="E130" s="160" t="s">
        <v>2373</v>
      </c>
      <c r="F130" s="161" t="s">
        <v>2374</v>
      </c>
      <c r="G130" s="162" t="s">
        <v>209</v>
      </c>
      <c r="H130" s="163">
        <v>2</v>
      </c>
      <c r="I130" s="164"/>
      <c r="J130" s="165">
        <f t="shared" si="0"/>
        <v>0</v>
      </c>
      <c r="K130" s="161" t="s">
        <v>1</v>
      </c>
      <c r="L130" s="166"/>
      <c r="M130" s="167" t="s">
        <v>1</v>
      </c>
      <c r="N130" s="168" t="s">
        <v>38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314</v>
      </c>
      <c r="AT130" s="142" t="s">
        <v>212</v>
      </c>
      <c r="AU130" s="142" t="s">
        <v>83</v>
      </c>
      <c r="AY130" s="16" t="s">
        <v>142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6" t="s">
        <v>81</v>
      </c>
      <c r="BK130" s="143">
        <f t="shared" si="9"/>
        <v>0</v>
      </c>
      <c r="BL130" s="16" t="s">
        <v>231</v>
      </c>
      <c r="BM130" s="142" t="s">
        <v>2375</v>
      </c>
    </row>
    <row r="131" spans="2:65" s="1" customFormat="1" ht="24.2" customHeight="1">
      <c r="B131" s="31"/>
      <c r="C131" s="159" t="s">
        <v>211</v>
      </c>
      <c r="D131" s="159" t="s">
        <v>212</v>
      </c>
      <c r="E131" s="160" t="s">
        <v>2376</v>
      </c>
      <c r="F131" s="161" t="s">
        <v>2374</v>
      </c>
      <c r="G131" s="162" t="s">
        <v>209</v>
      </c>
      <c r="H131" s="163">
        <v>3</v>
      </c>
      <c r="I131" s="164"/>
      <c r="J131" s="165">
        <f t="shared" si="0"/>
        <v>0</v>
      </c>
      <c r="K131" s="161" t="s">
        <v>1</v>
      </c>
      <c r="L131" s="166"/>
      <c r="M131" s="167" t="s">
        <v>1</v>
      </c>
      <c r="N131" s="168" t="s">
        <v>38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314</v>
      </c>
      <c r="AT131" s="142" t="s">
        <v>212</v>
      </c>
      <c r="AU131" s="142" t="s">
        <v>83</v>
      </c>
      <c r="AY131" s="16" t="s">
        <v>142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6" t="s">
        <v>81</v>
      </c>
      <c r="BK131" s="143">
        <f t="shared" si="9"/>
        <v>0</v>
      </c>
      <c r="BL131" s="16" t="s">
        <v>231</v>
      </c>
      <c r="BM131" s="142" t="s">
        <v>2377</v>
      </c>
    </row>
    <row r="132" spans="2:65" s="1" customFormat="1" ht="21.75" customHeight="1">
      <c r="B132" s="31"/>
      <c r="C132" s="159" t="s">
        <v>216</v>
      </c>
      <c r="D132" s="159" t="s">
        <v>212</v>
      </c>
      <c r="E132" s="160" t="s">
        <v>2378</v>
      </c>
      <c r="F132" s="161" t="s">
        <v>2379</v>
      </c>
      <c r="G132" s="162" t="s">
        <v>209</v>
      </c>
      <c r="H132" s="163">
        <v>8</v>
      </c>
      <c r="I132" s="164"/>
      <c r="J132" s="165">
        <f t="shared" si="0"/>
        <v>0</v>
      </c>
      <c r="K132" s="161" t="s">
        <v>1</v>
      </c>
      <c r="L132" s="166"/>
      <c r="M132" s="167" t="s">
        <v>1</v>
      </c>
      <c r="N132" s="168" t="s">
        <v>38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314</v>
      </c>
      <c r="AT132" s="142" t="s">
        <v>212</v>
      </c>
      <c r="AU132" s="142" t="s">
        <v>83</v>
      </c>
      <c r="AY132" s="16" t="s">
        <v>142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6" t="s">
        <v>81</v>
      </c>
      <c r="BK132" s="143">
        <f t="shared" si="9"/>
        <v>0</v>
      </c>
      <c r="BL132" s="16" t="s">
        <v>231</v>
      </c>
      <c r="BM132" s="142" t="s">
        <v>2380</v>
      </c>
    </row>
    <row r="133" spans="2:65" s="1" customFormat="1" ht="44.25" customHeight="1">
      <c r="B133" s="31"/>
      <c r="C133" s="159" t="s">
        <v>220</v>
      </c>
      <c r="D133" s="159" t="s">
        <v>212</v>
      </c>
      <c r="E133" s="160" t="s">
        <v>2381</v>
      </c>
      <c r="F133" s="161" t="s">
        <v>2382</v>
      </c>
      <c r="G133" s="162" t="s">
        <v>2383</v>
      </c>
      <c r="H133" s="163">
        <v>19</v>
      </c>
      <c r="I133" s="164"/>
      <c r="J133" s="165">
        <f t="shared" si="0"/>
        <v>0</v>
      </c>
      <c r="K133" s="161" t="s">
        <v>1</v>
      </c>
      <c r="L133" s="166"/>
      <c r="M133" s="167" t="s">
        <v>1</v>
      </c>
      <c r="N133" s="168" t="s">
        <v>38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314</v>
      </c>
      <c r="AT133" s="142" t="s">
        <v>212</v>
      </c>
      <c r="AU133" s="142" t="s">
        <v>83</v>
      </c>
      <c r="AY133" s="16" t="s">
        <v>142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6" t="s">
        <v>81</v>
      </c>
      <c r="BK133" s="143">
        <f t="shared" si="9"/>
        <v>0</v>
      </c>
      <c r="BL133" s="16" t="s">
        <v>231</v>
      </c>
      <c r="BM133" s="142" t="s">
        <v>2384</v>
      </c>
    </row>
    <row r="134" spans="2:65" s="1" customFormat="1" ht="44.25" customHeight="1">
      <c r="B134" s="31"/>
      <c r="C134" s="159" t="s">
        <v>224</v>
      </c>
      <c r="D134" s="159" t="s">
        <v>212</v>
      </c>
      <c r="E134" s="160" t="s">
        <v>2385</v>
      </c>
      <c r="F134" s="161" t="s">
        <v>2386</v>
      </c>
      <c r="G134" s="162" t="s">
        <v>2383</v>
      </c>
      <c r="H134" s="163">
        <v>9</v>
      </c>
      <c r="I134" s="164"/>
      <c r="J134" s="165">
        <f t="shared" si="0"/>
        <v>0</v>
      </c>
      <c r="K134" s="161" t="s">
        <v>1</v>
      </c>
      <c r="L134" s="166"/>
      <c r="M134" s="167" t="s">
        <v>1</v>
      </c>
      <c r="N134" s="168" t="s">
        <v>38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314</v>
      </c>
      <c r="AT134" s="142" t="s">
        <v>212</v>
      </c>
      <c r="AU134" s="142" t="s">
        <v>83</v>
      </c>
      <c r="AY134" s="16" t="s">
        <v>142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6" t="s">
        <v>81</v>
      </c>
      <c r="BK134" s="143">
        <f t="shared" si="9"/>
        <v>0</v>
      </c>
      <c r="BL134" s="16" t="s">
        <v>231</v>
      </c>
      <c r="BM134" s="142" t="s">
        <v>2387</v>
      </c>
    </row>
    <row r="135" spans="2:65" s="1" customFormat="1" ht="44.25" customHeight="1">
      <c r="B135" s="31"/>
      <c r="C135" s="159" t="s">
        <v>8</v>
      </c>
      <c r="D135" s="159" t="s">
        <v>212</v>
      </c>
      <c r="E135" s="160" t="s">
        <v>2388</v>
      </c>
      <c r="F135" s="161" t="s">
        <v>2389</v>
      </c>
      <c r="G135" s="162" t="s">
        <v>2383</v>
      </c>
      <c r="H135" s="163">
        <v>2</v>
      </c>
      <c r="I135" s="164"/>
      <c r="J135" s="165">
        <f t="shared" si="0"/>
        <v>0</v>
      </c>
      <c r="K135" s="161" t="s">
        <v>1</v>
      </c>
      <c r="L135" s="166"/>
      <c r="M135" s="167" t="s">
        <v>1</v>
      </c>
      <c r="N135" s="168" t="s">
        <v>38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314</v>
      </c>
      <c r="AT135" s="142" t="s">
        <v>212</v>
      </c>
      <c r="AU135" s="142" t="s">
        <v>83</v>
      </c>
      <c r="AY135" s="16" t="s">
        <v>142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6" t="s">
        <v>81</v>
      </c>
      <c r="BK135" s="143">
        <f t="shared" si="9"/>
        <v>0</v>
      </c>
      <c r="BL135" s="16" t="s">
        <v>231</v>
      </c>
      <c r="BM135" s="142" t="s">
        <v>2390</v>
      </c>
    </row>
    <row r="136" spans="2:65" s="1" customFormat="1" ht="44.25" customHeight="1">
      <c r="B136" s="31"/>
      <c r="C136" s="159" t="s">
        <v>231</v>
      </c>
      <c r="D136" s="159" t="s">
        <v>212</v>
      </c>
      <c r="E136" s="160" t="s">
        <v>2391</v>
      </c>
      <c r="F136" s="161" t="s">
        <v>2392</v>
      </c>
      <c r="G136" s="162" t="s">
        <v>2383</v>
      </c>
      <c r="H136" s="163">
        <v>27</v>
      </c>
      <c r="I136" s="164"/>
      <c r="J136" s="165">
        <f t="shared" si="0"/>
        <v>0</v>
      </c>
      <c r="K136" s="161" t="s">
        <v>1</v>
      </c>
      <c r="L136" s="166"/>
      <c r="M136" s="167" t="s">
        <v>1</v>
      </c>
      <c r="N136" s="168" t="s">
        <v>38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314</v>
      </c>
      <c r="AT136" s="142" t="s">
        <v>212</v>
      </c>
      <c r="AU136" s="142" t="s">
        <v>83</v>
      </c>
      <c r="AY136" s="16" t="s">
        <v>142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6" t="s">
        <v>81</v>
      </c>
      <c r="BK136" s="143">
        <f t="shared" si="9"/>
        <v>0</v>
      </c>
      <c r="BL136" s="16" t="s">
        <v>231</v>
      </c>
      <c r="BM136" s="142" t="s">
        <v>2393</v>
      </c>
    </row>
    <row r="137" spans="2:65" s="1" customFormat="1" ht="44.25" customHeight="1">
      <c r="B137" s="31"/>
      <c r="C137" s="159" t="s">
        <v>235</v>
      </c>
      <c r="D137" s="159" t="s">
        <v>212</v>
      </c>
      <c r="E137" s="160" t="s">
        <v>2394</v>
      </c>
      <c r="F137" s="161" t="s">
        <v>2395</v>
      </c>
      <c r="G137" s="162" t="s">
        <v>2383</v>
      </c>
      <c r="H137" s="163">
        <v>36</v>
      </c>
      <c r="I137" s="164"/>
      <c r="J137" s="165">
        <f t="shared" si="0"/>
        <v>0</v>
      </c>
      <c r="K137" s="161" t="s">
        <v>1</v>
      </c>
      <c r="L137" s="166"/>
      <c r="M137" s="167" t="s">
        <v>1</v>
      </c>
      <c r="N137" s="168" t="s">
        <v>38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314</v>
      </c>
      <c r="AT137" s="142" t="s">
        <v>212</v>
      </c>
      <c r="AU137" s="142" t="s">
        <v>83</v>
      </c>
      <c r="AY137" s="16" t="s">
        <v>142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6" t="s">
        <v>81</v>
      </c>
      <c r="BK137" s="143">
        <f t="shared" si="9"/>
        <v>0</v>
      </c>
      <c r="BL137" s="16" t="s">
        <v>231</v>
      </c>
      <c r="BM137" s="142" t="s">
        <v>2396</v>
      </c>
    </row>
    <row r="138" spans="2:65" s="1" customFormat="1" ht="24.2" customHeight="1">
      <c r="B138" s="31"/>
      <c r="C138" s="159" t="s">
        <v>239</v>
      </c>
      <c r="D138" s="159" t="s">
        <v>212</v>
      </c>
      <c r="E138" s="160" t="s">
        <v>2397</v>
      </c>
      <c r="F138" s="161" t="s">
        <v>2398</v>
      </c>
      <c r="G138" s="162" t="s">
        <v>175</v>
      </c>
      <c r="H138" s="163">
        <v>2</v>
      </c>
      <c r="I138" s="164"/>
      <c r="J138" s="165">
        <f t="shared" si="0"/>
        <v>0</v>
      </c>
      <c r="K138" s="161" t="s">
        <v>1</v>
      </c>
      <c r="L138" s="166"/>
      <c r="M138" s="167" t="s">
        <v>1</v>
      </c>
      <c r="N138" s="168" t="s">
        <v>38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314</v>
      </c>
      <c r="AT138" s="142" t="s">
        <v>212</v>
      </c>
      <c r="AU138" s="142" t="s">
        <v>83</v>
      </c>
      <c r="AY138" s="16" t="s">
        <v>142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81</v>
      </c>
      <c r="BK138" s="143">
        <f t="shared" si="9"/>
        <v>0</v>
      </c>
      <c r="BL138" s="16" t="s">
        <v>231</v>
      </c>
      <c r="BM138" s="142" t="s">
        <v>2399</v>
      </c>
    </row>
    <row r="139" spans="2:65" s="1" customFormat="1" ht="21.75" customHeight="1">
      <c r="B139" s="31"/>
      <c r="C139" s="159" t="s">
        <v>247</v>
      </c>
      <c r="D139" s="159" t="s">
        <v>212</v>
      </c>
      <c r="E139" s="160" t="s">
        <v>2400</v>
      </c>
      <c r="F139" s="161" t="s">
        <v>2401</v>
      </c>
      <c r="G139" s="162" t="s">
        <v>2402</v>
      </c>
      <c r="H139" s="163">
        <v>2</v>
      </c>
      <c r="I139" s="164"/>
      <c r="J139" s="165">
        <f t="shared" si="0"/>
        <v>0</v>
      </c>
      <c r="K139" s="161" t="s">
        <v>1</v>
      </c>
      <c r="L139" s="166"/>
      <c r="M139" s="167" t="s">
        <v>1</v>
      </c>
      <c r="N139" s="168" t="s">
        <v>38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314</v>
      </c>
      <c r="AT139" s="142" t="s">
        <v>212</v>
      </c>
      <c r="AU139" s="142" t="s">
        <v>83</v>
      </c>
      <c r="AY139" s="16" t="s">
        <v>142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81</v>
      </c>
      <c r="BK139" s="143">
        <f t="shared" si="9"/>
        <v>0</v>
      </c>
      <c r="BL139" s="16" t="s">
        <v>231</v>
      </c>
      <c r="BM139" s="142" t="s">
        <v>2403</v>
      </c>
    </row>
    <row r="140" spans="2:65" s="1" customFormat="1" ht="76.349999999999994" customHeight="1">
      <c r="B140" s="31"/>
      <c r="C140" s="159" t="s">
        <v>251</v>
      </c>
      <c r="D140" s="159" t="s">
        <v>212</v>
      </c>
      <c r="E140" s="160" t="s">
        <v>2404</v>
      </c>
      <c r="F140" s="161" t="s">
        <v>2405</v>
      </c>
      <c r="G140" s="162" t="s">
        <v>175</v>
      </c>
      <c r="H140" s="163">
        <v>20</v>
      </c>
      <c r="I140" s="164"/>
      <c r="J140" s="165">
        <f t="shared" si="0"/>
        <v>0</v>
      </c>
      <c r="K140" s="161" t="s">
        <v>1</v>
      </c>
      <c r="L140" s="166"/>
      <c r="M140" s="167" t="s">
        <v>1</v>
      </c>
      <c r="N140" s="168" t="s">
        <v>38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314</v>
      </c>
      <c r="AT140" s="142" t="s">
        <v>212</v>
      </c>
      <c r="AU140" s="142" t="s">
        <v>83</v>
      </c>
      <c r="AY140" s="16" t="s">
        <v>142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81</v>
      </c>
      <c r="BK140" s="143">
        <f t="shared" si="9"/>
        <v>0</v>
      </c>
      <c r="BL140" s="16" t="s">
        <v>231</v>
      </c>
      <c r="BM140" s="142" t="s">
        <v>2406</v>
      </c>
    </row>
    <row r="141" spans="2:65" s="1" customFormat="1" ht="24.2" customHeight="1">
      <c r="B141" s="31"/>
      <c r="C141" s="159" t="s">
        <v>7</v>
      </c>
      <c r="D141" s="159" t="s">
        <v>212</v>
      </c>
      <c r="E141" s="160" t="s">
        <v>2407</v>
      </c>
      <c r="F141" s="161" t="s">
        <v>2408</v>
      </c>
      <c r="G141" s="162" t="s">
        <v>2409</v>
      </c>
      <c r="H141" s="163">
        <v>2</v>
      </c>
      <c r="I141" s="164"/>
      <c r="J141" s="165">
        <f t="shared" si="0"/>
        <v>0</v>
      </c>
      <c r="K141" s="161" t="s">
        <v>1</v>
      </c>
      <c r="L141" s="166"/>
      <c r="M141" s="167" t="s">
        <v>1</v>
      </c>
      <c r="N141" s="168" t="s">
        <v>38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314</v>
      </c>
      <c r="AT141" s="142" t="s">
        <v>212</v>
      </c>
      <c r="AU141" s="142" t="s">
        <v>83</v>
      </c>
      <c r="AY141" s="16" t="s">
        <v>142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6" t="s">
        <v>81</v>
      </c>
      <c r="BK141" s="143">
        <f t="shared" si="9"/>
        <v>0</v>
      </c>
      <c r="BL141" s="16" t="s">
        <v>231</v>
      </c>
      <c r="BM141" s="142" t="s">
        <v>2410</v>
      </c>
    </row>
    <row r="142" spans="2:65" s="1" customFormat="1" ht="33" customHeight="1">
      <c r="B142" s="31"/>
      <c r="C142" s="131" t="s">
        <v>266</v>
      </c>
      <c r="D142" s="131" t="s">
        <v>144</v>
      </c>
      <c r="E142" s="132" t="s">
        <v>2411</v>
      </c>
      <c r="F142" s="133" t="s">
        <v>2412</v>
      </c>
      <c r="G142" s="134" t="s">
        <v>2413</v>
      </c>
      <c r="H142" s="135">
        <v>1</v>
      </c>
      <c r="I142" s="136"/>
      <c r="J142" s="137">
        <f t="shared" si="0"/>
        <v>0</v>
      </c>
      <c r="K142" s="133" t="s">
        <v>1</v>
      </c>
      <c r="L142" s="31"/>
      <c r="M142" s="138" t="s">
        <v>1</v>
      </c>
      <c r="N142" s="139" t="s">
        <v>38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231</v>
      </c>
      <c r="AT142" s="142" t="s">
        <v>144</v>
      </c>
      <c r="AU142" s="142" t="s">
        <v>83</v>
      </c>
      <c r="AY142" s="16" t="s">
        <v>142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6" t="s">
        <v>81</v>
      </c>
      <c r="BK142" s="143">
        <f t="shared" si="9"/>
        <v>0</v>
      </c>
      <c r="BL142" s="16" t="s">
        <v>231</v>
      </c>
      <c r="BM142" s="142" t="s">
        <v>2414</v>
      </c>
    </row>
    <row r="143" spans="2:65" s="1" customFormat="1" ht="24.2" customHeight="1">
      <c r="B143" s="31"/>
      <c r="C143" s="131" t="s">
        <v>272</v>
      </c>
      <c r="D143" s="131" t="s">
        <v>144</v>
      </c>
      <c r="E143" s="132" t="s">
        <v>2415</v>
      </c>
      <c r="F143" s="133" t="s">
        <v>2416</v>
      </c>
      <c r="G143" s="134" t="s">
        <v>902</v>
      </c>
      <c r="H143" s="135">
        <v>1</v>
      </c>
      <c r="I143" s="136"/>
      <c r="J143" s="137">
        <f t="shared" si="0"/>
        <v>0</v>
      </c>
      <c r="K143" s="133" t="s">
        <v>1</v>
      </c>
      <c r="L143" s="31"/>
      <c r="M143" s="138" t="s">
        <v>1</v>
      </c>
      <c r="N143" s="139" t="s">
        <v>38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231</v>
      </c>
      <c r="AT143" s="142" t="s">
        <v>144</v>
      </c>
      <c r="AU143" s="142" t="s">
        <v>83</v>
      </c>
      <c r="AY143" s="16" t="s">
        <v>142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6" t="s">
        <v>81</v>
      </c>
      <c r="BK143" s="143">
        <f t="shared" si="9"/>
        <v>0</v>
      </c>
      <c r="BL143" s="16" t="s">
        <v>231</v>
      </c>
      <c r="BM143" s="142" t="s">
        <v>2417</v>
      </c>
    </row>
    <row r="144" spans="2:65" s="1" customFormat="1" ht="21.75" customHeight="1">
      <c r="B144" s="31"/>
      <c r="C144" s="131" t="s">
        <v>277</v>
      </c>
      <c r="D144" s="131" t="s">
        <v>144</v>
      </c>
      <c r="E144" s="132" t="s">
        <v>2418</v>
      </c>
      <c r="F144" s="133" t="s">
        <v>2419</v>
      </c>
      <c r="G144" s="134" t="s">
        <v>902</v>
      </c>
      <c r="H144" s="135">
        <v>1</v>
      </c>
      <c r="I144" s="136"/>
      <c r="J144" s="137">
        <f t="shared" si="0"/>
        <v>0</v>
      </c>
      <c r="K144" s="133" t="s">
        <v>1</v>
      </c>
      <c r="L144" s="31"/>
      <c r="M144" s="138" t="s">
        <v>1</v>
      </c>
      <c r="N144" s="139" t="s">
        <v>38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231</v>
      </c>
      <c r="AT144" s="142" t="s">
        <v>144</v>
      </c>
      <c r="AU144" s="142" t="s">
        <v>83</v>
      </c>
      <c r="AY144" s="16" t="s">
        <v>142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6" t="s">
        <v>81</v>
      </c>
      <c r="BK144" s="143">
        <f t="shared" si="9"/>
        <v>0</v>
      </c>
      <c r="BL144" s="16" t="s">
        <v>231</v>
      </c>
      <c r="BM144" s="142" t="s">
        <v>2420</v>
      </c>
    </row>
    <row r="145" spans="2:65" s="1" customFormat="1" ht="16.5" customHeight="1">
      <c r="B145" s="31"/>
      <c r="C145" s="131" t="s">
        <v>281</v>
      </c>
      <c r="D145" s="131" t="s">
        <v>144</v>
      </c>
      <c r="E145" s="132" t="s">
        <v>2421</v>
      </c>
      <c r="F145" s="133" t="s">
        <v>2422</v>
      </c>
      <c r="G145" s="134" t="s">
        <v>902</v>
      </c>
      <c r="H145" s="135">
        <v>1</v>
      </c>
      <c r="I145" s="136"/>
      <c r="J145" s="137">
        <f t="shared" si="0"/>
        <v>0</v>
      </c>
      <c r="K145" s="133" t="s">
        <v>1</v>
      </c>
      <c r="L145" s="31"/>
      <c r="M145" s="138" t="s">
        <v>1</v>
      </c>
      <c r="N145" s="139" t="s">
        <v>38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231</v>
      </c>
      <c r="AT145" s="142" t="s">
        <v>144</v>
      </c>
      <c r="AU145" s="142" t="s">
        <v>83</v>
      </c>
      <c r="AY145" s="16" t="s">
        <v>142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6" t="s">
        <v>81</v>
      </c>
      <c r="BK145" s="143">
        <f t="shared" si="9"/>
        <v>0</v>
      </c>
      <c r="BL145" s="16" t="s">
        <v>231</v>
      </c>
      <c r="BM145" s="142" t="s">
        <v>2423</v>
      </c>
    </row>
    <row r="146" spans="2:65" s="1" customFormat="1" ht="16.5" customHeight="1">
      <c r="B146" s="31"/>
      <c r="C146" s="131" t="s">
        <v>285</v>
      </c>
      <c r="D146" s="131" t="s">
        <v>144</v>
      </c>
      <c r="E146" s="132" t="s">
        <v>2424</v>
      </c>
      <c r="F146" s="133" t="s">
        <v>2425</v>
      </c>
      <c r="G146" s="134" t="s">
        <v>902</v>
      </c>
      <c r="H146" s="135">
        <v>1</v>
      </c>
      <c r="I146" s="136"/>
      <c r="J146" s="137">
        <f t="shared" si="0"/>
        <v>0</v>
      </c>
      <c r="K146" s="133" t="s">
        <v>1</v>
      </c>
      <c r="L146" s="31"/>
      <c r="M146" s="138" t="s">
        <v>1</v>
      </c>
      <c r="N146" s="139" t="s">
        <v>38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231</v>
      </c>
      <c r="AT146" s="142" t="s">
        <v>144</v>
      </c>
      <c r="AU146" s="142" t="s">
        <v>83</v>
      </c>
      <c r="AY146" s="16" t="s">
        <v>142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6" t="s">
        <v>81</v>
      </c>
      <c r="BK146" s="143">
        <f t="shared" si="9"/>
        <v>0</v>
      </c>
      <c r="BL146" s="16" t="s">
        <v>231</v>
      </c>
      <c r="BM146" s="142" t="s">
        <v>2426</v>
      </c>
    </row>
    <row r="147" spans="2:65" s="1" customFormat="1" ht="16.5" customHeight="1">
      <c r="B147" s="31"/>
      <c r="C147" s="131" t="s">
        <v>289</v>
      </c>
      <c r="D147" s="131" t="s">
        <v>144</v>
      </c>
      <c r="E147" s="132" t="s">
        <v>2427</v>
      </c>
      <c r="F147" s="133" t="s">
        <v>2428</v>
      </c>
      <c r="G147" s="134" t="s">
        <v>902</v>
      </c>
      <c r="H147" s="135">
        <v>1</v>
      </c>
      <c r="I147" s="136"/>
      <c r="J147" s="137">
        <f t="shared" si="0"/>
        <v>0</v>
      </c>
      <c r="K147" s="133" t="s">
        <v>1</v>
      </c>
      <c r="L147" s="31"/>
      <c r="M147" s="138" t="s">
        <v>1</v>
      </c>
      <c r="N147" s="139" t="s">
        <v>38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231</v>
      </c>
      <c r="AT147" s="142" t="s">
        <v>144</v>
      </c>
      <c r="AU147" s="142" t="s">
        <v>83</v>
      </c>
      <c r="AY147" s="16" t="s">
        <v>142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6" t="s">
        <v>81</v>
      </c>
      <c r="BK147" s="143">
        <f t="shared" si="9"/>
        <v>0</v>
      </c>
      <c r="BL147" s="16" t="s">
        <v>231</v>
      </c>
      <c r="BM147" s="142" t="s">
        <v>2429</v>
      </c>
    </row>
    <row r="148" spans="2:65" s="1" customFormat="1" ht="16.5" customHeight="1">
      <c r="B148" s="31"/>
      <c r="C148" s="131" t="s">
        <v>293</v>
      </c>
      <c r="D148" s="131" t="s">
        <v>144</v>
      </c>
      <c r="E148" s="132" t="s">
        <v>2430</v>
      </c>
      <c r="F148" s="133" t="s">
        <v>2431</v>
      </c>
      <c r="G148" s="134" t="s">
        <v>902</v>
      </c>
      <c r="H148" s="135">
        <v>1</v>
      </c>
      <c r="I148" s="136"/>
      <c r="J148" s="137">
        <f t="shared" si="0"/>
        <v>0</v>
      </c>
      <c r="K148" s="133" t="s">
        <v>1</v>
      </c>
      <c r="L148" s="31"/>
      <c r="M148" s="138" t="s">
        <v>1</v>
      </c>
      <c r="N148" s="139" t="s">
        <v>38</v>
      </c>
      <c r="P148" s="140">
        <f t="shared" si="1"/>
        <v>0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AR148" s="142" t="s">
        <v>231</v>
      </c>
      <c r="AT148" s="142" t="s">
        <v>144</v>
      </c>
      <c r="AU148" s="142" t="s">
        <v>83</v>
      </c>
      <c r="AY148" s="16" t="s">
        <v>142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6" t="s">
        <v>81</v>
      </c>
      <c r="BK148" s="143">
        <f t="shared" si="9"/>
        <v>0</v>
      </c>
      <c r="BL148" s="16" t="s">
        <v>231</v>
      </c>
      <c r="BM148" s="142" t="s">
        <v>2432</v>
      </c>
    </row>
    <row r="149" spans="2:65" s="1" customFormat="1" ht="37.9" customHeight="1">
      <c r="B149" s="31"/>
      <c r="C149" s="131" t="s">
        <v>297</v>
      </c>
      <c r="D149" s="131" t="s">
        <v>144</v>
      </c>
      <c r="E149" s="132" t="s">
        <v>2433</v>
      </c>
      <c r="F149" s="133" t="s">
        <v>2434</v>
      </c>
      <c r="G149" s="134" t="s">
        <v>902</v>
      </c>
      <c r="H149" s="135">
        <v>1</v>
      </c>
      <c r="I149" s="136"/>
      <c r="J149" s="137">
        <f t="shared" si="0"/>
        <v>0</v>
      </c>
      <c r="K149" s="133" t="s">
        <v>1</v>
      </c>
      <c r="L149" s="31"/>
      <c r="M149" s="178" t="s">
        <v>1</v>
      </c>
      <c r="N149" s="179" t="s">
        <v>38</v>
      </c>
      <c r="O149" s="180"/>
      <c r="P149" s="181">
        <f t="shared" si="1"/>
        <v>0</v>
      </c>
      <c r="Q149" s="181">
        <v>0</v>
      </c>
      <c r="R149" s="181">
        <f t="shared" si="2"/>
        <v>0</v>
      </c>
      <c r="S149" s="181">
        <v>0</v>
      </c>
      <c r="T149" s="182">
        <f t="shared" si="3"/>
        <v>0</v>
      </c>
      <c r="AR149" s="142" t="s">
        <v>231</v>
      </c>
      <c r="AT149" s="142" t="s">
        <v>144</v>
      </c>
      <c r="AU149" s="142" t="s">
        <v>83</v>
      </c>
      <c r="AY149" s="16" t="s">
        <v>142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6" t="s">
        <v>81</v>
      </c>
      <c r="BK149" s="143">
        <f t="shared" si="9"/>
        <v>0</v>
      </c>
      <c r="BL149" s="16" t="s">
        <v>231</v>
      </c>
      <c r="BM149" s="142" t="s">
        <v>2435</v>
      </c>
    </row>
    <row r="150" spans="2:65" s="1" customFormat="1" ht="6.95" customHeight="1"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31"/>
    </row>
  </sheetData>
  <sheetProtection algorithmName="SHA-512" hashValue="B6xGmfRs536dUO+DVfiADPrO4gIEPEiATatCgIcAL4mV365tGWAeohKDPFap4lSJ0OytgVu87B3nu9+yhuHgqg==" saltValue="TRl+B9k0ft2c0btm+VhyKkPr4KzWrvReIg56EvStjzHq29nAihuVHxU4DENIeNzIMG5uGSKT1ebx4ToggQakoA==" spinCount="100000" sheet="1" objects="1" scenarios="1" formatColumns="0" formatRows="0" autoFilter="0"/>
  <autoFilter ref="C117:K149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28350A3B8912469AF3CB4F2CE93BCC" ma:contentTypeVersion="14" ma:contentTypeDescription="Vytvoří nový dokument" ma:contentTypeScope="" ma:versionID="46ea520557831de1cc992bb7ba4fadfc">
  <xsd:schema xmlns:xsd="http://www.w3.org/2001/XMLSchema" xmlns:xs="http://www.w3.org/2001/XMLSchema" xmlns:p="http://schemas.microsoft.com/office/2006/metadata/properties" xmlns:ns2="43b7cc2c-ab2b-4441-88b3-1ddfb31046b4" xmlns:ns3="40a62040-a268-4fd0-9927-ed54395436b2" targetNamespace="http://schemas.microsoft.com/office/2006/metadata/properties" ma:root="true" ma:fieldsID="1fdcce261327ab129bca59b91c1b9fa1" ns2:_="" ns3:_="">
    <xsd:import namespace="43b7cc2c-ab2b-4441-88b3-1ddfb31046b4"/>
    <xsd:import namespace="40a62040-a268-4fd0-9927-ed54395436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b7cc2c-ab2b-4441-88b3-1ddfb3104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876e24b-b4a9-4ec5-a508-446b0dab70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a62040-a268-4fd0-9927-ed54395436b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26258d3-4b13-4ef9-b9b8-adb53ac2451b}" ma:internalName="TaxCatchAll" ma:showField="CatchAllData" ma:web="40a62040-a268-4fd0-9927-ed54395436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a62040-a268-4fd0-9927-ed54395436b2" xsi:nil="true"/>
    <lcf76f155ced4ddcb4097134ff3c332f xmlns="43b7cc2c-ab2b-4441-88b3-1ddfb31046b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82C7F8-42F7-4333-9E7D-61EB528056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b7cc2c-ab2b-4441-88b3-1ddfb31046b4"/>
    <ds:schemaRef ds:uri="40a62040-a268-4fd0-9927-ed54395436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AA81EB-1E2E-40CC-83FC-41819A702392}">
  <ds:schemaRefs>
    <ds:schemaRef ds:uri="http://schemas.microsoft.com/office/2006/metadata/properties"/>
    <ds:schemaRef ds:uri="http://schemas.microsoft.com/office/infopath/2007/PartnerControls"/>
    <ds:schemaRef ds:uri="40a62040-a268-4fd0-9927-ed54395436b2"/>
    <ds:schemaRef ds:uri="43b7cc2c-ab2b-4441-88b3-1ddfb31046b4"/>
  </ds:schemaRefs>
</ds:datastoreItem>
</file>

<file path=customXml/itemProps3.xml><?xml version="1.0" encoding="utf-8"?>
<ds:datastoreItem xmlns:ds="http://schemas.openxmlformats.org/officeDocument/2006/customXml" ds:itemID="{AA5E2312-9436-4A6B-936D-D72194A17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Stavební část</vt:lpstr>
      <vt:lpstr>SO 02 - Ústřední vytápění</vt:lpstr>
      <vt:lpstr>SO 03 - Elektroinstalace</vt:lpstr>
      <vt:lpstr>SO 04 - Zdravotechnika</vt:lpstr>
      <vt:lpstr>SO 05 - Vzduchotechnika</vt:lpstr>
      <vt:lpstr>'Rekapitulace stavby'!Názvy_tisku</vt:lpstr>
      <vt:lpstr>'SO 01 - Stavební část'!Názvy_tisku</vt:lpstr>
      <vt:lpstr>'SO 02 - Ústřední vytápění'!Názvy_tisku</vt:lpstr>
      <vt:lpstr>'SO 03 - Elektroinstalace'!Názvy_tisku</vt:lpstr>
      <vt:lpstr>'SO 04 - Zdravotechnika'!Názvy_tisku</vt:lpstr>
      <vt:lpstr>'SO 05 - Vzduchotechnika'!Názvy_tisku</vt:lpstr>
      <vt:lpstr>'Rekapitulace stavby'!Oblast_tisku</vt:lpstr>
      <vt:lpstr>'SO 01 - Stavební část'!Oblast_tisku</vt:lpstr>
      <vt:lpstr>'SO 02 - Ústřední vytápění'!Oblast_tisku</vt:lpstr>
      <vt:lpstr>'SO 03 - Elektroinstalace'!Oblast_tisku</vt:lpstr>
      <vt:lpstr>'SO 04 - Zdravotechnika'!Oblast_tisku</vt:lpstr>
      <vt:lpstr>'SO 05 - Vzduchotechnika'!Oblast_tisku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LAPTOP-0MT48QPI\HP</dc:creator>
  <cp:lastModifiedBy>Libor Stránský</cp:lastModifiedBy>
  <dcterms:created xsi:type="dcterms:W3CDTF">2022-10-23T15:10:28Z</dcterms:created>
  <dcterms:modified xsi:type="dcterms:W3CDTF">2023-10-14T06:54:18Z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0x010100DA28350A3B8912469AF3CB4F2CE93BCC</vt:lpwstr>
  </property>
  <property fmtid="{D5CDD505-2E9C-101B-9397-08002B2CF9AE}" pid="3" name="MediaServiceImageTags">
    <vt:lpwstr/>
  </property>
</Properties>
</file>