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06"/>
  <workbookPr defaultThemeVersion="124226"/>
  <bookViews>
    <workbookView xWindow="0" yWindow="0" windowWidth="16230" windowHeight="16605" tabRatio="965" activeTab="0"/>
  </bookViews>
  <sheets>
    <sheet name="Havarijní strop_3.NP_Krycí list" sheetId="2" r:id="rId1"/>
    <sheet name="Havarijní strop 3.NP_Rekapit" sheetId="3" r:id="rId2"/>
    <sheet name="Havarijní strop 3.NP_Položky" sheetId="4" r:id="rId3"/>
  </sheets>
  <definedNames>
    <definedName name="_xlnm.Print_Area" localSheetId="2">'Havarijní strop 3.NP_Položky'!$A$6:$K$54</definedName>
    <definedName name="_xlnm.Print_Area" localSheetId="1">'Havarijní strop 3.NP_Rekapit'!$A$1:$I$28</definedName>
    <definedName name="_xlnm.Print_Area" localSheetId="0">'Havarijní strop_3.NP_Krycí list'!$A$1:$G$45</definedName>
    <definedName name="solver_lin" localSheetId="2" hidden="1">0</definedName>
    <definedName name="solver_num" localSheetId="2" hidden="1">0</definedName>
    <definedName name="solver_opt" localSheetId="2" hidden="1">#REF!</definedName>
    <definedName name="solver_typ" localSheetId="2" hidden="1">1</definedName>
    <definedName name="solver_val" localSheetId="2" hidden="1">0</definedName>
    <definedName name="_xlnm.Print_Titles" localSheetId="1">'Havarijní strop 3.NP_Rekapit'!$1:$6</definedName>
    <definedName name="_xlnm.Print_Titles" localSheetId="2">'Havarijní strop 3.NP_Položky'!$6:$11</definedName>
  </definedNames>
  <calcPr calcId="191029"/>
</workbook>
</file>

<file path=xl/sharedStrings.xml><?xml version="1.0" encoding="utf-8"?>
<sst xmlns="http://schemas.openxmlformats.org/spreadsheetml/2006/main" count="244" uniqueCount="176">
  <si>
    <t xml:space="preserve"> </t>
  </si>
  <si>
    <t>Stavba :</t>
  </si>
  <si>
    <t>Základ pro DPH</t>
  </si>
  <si>
    <t>%</t>
  </si>
  <si>
    <t>HSV</t>
  </si>
  <si>
    <t>PSV</t>
  </si>
  <si>
    <t>Dodávka</t>
  </si>
  <si>
    <t>Montáž</t>
  </si>
  <si>
    <t>HZS</t>
  </si>
  <si>
    <t>POLOŽKOVÝ ROZPOČET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</si>
  <si>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</si>
  <si>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</si>
  <si>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</si>
  <si>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</si>
  <si>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</si>
  <si>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</si>
  <si>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</si>
  <si>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</si>
  <si>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</si>
  <si>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</si>
  <si>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</si>
  <si>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</si>
  <si>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</si>
  <si>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</si>
  <si>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</si>
  <si>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</si>
  <si>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</si>
  <si>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</si>
  <si>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</si>
  <si>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</si>
  <si>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</si>
  <si>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</si>
  <si>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</si>
  <si>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</si>
  <si>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</si>
  <si>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</si>
  <si>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</si>
  <si>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</si>
  <si>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</si>
  <si>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</si>
  <si>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</si>
  <si>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</si>
  <si>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</si>
  <si>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</si>
  <si>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</si>
  <si>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</si>
  <si>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</si>
  <si>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</si>
  <si>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</si>
  <si>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</si>
  <si>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</si>
  <si>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</si>
  <si>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</si>
  <si>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</si>
  <si>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</si>
  <si>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</si>
  <si>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</si>
  <si>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</si>
  <si>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</si>
  <si>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</si>
  <si>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</si>
  <si>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</si>
  <si>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</si>
  <si>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</si>
  <si>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</si>
  <si>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</si>
  <si>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</si>
  <si>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</si>
  <si>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</si>
  <si>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</si>
  <si>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</si>
  <si>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</si>
  <si>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</si>
  <si>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</si>
  <si>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</si>
  <si>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</si>
  <si>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</si>
  <si>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Celkem za</t>
  </si>
  <si>
    <t>m3</t>
  </si>
  <si>
    <t>t</t>
  </si>
  <si>
    <t>m2</t>
  </si>
  <si>
    <t>94</t>
  </si>
  <si>
    <t>den</t>
  </si>
  <si>
    <t>95</t>
  </si>
  <si>
    <t>Dokončovací konstrukce na pozemních stavbách</t>
  </si>
  <si>
    <t>95 Dokončovací konstrukce na pozemních stavbách</t>
  </si>
  <si>
    <t>ZK:6,26*3,03</t>
  </si>
  <si>
    <t>96</t>
  </si>
  <si>
    <t>Bourání konstrukcí</t>
  </si>
  <si>
    <t>96 Bourání konstrukcí</t>
  </si>
  <si>
    <t>ZK:2,2*((3,48+0,72+1,41*2)+(1,1+0,98))</t>
  </si>
  <si>
    <t>ZK - střední zeď:4,1*3,05*0,2</t>
  </si>
  <si>
    <t>97</t>
  </si>
  <si>
    <t>63154500R-220</t>
  </si>
  <si>
    <t>hod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</si>
  <si>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</si>
  <si>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</si>
  <si>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</si>
  <si>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</si>
  <si>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</si>
  <si>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</si>
  <si>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</si>
  <si>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</si>
  <si>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Rozpočet byl proveden na základě investičního záměru. Rozpočet neslouží jako prováděcí, pro upřesnění je nutno vypracovat prováděcí projektovou dokumentaci.</t>
  </si>
  <si>
    <t>941 95-4141.R00</t>
  </si>
  <si>
    <t>Montáž lešení vysunutého s podepřením, H 20m</t>
  </si>
  <si>
    <t>941 94-1111.R00</t>
  </si>
  <si>
    <t>Pronájem lešení za den</t>
  </si>
  <si>
    <t>944 94-4011.R00</t>
  </si>
  <si>
    <t>Montáž ochranné sítě z umělých vláken</t>
  </si>
  <si>
    <t>941 95-4841.R00</t>
  </si>
  <si>
    <t>Demontáž lešení vysunutého s podepřením, H 20m</t>
  </si>
  <si>
    <t>944 94-4081.R00</t>
  </si>
  <si>
    <t>Demontáž ochranné sítě z umělých vláken</t>
  </si>
  <si>
    <t>949 94-2101.R00</t>
  </si>
  <si>
    <t>Nájem za hydraulickou zvedací plošinu, H do 27m</t>
  </si>
  <si>
    <t>952 90-2110.R00</t>
  </si>
  <si>
    <t>Zametání v místnostech,chodbách,na schodištích na půdách</t>
  </si>
  <si>
    <t>365+193+383+176=1117</t>
  </si>
  <si>
    <t xml:space="preserve">94 Lešení </t>
  </si>
  <si>
    <t xml:space="preserve"> Lešení </t>
  </si>
  <si>
    <t>965 03-1131.R00</t>
  </si>
  <si>
    <t>Bourání podlah z cihel na plocho, plochy nad 1 m2</t>
  </si>
  <si>
    <t>965 08-2933.RT1</t>
  </si>
  <si>
    <t>Odstranění násypu tl. do 20 cm, plocha nad 2 m2, tl. násypu 10-15 cm</t>
  </si>
  <si>
    <t>1117*0,120</t>
  </si>
  <si>
    <t>979 02-2011.R00</t>
  </si>
  <si>
    <t>Očištění cihel plných od MVC</t>
  </si>
  <si>
    <t>Uložení očištěných cihel na palety</t>
  </si>
  <si>
    <t>Příplatek k odvozu suti za každý další  1 km, kontejnerem 7t</t>
  </si>
  <si>
    <t>979 09-7012.R00</t>
  </si>
  <si>
    <t>Pronájem kontejneru 7t</t>
  </si>
  <si>
    <t>979 08-2111.R00</t>
  </si>
  <si>
    <t>Vnitrostaveništní doprava suti do 10 m</t>
  </si>
  <si>
    <t>Příplatek k vnitrostaveniští dopravě suti za dalších 5 m</t>
  </si>
  <si>
    <t>979 08-2121.R00</t>
  </si>
  <si>
    <t>979 01-1311.RT1</t>
  </si>
  <si>
    <t>Svislá doprava suti a vybouraných hmot shozem, s naložením do shozu</t>
  </si>
  <si>
    <t>979 99-0105.R00</t>
  </si>
  <si>
    <t>Poplatek za uložení suti - cihelné výrobky,skupina odpadu 170102</t>
  </si>
  <si>
    <t>711</t>
  </si>
  <si>
    <t>711 13-0201.R00</t>
  </si>
  <si>
    <t>Odstranění izolace proti vlhkosti, asf.pásy na sucho, 1 vrstva</t>
  </si>
  <si>
    <t>712 43--1101.RZ1</t>
  </si>
  <si>
    <t>Provedení povlakové krytiny střech do 30st. Asf.-pásy na sucho 1 vrstva včetně dodávky A 330/H</t>
  </si>
  <si>
    <t>711 Izolace proti vodě a povlakové krytiny</t>
  </si>
  <si>
    <t>762</t>
  </si>
  <si>
    <t>Konstrukce tesařské</t>
  </si>
  <si>
    <t>Demontáž bednění střech z prken hrubých</t>
  </si>
  <si>
    <t>762 34-1811.R00</t>
  </si>
  <si>
    <t>762 34-1210.RT2</t>
  </si>
  <si>
    <t>Montáž bednění střech rovných, prkna hrubá na sraz včetně dodávky prken tl. 24 mm</t>
  </si>
  <si>
    <t>762 Konstrukce tesařské</t>
  </si>
  <si>
    <t>998 76-2103.R00</t>
  </si>
  <si>
    <t>Přesun hmot pro tesařské konstrukce, do 24 m</t>
  </si>
  <si>
    <t>764</t>
  </si>
  <si>
    <t>Konstrukce klempířské</t>
  </si>
  <si>
    <t>764 31-2821.R00</t>
  </si>
  <si>
    <t>Demontáž krytiny, tabule 2* 0,67 m do 25 m2 do 45st.</t>
  </si>
  <si>
    <t>764 21-1293.R00</t>
  </si>
  <si>
    <t>Montáž krytiny Cu hladké ze šablon</t>
  </si>
  <si>
    <t>764 Konstrukce klempířské</t>
  </si>
  <si>
    <t>Izolace proti vodě a povlakové krytiny</t>
  </si>
  <si>
    <t>979 08-1121.RT3</t>
  </si>
  <si>
    <t>979 08-1111.RT3</t>
  </si>
  <si>
    <t>Odvoz suti a vybouraných hmot na skládku do 1 km,kontejnerem 7t</t>
  </si>
  <si>
    <t>Odstranění havarijního stavu stropní konstrukce</t>
  </si>
  <si>
    <t>SPŠ stavební, Kudelova 8, Brno</t>
  </si>
  <si>
    <t>Ing. Pavel Kotol</t>
  </si>
  <si>
    <t>Izolace proti vodě, povlakové kratiny</t>
  </si>
  <si>
    <t>Přesuny sutí, poplatky</t>
  </si>
  <si>
    <t>97 Přesuny sutí, poplatky</t>
  </si>
  <si>
    <t>Montáž a demontáž transportních tras z fošen tl. do 6 cm včetně dodávky řeziva, fošny tl. 50 mm</t>
  </si>
  <si>
    <t>Soupis k veřejné zakázce</t>
  </si>
  <si>
    <t>Příloha č. 3 k zadávací dokumentaci</t>
  </si>
  <si>
    <t>Dodavatelé vyplní žlutě podbarvená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</si>
</sst>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dd/mm/yy"/>
    <numFmt numFmtId="166" formatCode="#,##0\ &quot;Kč&quot;"/>
    <numFmt numFmtId="167" formatCode="0.00000"/>
  </numFmts>
  <fonts count="19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53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6" fillId="0" borderId="0" xfId="0" applyFont="1"/>
    <xf numFmtId="4" fontId="1" fillId="0" borderId="0" xfId="0" applyNumberFormat="1" applyFont="1"/>
    <xf numFmtId="0" fontId="3" fillId="0" borderId="0" xfId="0" applyFont="1" applyBorder="1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6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Continuous"/>
    </xf>
    <xf numFmtId="0" fontId="3" fillId="0" borderId="4" xfId="0" applyFont="1" applyBorder="1"/>
    <xf numFmtId="49" fontId="3" fillId="0" borderId="5" xfId="0" applyNumberFormat="1" applyFont="1" applyBorder="1" applyAlignment="1">
      <alignment horizontal="left"/>
    </xf>
    <xf numFmtId="0" fontId="1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left"/>
    </xf>
    <xf numFmtId="0" fontId="6" fillId="0" borderId="6" xfId="0" applyFont="1" applyBorder="1"/>
    <xf numFmtId="49" fontId="3" fillId="0" borderId="10" xfId="0" applyNumberFormat="1" applyFont="1" applyBorder="1" applyAlignment="1">
      <alignment horizontal="left"/>
    </xf>
    <xf numFmtId="49" fontId="6" fillId="2" borderId="6" xfId="0" applyNumberFormat="1" applyFont="1" applyFill="1" applyBorder="1"/>
    <xf numFmtId="49" fontId="1" fillId="2" borderId="7" xfId="0" applyNumberFormat="1" applyFont="1" applyFill="1" applyBorder="1"/>
    <xf numFmtId="0" fontId="6" fillId="2" borderId="8" xfId="0" applyFont="1" applyFill="1" applyBorder="1"/>
    <xf numFmtId="0" fontId="1" fillId="2" borderId="8" xfId="0" applyFont="1" applyFill="1" applyBorder="1"/>
    <xf numFmtId="0" fontId="1" fillId="2" borderId="7" xfId="0" applyFont="1" applyFill="1" applyBorder="1"/>
    <xf numFmtId="0" fontId="3" fillId="0" borderId="9" xfId="0" applyFont="1" applyFill="1" applyBorder="1"/>
    <xf numFmtId="3" fontId="3" fillId="0" borderId="10" xfId="0" applyNumberFormat="1" applyFont="1" applyBorder="1" applyAlignment="1">
      <alignment horizontal="left"/>
    </xf>
    <xf numFmtId="0" fontId="1" fillId="0" borderId="0" xfId="0" applyFont="1" applyFill="1"/>
    <xf numFmtId="49" fontId="6" fillId="2" borderId="11" xfId="0" applyNumberFormat="1" applyFont="1" applyFill="1" applyBorder="1"/>
    <xf numFmtId="49" fontId="1" fillId="2" borderId="12" xfId="0" applyNumberFormat="1" applyFont="1" applyFill="1" applyBorder="1"/>
    <xf numFmtId="49" fontId="3" fillId="0" borderId="9" xfId="0" applyNumberFormat="1" applyFont="1" applyBorder="1" applyAlignment="1">
      <alignment horizontal="left"/>
    </xf>
    <xf numFmtId="0" fontId="3" fillId="0" borderId="13" xfId="0" applyFont="1" applyBorder="1"/>
    <xf numFmtId="0" fontId="3" fillId="0" borderId="9" xfId="0" applyNumberFormat="1" applyFont="1" applyBorder="1"/>
    <xf numFmtId="0" fontId="3" fillId="0" borderId="14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14" xfId="0" applyFont="1" applyBorder="1" applyAlignment="1">
      <alignment horizontal="left"/>
    </xf>
    <xf numFmtId="0" fontId="1" fillId="0" borderId="0" xfId="0" applyFont="1" applyBorder="1"/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14" xfId="0" applyFont="1" applyBorder="1" applyAlignment="1">
      <alignment/>
    </xf>
    <xf numFmtId="3" fontId="1" fillId="0" borderId="0" xfId="0" applyNumberFormat="1" applyFont="1"/>
    <xf numFmtId="0" fontId="3" fillId="0" borderId="6" xfId="0" applyFont="1" applyBorder="1"/>
    <xf numFmtId="0" fontId="3" fillId="0" borderId="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Continuous" vertical="center"/>
    </xf>
    <xf numFmtId="0" fontId="5" fillId="0" borderId="17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6" fillId="2" borderId="19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centerContinuous"/>
    </xf>
    <xf numFmtId="0" fontId="6" fillId="2" borderId="20" xfId="0" applyFont="1" applyFill="1" applyBorder="1" applyAlignment="1">
      <alignment horizontal="centerContinuous"/>
    </xf>
    <xf numFmtId="0" fontId="1" fillId="2" borderId="20" xfId="0" applyFont="1" applyFill="1" applyBorder="1" applyAlignment="1">
      <alignment horizontal="centerContinuous"/>
    </xf>
    <xf numFmtId="0" fontId="1" fillId="0" borderId="22" xfId="0" applyFont="1" applyBorder="1"/>
    <xf numFmtId="0" fontId="1" fillId="0" borderId="23" xfId="0" applyFont="1" applyBorder="1"/>
    <xf numFmtId="3" fontId="1" fillId="0" borderId="5" xfId="0" applyNumberFormat="1" applyFont="1" applyBorder="1"/>
    <xf numFmtId="0" fontId="1" fillId="0" borderId="2" xfId="0" applyFont="1" applyBorder="1"/>
    <xf numFmtId="3" fontId="1" fillId="0" borderId="24" xfId="0" applyNumberFormat="1" applyFont="1" applyBorder="1"/>
    <xf numFmtId="0" fontId="1" fillId="0" borderId="3" xfId="0" applyFont="1" applyBorder="1"/>
    <xf numFmtId="3" fontId="1" fillId="0" borderId="8" xfId="0" applyNumberFormat="1" applyFont="1" applyBorder="1"/>
    <xf numFmtId="0" fontId="1" fillId="0" borderId="7" xfId="0" applyFont="1" applyBorder="1"/>
    <xf numFmtId="0" fontId="1" fillId="0" borderId="25" xfId="0" applyFont="1" applyBorder="1"/>
    <xf numFmtId="0" fontId="1" fillId="0" borderId="23" xfId="0" applyFont="1" applyBorder="1" applyAlignment="1">
      <alignment shrinkToFit="1"/>
    </xf>
    <xf numFmtId="0" fontId="1" fillId="0" borderId="26" xfId="0" applyFont="1" applyBorder="1"/>
    <xf numFmtId="0" fontId="1" fillId="0" borderId="11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6" fillId="2" borderId="2" xfId="0" applyFont="1" applyFill="1" applyBorder="1"/>
    <xf numFmtId="0" fontId="6" fillId="2" borderId="24" xfId="0" applyFont="1" applyFill="1" applyBorder="1"/>
    <xf numFmtId="0" fontId="6" fillId="2" borderId="3" xfId="0" applyFont="1" applyFill="1" applyBorder="1"/>
    <xf numFmtId="0" fontId="6" fillId="2" borderId="31" xfId="0" applyFont="1" applyFill="1" applyBorder="1"/>
    <xf numFmtId="0" fontId="6" fillId="2" borderId="32" xfId="0" applyFont="1" applyFill="1" applyBorder="1"/>
    <xf numFmtId="0" fontId="1" fillId="0" borderId="1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5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4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8" xfId="0" applyFont="1" applyBorder="1"/>
    <xf numFmtId="164" fontId="1" fillId="0" borderId="7" xfId="0" applyNumberFormat="1" applyFont="1" applyBorder="1" applyAlignment="1">
      <alignment horizontal="right"/>
    </xf>
    <xf numFmtId="0" fontId="5" fillId="2" borderId="28" xfId="0" applyFont="1" applyFill="1" applyBorder="1"/>
    <xf numFmtId="0" fontId="5" fillId="2" borderId="29" xfId="0" applyFont="1" applyFill="1" applyBorder="1"/>
    <xf numFmtId="0" fontId="5" fillId="2" borderId="30" xfId="0" applyFont="1" applyFill="1" applyBorder="1"/>
    <xf numFmtId="0" fontId="5" fillId="0" borderId="0" xfId="0" applyFont="1"/>
    <xf numFmtId="0" fontId="1" fillId="0" borderId="0" xfId="0" applyFont="1" applyAlignment="1">
      <alignment vertical="justify"/>
    </xf>
    <xf numFmtId="0" fontId="6" fillId="0" borderId="40" xfId="20" applyFont="1" applyBorder="1">
      <alignment/>
      <protection/>
    </xf>
    <xf numFmtId="0" fontId="1" fillId="0" borderId="40" xfId="20" applyFont="1" applyBorder="1">
      <alignment/>
      <protection/>
    </xf>
    <xf numFmtId="0" fontId="1" fillId="0" borderId="41" xfId="20" applyFont="1" applyBorder="1">
      <alignment/>
      <protection/>
    </xf>
    <xf numFmtId="0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0" fontId="6" fillId="0" borderId="43" xfId="20" applyFont="1" applyBorder="1">
      <alignment/>
      <protection/>
    </xf>
    <xf numFmtId="0" fontId="1" fillId="0" borderId="43" xfId="20" applyFont="1" applyBorder="1">
      <alignment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2" borderId="19" xfId="0" applyNumberFormat="1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3" fontId="1" fillId="0" borderId="34" xfId="0" applyNumberFormat="1" applyFont="1" applyBorder="1"/>
    <xf numFmtId="0" fontId="6" fillId="2" borderId="19" xfId="0" applyFont="1" applyFill="1" applyBorder="1"/>
    <xf numFmtId="0" fontId="6" fillId="2" borderId="20" xfId="0" applyFont="1" applyFill="1" applyBorder="1"/>
    <xf numFmtId="3" fontId="6" fillId="2" borderId="21" xfId="0" applyNumberFormat="1" applyFont="1" applyFill="1" applyBorder="1"/>
    <xf numFmtId="3" fontId="6" fillId="2" borderId="44" xfId="0" applyNumberFormat="1" applyFont="1" applyFill="1" applyBorder="1"/>
    <xf numFmtId="3" fontId="6" fillId="2" borderId="45" xfId="0" applyNumberFormat="1" applyFont="1" applyFill="1" applyBorder="1"/>
    <xf numFmtId="3" fontId="6" fillId="2" borderId="46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6" fillId="2" borderId="47" xfId="0" applyFont="1" applyFill="1" applyBorder="1" applyAlignment="1">
      <alignment horizontal="right"/>
    </xf>
    <xf numFmtId="0" fontId="6" fillId="2" borderId="24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center"/>
    </xf>
    <xf numFmtId="4" fontId="4" fillId="2" borderId="24" xfId="0" applyNumberFormat="1" applyFont="1" applyFill="1" applyBorder="1" applyAlignment="1">
      <alignment horizontal="right"/>
    </xf>
    <xf numFmtId="4" fontId="4" fillId="2" borderId="32" xfId="0" applyNumberFormat="1" applyFont="1" applyFill="1" applyBorder="1" applyAlignment="1">
      <alignment horizontal="right"/>
    </xf>
    <xf numFmtId="0" fontId="1" fillId="0" borderId="15" xfId="0" applyFont="1" applyBorder="1"/>
    <xf numFmtId="3" fontId="1" fillId="0" borderId="25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0" fontId="1" fillId="2" borderId="28" xfId="0" applyFont="1" applyFill="1" applyBorder="1"/>
    <xf numFmtId="0" fontId="6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20" applyFont="1">
      <alignment/>
      <protection/>
    </xf>
    <xf numFmtId="0" fontId="10" fillId="0" borderId="0" xfId="20" applyFont="1" applyAlignment="1">
      <alignment horizontal="right"/>
      <protection/>
    </xf>
    <xf numFmtId="0" fontId="3" fillId="0" borderId="41" xfId="20" applyFont="1" applyBorder="1" applyAlignment="1">
      <alignment horizontal="right"/>
      <protection/>
    </xf>
    <xf numFmtId="0" fontId="1" fillId="0" borderId="40" xfId="20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3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3" fillId="2" borderId="9" xfId="20" applyNumberFormat="1" applyFont="1" applyFill="1" applyBorder="1">
      <alignment/>
      <protection/>
    </xf>
    <xf numFmtId="0" fontId="3" fillId="2" borderId="7" xfId="20" applyFont="1" applyFill="1" applyBorder="1" applyAlignment="1">
      <alignment horizontal="center"/>
      <protection/>
    </xf>
    <xf numFmtId="0" fontId="3" fillId="2" borderId="7" xfId="20" applyNumberFormat="1" applyFont="1" applyFill="1" applyBorder="1" applyAlignment="1">
      <alignment horizontal="center"/>
      <protection/>
    </xf>
    <xf numFmtId="0" fontId="3" fillId="2" borderId="9" xfId="20" applyFont="1" applyFill="1" applyBorder="1" applyAlignment="1">
      <alignment horizontal="center"/>
      <protection/>
    </xf>
    <xf numFmtId="0" fontId="3" fillId="2" borderId="9" xfId="20" applyFont="1" applyFill="1" applyBorder="1" applyAlignment="1">
      <alignment horizontal="center" wrapText="1"/>
      <protection/>
    </xf>
    <xf numFmtId="0" fontId="6" fillId="0" borderId="49" xfId="20" applyFont="1" applyBorder="1" applyAlignment="1">
      <alignment horizontal="center"/>
      <protection/>
    </xf>
    <xf numFmtId="49" fontId="6" fillId="0" borderId="49" xfId="20" applyNumberFormat="1" applyFont="1" applyBorder="1" applyAlignment="1">
      <alignment horizontal="left"/>
      <protection/>
    </xf>
    <xf numFmtId="0" fontId="6" fillId="0" borderId="50" xfId="20" applyFont="1" applyBorder="1">
      <alignment/>
      <protection/>
    </xf>
    <xf numFmtId="0" fontId="1" fillId="0" borderId="8" xfId="20" applyFont="1" applyBorder="1" applyAlignment="1">
      <alignment horizontal="center"/>
      <protection/>
    </xf>
    <xf numFmtId="0" fontId="1" fillId="0" borderId="8" xfId="20" applyNumberFormat="1" applyFont="1" applyBorder="1" applyAlignment="1">
      <alignment horizontal="right"/>
      <protection/>
    </xf>
    <xf numFmtId="0" fontId="1" fillId="0" borderId="7" xfId="20" applyNumberFormat="1" applyFont="1" applyBorder="1">
      <alignment/>
      <protection/>
    </xf>
    <xf numFmtId="0" fontId="1" fillId="0" borderId="51" xfId="20" applyNumberFormat="1" applyFont="1" applyFill="1" applyBorder="1">
      <alignment/>
      <protection/>
    </xf>
    <xf numFmtId="0" fontId="1" fillId="0" borderId="39" xfId="20" applyNumberFormat="1" applyFont="1" applyFill="1" applyBorder="1">
      <alignment/>
      <protection/>
    </xf>
    <xf numFmtId="0" fontId="1" fillId="0" borderId="51" xfId="20" applyFont="1" applyFill="1" applyBorder="1">
      <alignment/>
      <protection/>
    </xf>
    <xf numFmtId="0" fontId="1" fillId="0" borderId="39" xfId="20" applyFont="1" applyFill="1" applyBorder="1">
      <alignment/>
      <protection/>
    </xf>
    <xf numFmtId="0" fontId="11" fillId="0" borderId="0" xfId="20" applyFont="1">
      <alignment/>
      <protection/>
    </xf>
    <xf numFmtId="0" fontId="7" fillId="0" borderId="52" xfId="20" applyFont="1" applyBorder="1" applyAlignment="1">
      <alignment horizontal="center" vertical="top"/>
      <protection/>
    </xf>
    <xf numFmtId="49" fontId="7" fillId="0" borderId="52" xfId="20" applyNumberFormat="1" applyFont="1" applyBorder="1" applyAlignment="1">
      <alignment horizontal="left" vertical="top"/>
      <protection/>
    </xf>
    <xf numFmtId="0" fontId="7" fillId="0" borderId="52" xfId="20" applyFont="1" applyBorder="1" applyAlignment="1">
      <alignment vertical="top" wrapText="1"/>
      <protection/>
    </xf>
    <xf numFmtId="49" fontId="7" fillId="0" borderId="52" xfId="20" applyNumberFormat="1" applyFont="1" applyBorder="1" applyAlignment="1">
      <alignment horizontal="center" shrinkToFit="1"/>
      <protection/>
    </xf>
    <xf numFmtId="4" fontId="7" fillId="0" borderId="52" xfId="20" applyNumberFormat="1" applyFont="1" applyBorder="1" applyAlignment="1">
      <alignment horizontal="right"/>
      <protection/>
    </xf>
    <xf numFmtId="4" fontId="7" fillId="0" borderId="52" xfId="20" applyNumberFormat="1" applyFont="1" applyBorder="1">
      <alignment/>
      <protection/>
    </xf>
    <xf numFmtId="167" fontId="7" fillId="0" borderId="52" xfId="20" applyNumberFormat="1" applyFont="1" applyBorder="1">
      <alignment/>
      <protection/>
    </xf>
    <xf numFmtId="4" fontId="7" fillId="0" borderId="39" xfId="20" applyNumberFormat="1" applyFont="1" applyBorder="1">
      <alignment/>
      <protection/>
    </xf>
    <xf numFmtId="0" fontId="3" fillId="0" borderId="49" xfId="20" applyFont="1" applyBorder="1" applyAlignment="1">
      <alignment horizontal="center"/>
      <protection/>
    </xf>
    <xf numFmtId="4" fontId="1" fillId="0" borderId="12" xfId="20" applyNumberFormat="1" applyFont="1" applyBorder="1">
      <alignment/>
      <protection/>
    </xf>
    <xf numFmtId="0" fontId="12" fillId="0" borderId="0" xfId="20" applyFont="1" applyAlignment="1">
      <alignment wrapText="1"/>
      <protection/>
    </xf>
    <xf numFmtId="49" fontId="3" fillId="0" borderId="49" xfId="20" applyNumberFormat="1" applyFont="1" applyBorder="1" applyAlignment="1">
      <alignment horizontal="right"/>
      <protection/>
    </xf>
    <xf numFmtId="4" fontId="13" fillId="3" borderId="53" xfId="20" applyNumberFormat="1" applyFont="1" applyFill="1" applyBorder="1" applyAlignment="1">
      <alignment horizontal="right" wrapText="1"/>
      <protection/>
    </xf>
    <xf numFmtId="0" fontId="1" fillId="0" borderId="33" xfId="20" applyFont="1" applyBorder="1">
      <alignment/>
      <protection/>
    </xf>
    <xf numFmtId="0" fontId="1" fillId="0" borderId="0" xfId="20" applyFont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9" fontId="15" fillId="2" borderId="9" xfId="20" applyNumberFormat="1" applyFont="1" applyFill="1" applyBorder="1" applyAlignment="1">
      <alignment horizontal="left"/>
      <protection/>
    </xf>
    <xf numFmtId="0" fontId="15" fillId="2" borderId="50" xfId="20" applyFont="1" applyFill="1" applyBorder="1">
      <alignment/>
      <protection/>
    </xf>
    <xf numFmtId="0" fontId="1" fillId="2" borderId="8" xfId="20" applyFont="1" applyFill="1" applyBorder="1" applyAlignment="1">
      <alignment horizontal="center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1" fillId="2" borderId="7" xfId="20" applyNumberFormat="1" applyFont="1" applyFill="1" applyBorder="1" applyAlignment="1">
      <alignment horizontal="right"/>
      <protection/>
    </xf>
    <xf numFmtId="4" fontId="6" fillId="2" borderId="9" xfId="20" applyNumberFormat="1" applyFont="1" applyFill="1" applyBorder="1">
      <alignment/>
      <protection/>
    </xf>
    <xf numFmtId="0" fontId="1" fillId="2" borderId="8" xfId="20" applyFont="1" applyFill="1" applyBorder="1">
      <alignment/>
      <protection/>
    </xf>
    <xf numFmtId="4" fontId="6" fillId="2" borderId="7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6" fillId="0" borderId="0" xfId="20" applyFont="1" applyAlignment="1">
      <alignment/>
      <protection/>
    </xf>
    <xf numFmtId="0" fontId="17" fillId="0" borderId="0" xfId="20" applyFont="1" applyBorder="1">
      <alignment/>
      <protection/>
    </xf>
    <xf numFmtId="3" fontId="17" fillId="0" borderId="0" xfId="20" applyNumberFormat="1" applyFont="1" applyBorder="1" applyAlignment="1">
      <alignment horizontal="right"/>
      <protection/>
    </xf>
    <xf numFmtId="4" fontId="17" fillId="0" borderId="0" xfId="20" applyNumberFormat="1" applyFont="1" applyBorder="1">
      <alignment/>
      <protection/>
    </xf>
    <xf numFmtId="0" fontId="16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3" fillId="0" borderId="11" xfId="0" applyNumberFormat="1" applyFont="1" applyBorder="1"/>
    <xf numFmtId="3" fontId="1" fillId="0" borderId="12" xfId="0" applyNumberFormat="1" applyFont="1" applyBorder="1"/>
    <xf numFmtId="3" fontId="1" fillId="0" borderId="49" xfId="0" applyNumberFormat="1" applyFont="1" applyBorder="1"/>
    <xf numFmtId="3" fontId="1" fillId="0" borderId="54" xfId="0" applyNumberFormat="1" applyFont="1" applyBorder="1"/>
    <xf numFmtId="0" fontId="7" fillId="0" borderId="51" xfId="20" applyFont="1" applyBorder="1" applyAlignment="1">
      <alignment vertical="top" wrapText="1"/>
      <protection/>
    </xf>
    <xf numFmtId="167" fontId="7" fillId="0" borderId="38" xfId="20" applyNumberFormat="1" applyFont="1" applyBorder="1">
      <alignment/>
      <protection/>
    </xf>
    <xf numFmtId="0" fontId="1" fillId="2" borderId="38" xfId="20" applyFont="1" applyFill="1" applyBorder="1">
      <alignment/>
      <protection/>
    </xf>
    <xf numFmtId="4" fontId="6" fillId="2" borderId="39" xfId="20" applyNumberFormat="1" applyFont="1" applyFill="1" applyBorder="1">
      <alignment/>
      <protection/>
    </xf>
    <xf numFmtId="49" fontId="7" fillId="0" borderId="9" xfId="20" applyNumberFormat="1" applyFont="1" applyBorder="1" applyAlignment="1">
      <alignment horizontal="center" shrinkToFit="1"/>
      <protection/>
    </xf>
    <xf numFmtId="4" fontId="7" fillId="0" borderId="9" xfId="20" applyNumberFormat="1" applyFont="1" applyBorder="1" applyAlignment="1">
      <alignment horizontal="right"/>
      <protection/>
    </xf>
    <xf numFmtId="4" fontId="1" fillId="0" borderId="8" xfId="20" applyNumberFormat="1" applyFont="1" applyBorder="1" applyAlignment="1">
      <alignment horizontal="right"/>
      <protection/>
    </xf>
    <xf numFmtId="4" fontId="1" fillId="0" borderId="7" xfId="20" applyNumberFormat="1" applyFont="1" applyBorder="1">
      <alignment/>
      <protection/>
    </xf>
    <xf numFmtId="4" fontId="13" fillId="3" borderId="33" xfId="20" applyNumberFormat="1" applyFont="1" applyFill="1" applyBorder="1" applyAlignment="1">
      <alignment horizontal="left" wrapText="1"/>
      <protection/>
    </xf>
    <xf numFmtId="4" fontId="13" fillId="0" borderId="12" xfId="0" applyNumberFormat="1" applyFont="1" applyBorder="1" applyAlignment="1">
      <alignment horizontal="right"/>
    </xf>
    <xf numFmtId="49" fontId="7" fillId="0" borderId="51" xfId="20" applyNumberFormat="1" applyFont="1" applyBorder="1" applyAlignment="1">
      <alignment horizontal="left" vertical="top"/>
      <protection/>
    </xf>
    <xf numFmtId="0" fontId="9" fillId="0" borderId="0" xfId="20" applyFont="1" applyAlignment="1">
      <alignment horizontal="center"/>
      <protection/>
    </xf>
    <xf numFmtId="0" fontId="10" fillId="0" borderId="0" xfId="20" applyFont="1" applyAlignment="1">
      <alignment horizontal="center"/>
      <protection/>
    </xf>
    <xf numFmtId="0" fontId="8" fillId="0" borderId="0" xfId="20" applyFont="1" applyAlignment="1">
      <alignment horizontal="centerContinuous"/>
      <protection/>
    </xf>
    <xf numFmtId="0" fontId="18" fillId="0" borderId="0" xfId="20" applyFont="1" applyAlignment="1">
      <alignment horizontal="centerContinuous"/>
      <protection/>
    </xf>
    <xf numFmtId="0" fontId="1" fillId="0" borderId="0" xfId="20" applyFont="1" applyAlignment="1">
      <alignment horizontal="centerContinuous"/>
      <protection/>
    </xf>
    <xf numFmtId="4" fontId="7" fillId="4" borderId="52" xfId="20" applyNumberFormat="1" applyFont="1" applyFill="1" applyBorder="1" applyAlignment="1">
      <alignment horizontal="right"/>
      <protection/>
    </xf>
    <xf numFmtId="4" fontId="7" fillId="4" borderId="39" xfId="20" applyNumberFormat="1" applyFont="1" applyFill="1" applyBorder="1" applyAlignment="1">
      <alignment horizontal="right"/>
      <protection/>
    </xf>
    <xf numFmtId="0" fontId="1" fillId="5" borderId="0" xfId="20" applyFont="1" applyFill="1">
      <alignment/>
      <protection/>
    </xf>
    <xf numFmtId="0" fontId="1" fillId="0" borderId="0" xfId="0" applyFont="1" applyAlignment="1">
      <alignment horizontal="left" wrapText="1"/>
    </xf>
    <xf numFmtId="166" fontId="1" fillId="0" borderId="50" xfId="0" applyNumberFormat="1" applyFont="1" applyBorder="1" applyAlignment="1">
      <alignment horizontal="right" indent="2"/>
    </xf>
    <xf numFmtId="166" fontId="1" fillId="0" borderId="14" xfId="0" applyNumberFormat="1" applyFont="1" applyBorder="1" applyAlignment="1">
      <alignment horizontal="right" indent="2"/>
    </xf>
    <xf numFmtId="166" fontId="5" fillId="2" borderId="55" xfId="0" applyNumberFormat="1" applyFont="1" applyFill="1" applyBorder="1" applyAlignment="1">
      <alignment horizontal="right" indent="2"/>
    </xf>
    <xf numFmtId="166" fontId="5" fillId="2" borderId="48" xfId="0" applyNumberFormat="1" applyFont="1" applyFill="1" applyBorder="1" applyAlignment="1">
      <alignment horizontal="right" indent="2"/>
    </xf>
    <xf numFmtId="0" fontId="7" fillId="0" borderId="0" xfId="0" applyFont="1" applyAlignment="1">
      <alignment horizontal="left" vertical="top" wrapText="1"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0" fontId="3" fillId="0" borderId="50" xfId="0" applyFont="1" applyBorder="1" applyAlignment="1">
      <alignment horizontal="left"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center"/>
      <protection/>
    </xf>
    <xf numFmtId="0" fontId="7" fillId="0" borderId="60" xfId="20" applyFont="1" applyBorder="1" applyAlignment="1">
      <alignment horizontal="left"/>
      <protection/>
    </xf>
    <xf numFmtId="0" fontId="7" fillId="0" borderId="43" xfId="20" applyFont="1" applyBorder="1" applyAlignment="1">
      <alignment horizontal="left"/>
      <protection/>
    </xf>
    <xf numFmtId="0" fontId="7" fillId="0" borderId="61" xfId="20" applyFont="1" applyBorder="1" applyAlignment="1">
      <alignment horizontal="left"/>
      <protection/>
    </xf>
    <xf numFmtId="3" fontId="6" fillId="2" borderId="29" xfId="0" applyNumberFormat="1" applyFont="1" applyFill="1" applyBorder="1" applyAlignment="1">
      <alignment horizontal="right"/>
    </xf>
    <xf numFmtId="3" fontId="6" fillId="2" borderId="48" xfId="0" applyNumberFormat="1" applyFont="1" applyFill="1" applyBorder="1" applyAlignment="1">
      <alignment horizontal="right"/>
    </xf>
    <xf numFmtId="0" fontId="6" fillId="0" borderId="41" xfId="20" applyFont="1" applyBorder="1" applyAlignment="1">
      <alignment horizontal="center"/>
      <protection/>
    </xf>
    <xf numFmtId="0" fontId="6" fillId="0" borderId="40" xfId="20" applyFont="1" applyBorder="1" applyAlignment="1">
      <alignment horizontal="center"/>
      <protection/>
    </xf>
    <xf numFmtId="0" fontId="6" fillId="0" borderId="57" xfId="20" applyFont="1" applyBorder="1" applyAlignment="1">
      <alignment horizontal="center"/>
      <protection/>
    </xf>
    <xf numFmtId="0" fontId="6" fillId="0" borderId="60" xfId="20" applyFont="1" applyBorder="1" applyAlignment="1">
      <alignment horizontal="center"/>
      <protection/>
    </xf>
    <xf numFmtId="0" fontId="6" fillId="0" borderId="43" xfId="20" applyFont="1" applyBorder="1" applyAlignment="1">
      <alignment horizontal="center"/>
      <protection/>
    </xf>
    <xf numFmtId="0" fontId="6" fillId="0" borderId="59" xfId="20" applyFont="1" applyBorder="1" applyAlignment="1">
      <alignment horizontal="center"/>
      <protection/>
    </xf>
    <xf numFmtId="49" fontId="13" fillId="3" borderId="62" xfId="20" applyNumberFormat="1" applyFont="1" applyFill="1" applyBorder="1" applyAlignment="1">
      <alignment horizontal="left" wrapText="1"/>
      <protection/>
    </xf>
    <xf numFmtId="49" fontId="14" fillId="0" borderId="63" xfId="0" applyNumberFormat="1" applyFont="1" applyBorder="1" applyAlignment="1">
      <alignment horizontal="left" wrapText="1"/>
    </xf>
    <xf numFmtId="49" fontId="1" fillId="0" borderId="58" xfId="20" applyNumberFormat="1" applyFont="1" applyBorder="1" applyAlignment="1">
      <alignment horizontal="center"/>
      <protection/>
    </xf>
    <xf numFmtId="49" fontId="1" fillId="0" borderId="59" xfId="20" applyNumberFormat="1" applyFont="1" applyBorder="1" applyAlignment="1">
      <alignment horizontal="center"/>
      <protection/>
    </xf>
    <xf numFmtId="0" fontId="1" fillId="0" borderId="60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61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51"/>
  <sheetViews>
    <sheetView tabSelected="1" workbookViewId="0" topLeftCell="A7">
      <selection activeCell="O14" sqref="O14"/>
    </sheetView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6" t="s">
        <v>9</v>
      </c>
      <c r="B1" s="7"/>
      <c r="C1" s="7"/>
      <c r="D1" s="7"/>
      <c r="E1" s="7"/>
      <c r="F1" s="7"/>
      <c r="G1" s="7"/>
    </row>
    <row r="2" spans="1:7" ht="12.75" customHeight="1">
      <c r="A2" s="8" t="s">
        <v>10</v>
      </c>
      <c r="B2" s="9"/>
      <c r="C2" s="225" t="s">
        <v>166</v>
      </c>
      <c r="D2" s="226"/>
      <c r="E2" s="227"/>
      <c r="F2" s="10" t="s">
        <v>11</v>
      </c>
      <c r="G2" s="11"/>
    </row>
    <row r="3" spans="1:7" ht="3" customHeight="1" hidden="1">
      <c r="A3" s="12"/>
      <c r="B3" s="13"/>
      <c r="C3" s="14"/>
      <c r="D3" s="14"/>
      <c r="E3" s="13"/>
      <c r="F3" s="15"/>
      <c r="G3" s="16"/>
    </row>
    <row r="4" spans="1:7" ht="12" customHeight="1">
      <c r="A4" s="17" t="s">
        <v>12</v>
      </c>
      <c r="B4" s="13"/>
      <c r="C4" s="14"/>
      <c r="D4" s="14"/>
      <c r="E4" s="13"/>
      <c r="F4" s="15" t="s">
        <v>13</v>
      </c>
      <c r="G4" s="18"/>
    </row>
    <row r="5" spans="1:7" ht="12.95" customHeight="1">
      <c r="A5" s="19"/>
      <c r="B5" s="20"/>
      <c r="C5" s="21" t="s">
        <v>167</v>
      </c>
      <c r="D5" s="22"/>
      <c r="E5" s="23"/>
      <c r="F5" s="15" t="s">
        <v>14</v>
      </c>
      <c r="G5" s="16"/>
    </row>
    <row r="6" spans="1:15" ht="12.95" customHeight="1" thickBot="1">
      <c r="A6" s="17" t="s">
        <v>15</v>
      </c>
      <c r="B6" s="13"/>
      <c r="C6" s="14"/>
      <c r="D6" s="14"/>
      <c r="E6" s="13"/>
      <c r="F6" s="24" t="s">
        <v>16</v>
      </c>
      <c r="G6" s="25">
        <v>0</v>
      </c>
      <c r="O6" s="26"/>
    </row>
    <row r="7" spans="1:7" ht="12.95" customHeight="1">
      <c r="A7" s="27"/>
      <c r="B7" s="28"/>
      <c r="C7" s="225" t="s">
        <v>166</v>
      </c>
      <c r="D7" s="226"/>
      <c r="E7" s="227"/>
      <c r="F7" s="29" t="s">
        <v>17</v>
      </c>
      <c r="G7" s="25">
        <f>IF(G6=0,,ROUND((F30+F32)/G6,1))</f>
        <v>0</v>
      </c>
    </row>
    <row r="8" spans="1:9" ht="12.75">
      <c r="A8" s="30" t="s">
        <v>18</v>
      </c>
      <c r="B8" s="15"/>
      <c r="C8" s="223" t="s">
        <v>168</v>
      </c>
      <c r="D8" s="223"/>
      <c r="E8" s="230"/>
      <c r="F8" s="31" t="s">
        <v>19</v>
      </c>
      <c r="G8" s="32"/>
      <c r="H8" s="33"/>
      <c r="I8" s="34"/>
    </row>
    <row r="9" spans="1:8" ht="12.75">
      <c r="A9" s="30" t="s">
        <v>20</v>
      </c>
      <c r="B9" s="15"/>
      <c r="C9" s="223"/>
      <c r="D9" s="223"/>
      <c r="E9" s="230"/>
      <c r="F9" s="15"/>
      <c r="G9" s="35"/>
      <c r="H9" s="36"/>
    </row>
    <row r="10" spans="1:8" ht="12.75">
      <c r="A10" s="30" t="s">
        <v>21</v>
      </c>
      <c r="B10" s="15"/>
      <c r="C10" s="223"/>
      <c r="D10" s="223"/>
      <c r="E10" s="223"/>
      <c r="F10" s="37"/>
      <c r="G10" s="38"/>
      <c r="H10" s="39"/>
    </row>
    <row r="11" spans="1:57" ht="13.5" customHeight="1">
      <c r="A11" s="30" t="s">
        <v>22</v>
      </c>
      <c r="B11" s="15"/>
      <c r="C11" s="223"/>
      <c r="D11" s="223"/>
      <c r="E11" s="223"/>
      <c r="F11" s="40" t="s">
        <v>23</v>
      </c>
      <c r="G11" s="41"/>
      <c r="H11" s="36"/>
      <c r="BA11" s="42"/>
      <c r="BB11" s="42"/>
      <c r="BC11" s="42"/>
      <c r="BD11" s="42"/>
      <c r="BE11" s="42"/>
    </row>
    <row r="12" spans="1:8" ht="12.75" customHeight="1">
      <c r="A12" s="43" t="s">
        <v>24</v>
      </c>
      <c r="B12" s="13"/>
      <c r="C12" s="224"/>
      <c r="D12" s="224"/>
      <c r="E12" s="224"/>
      <c r="F12" s="44" t="s">
        <v>25</v>
      </c>
      <c r="G12" s="45"/>
      <c r="H12" s="36"/>
    </row>
    <row r="13" spans="1:8" ht="28.5" customHeight="1" thickBot="1">
      <c r="A13" s="46" t="s">
        <v>26</v>
      </c>
      <c r="B13" s="47"/>
      <c r="C13" s="47"/>
      <c r="D13" s="47"/>
      <c r="E13" s="48"/>
      <c r="F13" s="48"/>
      <c r="G13" s="49"/>
      <c r="H13" s="36"/>
    </row>
    <row r="14" spans="1:7" ht="17.25" customHeight="1" thickBot="1">
      <c r="A14" s="50" t="s">
        <v>27</v>
      </c>
      <c r="B14" s="51"/>
      <c r="C14" s="52"/>
      <c r="D14" s="53" t="s">
        <v>28</v>
      </c>
      <c r="E14" s="54"/>
      <c r="F14" s="54"/>
      <c r="G14" s="52"/>
    </row>
    <row r="15" spans="1:7" ht="15.95" customHeight="1">
      <c r="A15" s="55"/>
      <c r="B15" s="56" t="s">
        <v>29</v>
      </c>
      <c r="C15" s="57">
        <f>'Havarijní strop 3.NP_Rekapit'!E14</f>
        <v>0</v>
      </c>
      <c r="D15" s="58" t="str">
        <f>'Havarijní strop 3.NP_Rekapit'!A19</f>
        <v>Ztížené výrobní podmínky</v>
      </c>
      <c r="E15" s="59"/>
      <c r="F15" s="60"/>
      <c r="G15" s="57">
        <f>'Havarijní strop 3.NP_Rekapit'!I19</f>
        <v>0</v>
      </c>
    </row>
    <row r="16" spans="1:7" ht="15.95" customHeight="1">
      <c r="A16" s="55" t="s">
        <v>30</v>
      </c>
      <c r="B16" s="56" t="s">
        <v>31</v>
      </c>
      <c r="C16" s="57">
        <f>'Havarijní strop 3.NP_Rekapit'!F14</f>
        <v>0</v>
      </c>
      <c r="D16" s="12" t="str">
        <f>'Havarijní strop 3.NP_Rekapit'!A20</f>
        <v>Oborová přirážka</v>
      </c>
      <c r="E16" s="61"/>
      <c r="F16" s="62"/>
      <c r="G16" s="57">
        <f>'Havarijní strop 3.NP_Rekapit'!I20</f>
        <v>0</v>
      </c>
    </row>
    <row r="17" spans="1:7" ht="15.95" customHeight="1">
      <c r="A17" s="55" t="s">
        <v>32</v>
      </c>
      <c r="B17" s="56" t="s">
        <v>33</v>
      </c>
      <c r="C17" s="57">
        <f>'Havarijní strop 3.NP_Rekapit'!H14</f>
        <v>0</v>
      </c>
      <c r="D17" s="12" t="str">
        <f>'Havarijní strop 3.NP_Rekapit'!A21</f>
        <v>Přesun stavebních kapacit</v>
      </c>
      <c r="E17" s="61"/>
      <c r="F17" s="62"/>
      <c r="G17" s="57">
        <f>'Havarijní strop 3.NP_Rekapit'!I21</f>
        <v>0</v>
      </c>
    </row>
    <row r="18" spans="1:7" ht="15.95" customHeight="1">
      <c r="A18" s="63" t="s">
        <v>34</v>
      </c>
      <c r="B18" s="64" t="s">
        <v>35</v>
      </c>
      <c r="C18" s="57">
        <f>'Havarijní strop 3.NP_Rekapit'!G14</f>
        <v>0</v>
      </c>
      <c r="D18" s="12" t="str">
        <f>'Havarijní strop 3.NP_Rekapit'!A22</f>
        <v>Mimostaveništní doprava</v>
      </c>
      <c r="E18" s="61"/>
      <c r="F18" s="62"/>
      <c r="G18" s="57">
        <f>'Havarijní strop 3.NP_Rekapit'!I22</f>
        <v>0</v>
      </c>
    </row>
    <row r="19" spans="1:7" ht="15.95" customHeight="1">
      <c r="A19" s="65" t="s">
        <v>36</v>
      </c>
      <c r="B19" s="56"/>
      <c r="C19" s="57">
        <f>SUM(C15:C18)</f>
        <v>0</v>
      </c>
      <c r="D19" s="12" t="str">
        <f>'Havarijní strop 3.NP_Rekapit'!A23</f>
        <v>Zařízení staveniště</v>
      </c>
      <c r="E19" s="61"/>
      <c r="F19" s="62"/>
      <c r="G19" s="57">
        <f>'Havarijní strop 3.NP_Rekapit'!I23</f>
        <v>0</v>
      </c>
    </row>
    <row r="20" spans="1:7" ht="15.95" customHeight="1">
      <c r="A20" s="65"/>
      <c r="B20" s="56"/>
      <c r="C20" s="57"/>
      <c r="D20" s="12" t="str">
        <f>'Havarijní strop 3.NP_Rekapit'!A24</f>
        <v>Provoz investora</v>
      </c>
      <c r="E20" s="61"/>
      <c r="F20" s="62"/>
      <c r="G20" s="57">
        <f>'Havarijní strop 3.NP_Rekapit'!I24</f>
        <v>0</v>
      </c>
    </row>
    <row r="21" spans="1:7" ht="15.95" customHeight="1">
      <c r="A21" s="65" t="s">
        <v>8</v>
      </c>
      <c r="B21" s="56"/>
      <c r="C21" s="57">
        <f>'Havarijní strop 3.NP_Rekapit'!I14</f>
        <v>0</v>
      </c>
      <c r="D21" s="12" t="str">
        <f>'Havarijní strop 3.NP_Rekapit'!A25</f>
        <v>Kompletační činnost (IČD)</v>
      </c>
      <c r="E21" s="61"/>
      <c r="F21" s="62"/>
      <c r="G21" s="57">
        <f>'Havarijní strop 3.NP_Rekapit'!I25</f>
        <v>0</v>
      </c>
    </row>
    <row r="22" spans="1:7" ht="15.95" customHeight="1">
      <c r="A22" s="66" t="s">
        <v>37</v>
      </c>
      <c r="B22" s="36"/>
      <c r="C22" s="57">
        <f>C19+C21</f>
        <v>0</v>
      </c>
      <c r="D22" s="12" t="s">
        <v>38</v>
      </c>
      <c r="E22" s="61"/>
      <c r="F22" s="62"/>
      <c r="G22" s="57">
        <f>G23-SUM(G15:G21)</f>
        <v>0</v>
      </c>
    </row>
    <row r="23" spans="1:7" ht="15.95" customHeight="1" thickBot="1">
      <c r="A23" s="228" t="s">
        <v>39</v>
      </c>
      <c r="B23" s="229"/>
      <c r="C23" s="67">
        <f>C22+G23</f>
        <v>0</v>
      </c>
      <c r="D23" s="68" t="s">
        <v>40</v>
      </c>
      <c r="E23" s="69"/>
      <c r="F23" s="70"/>
      <c r="G23" s="57">
        <f>'Havarijní strop 3.NP_Rekapit'!H27</f>
        <v>0</v>
      </c>
    </row>
    <row r="24" spans="1:7" ht="12.75">
      <c r="A24" s="71" t="s">
        <v>41</v>
      </c>
      <c r="B24" s="72"/>
      <c r="C24" s="73"/>
      <c r="D24" s="72" t="s">
        <v>42</v>
      </c>
      <c r="E24" s="72"/>
      <c r="F24" s="74" t="s">
        <v>43</v>
      </c>
      <c r="G24" s="75"/>
    </row>
    <row r="25" spans="1:7" ht="12.75">
      <c r="A25" s="66" t="s">
        <v>44</v>
      </c>
      <c r="B25" s="36"/>
      <c r="C25" s="76"/>
      <c r="D25" s="36" t="s">
        <v>44</v>
      </c>
      <c r="F25" s="77" t="s">
        <v>44</v>
      </c>
      <c r="G25" s="78"/>
    </row>
    <row r="26" spans="1:7" ht="37.5" customHeight="1">
      <c r="A26" s="66" t="s">
        <v>45</v>
      </c>
      <c r="B26" s="79"/>
      <c r="C26" s="76"/>
      <c r="D26" s="36" t="s">
        <v>45</v>
      </c>
      <c r="F26" s="77" t="s">
        <v>45</v>
      </c>
      <c r="G26" s="78"/>
    </row>
    <row r="27" spans="1:7" ht="12.75">
      <c r="A27" s="66"/>
      <c r="B27" s="80"/>
      <c r="C27" s="76"/>
      <c r="D27" s="36"/>
      <c r="F27" s="77"/>
      <c r="G27" s="78"/>
    </row>
    <row r="28" spans="1:7" ht="12.75">
      <c r="A28" s="66" t="s">
        <v>46</v>
      </c>
      <c r="B28" s="36"/>
      <c r="C28" s="76"/>
      <c r="D28" s="77" t="s">
        <v>47</v>
      </c>
      <c r="E28" s="76"/>
      <c r="F28" s="81" t="s">
        <v>47</v>
      </c>
      <c r="G28" s="78"/>
    </row>
    <row r="29" spans="1:7" ht="69" customHeight="1">
      <c r="A29" s="66"/>
      <c r="B29" s="36"/>
      <c r="C29" s="82"/>
      <c r="D29" s="83"/>
      <c r="E29" s="82"/>
      <c r="F29" s="36"/>
      <c r="G29" s="78"/>
    </row>
    <row r="30" spans="1:7" ht="12.75">
      <c r="A30" s="84" t="s">
        <v>2</v>
      </c>
      <c r="B30" s="85"/>
      <c r="C30" s="86">
        <v>21</v>
      </c>
      <c r="D30" s="85" t="s">
        <v>48</v>
      </c>
      <c r="E30" s="87"/>
      <c r="F30" s="218">
        <f>C23-F32</f>
        <v>0</v>
      </c>
      <c r="G30" s="219"/>
    </row>
    <row r="31" spans="1:7" ht="12.75">
      <c r="A31" s="84" t="s">
        <v>49</v>
      </c>
      <c r="B31" s="85"/>
      <c r="C31" s="86">
        <f>C30</f>
        <v>21</v>
      </c>
      <c r="D31" s="85" t="s">
        <v>50</v>
      </c>
      <c r="E31" s="87"/>
      <c r="F31" s="218">
        <f>ROUND(PRODUCT(F30,C31/100),0)</f>
        <v>0</v>
      </c>
      <c r="G31" s="219"/>
    </row>
    <row r="32" spans="1:7" ht="12.75">
      <c r="A32" s="84" t="s">
        <v>2</v>
      </c>
      <c r="B32" s="85"/>
      <c r="C32" s="86">
        <v>0</v>
      </c>
      <c r="D32" s="85" t="s">
        <v>50</v>
      </c>
      <c r="E32" s="87"/>
      <c r="F32" s="218">
        <v>0</v>
      </c>
      <c r="G32" s="219"/>
    </row>
    <row r="33" spans="1:7" ht="12.75">
      <c r="A33" s="84" t="s">
        <v>49</v>
      </c>
      <c r="B33" s="88"/>
      <c r="C33" s="89">
        <f>C32</f>
        <v>0</v>
      </c>
      <c r="D33" s="85" t="s">
        <v>50</v>
      </c>
      <c r="E33" s="62"/>
      <c r="F33" s="218">
        <f>ROUND(PRODUCT(F32,C33/100),0)</f>
        <v>0</v>
      </c>
      <c r="G33" s="219"/>
    </row>
    <row r="34" spans="1:7" s="93" customFormat="1" ht="19.5" customHeight="1" thickBot="1">
      <c r="A34" s="90" t="s">
        <v>51</v>
      </c>
      <c r="B34" s="91"/>
      <c r="C34" s="91"/>
      <c r="D34" s="91"/>
      <c r="E34" s="92"/>
      <c r="F34" s="220">
        <f>ROUND(SUM(F30:F33),0)</f>
        <v>0</v>
      </c>
      <c r="G34" s="221"/>
    </row>
    <row r="36" spans="1:8" ht="12.75">
      <c r="A36" s="2" t="s">
        <v>52</v>
      </c>
      <c r="B36" s="2"/>
      <c r="C36" s="2"/>
      <c r="D36" s="2"/>
      <c r="E36" s="2"/>
      <c r="F36" s="2"/>
      <c r="G36" s="2"/>
      <c r="H36" s="1" t="s">
        <v>0</v>
      </c>
    </row>
    <row r="37" spans="1:8" ht="14.25" customHeight="1">
      <c r="A37" s="2"/>
      <c r="B37" s="222" t="s">
        <v>103</v>
      </c>
      <c r="C37" s="222"/>
      <c r="D37" s="222"/>
      <c r="E37" s="222"/>
      <c r="F37" s="222"/>
      <c r="G37" s="222"/>
      <c r="H37" s="1" t="s">
        <v>0</v>
      </c>
    </row>
    <row r="38" spans="1:8" ht="12.75" customHeight="1">
      <c r="A38" s="94"/>
      <c r="B38" s="222"/>
      <c r="C38" s="222"/>
      <c r="D38" s="222"/>
      <c r="E38" s="222"/>
      <c r="F38" s="222"/>
      <c r="G38" s="222"/>
      <c r="H38" s="1" t="s">
        <v>0</v>
      </c>
    </row>
    <row r="39" spans="1:8" ht="12.75">
      <c r="A39" s="94"/>
      <c r="B39" s="222"/>
      <c r="C39" s="222"/>
      <c r="D39" s="222"/>
      <c r="E39" s="222"/>
      <c r="F39" s="222"/>
      <c r="G39" s="222"/>
      <c r="H39" s="1" t="s">
        <v>0</v>
      </c>
    </row>
    <row r="40" spans="1:8" ht="12.75">
      <c r="A40" s="94"/>
      <c r="B40" s="222"/>
      <c r="C40" s="222"/>
      <c r="D40" s="222"/>
      <c r="E40" s="222"/>
      <c r="F40" s="222"/>
      <c r="G40" s="222"/>
      <c r="H40" s="1" t="s">
        <v>0</v>
      </c>
    </row>
    <row r="41" spans="1:8" ht="12.75">
      <c r="A41" s="94"/>
      <c r="B41" s="222"/>
      <c r="C41" s="222"/>
      <c r="D41" s="222"/>
      <c r="E41" s="222"/>
      <c r="F41" s="222"/>
      <c r="G41" s="222"/>
      <c r="H41" s="1" t="s">
        <v>0</v>
      </c>
    </row>
    <row r="42" spans="1:8" ht="12.75">
      <c r="A42" s="94"/>
      <c r="B42" s="222"/>
      <c r="C42" s="222"/>
      <c r="D42" s="222"/>
      <c r="E42" s="222"/>
      <c r="F42" s="222"/>
      <c r="G42" s="222"/>
      <c r="H42" s="1" t="s">
        <v>0</v>
      </c>
    </row>
    <row r="43" spans="1:8" ht="12.75">
      <c r="A43" s="94"/>
      <c r="B43" s="222"/>
      <c r="C43" s="222"/>
      <c r="D43" s="222"/>
      <c r="E43" s="222"/>
      <c r="F43" s="222"/>
      <c r="G43" s="222"/>
      <c r="H43" s="1" t="s">
        <v>0</v>
      </c>
    </row>
    <row r="44" spans="1:8" ht="12.75" customHeight="1">
      <c r="A44" s="94"/>
      <c r="B44" s="222"/>
      <c r="C44" s="222"/>
      <c r="D44" s="222"/>
      <c r="E44" s="222"/>
      <c r="F44" s="222"/>
      <c r="G44" s="222"/>
      <c r="H44" s="1" t="s">
        <v>0</v>
      </c>
    </row>
    <row r="45" spans="1:8" ht="12.75" customHeight="1">
      <c r="A45" s="94"/>
      <c r="B45" s="222"/>
      <c r="C45" s="222"/>
      <c r="D45" s="222"/>
      <c r="E45" s="222"/>
      <c r="F45" s="222"/>
      <c r="G45" s="222"/>
      <c r="H45" s="1" t="s">
        <v>0</v>
      </c>
    </row>
    <row r="46" spans="2:7" ht="12.75">
      <c r="B46" s="217"/>
      <c r="C46" s="217"/>
      <c r="D46" s="217"/>
      <c r="E46" s="217"/>
      <c r="F46" s="217"/>
      <c r="G46" s="217"/>
    </row>
    <row r="47" spans="2:7" ht="12.75">
      <c r="B47" s="217"/>
      <c r="C47" s="217"/>
      <c r="D47" s="217"/>
      <c r="E47" s="217"/>
      <c r="F47" s="217"/>
      <c r="G47" s="217"/>
    </row>
    <row r="48" spans="2:7" ht="12.75">
      <c r="B48" s="217"/>
      <c r="C48" s="217"/>
      <c r="D48" s="217"/>
      <c r="E48" s="217"/>
      <c r="F48" s="217"/>
      <c r="G48" s="217"/>
    </row>
    <row r="49" spans="2:7" ht="12.75">
      <c r="B49" s="217"/>
      <c r="C49" s="217"/>
      <c r="D49" s="217"/>
      <c r="E49" s="217"/>
      <c r="F49" s="217"/>
      <c r="G49" s="217"/>
    </row>
    <row r="50" spans="2:7" ht="12.75">
      <c r="B50" s="217"/>
      <c r="C50" s="217"/>
      <c r="D50" s="217"/>
      <c r="E50" s="217"/>
      <c r="F50" s="217"/>
      <c r="G50" s="217"/>
    </row>
    <row r="51" spans="2:7" ht="12.75">
      <c r="B51" s="217"/>
      <c r="C51" s="217"/>
      <c r="D51" s="217"/>
      <c r="E51" s="217"/>
      <c r="F51" s="217"/>
      <c r="G51" s="217"/>
    </row>
  </sheetData>
  <mergeCells count="20">
    <mergeCell ref="C11:E11"/>
    <mergeCell ref="C12:E12"/>
    <mergeCell ref="C2:E2"/>
    <mergeCell ref="C7:E7"/>
    <mergeCell ref="A23:B23"/>
    <mergeCell ref="C8:E8"/>
    <mergeCell ref="C9:E9"/>
    <mergeCell ref="C10:E10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78"/>
  <sheetViews>
    <sheetView workbookViewId="0" topLeftCell="A1">
      <selection activeCell="G30" sqref="G30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31" t="s">
        <v>1</v>
      </c>
      <c r="B1" s="232"/>
      <c r="C1" s="240" t="str">
        <f>'Havarijní strop_3.NP_Krycí list'!C2:E2</f>
        <v>Odstranění havarijního stavu stropní konstrukce</v>
      </c>
      <c r="D1" s="241"/>
      <c r="E1" s="241"/>
      <c r="F1" s="242"/>
      <c r="G1" s="97" t="s">
        <v>53</v>
      </c>
      <c r="H1" s="98"/>
      <c r="I1" s="99"/>
    </row>
    <row r="2" spans="1:9" ht="13.5" thickBot="1">
      <c r="A2" s="233" t="s">
        <v>54</v>
      </c>
      <c r="B2" s="234"/>
      <c r="C2" s="243" t="str">
        <f>'Havarijní strop_3.NP_Krycí list'!C5:E5</f>
        <v>SPŠ stavební, Kudelova 8, Brno</v>
      </c>
      <c r="D2" s="244"/>
      <c r="E2" s="244"/>
      <c r="F2" s="245"/>
      <c r="G2" s="235" t="s">
        <v>166</v>
      </c>
      <c r="H2" s="236"/>
      <c r="I2" s="237"/>
    </row>
    <row r="3" ht="13.5" thickTop="1">
      <c r="F3" s="36"/>
    </row>
    <row r="4" spans="1:9" ht="19.5" customHeight="1">
      <c r="A4" s="102" t="s">
        <v>55</v>
      </c>
      <c r="B4" s="103"/>
      <c r="C4" s="103"/>
      <c r="D4" s="103"/>
      <c r="E4" s="104"/>
      <c r="F4" s="103"/>
      <c r="G4" s="103"/>
      <c r="H4" s="103"/>
      <c r="I4" s="103"/>
    </row>
    <row r="5" ht="13.5" thickBot="1"/>
    <row r="6" spans="1:9" s="36" customFormat="1" ht="13.5" thickBot="1">
      <c r="A6" s="105"/>
      <c r="B6" s="106" t="s">
        <v>56</v>
      </c>
      <c r="C6" s="106"/>
      <c r="D6" s="107"/>
      <c r="E6" s="108" t="s">
        <v>4</v>
      </c>
      <c r="F6" s="109" t="s">
        <v>5</v>
      </c>
      <c r="G6" s="109" t="s">
        <v>6</v>
      </c>
      <c r="H6" s="109" t="s">
        <v>7</v>
      </c>
      <c r="I6" s="110" t="s">
        <v>8</v>
      </c>
    </row>
    <row r="7" spans="1:9" s="36" customFormat="1" ht="12.75">
      <c r="A7" s="194" t="str">
        <f>'Havarijní strop 3.NP_Položky'!B12</f>
        <v>94</v>
      </c>
      <c r="B7" s="5" t="str">
        <f>'Havarijní strop 3.NP_Položky'!C12</f>
        <v xml:space="preserve"> Lešení </v>
      </c>
      <c r="D7" s="111"/>
      <c r="E7" s="195">
        <f>'Havarijní strop 3.NP_Položky'!G19</f>
        <v>0</v>
      </c>
      <c r="F7" s="196"/>
      <c r="G7" s="196"/>
      <c r="H7" s="196"/>
      <c r="I7" s="197"/>
    </row>
    <row r="8" spans="1:9" s="36" customFormat="1" ht="12.75">
      <c r="A8" s="194" t="str">
        <f>'Havarijní strop 3.NP_Položky'!B20</f>
        <v>95</v>
      </c>
      <c r="B8" s="5" t="str">
        <f>'Havarijní strop 3.NP_Položky'!C20</f>
        <v>Dokončovací konstrukce na pozemních stavbách</v>
      </c>
      <c r="D8" s="111"/>
      <c r="E8" s="195">
        <f>'Havarijní strop 3.NP_Položky'!G23</f>
        <v>0</v>
      </c>
      <c r="F8" s="196"/>
      <c r="G8" s="196"/>
      <c r="H8" s="196"/>
      <c r="I8" s="197"/>
    </row>
    <row r="9" spans="1:9" s="36" customFormat="1" ht="12.75">
      <c r="A9" s="194" t="str">
        <f>'Havarijní strop 3.NP_Položky'!B24</f>
        <v>96</v>
      </c>
      <c r="B9" s="5" t="str">
        <f>'Havarijní strop 3.NP_Položky'!C24</f>
        <v>Bourání konstrukcí</v>
      </c>
      <c r="D9" s="111"/>
      <c r="E9" s="195">
        <f>'Havarijní strop 3.NP_Položky'!G31</f>
        <v>0</v>
      </c>
      <c r="F9" s="196"/>
      <c r="G9" s="196"/>
      <c r="H9" s="196"/>
      <c r="I9" s="197"/>
    </row>
    <row r="10" spans="1:9" s="36" customFormat="1" ht="12.75">
      <c r="A10" s="194" t="s">
        <v>140</v>
      </c>
      <c r="B10" s="5" t="s">
        <v>169</v>
      </c>
      <c r="D10" s="111"/>
      <c r="E10" s="195"/>
      <c r="F10" s="196">
        <f>'Havarijní strop 3.NP_Položky'!G35</f>
        <v>0</v>
      </c>
      <c r="G10" s="196"/>
      <c r="H10" s="196"/>
      <c r="I10" s="197"/>
    </row>
    <row r="11" spans="1:9" s="36" customFormat="1" ht="12.75">
      <c r="A11" s="194" t="s">
        <v>146</v>
      </c>
      <c r="B11" s="5" t="s">
        <v>147</v>
      </c>
      <c r="D11" s="111"/>
      <c r="E11" s="195"/>
      <c r="F11" s="196">
        <f>'Havarijní strop 3.NP_Položky'!G41</f>
        <v>0</v>
      </c>
      <c r="G11" s="196"/>
      <c r="H11" s="196"/>
      <c r="I11" s="197"/>
    </row>
    <row r="12" spans="1:9" s="36" customFormat="1" ht="12.75">
      <c r="A12" s="194" t="s">
        <v>155</v>
      </c>
      <c r="B12" s="5" t="s">
        <v>156</v>
      </c>
      <c r="D12" s="111"/>
      <c r="E12" s="195"/>
      <c r="F12" s="196">
        <f>'Havarijní strop 3.NP_Položky'!G45</f>
        <v>0</v>
      </c>
      <c r="G12" s="196"/>
      <c r="H12" s="196"/>
      <c r="I12" s="197"/>
    </row>
    <row r="13" spans="1:9" s="36" customFormat="1" ht="13.5" thickBot="1">
      <c r="A13" s="194" t="s">
        <v>92</v>
      </c>
      <c r="B13" s="5" t="s">
        <v>170</v>
      </c>
      <c r="D13" s="111"/>
      <c r="E13" s="195">
        <f>'Havarijní strop 3.NP_Položky'!G54</f>
        <v>0</v>
      </c>
      <c r="F13" s="196"/>
      <c r="G13" s="196"/>
      <c r="H13" s="196"/>
      <c r="I13" s="197"/>
    </row>
    <row r="14" spans="1:9" s="3" customFormat="1" ht="13.5" thickBot="1">
      <c r="A14" s="112"/>
      <c r="B14" s="113" t="s">
        <v>57</v>
      </c>
      <c r="C14" s="113"/>
      <c r="D14" s="114"/>
      <c r="E14" s="115">
        <f>SUM(E7:E13)</f>
        <v>0</v>
      </c>
      <c r="F14" s="116">
        <f>SUM(F7:F13)</f>
        <v>0</v>
      </c>
      <c r="G14" s="116">
        <f>SUM(G7:G13)</f>
        <v>0</v>
      </c>
      <c r="H14" s="116">
        <f>SUM(H7:H13)</f>
        <v>0</v>
      </c>
      <c r="I14" s="117">
        <f>SUM(I7:I13)</f>
        <v>0</v>
      </c>
    </row>
    <row r="15" spans="1:9" ht="12.75">
      <c r="A15" s="36"/>
      <c r="B15" s="36"/>
      <c r="C15" s="36"/>
      <c r="D15" s="36"/>
      <c r="E15" s="36"/>
      <c r="F15" s="36"/>
      <c r="G15" s="36"/>
      <c r="H15" s="36"/>
      <c r="I15" s="36"/>
    </row>
    <row r="16" spans="1:57" ht="19.5" customHeight="1">
      <c r="A16" s="103" t="s">
        <v>58</v>
      </c>
      <c r="B16" s="103"/>
      <c r="C16" s="103"/>
      <c r="D16" s="103"/>
      <c r="E16" s="103"/>
      <c r="F16" s="103"/>
      <c r="G16" s="118"/>
      <c r="H16" s="103"/>
      <c r="I16" s="103"/>
      <c r="BA16" s="42"/>
      <c r="BB16" s="42"/>
      <c r="BC16" s="42"/>
      <c r="BD16" s="42"/>
      <c r="BE16" s="42"/>
    </row>
    <row r="17" ht="13.5" thickBot="1"/>
    <row r="18" spans="1:9" ht="12.75">
      <c r="A18" s="71" t="s">
        <v>59</v>
      </c>
      <c r="B18" s="72"/>
      <c r="C18" s="72"/>
      <c r="D18" s="119"/>
      <c r="E18" s="120" t="s">
        <v>60</v>
      </c>
      <c r="F18" s="121" t="s">
        <v>3</v>
      </c>
      <c r="G18" s="122" t="s">
        <v>61</v>
      </c>
      <c r="H18" s="123"/>
      <c r="I18" s="124" t="s">
        <v>60</v>
      </c>
    </row>
    <row r="19" spans="1:53" ht="12.75">
      <c r="A19" s="65" t="s">
        <v>95</v>
      </c>
      <c r="B19" s="56"/>
      <c r="C19" s="56"/>
      <c r="D19" s="125"/>
      <c r="E19" s="126">
        <v>0</v>
      </c>
      <c r="F19" s="127">
        <v>5</v>
      </c>
      <c r="G19" s="128">
        <f>E14+F14</f>
        <v>0</v>
      </c>
      <c r="H19" s="129"/>
      <c r="I19" s="130">
        <f aca="true" t="shared" si="0" ref="I19:I26">E19+F19*G19/100</f>
        <v>0</v>
      </c>
      <c r="BA19" s="1">
        <v>0</v>
      </c>
    </row>
    <row r="20" spans="1:53" ht="12.75">
      <c r="A20" s="65" t="s">
        <v>96</v>
      </c>
      <c r="B20" s="56"/>
      <c r="C20" s="56"/>
      <c r="D20" s="125"/>
      <c r="E20" s="126">
        <v>0</v>
      </c>
      <c r="F20" s="127">
        <v>0</v>
      </c>
      <c r="G20" s="128"/>
      <c r="H20" s="129"/>
      <c r="I20" s="130">
        <f t="shared" si="0"/>
        <v>0</v>
      </c>
      <c r="BA20" s="1">
        <v>0</v>
      </c>
    </row>
    <row r="21" spans="1:53" ht="12.75">
      <c r="A21" s="65" t="s">
        <v>97</v>
      </c>
      <c r="B21" s="56"/>
      <c r="C21" s="56"/>
      <c r="D21" s="125"/>
      <c r="E21" s="126">
        <v>0</v>
      </c>
      <c r="F21" s="127">
        <v>0</v>
      </c>
      <c r="G21" s="128"/>
      <c r="H21" s="129"/>
      <c r="I21" s="130">
        <f t="shared" si="0"/>
        <v>0</v>
      </c>
      <c r="BA21" s="1">
        <v>0</v>
      </c>
    </row>
    <row r="22" spans="1:53" ht="12.75">
      <c r="A22" s="65" t="s">
        <v>98</v>
      </c>
      <c r="B22" s="56"/>
      <c r="C22" s="56"/>
      <c r="D22" s="125"/>
      <c r="E22" s="126">
        <v>0</v>
      </c>
      <c r="F22" s="127">
        <v>0</v>
      </c>
      <c r="G22" s="128"/>
      <c r="H22" s="129"/>
      <c r="I22" s="130">
        <f t="shared" si="0"/>
        <v>0</v>
      </c>
      <c r="BA22" s="1">
        <v>0</v>
      </c>
    </row>
    <row r="23" spans="1:53" ht="12.75">
      <c r="A23" s="65" t="s">
        <v>99</v>
      </c>
      <c r="B23" s="56"/>
      <c r="C23" s="56"/>
      <c r="D23" s="125"/>
      <c r="E23" s="126">
        <v>0</v>
      </c>
      <c r="F23" s="127">
        <v>5</v>
      </c>
      <c r="G23" s="128">
        <f>E14+F14</f>
        <v>0</v>
      </c>
      <c r="H23" s="129"/>
      <c r="I23" s="130">
        <f t="shared" si="0"/>
        <v>0</v>
      </c>
      <c r="BA23" s="1">
        <v>1</v>
      </c>
    </row>
    <row r="24" spans="1:53" ht="12.75">
      <c r="A24" s="65" t="s">
        <v>100</v>
      </c>
      <c r="B24" s="56"/>
      <c r="C24" s="56"/>
      <c r="D24" s="125"/>
      <c r="E24" s="126">
        <v>0</v>
      </c>
      <c r="F24" s="127">
        <v>0</v>
      </c>
      <c r="G24" s="128"/>
      <c r="H24" s="129"/>
      <c r="I24" s="130">
        <f t="shared" si="0"/>
        <v>0</v>
      </c>
      <c r="BA24" s="1">
        <v>1</v>
      </c>
    </row>
    <row r="25" spans="1:53" ht="12.75">
      <c r="A25" s="65" t="s">
        <v>101</v>
      </c>
      <c r="B25" s="56"/>
      <c r="C25" s="56"/>
      <c r="D25" s="125"/>
      <c r="E25" s="126">
        <v>0</v>
      </c>
      <c r="F25" s="127">
        <v>0</v>
      </c>
      <c r="G25" s="128"/>
      <c r="H25" s="129"/>
      <c r="I25" s="130">
        <f t="shared" si="0"/>
        <v>0</v>
      </c>
      <c r="BA25" s="1">
        <v>2</v>
      </c>
    </row>
    <row r="26" spans="1:53" ht="12.75">
      <c r="A26" s="65" t="s">
        <v>102</v>
      </c>
      <c r="B26" s="56"/>
      <c r="C26" s="56"/>
      <c r="D26" s="125"/>
      <c r="E26" s="126">
        <v>0</v>
      </c>
      <c r="F26" s="127">
        <v>0</v>
      </c>
      <c r="G26" s="128"/>
      <c r="H26" s="129"/>
      <c r="I26" s="130">
        <f t="shared" si="0"/>
        <v>0</v>
      </c>
      <c r="BA26" s="1">
        <v>2</v>
      </c>
    </row>
    <row r="27" spans="1:9" ht="13.5" thickBot="1">
      <c r="A27" s="131"/>
      <c r="B27" s="132" t="s">
        <v>62</v>
      </c>
      <c r="C27" s="133"/>
      <c r="D27" s="134"/>
      <c r="E27" s="135"/>
      <c r="F27" s="136"/>
      <c r="G27" s="136"/>
      <c r="H27" s="238">
        <f>SUM(I19:I26)</f>
        <v>0</v>
      </c>
      <c r="I27" s="239"/>
    </row>
    <row r="29" spans="2:9" ht="12.75">
      <c r="B29" s="3"/>
      <c r="F29" s="137"/>
      <c r="G29" s="138"/>
      <c r="H29" s="138"/>
      <c r="I29" s="4"/>
    </row>
    <row r="30" spans="6:9" ht="12.75">
      <c r="F30" s="137"/>
      <c r="G30" s="138"/>
      <c r="H30" s="138"/>
      <c r="I30" s="4"/>
    </row>
    <row r="31" spans="6:9" ht="12.75">
      <c r="F31" s="137"/>
      <c r="G31" s="138"/>
      <c r="H31" s="138"/>
      <c r="I31" s="4"/>
    </row>
    <row r="32" spans="6:9" ht="12.75">
      <c r="F32" s="137"/>
      <c r="G32" s="138"/>
      <c r="H32" s="138"/>
      <c r="I32" s="4"/>
    </row>
    <row r="33" spans="6:9" ht="12.75">
      <c r="F33" s="137"/>
      <c r="G33" s="138"/>
      <c r="H33" s="138"/>
      <c r="I33" s="4"/>
    </row>
    <row r="34" spans="6:9" ht="12.75">
      <c r="F34" s="137"/>
      <c r="G34" s="138"/>
      <c r="H34" s="138"/>
      <c r="I34" s="4"/>
    </row>
    <row r="35" spans="6:9" ht="12.75">
      <c r="F35" s="137"/>
      <c r="G35" s="138"/>
      <c r="H35" s="138"/>
      <c r="I35" s="4"/>
    </row>
    <row r="36" spans="6:9" ht="12.75">
      <c r="F36" s="137"/>
      <c r="G36" s="138"/>
      <c r="H36" s="138"/>
      <c r="I36" s="4"/>
    </row>
    <row r="37" spans="6:9" ht="12.75">
      <c r="F37" s="137"/>
      <c r="G37" s="138"/>
      <c r="H37" s="138"/>
      <c r="I37" s="4"/>
    </row>
    <row r="38" spans="6:9" ht="12.75">
      <c r="F38" s="137"/>
      <c r="G38" s="138"/>
      <c r="H38" s="138"/>
      <c r="I38" s="4"/>
    </row>
    <row r="39" spans="6:9" ht="12.75">
      <c r="F39" s="137"/>
      <c r="G39" s="138"/>
      <c r="H39" s="138"/>
      <c r="I39" s="4"/>
    </row>
    <row r="40" spans="6:9" ht="12.75">
      <c r="F40" s="137"/>
      <c r="G40" s="138"/>
      <c r="H40" s="138"/>
      <c r="I40" s="4"/>
    </row>
    <row r="41" spans="6:9" ht="12.75">
      <c r="F41" s="137"/>
      <c r="G41" s="138"/>
      <c r="H41" s="138"/>
      <c r="I41" s="4"/>
    </row>
    <row r="42" spans="6:9" ht="12.75">
      <c r="F42" s="137"/>
      <c r="G42" s="138"/>
      <c r="H42" s="138"/>
      <c r="I42" s="4"/>
    </row>
    <row r="43" spans="6:9" ht="12.75">
      <c r="F43" s="137"/>
      <c r="G43" s="138"/>
      <c r="H43" s="138"/>
      <c r="I43" s="4"/>
    </row>
    <row r="44" spans="6:9" ht="12.75">
      <c r="F44" s="137"/>
      <c r="G44" s="138"/>
      <c r="H44" s="138"/>
      <c r="I44" s="4"/>
    </row>
    <row r="45" spans="6:9" ht="12.75">
      <c r="F45" s="137"/>
      <c r="G45" s="138"/>
      <c r="H45" s="138"/>
      <c r="I45" s="4"/>
    </row>
    <row r="46" spans="6:9" ht="12.75">
      <c r="F46" s="137"/>
      <c r="G46" s="138"/>
      <c r="H46" s="138"/>
      <c r="I46" s="4"/>
    </row>
    <row r="47" spans="6:9" ht="12.75">
      <c r="F47" s="137"/>
      <c r="G47" s="138"/>
      <c r="H47" s="138"/>
      <c r="I47" s="4"/>
    </row>
    <row r="48" spans="6:9" ht="12.75">
      <c r="F48" s="137"/>
      <c r="G48" s="138"/>
      <c r="H48" s="138"/>
      <c r="I48" s="4"/>
    </row>
    <row r="49" spans="6:9" ht="12.75">
      <c r="F49" s="137"/>
      <c r="G49" s="138"/>
      <c r="H49" s="138"/>
      <c r="I49" s="4"/>
    </row>
    <row r="50" spans="6:9" ht="12.75">
      <c r="F50" s="137"/>
      <c r="G50" s="138"/>
      <c r="H50" s="138"/>
      <c r="I50" s="4"/>
    </row>
    <row r="51" spans="6:9" ht="12.75">
      <c r="F51" s="137"/>
      <c r="G51" s="138"/>
      <c r="H51" s="138"/>
      <c r="I51" s="4"/>
    </row>
    <row r="52" spans="6:9" ht="12.75">
      <c r="F52" s="137"/>
      <c r="G52" s="138"/>
      <c r="H52" s="138"/>
      <c r="I52" s="4"/>
    </row>
    <row r="53" spans="6:9" ht="12.75">
      <c r="F53" s="137"/>
      <c r="G53" s="138"/>
      <c r="H53" s="138"/>
      <c r="I53" s="4"/>
    </row>
    <row r="54" spans="6:9" ht="12.75">
      <c r="F54" s="137"/>
      <c r="G54" s="138"/>
      <c r="H54" s="138"/>
      <c r="I54" s="4"/>
    </row>
    <row r="55" spans="6:9" ht="12.75">
      <c r="F55" s="137"/>
      <c r="G55" s="138"/>
      <c r="H55" s="138"/>
      <c r="I55" s="4"/>
    </row>
    <row r="56" spans="6:9" ht="12.75">
      <c r="F56" s="137"/>
      <c r="G56" s="138"/>
      <c r="H56" s="138"/>
      <c r="I56" s="4"/>
    </row>
    <row r="57" spans="6:9" ht="12.75">
      <c r="F57" s="137"/>
      <c r="G57" s="138"/>
      <c r="H57" s="138"/>
      <c r="I57" s="4"/>
    </row>
    <row r="58" spans="6:9" ht="12.75">
      <c r="F58" s="137"/>
      <c r="G58" s="138"/>
      <c r="H58" s="138"/>
      <c r="I58" s="4"/>
    </row>
    <row r="59" spans="6:9" ht="12.75">
      <c r="F59" s="137"/>
      <c r="G59" s="138"/>
      <c r="H59" s="138"/>
      <c r="I59" s="4"/>
    </row>
    <row r="60" spans="6:9" ht="12.75">
      <c r="F60" s="137"/>
      <c r="G60" s="138"/>
      <c r="H60" s="138"/>
      <c r="I60" s="4"/>
    </row>
    <row r="61" spans="6:9" ht="12.75">
      <c r="F61" s="137"/>
      <c r="G61" s="138"/>
      <c r="H61" s="138"/>
      <c r="I61" s="4"/>
    </row>
    <row r="62" spans="6:9" ht="12.75">
      <c r="F62" s="137"/>
      <c r="G62" s="138"/>
      <c r="H62" s="138"/>
      <c r="I62" s="4"/>
    </row>
    <row r="63" spans="6:9" ht="12.75">
      <c r="F63" s="137"/>
      <c r="G63" s="138"/>
      <c r="H63" s="138"/>
      <c r="I63" s="4"/>
    </row>
    <row r="64" spans="6:9" ht="12.75">
      <c r="F64" s="137"/>
      <c r="G64" s="138"/>
      <c r="H64" s="138"/>
      <c r="I64" s="4"/>
    </row>
    <row r="65" spans="6:9" ht="12.75">
      <c r="F65" s="137"/>
      <c r="G65" s="138"/>
      <c r="H65" s="138"/>
      <c r="I65" s="4"/>
    </row>
    <row r="66" spans="6:9" ht="12.75">
      <c r="F66" s="137"/>
      <c r="G66" s="138"/>
      <c r="H66" s="138"/>
      <c r="I66" s="4"/>
    </row>
    <row r="67" spans="6:9" ht="12.75">
      <c r="F67" s="137"/>
      <c r="G67" s="138"/>
      <c r="H67" s="138"/>
      <c r="I67" s="4"/>
    </row>
    <row r="68" spans="6:9" ht="12.75">
      <c r="F68" s="137"/>
      <c r="G68" s="138"/>
      <c r="H68" s="138"/>
      <c r="I68" s="4"/>
    </row>
    <row r="69" spans="6:9" ht="12.75">
      <c r="F69" s="137"/>
      <c r="G69" s="138"/>
      <c r="H69" s="138"/>
      <c r="I69" s="4"/>
    </row>
    <row r="70" spans="6:9" ht="12.75">
      <c r="F70" s="137"/>
      <c r="G70" s="138"/>
      <c r="H70" s="138"/>
      <c r="I70" s="4"/>
    </row>
    <row r="71" spans="6:9" ht="12.75">
      <c r="F71" s="137"/>
      <c r="G71" s="138"/>
      <c r="H71" s="138"/>
      <c r="I71" s="4"/>
    </row>
    <row r="72" spans="6:9" ht="12.75">
      <c r="F72" s="137"/>
      <c r="G72" s="138"/>
      <c r="H72" s="138"/>
      <c r="I72" s="4"/>
    </row>
    <row r="73" spans="6:9" ht="12.75">
      <c r="F73" s="137"/>
      <c r="G73" s="138"/>
      <c r="H73" s="138"/>
      <c r="I73" s="4"/>
    </row>
    <row r="74" spans="6:9" ht="12.75">
      <c r="F74" s="137"/>
      <c r="G74" s="138"/>
      <c r="H74" s="138"/>
      <c r="I74" s="4"/>
    </row>
    <row r="75" spans="6:9" ht="12.75">
      <c r="F75" s="137"/>
      <c r="G75" s="138"/>
      <c r="H75" s="138"/>
      <c r="I75" s="4"/>
    </row>
    <row r="76" spans="6:9" ht="12.75">
      <c r="F76" s="137"/>
      <c r="G76" s="138"/>
      <c r="H76" s="138"/>
      <c r="I76" s="4"/>
    </row>
    <row r="77" spans="6:9" ht="12.75">
      <c r="F77" s="137"/>
      <c r="G77" s="138"/>
      <c r="H77" s="138"/>
      <c r="I77" s="4"/>
    </row>
    <row r="78" spans="6:9" ht="12.75">
      <c r="F78" s="137"/>
      <c r="G78" s="138"/>
      <c r="H78" s="138"/>
      <c r="I78" s="4"/>
    </row>
  </sheetData>
  <mergeCells count="6">
    <mergeCell ref="A1:B1"/>
    <mergeCell ref="A2:B2"/>
    <mergeCell ref="G2:I2"/>
    <mergeCell ref="H27:I27"/>
    <mergeCell ref="C1:F1"/>
    <mergeCell ref="C2:F2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B127"/>
  <sheetViews>
    <sheetView showGridLines="0" showZeros="0" zoomScaleSheetLayoutView="100" workbookViewId="0" topLeftCell="A13">
      <selection activeCell="F16" sqref="F16"/>
    </sheetView>
  </sheetViews>
  <sheetFormatPr defaultColWidth="9.125" defaultRowHeight="12.75"/>
  <cols>
    <col min="1" max="1" width="4.375" style="139" customWidth="1"/>
    <col min="2" max="2" width="14.375" style="139" customWidth="1"/>
    <col min="3" max="3" width="67.375" style="139" customWidth="1"/>
    <col min="4" max="4" width="5.625" style="139" customWidth="1"/>
    <col min="5" max="5" width="8.625" style="145" customWidth="1"/>
    <col min="6" max="6" width="9.875" style="139" customWidth="1"/>
    <col min="7" max="7" width="13.875" style="139" customWidth="1"/>
    <col min="8" max="8" width="11.75390625" style="139" hidden="1" customWidth="1"/>
    <col min="9" max="9" width="11.625" style="139" hidden="1" customWidth="1"/>
    <col min="10" max="10" width="11.00390625" style="139" hidden="1" customWidth="1"/>
    <col min="11" max="11" width="10.375" style="139" hidden="1" customWidth="1"/>
    <col min="12" max="12" width="75.375" style="139" customWidth="1"/>
    <col min="13" max="13" width="45.25390625" style="139" customWidth="1"/>
    <col min="14" max="16384" width="9.125" style="139" customWidth="1"/>
  </cols>
  <sheetData>
    <row r="1" spans="1:7" ht="15">
      <c r="A1" s="212" t="s">
        <v>173</v>
      </c>
      <c r="B1" s="213"/>
      <c r="C1" s="213"/>
      <c r="D1" s="213"/>
      <c r="E1" s="213"/>
      <c r="F1" s="213"/>
      <c r="G1" s="213"/>
    </row>
    <row r="2" spans="1:7" ht="15">
      <c r="A2" s="212" t="s">
        <v>166</v>
      </c>
      <c r="B2" s="213"/>
      <c r="C2" s="213"/>
      <c r="D2" s="213"/>
      <c r="E2" s="213"/>
      <c r="F2" s="213"/>
      <c r="G2" s="213"/>
    </row>
    <row r="3" spans="1:7" ht="15">
      <c r="A3" s="212" t="s">
        <v>174</v>
      </c>
      <c r="B3" s="213"/>
      <c r="C3" s="213"/>
      <c r="D3" s="213"/>
      <c r="E3" s="213"/>
      <c r="F3" s="213"/>
      <c r="G3" s="213"/>
    </row>
    <row r="6" spans="1:7" ht="15.75">
      <c r="A6" s="211" t="s">
        <v>63</v>
      </c>
      <c r="B6" s="211"/>
      <c r="C6" s="211"/>
      <c r="D6" s="211"/>
      <c r="E6" s="211"/>
      <c r="F6" s="211"/>
      <c r="G6" s="211"/>
    </row>
    <row r="7" spans="2:7" ht="14.25" customHeight="1" thickBot="1">
      <c r="B7" s="209"/>
      <c r="C7" s="210"/>
      <c r="D7" s="210"/>
      <c r="E7" s="140"/>
      <c r="F7" s="210"/>
      <c r="G7" s="210"/>
    </row>
    <row r="8" spans="1:7" ht="13.5" thickTop="1">
      <c r="A8" s="231" t="s">
        <v>1</v>
      </c>
      <c r="B8" s="232"/>
      <c r="C8" s="95" t="str">
        <f>'Havarijní strop 3.NP_Rekapit'!C1:F1</f>
        <v>Odstranění havarijního stavu stropní konstrukce</v>
      </c>
      <c r="D8" s="96"/>
      <c r="E8" s="141" t="s">
        <v>64</v>
      </c>
      <c r="F8" s="142">
        <f>'Havarijní strop 3.NP_Rekapit'!H1</f>
        <v>0</v>
      </c>
      <c r="G8" s="143"/>
    </row>
    <row r="9" spans="1:7" ht="13.5" thickBot="1">
      <c r="A9" s="248" t="s">
        <v>54</v>
      </c>
      <c r="B9" s="249"/>
      <c r="C9" s="100" t="str">
        <f>'Havarijní strop 3.NP_Rekapit'!C2:F2</f>
        <v>SPŠ stavební, Kudelova 8, Brno</v>
      </c>
      <c r="D9" s="101"/>
      <c r="E9" s="250" t="str">
        <f>'Havarijní strop 3.NP_Rekapit'!G2</f>
        <v>Odstranění havarijního stavu stropní konstrukce</v>
      </c>
      <c r="F9" s="251"/>
      <c r="G9" s="252"/>
    </row>
    <row r="10" spans="1:7" ht="13.5" thickTop="1">
      <c r="A10" s="144"/>
      <c r="G10" s="146"/>
    </row>
    <row r="11" spans="1:11" ht="27" customHeight="1">
      <c r="A11" s="147" t="s">
        <v>65</v>
      </c>
      <c r="B11" s="148" t="s">
        <v>66</v>
      </c>
      <c r="C11" s="148" t="s">
        <v>67</v>
      </c>
      <c r="D11" s="148" t="s">
        <v>68</v>
      </c>
      <c r="E11" s="149" t="s">
        <v>69</v>
      </c>
      <c r="F11" s="148" t="s">
        <v>70</v>
      </c>
      <c r="G11" s="150" t="s">
        <v>71</v>
      </c>
      <c r="H11" s="151" t="s">
        <v>72</v>
      </c>
      <c r="I11" s="151" t="s">
        <v>73</v>
      </c>
      <c r="J11" s="151" t="s">
        <v>74</v>
      </c>
      <c r="K11" s="151" t="s">
        <v>75</v>
      </c>
    </row>
    <row r="12" spans="1:15" ht="12.75">
      <c r="A12" s="152" t="s">
        <v>76</v>
      </c>
      <c r="B12" s="153" t="s">
        <v>81</v>
      </c>
      <c r="C12" s="154" t="s">
        <v>120</v>
      </c>
      <c r="D12" s="155"/>
      <c r="E12" s="156"/>
      <c r="F12" s="156"/>
      <c r="G12" s="157"/>
      <c r="H12" s="158"/>
      <c r="I12" s="159"/>
      <c r="J12" s="160"/>
      <c r="K12" s="161"/>
      <c r="O12" s="162">
        <v>1</v>
      </c>
    </row>
    <row r="13" spans="1:80" ht="12.75">
      <c r="A13" s="163">
        <v>1</v>
      </c>
      <c r="B13" s="164" t="s">
        <v>104</v>
      </c>
      <c r="C13" s="165" t="s">
        <v>105</v>
      </c>
      <c r="D13" s="166" t="s">
        <v>80</v>
      </c>
      <c r="E13" s="167">
        <v>120</v>
      </c>
      <c r="F13" s="214">
        <v>0</v>
      </c>
      <c r="G13" s="168">
        <f>F13*E13</f>
        <v>0</v>
      </c>
      <c r="H13" s="169">
        <v>0</v>
      </c>
      <c r="I13" s="170">
        <f>E13*H13</f>
        <v>0</v>
      </c>
      <c r="J13" s="169">
        <v>0</v>
      </c>
      <c r="K13" s="170">
        <f>E13*J13</f>
        <v>0</v>
      </c>
      <c r="O13" s="162">
        <v>2</v>
      </c>
      <c r="AA13" s="139">
        <v>1</v>
      </c>
      <c r="AB13" s="139">
        <v>1</v>
      </c>
      <c r="AC13" s="139">
        <v>1</v>
      </c>
      <c r="AZ13" s="139">
        <v>1</v>
      </c>
      <c r="BA13" s="139">
        <f>IF(AZ13=1,G13,0)</f>
        <v>0</v>
      </c>
      <c r="BB13" s="139">
        <f>IF(AZ13=2,G13,0)</f>
        <v>0</v>
      </c>
      <c r="BC13" s="139">
        <f>IF(AZ13=3,G13,0)</f>
        <v>0</v>
      </c>
      <c r="BD13" s="139">
        <f>IF(AZ13=4,G13,0)</f>
        <v>0</v>
      </c>
      <c r="BE13" s="139">
        <f>IF(AZ13=5,G13,0)</f>
        <v>0</v>
      </c>
      <c r="CA13" s="162">
        <v>1</v>
      </c>
      <c r="CB13" s="162">
        <v>1</v>
      </c>
    </row>
    <row r="14" spans="1:80" ht="12.75">
      <c r="A14" s="163">
        <v>2</v>
      </c>
      <c r="B14" s="164" t="s">
        <v>106</v>
      </c>
      <c r="C14" s="165" t="s">
        <v>107</v>
      </c>
      <c r="D14" s="166" t="s">
        <v>80</v>
      </c>
      <c r="E14" s="167">
        <v>3000</v>
      </c>
      <c r="F14" s="214"/>
      <c r="G14" s="168">
        <f aca="true" t="shared" si="0" ref="G14:G18">F14*E14</f>
        <v>0</v>
      </c>
      <c r="H14" s="169">
        <v>0</v>
      </c>
      <c r="I14" s="170">
        <f>E14*H14</f>
        <v>0</v>
      </c>
      <c r="J14" s="169">
        <v>0</v>
      </c>
      <c r="K14" s="170">
        <f>E14*J14</f>
        <v>0</v>
      </c>
      <c r="O14" s="162">
        <v>2</v>
      </c>
      <c r="AA14" s="139">
        <v>1</v>
      </c>
      <c r="AB14" s="139">
        <v>1</v>
      </c>
      <c r="AC14" s="139">
        <v>1</v>
      </c>
      <c r="AZ14" s="139">
        <v>1</v>
      </c>
      <c r="BA14" s="139">
        <f>IF(AZ14=1,G14,0)</f>
        <v>0</v>
      </c>
      <c r="BB14" s="139">
        <f>IF(AZ14=2,G14,0)</f>
        <v>0</v>
      </c>
      <c r="BC14" s="139">
        <f>IF(AZ14=3,G14,0)</f>
        <v>0</v>
      </c>
      <c r="BD14" s="139">
        <f>IF(AZ14=4,G14,0)</f>
        <v>0</v>
      </c>
      <c r="BE14" s="139">
        <f>IF(AZ14=5,G14,0)</f>
        <v>0</v>
      </c>
      <c r="CA14" s="162">
        <v>1</v>
      </c>
      <c r="CB14" s="162">
        <v>1</v>
      </c>
    </row>
    <row r="15" spans="1:80" ht="12.75">
      <c r="A15" s="163">
        <v>3</v>
      </c>
      <c r="B15" s="164" t="s">
        <v>108</v>
      </c>
      <c r="C15" s="165" t="s">
        <v>109</v>
      </c>
      <c r="D15" s="166" t="s">
        <v>80</v>
      </c>
      <c r="E15" s="167">
        <v>120</v>
      </c>
      <c r="F15" s="214"/>
      <c r="G15" s="168">
        <f t="shared" si="0"/>
        <v>0</v>
      </c>
      <c r="H15" s="169">
        <v>0</v>
      </c>
      <c r="I15" s="170">
        <f>E15*H15</f>
        <v>0</v>
      </c>
      <c r="J15" s="169">
        <v>0</v>
      </c>
      <c r="K15" s="170">
        <f>E15*J15</f>
        <v>0</v>
      </c>
      <c r="O15" s="162">
        <v>2</v>
      </c>
      <c r="AA15" s="139">
        <v>1</v>
      </c>
      <c r="AB15" s="139">
        <v>1</v>
      </c>
      <c r="AC15" s="139">
        <v>1</v>
      </c>
      <c r="AZ15" s="139">
        <v>1</v>
      </c>
      <c r="BA15" s="139">
        <f>IF(AZ15=1,G15,0)</f>
        <v>0</v>
      </c>
      <c r="BB15" s="139">
        <f>IF(AZ15=2,G15,0)</f>
        <v>0</v>
      </c>
      <c r="BC15" s="139">
        <f>IF(AZ15=3,G15,0)</f>
        <v>0</v>
      </c>
      <c r="BD15" s="139">
        <f>IF(AZ15=4,G15,0)</f>
        <v>0</v>
      </c>
      <c r="BE15" s="139">
        <f>IF(AZ15=5,G15,0)</f>
        <v>0</v>
      </c>
      <c r="CA15" s="162">
        <v>1</v>
      </c>
      <c r="CB15" s="162">
        <v>1</v>
      </c>
    </row>
    <row r="16" spans="1:80" ht="12.75">
      <c r="A16" s="163">
        <v>4</v>
      </c>
      <c r="B16" s="164" t="s">
        <v>110</v>
      </c>
      <c r="C16" s="198" t="s">
        <v>111</v>
      </c>
      <c r="D16" s="166" t="s">
        <v>80</v>
      </c>
      <c r="E16" s="167">
        <v>120</v>
      </c>
      <c r="F16" s="215"/>
      <c r="G16" s="168">
        <f t="shared" si="0"/>
        <v>0</v>
      </c>
      <c r="H16" s="199"/>
      <c r="I16" s="170"/>
      <c r="J16" s="199"/>
      <c r="K16" s="170"/>
      <c r="O16" s="162"/>
      <c r="CA16" s="162"/>
      <c r="CB16" s="162"/>
    </row>
    <row r="17" spans="1:80" ht="12.75">
      <c r="A17" s="163">
        <v>5</v>
      </c>
      <c r="B17" s="164" t="s">
        <v>112</v>
      </c>
      <c r="C17" s="198" t="s">
        <v>113</v>
      </c>
      <c r="D17" s="166" t="s">
        <v>80</v>
      </c>
      <c r="E17" s="167">
        <v>120</v>
      </c>
      <c r="F17" s="215"/>
      <c r="G17" s="168">
        <f t="shared" si="0"/>
        <v>0</v>
      </c>
      <c r="H17" s="199"/>
      <c r="I17" s="170"/>
      <c r="J17" s="199"/>
      <c r="K17" s="170"/>
      <c r="O17" s="162"/>
      <c r="CA17" s="162"/>
      <c r="CB17" s="162"/>
    </row>
    <row r="18" spans="1:80" ht="12.75">
      <c r="A18" s="163">
        <v>6</v>
      </c>
      <c r="B18" s="164" t="s">
        <v>114</v>
      </c>
      <c r="C18" s="198" t="s">
        <v>115</v>
      </c>
      <c r="D18" s="202" t="s">
        <v>94</v>
      </c>
      <c r="E18" s="203">
        <v>12</v>
      </c>
      <c r="F18" s="215"/>
      <c r="G18" s="168">
        <f t="shared" si="0"/>
        <v>0</v>
      </c>
      <c r="H18" s="199"/>
      <c r="I18" s="170"/>
      <c r="J18" s="199"/>
      <c r="K18" s="170"/>
      <c r="O18" s="162"/>
      <c r="CA18" s="162"/>
      <c r="CB18" s="162"/>
    </row>
    <row r="19" spans="1:57" ht="12.75">
      <c r="A19" s="178"/>
      <c r="B19" s="179" t="s">
        <v>77</v>
      </c>
      <c r="C19" s="180" t="s">
        <v>119</v>
      </c>
      <c r="D19" s="181"/>
      <c r="E19" s="182"/>
      <c r="F19" s="183"/>
      <c r="G19" s="184">
        <f>SUM(G13:G18)</f>
        <v>0</v>
      </c>
      <c r="H19" s="185"/>
      <c r="I19" s="186">
        <f>SUM(I12:I15)</f>
        <v>0</v>
      </c>
      <c r="J19" s="185"/>
      <c r="K19" s="186">
        <f>SUM(K12:K15)</f>
        <v>0</v>
      </c>
      <c r="O19" s="162">
        <v>4</v>
      </c>
      <c r="BA19" s="187">
        <f>SUM(BA12:BA15)</f>
        <v>0</v>
      </c>
      <c r="BB19" s="187">
        <f>SUM(BB12:BB15)</f>
        <v>0</v>
      </c>
      <c r="BC19" s="187">
        <f>SUM(BC12:BC15)</f>
        <v>0</v>
      </c>
      <c r="BD19" s="187">
        <f>SUM(BD12:BD15)</f>
        <v>0</v>
      </c>
      <c r="BE19" s="187">
        <f>SUM(BE12:BE15)</f>
        <v>0</v>
      </c>
    </row>
    <row r="20" spans="1:15" ht="12.75">
      <c r="A20" s="152" t="s">
        <v>76</v>
      </c>
      <c r="B20" s="153" t="s">
        <v>83</v>
      </c>
      <c r="C20" s="154" t="s">
        <v>84</v>
      </c>
      <c r="D20" s="155"/>
      <c r="E20" s="156"/>
      <c r="F20" s="204"/>
      <c r="G20" s="205"/>
      <c r="H20" s="158"/>
      <c r="I20" s="159"/>
      <c r="J20" s="160"/>
      <c r="K20" s="161"/>
      <c r="O20" s="162">
        <v>1</v>
      </c>
    </row>
    <row r="21" spans="1:80" ht="12.75">
      <c r="A21" s="163">
        <v>7</v>
      </c>
      <c r="B21" s="164" t="s">
        <v>116</v>
      </c>
      <c r="C21" s="165" t="s">
        <v>117</v>
      </c>
      <c r="D21" s="166" t="s">
        <v>80</v>
      </c>
      <c r="E21" s="167">
        <v>1117</v>
      </c>
      <c r="F21" s="214"/>
      <c r="G21" s="168">
        <f>F21*E21</f>
        <v>0</v>
      </c>
      <c r="H21" s="169">
        <v>4E-05</v>
      </c>
      <c r="I21" s="170">
        <f>E21*H21</f>
        <v>0.044680000000000004</v>
      </c>
      <c r="J21" s="169">
        <v>0</v>
      </c>
      <c r="K21" s="170">
        <f>E21*J21</f>
        <v>0</v>
      </c>
      <c r="O21" s="162">
        <v>2</v>
      </c>
      <c r="AA21" s="139">
        <v>1</v>
      </c>
      <c r="AB21" s="139">
        <v>1</v>
      </c>
      <c r="AC21" s="139">
        <v>1</v>
      </c>
      <c r="AZ21" s="139">
        <v>1</v>
      </c>
      <c r="BA21" s="139">
        <f>IF(AZ21=1,G21,0)</f>
        <v>0</v>
      </c>
      <c r="BB21" s="139">
        <f>IF(AZ21=2,G21,0)</f>
        <v>0</v>
      </c>
      <c r="BC21" s="139">
        <f>IF(AZ21=3,G21,0)</f>
        <v>0</v>
      </c>
      <c r="BD21" s="139">
        <f>IF(AZ21=4,G21,0)</f>
        <v>0</v>
      </c>
      <c r="BE21" s="139">
        <f>IF(AZ21=5,G21,0)</f>
        <v>0</v>
      </c>
      <c r="CA21" s="162">
        <v>1</v>
      </c>
      <c r="CB21" s="162">
        <v>1</v>
      </c>
    </row>
    <row r="22" spans="1:15" ht="12.75">
      <c r="A22" s="171"/>
      <c r="B22" s="174"/>
      <c r="C22" s="246" t="s">
        <v>118</v>
      </c>
      <c r="D22" s="247"/>
      <c r="E22" s="175">
        <v>1117</v>
      </c>
      <c r="F22" s="206"/>
      <c r="G22" s="207"/>
      <c r="H22" s="176"/>
      <c r="I22" s="172"/>
      <c r="J22" s="177"/>
      <c r="K22" s="172"/>
      <c r="M22" s="173" t="s">
        <v>86</v>
      </c>
      <c r="O22" s="162"/>
    </row>
    <row r="23" spans="1:57" ht="12.75">
      <c r="A23" s="178"/>
      <c r="B23" s="179" t="s">
        <v>77</v>
      </c>
      <c r="C23" s="180" t="s">
        <v>85</v>
      </c>
      <c r="D23" s="181"/>
      <c r="E23" s="182"/>
      <c r="F23" s="183"/>
      <c r="G23" s="184">
        <f>G21</f>
        <v>0</v>
      </c>
      <c r="H23" s="185"/>
      <c r="I23" s="186">
        <f>SUM(I20:I22)</f>
        <v>0.044680000000000004</v>
      </c>
      <c r="J23" s="185"/>
      <c r="K23" s="186">
        <f>SUM(K20:K22)</f>
        <v>0</v>
      </c>
      <c r="O23" s="162">
        <v>4</v>
      </c>
      <c r="BA23" s="187">
        <f>SUM(BA20:BA22)</f>
        <v>0</v>
      </c>
      <c r="BB23" s="187">
        <f>SUM(BB20:BB22)</f>
        <v>0</v>
      </c>
      <c r="BC23" s="187">
        <f>SUM(BC20:BC22)</f>
        <v>0</v>
      </c>
      <c r="BD23" s="187">
        <f>SUM(BD20:BD22)</f>
        <v>0</v>
      </c>
      <c r="BE23" s="187">
        <f>SUM(BE20:BE22)</f>
        <v>0</v>
      </c>
    </row>
    <row r="24" spans="1:15" ht="12.75">
      <c r="A24" s="152" t="s">
        <v>76</v>
      </c>
      <c r="B24" s="153" t="s">
        <v>87</v>
      </c>
      <c r="C24" s="154" t="s">
        <v>88</v>
      </c>
      <c r="D24" s="155"/>
      <c r="E24" s="156"/>
      <c r="F24" s="204"/>
      <c r="G24" s="205"/>
      <c r="H24" s="158"/>
      <c r="I24" s="159"/>
      <c r="J24" s="160"/>
      <c r="K24" s="161"/>
      <c r="O24" s="162">
        <v>1</v>
      </c>
    </row>
    <row r="25" spans="1:80" ht="12.75">
      <c r="A25" s="163">
        <v>8</v>
      </c>
      <c r="B25" s="164" t="s">
        <v>121</v>
      </c>
      <c r="C25" s="165" t="s">
        <v>122</v>
      </c>
      <c r="D25" s="166" t="s">
        <v>80</v>
      </c>
      <c r="E25" s="167">
        <v>1117</v>
      </c>
      <c r="F25" s="214"/>
      <c r="G25" s="168">
        <f>F25*E25</f>
        <v>0</v>
      </c>
      <c r="H25" s="169">
        <v>0.00067</v>
      </c>
      <c r="I25" s="170">
        <f>E25*H25</f>
        <v>0.74839</v>
      </c>
      <c r="J25" s="169">
        <v>-0.131</v>
      </c>
      <c r="K25" s="170">
        <f>E25*J25</f>
        <v>-146.327</v>
      </c>
      <c r="O25" s="162">
        <v>2</v>
      </c>
      <c r="AA25" s="139">
        <v>1</v>
      </c>
      <c r="AB25" s="139">
        <v>0</v>
      </c>
      <c r="AC25" s="139">
        <v>0</v>
      </c>
      <c r="AZ25" s="139">
        <v>1</v>
      </c>
      <c r="BA25" s="139">
        <f>IF(AZ25=1,G25,0)</f>
        <v>0</v>
      </c>
      <c r="BB25" s="139">
        <f>IF(AZ25=2,G25,0)</f>
        <v>0</v>
      </c>
      <c r="BC25" s="139">
        <f>IF(AZ25=3,G25,0)</f>
        <v>0</v>
      </c>
      <c r="BD25" s="139">
        <f>IF(AZ25=4,G25,0)</f>
        <v>0</v>
      </c>
      <c r="BE25" s="139">
        <f>IF(AZ25=5,G25,0)</f>
        <v>0</v>
      </c>
      <c r="CA25" s="162">
        <v>1</v>
      </c>
      <c r="CB25" s="162">
        <v>0</v>
      </c>
    </row>
    <row r="26" spans="1:15" ht="12.75">
      <c r="A26" s="171"/>
      <c r="B26" s="174"/>
      <c r="C26" s="246" t="s">
        <v>118</v>
      </c>
      <c r="D26" s="247"/>
      <c r="E26" s="175">
        <v>1117</v>
      </c>
      <c r="F26" s="206"/>
      <c r="G26" s="207"/>
      <c r="H26" s="176"/>
      <c r="I26" s="172"/>
      <c r="J26" s="177"/>
      <c r="K26" s="172"/>
      <c r="M26" s="173" t="s">
        <v>90</v>
      </c>
      <c r="O26" s="162"/>
    </row>
    <row r="27" spans="1:80" ht="12.75">
      <c r="A27" s="163">
        <v>9</v>
      </c>
      <c r="B27" s="164" t="s">
        <v>123</v>
      </c>
      <c r="C27" s="165" t="s">
        <v>124</v>
      </c>
      <c r="D27" s="166" t="s">
        <v>78</v>
      </c>
      <c r="E27" s="167">
        <v>134</v>
      </c>
      <c r="F27" s="214"/>
      <c r="G27" s="168">
        <f>F27*E27</f>
        <v>0</v>
      </c>
      <c r="H27" s="169">
        <v>0.00128</v>
      </c>
      <c r="I27" s="170">
        <f>E27*H27</f>
        <v>0.17152</v>
      </c>
      <c r="J27" s="169">
        <v>-1.8</v>
      </c>
      <c r="K27" s="170">
        <f>E27*J27</f>
        <v>-241.20000000000002</v>
      </c>
      <c r="O27" s="162">
        <v>2</v>
      </c>
      <c r="AA27" s="139">
        <v>1</v>
      </c>
      <c r="AB27" s="139">
        <v>1</v>
      </c>
      <c r="AC27" s="139">
        <v>1</v>
      </c>
      <c r="AZ27" s="139">
        <v>1</v>
      </c>
      <c r="BA27" s="139">
        <f>IF(AZ27=1,G27,0)</f>
        <v>0</v>
      </c>
      <c r="BB27" s="139">
        <f>IF(AZ27=2,G27,0)</f>
        <v>0</v>
      </c>
      <c r="BC27" s="139">
        <f>IF(AZ27=3,G27,0)</f>
        <v>0</v>
      </c>
      <c r="BD27" s="139">
        <f>IF(AZ27=4,G27,0)</f>
        <v>0</v>
      </c>
      <c r="BE27" s="139">
        <f>IF(AZ27=5,G27,0)</f>
        <v>0</v>
      </c>
      <c r="CA27" s="162">
        <v>1</v>
      </c>
      <c r="CB27" s="162">
        <v>1</v>
      </c>
    </row>
    <row r="28" spans="1:15" ht="12.75">
      <c r="A28" s="171"/>
      <c r="B28" s="174"/>
      <c r="C28" s="246" t="s">
        <v>125</v>
      </c>
      <c r="D28" s="247"/>
      <c r="E28" s="175">
        <v>134</v>
      </c>
      <c r="F28" s="206"/>
      <c r="G28" s="207"/>
      <c r="H28" s="176"/>
      <c r="I28" s="172"/>
      <c r="J28" s="177"/>
      <c r="K28" s="172"/>
      <c r="M28" s="173" t="s">
        <v>91</v>
      </c>
      <c r="O28" s="162"/>
    </row>
    <row r="29" spans="1:80" ht="12.75">
      <c r="A29" s="163">
        <v>10</v>
      </c>
      <c r="B29" s="164" t="s">
        <v>126</v>
      </c>
      <c r="C29" s="165" t="s">
        <v>127</v>
      </c>
      <c r="D29" s="166" t="s">
        <v>78</v>
      </c>
      <c r="E29" s="167">
        <v>5</v>
      </c>
      <c r="F29" s="214"/>
      <c r="G29" s="168">
        <f>F29*E29</f>
        <v>0</v>
      </c>
      <c r="H29" s="169">
        <v>0</v>
      </c>
      <c r="I29" s="170">
        <f>E29*H29</f>
        <v>0</v>
      </c>
      <c r="J29" s="169">
        <v>-0.02</v>
      </c>
      <c r="K29" s="170">
        <f>E29*J29</f>
        <v>-0.1</v>
      </c>
      <c r="O29" s="162">
        <v>2</v>
      </c>
      <c r="AA29" s="139">
        <v>1</v>
      </c>
      <c r="AB29" s="139">
        <v>1</v>
      </c>
      <c r="AC29" s="139">
        <v>1</v>
      </c>
      <c r="AZ29" s="139">
        <v>1</v>
      </c>
      <c r="BA29" s="139">
        <f>IF(AZ29=1,G29,0)</f>
        <v>0</v>
      </c>
      <c r="BB29" s="139">
        <f>IF(AZ29=2,G29,0)</f>
        <v>0</v>
      </c>
      <c r="BC29" s="139">
        <f>IF(AZ29=3,G29,0)</f>
        <v>0</v>
      </c>
      <c r="BD29" s="139">
        <f>IF(AZ29=4,G29,0)</f>
        <v>0</v>
      </c>
      <c r="BE29" s="139">
        <f>IF(AZ29=5,G29,0)</f>
        <v>0</v>
      </c>
      <c r="CA29" s="162">
        <v>1</v>
      </c>
      <c r="CB29" s="162">
        <v>1</v>
      </c>
    </row>
    <row r="30" spans="1:80" ht="12.75">
      <c r="A30" s="163">
        <v>11</v>
      </c>
      <c r="B30" s="164"/>
      <c r="C30" s="165" t="s">
        <v>128</v>
      </c>
      <c r="D30" s="166" t="s">
        <v>78</v>
      </c>
      <c r="E30" s="167">
        <v>5</v>
      </c>
      <c r="F30" s="214"/>
      <c r="G30" s="168">
        <f>F30*E30</f>
        <v>0</v>
      </c>
      <c r="H30" s="169">
        <v>0.00034</v>
      </c>
      <c r="I30" s="170">
        <f>E30*H30</f>
        <v>0.0017000000000000001</v>
      </c>
      <c r="J30" s="169">
        <v>-0.545</v>
      </c>
      <c r="K30" s="170">
        <f>E30*J30</f>
        <v>-2.725</v>
      </c>
      <c r="O30" s="162">
        <v>2</v>
      </c>
      <c r="AA30" s="139">
        <v>1</v>
      </c>
      <c r="AB30" s="139">
        <v>1</v>
      </c>
      <c r="AC30" s="139">
        <v>1</v>
      </c>
      <c r="AZ30" s="139">
        <v>1</v>
      </c>
      <c r="BA30" s="139">
        <f>IF(AZ30=1,G30,0)</f>
        <v>0</v>
      </c>
      <c r="BB30" s="139">
        <f>IF(AZ30=2,G30,0)</f>
        <v>0</v>
      </c>
      <c r="BC30" s="139">
        <f>IF(AZ30=3,G30,0)</f>
        <v>0</v>
      </c>
      <c r="BD30" s="139">
        <f>IF(AZ30=4,G30,0)</f>
        <v>0</v>
      </c>
      <c r="BE30" s="139">
        <f>IF(AZ30=5,G30,0)</f>
        <v>0</v>
      </c>
      <c r="CA30" s="162">
        <v>1</v>
      </c>
      <c r="CB30" s="162">
        <v>1</v>
      </c>
    </row>
    <row r="31" spans="1:57" ht="12.75">
      <c r="A31" s="178"/>
      <c r="B31" s="179" t="s">
        <v>77</v>
      </c>
      <c r="C31" s="180" t="s">
        <v>89</v>
      </c>
      <c r="D31" s="181"/>
      <c r="E31" s="182"/>
      <c r="F31" s="183"/>
      <c r="G31" s="184">
        <f>SUM(G25:G30)</f>
        <v>0</v>
      </c>
      <c r="H31" s="185"/>
      <c r="I31" s="186">
        <f>SUM(I16:I30)</f>
        <v>1.01097</v>
      </c>
      <c r="J31" s="185"/>
      <c r="K31" s="186">
        <f>SUM(K16:K30)</f>
        <v>-390.3520000000001</v>
      </c>
      <c r="O31" s="162">
        <v>4</v>
      </c>
      <c r="BA31" s="187">
        <f>SUM(BA16:BA30)</f>
        <v>0</v>
      </c>
      <c r="BB31" s="187">
        <f>SUM(BB16:BB30)</f>
        <v>0</v>
      </c>
      <c r="BC31" s="187">
        <f>SUM(BC16:BC30)</f>
        <v>0</v>
      </c>
      <c r="BD31" s="187">
        <f>SUM(BD16:BD30)</f>
        <v>0</v>
      </c>
      <c r="BE31" s="187">
        <f>SUM(BE16:BE30)</f>
        <v>0</v>
      </c>
    </row>
    <row r="32" spans="1:15" ht="12.75">
      <c r="A32" s="152" t="s">
        <v>76</v>
      </c>
      <c r="B32" s="153" t="s">
        <v>140</v>
      </c>
      <c r="C32" s="154" t="s">
        <v>162</v>
      </c>
      <c r="D32" s="155"/>
      <c r="E32" s="156"/>
      <c r="F32" s="156"/>
      <c r="G32" s="157"/>
      <c r="H32" s="158"/>
      <c r="I32" s="159"/>
      <c r="J32" s="160"/>
      <c r="K32" s="161"/>
      <c r="O32" s="162">
        <v>1</v>
      </c>
    </row>
    <row r="33" spans="1:80" ht="12.75">
      <c r="A33" s="163">
        <v>12</v>
      </c>
      <c r="B33" s="164" t="s">
        <v>141</v>
      </c>
      <c r="C33" s="165" t="s">
        <v>142</v>
      </c>
      <c r="D33" s="166" t="s">
        <v>80</v>
      </c>
      <c r="E33" s="167">
        <v>25</v>
      </c>
      <c r="F33" s="214"/>
      <c r="G33" s="168">
        <f>F33*E33</f>
        <v>0</v>
      </c>
      <c r="H33" s="169">
        <v>0.00029</v>
      </c>
      <c r="I33" s="170">
        <f>E33*H33</f>
        <v>0.00725</v>
      </c>
      <c r="J33" s="169"/>
      <c r="K33" s="170">
        <f>E33*J33</f>
        <v>0</v>
      </c>
      <c r="O33" s="162">
        <v>2</v>
      </c>
      <c r="AA33" s="139">
        <v>3</v>
      </c>
      <c r="AB33" s="139">
        <v>0</v>
      </c>
      <c r="AC33" s="139" t="s">
        <v>93</v>
      </c>
      <c r="AZ33" s="139">
        <v>2</v>
      </c>
      <c r="BA33" s="139">
        <f>IF(AZ33=1,G33,0)</f>
        <v>0</v>
      </c>
      <c r="BB33" s="139">
        <f>IF(AZ33=2,G33,0)</f>
        <v>0</v>
      </c>
      <c r="BC33" s="139">
        <f>IF(AZ33=3,G33,0)</f>
        <v>0</v>
      </c>
      <c r="BD33" s="139">
        <f>IF(AZ33=4,G33,0)</f>
        <v>0</v>
      </c>
      <c r="BE33" s="139">
        <f>IF(AZ33=5,G33,0)</f>
        <v>0</v>
      </c>
      <c r="CA33" s="162">
        <v>3</v>
      </c>
      <c r="CB33" s="162">
        <v>0</v>
      </c>
    </row>
    <row r="34" spans="1:80" ht="22.5">
      <c r="A34" s="163">
        <v>13</v>
      </c>
      <c r="B34" s="164" t="s">
        <v>143</v>
      </c>
      <c r="C34" s="198" t="s">
        <v>144</v>
      </c>
      <c r="D34" s="202" t="s">
        <v>80</v>
      </c>
      <c r="E34" s="203">
        <v>25</v>
      </c>
      <c r="F34" s="215"/>
      <c r="G34" s="168">
        <f>F34*E34</f>
        <v>0</v>
      </c>
      <c r="H34" s="199"/>
      <c r="I34" s="170"/>
      <c r="J34" s="199"/>
      <c r="K34" s="170"/>
      <c r="O34" s="162"/>
      <c r="CA34" s="162"/>
      <c r="CB34" s="162"/>
    </row>
    <row r="35" spans="1:57" ht="12.75">
      <c r="A35" s="178"/>
      <c r="B35" s="179" t="s">
        <v>77</v>
      </c>
      <c r="C35" s="180" t="s">
        <v>145</v>
      </c>
      <c r="D35" s="181"/>
      <c r="E35" s="182"/>
      <c r="F35" s="183"/>
      <c r="G35" s="184">
        <f>SUM(G33:G34)</f>
        <v>0</v>
      </c>
      <c r="H35" s="185"/>
      <c r="I35" s="186">
        <f>SUM(I32:I33)</f>
        <v>0.00725</v>
      </c>
      <c r="J35" s="185"/>
      <c r="K35" s="186">
        <f>SUM(K32:K33)</f>
        <v>0</v>
      </c>
      <c r="O35" s="162">
        <v>4</v>
      </c>
      <c r="BA35" s="187">
        <f>SUM(BA32:BA33)</f>
        <v>0</v>
      </c>
      <c r="BB35" s="187">
        <f>SUM(BB32:BB33)</f>
        <v>0</v>
      </c>
      <c r="BC35" s="187">
        <f>SUM(BC32:BC33)</f>
        <v>0</v>
      </c>
      <c r="BD35" s="187">
        <f>SUM(BD32:BD33)</f>
        <v>0</v>
      </c>
      <c r="BE35" s="187">
        <f>SUM(BE32:BE33)</f>
        <v>0</v>
      </c>
    </row>
    <row r="36" spans="1:15" ht="12.75">
      <c r="A36" s="152" t="s">
        <v>76</v>
      </c>
      <c r="B36" s="153" t="s">
        <v>146</v>
      </c>
      <c r="C36" s="154" t="s">
        <v>147</v>
      </c>
      <c r="D36" s="155"/>
      <c r="E36" s="156"/>
      <c r="F36" s="156"/>
      <c r="G36" s="157"/>
      <c r="H36" s="158"/>
      <c r="I36" s="159"/>
      <c r="J36" s="160"/>
      <c r="K36" s="161"/>
      <c r="O36" s="162">
        <v>1</v>
      </c>
    </row>
    <row r="37" spans="1:80" ht="12.75">
      <c r="A37" s="163">
        <v>14</v>
      </c>
      <c r="B37" s="164" t="s">
        <v>149</v>
      </c>
      <c r="C37" s="164" t="s">
        <v>148</v>
      </c>
      <c r="D37" s="166" t="s">
        <v>80</v>
      </c>
      <c r="E37" s="167">
        <v>25</v>
      </c>
      <c r="F37" s="214"/>
      <c r="G37" s="168">
        <f>F37*E37</f>
        <v>0</v>
      </c>
      <c r="H37" s="169">
        <v>0.00029</v>
      </c>
      <c r="I37" s="170">
        <f>E37*H37</f>
        <v>0.00725</v>
      </c>
      <c r="J37" s="169"/>
      <c r="K37" s="170">
        <f>E37*J37</f>
        <v>0</v>
      </c>
      <c r="O37" s="162">
        <v>2</v>
      </c>
      <c r="AA37" s="139">
        <v>3</v>
      </c>
      <c r="AB37" s="139">
        <v>0</v>
      </c>
      <c r="AC37" s="139" t="s">
        <v>93</v>
      </c>
      <c r="AZ37" s="139">
        <v>2</v>
      </c>
      <c r="BA37" s="139">
        <f>IF(AZ37=1,G37,0)</f>
        <v>0</v>
      </c>
      <c r="BB37" s="139">
        <f>IF(AZ37=2,G37,0)</f>
        <v>0</v>
      </c>
      <c r="BC37" s="139">
        <f>IF(AZ37=3,G37,0)</f>
        <v>0</v>
      </c>
      <c r="BD37" s="139">
        <f>IF(AZ37=4,G37,0)</f>
        <v>0</v>
      </c>
      <c r="BE37" s="139">
        <f>IF(AZ37=5,G37,0)</f>
        <v>0</v>
      </c>
      <c r="CA37" s="162">
        <v>3</v>
      </c>
      <c r="CB37" s="162">
        <v>0</v>
      </c>
    </row>
    <row r="38" spans="1:80" ht="12.75">
      <c r="A38" s="163">
        <v>15</v>
      </c>
      <c r="B38" s="164" t="s">
        <v>150</v>
      </c>
      <c r="C38" s="208" t="s">
        <v>151</v>
      </c>
      <c r="D38" s="166" t="s">
        <v>80</v>
      </c>
      <c r="E38" s="167">
        <v>25</v>
      </c>
      <c r="F38" s="215"/>
      <c r="G38" s="168">
        <f aca="true" t="shared" si="1" ref="G38:G40">F38*E38</f>
        <v>0</v>
      </c>
      <c r="H38" s="199"/>
      <c r="I38" s="170"/>
      <c r="J38" s="199"/>
      <c r="K38" s="170"/>
      <c r="O38" s="162"/>
      <c r="CA38" s="162"/>
      <c r="CB38" s="162"/>
    </row>
    <row r="39" spans="1:80" ht="12.75">
      <c r="A39" s="163">
        <v>16</v>
      </c>
      <c r="B39" s="164"/>
      <c r="C39" s="208" t="s">
        <v>172</v>
      </c>
      <c r="D39" s="166" t="s">
        <v>80</v>
      </c>
      <c r="E39" s="167">
        <v>95</v>
      </c>
      <c r="F39" s="215"/>
      <c r="G39" s="168">
        <f t="shared" si="1"/>
        <v>0</v>
      </c>
      <c r="H39" s="199"/>
      <c r="I39" s="170"/>
      <c r="J39" s="199"/>
      <c r="K39" s="170"/>
      <c r="O39" s="162"/>
      <c r="CA39" s="162"/>
      <c r="CB39" s="162"/>
    </row>
    <row r="40" spans="1:80" ht="12.75">
      <c r="A40" s="163">
        <v>17</v>
      </c>
      <c r="B40" s="164" t="s">
        <v>153</v>
      </c>
      <c r="C40" s="208" t="s">
        <v>154</v>
      </c>
      <c r="D40" s="202" t="s">
        <v>79</v>
      </c>
      <c r="E40" s="203">
        <v>3.5</v>
      </c>
      <c r="F40" s="215"/>
      <c r="G40" s="168">
        <f t="shared" si="1"/>
        <v>0</v>
      </c>
      <c r="H40" s="199"/>
      <c r="I40" s="170"/>
      <c r="J40" s="199"/>
      <c r="K40" s="170"/>
      <c r="O40" s="162"/>
      <c r="CA40" s="162"/>
      <c r="CB40" s="162"/>
    </row>
    <row r="41" spans="1:57" ht="12.75">
      <c r="A41" s="178"/>
      <c r="B41" s="179" t="s">
        <v>77</v>
      </c>
      <c r="C41" s="180" t="s">
        <v>152</v>
      </c>
      <c r="D41" s="181"/>
      <c r="E41" s="182"/>
      <c r="F41" s="183"/>
      <c r="G41" s="184">
        <f>SUM(G37:G40)</f>
        <v>0</v>
      </c>
      <c r="H41" s="185"/>
      <c r="I41" s="186">
        <f>SUM(I36:I37)</f>
        <v>0.00725</v>
      </c>
      <c r="J41" s="185"/>
      <c r="K41" s="186">
        <f>SUM(K36:K37)</f>
        <v>0</v>
      </c>
      <c r="O41" s="162">
        <v>4</v>
      </c>
      <c r="BA41" s="187">
        <f>SUM(BA36:BA37)</f>
        <v>0</v>
      </c>
      <c r="BB41" s="187">
        <f>SUM(BB36:BB37)</f>
        <v>0</v>
      </c>
      <c r="BC41" s="187">
        <f>SUM(BC36:BC37)</f>
        <v>0</v>
      </c>
      <c r="BD41" s="187">
        <f>SUM(BD36:BD37)</f>
        <v>0</v>
      </c>
      <c r="BE41" s="187">
        <f>SUM(BE36:BE37)</f>
        <v>0</v>
      </c>
    </row>
    <row r="42" spans="1:15" ht="12.75">
      <c r="A42" s="152" t="s">
        <v>76</v>
      </c>
      <c r="B42" s="153" t="s">
        <v>155</v>
      </c>
      <c r="C42" s="154" t="s">
        <v>156</v>
      </c>
      <c r="D42" s="155"/>
      <c r="E42" s="156"/>
      <c r="F42" s="156"/>
      <c r="G42" s="157"/>
      <c r="H42" s="158"/>
      <c r="I42" s="159"/>
      <c r="J42" s="160"/>
      <c r="K42" s="161"/>
      <c r="O42" s="162">
        <v>1</v>
      </c>
    </row>
    <row r="43" spans="1:80" ht="12.75">
      <c r="A43" s="163">
        <v>17</v>
      </c>
      <c r="B43" s="164" t="s">
        <v>157</v>
      </c>
      <c r="C43" s="164" t="s">
        <v>158</v>
      </c>
      <c r="D43" s="166" t="s">
        <v>80</v>
      </c>
      <c r="E43" s="167">
        <v>25</v>
      </c>
      <c r="F43" s="214"/>
      <c r="G43" s="168">
        <f>F43*E43</f>
        <v>0</v>
      </c>
      <c r="H43" s="169">
        <v>0.00029</v>
      </c>
      <c r="I43" s="170">
        <f>E43*H43</f>
        <v>0.00725</v>
      </c>
      <c r="J43" s="169"/>
      <c r="K43" s="170">
        <f>E43*J43</f>
        <v>0</v>
      </c>
      <c r="O43" s="162">
        <v>2</v>
      </c>
      <c r="AA43" s="139">
        <v>3</v>
      </c>
      <c r="AB43" s="139">
        <v>0</v>
      </c>
      <c r="AC43" s="139" t="s">
        <v>93</v>
      </c>
      <c r="AZ43" s="139">
        <v>2</v>
      </c>
      <c r="BA43" s="139">
        <f>IF(AZ43=1,G43,0)</f>
        <v>0</v>
      </c>
      <c r="BB43" s="139">
        <f>IF(AZ43=2,G43,0)</f>
        <v>0</v>
      </c>
      <c r="BC43" s="139">
        <f>IF(AZ43=3,G43,0)</f>
        <v>0</v>
      </c>
      <c r="BD43" s="139">
        <f>IF(AZ43=4,G43,0)</f>
        <v>0</v>
      </c>
      <c r="BE43" s="139">
        <f>IF(AZ43=5,G43,0)</f>
        <v>0</v>
      </c>
      <c r="CA43" s="162">
        <v>3</v>
      </c>
      <c r="CB43" s="162">
        <v>0</v>
      </c>
    </row>
    <row r="44" spans="1:80" ht="12.75">
      <c r="A44" s="163">
        <v>18</v>
      </c>
      <c r="B44" s="164" t="s">
        <v>159</v>
      </c>
      <c r="C44" s="208" t="s">
        <v>160</v>
      </c>
      <c r="D44" s="202" t="s">
        <v>80</v>
      </c>
      <c r="E44" s="203">
        <v>25</v>
      </c>
      <c r="F44" s="215"/>
      <c r="G44" s="168">
        <f>F44*E44</f>
        <v>0</v>
      </c>
      <c r="H44" s="199"/>
      <c r="I44" s="170"/>
      <c r="J44" s="199"/>
      <c r="K44" s="170"/>
      <c r="O44" s="162"/>
      <c r="CA44" s="162"/>
      <c r="CB44" s="162"/>
    </row>
    <row r="45" spans="1:57" ht="12.75">
      <c r="A45" s="178"/>
      <c r="B45" s="179" t="s">
        <v>77</v>
      </c>
      <c r="C45" s="180" t="s">
        <v>161</v>
      </c>
      <c r="D45" s="181"/>
      <c r="E45" s="182"/>
      <c r="F45" s="183"/>
      <c r="G45" s="184">
        <f>SUM(G43:G44)</f>
        <v>0</v>
      </c>
      <c r="H45" s="185"/>
      <c r="I45" s="186">
        <f>SUM(I42:I43)</f>
        <v>0.00725</v>
      </c>
      <c r="J45" s="185"/>
      <c r="K45" s="186">
        <f>SUM(K42:K43)</f>
        <v>0</v>
      </c>
      <c r="O45" s="162">
        <v>4</v>
      </c>
      <c r="BA45" s="187">
        <f>SUM(BA42:BA43)</f>
        <v>0</v>
      </c>
      <c r="BB45" s="187">
        <f>SUM(BB42:BB43)</f>
        <v>0</v>
      </c>
      <c r="BC45" s="187">
        <f>SUM(BC42:BC43)</f>
        <v>0</v>
      </c>
      <c r="BD45" s="187">
        <f>SUM(BD42:BD43)</f>
        <v>0</v>
      </c>
      <c r="BE45" s="187">
        <f>SUM(BE42:BE43)</f>
        <v>0</v>
      </c>
    </row>
    <row r="46" spans="1:57" ht="12.75">
      <c r="A46" s="152" t="s">
        <v>76</v>
      </c>
      <c r="B46" s="153" t="s">
        <v>92</v>
      </c>
      <c r="C46" s="154" t="s">
        <v>170</v>
      </c>
      <c r="D46" s="155"/>
      <c r="E46" s="156"/>
      <c r="F46" s="156"/>
      <c r="G46" s="157"/>
      <c r="H46" s="200"/>
      <c r="I46" s="201"/>
      <c r="J46" s="200"/>
      <c r="K46" s="201"/>
      <c r="O46" s="162"/>
      <c r="BA46" s="187"/>
      <c r="BB46" s="187"/>
      <c r="BC46" s="187"/>
      <c r="BD46" s="187"/>
      <c r="BE46" s="187"/>
    </row>
    <row r="47" spans="1:57" ht="12.75">
      <c r="A47" s="163">
        <v>19</v>
      </c>
      <c r="B47" s="164" t="s">
        <v>164</v>
      </c>
      <c r="C47" s="165" t="s">
        <v>165</v>
      </c>
      <c r="D47" s="166" t="s">
        <v>79</v>
      </c>
      <c r="E47" s="167">
        <v>251</v>
      </c>
      <c r="F47" s="214"/>
      <c r="G47" s="168">
        <f aca="true" t="shared" si="2" ref="G47">F47*E47</f>
        <v>0</v>
      </c>
      <c r="H47" s="200"/>
      <c r="I47" s="201"/>
      <c r="J47" s="200"/>
      <c r="K47" s="201"/>
      <c r="O47" s="162"/>
      <c r="BA47" s="187"/>
      <c r="BB47" s="187"/>
      <c r="BC47" s="187"/>
      <c r="BD47" s="187"/>
      <c r="BE47" s="187"/>
    </row>
    <row r="48" spans="1:80" ht="12.75" customHeight="1">
      <c r="A48" s="163">
        <v>20</v>
      </c>
      <c r="B48" s="164" t="s">
        <v>163</v>
      </c>
      <c r="C48" s="165" t="s">
        <v>129</v>
      </c>
      <c r="D48" s="166" t="s">
        <v>79</v>
      </c>
      <c r="E48" s="167">
        <v>2510</v>
      </c>
      <c r="F48" s="214"/>
      <c r="G48" s="168">
        <f aca="true" t="shared" si="3" ref="G48:G53">F48*E48</f>
        <v>0</v>
      </c>
      <c r="H48" s="169">
        <v>0</v>
      </c>
      <c r="I48" s="170">
        <f aca="true" t="shared" si="4" ref="I48:I53">E48*H48</f>
        <v>0</v>
      </c>
      <c r="J48" s="169"/>
      <c r="K48" s="170">
        <f aca="true" t="shared" si="5" ref="K48:K53">E48*J48</f>
        <v>0</v>
      </c>
      <c r="O48" s="162">
        <v>2</v>
      </c>
      <c r="AA48" s="139">
        <v>8</v>
      </c>
      <c r="AB48" s="139">
        <v>0</v>
      </c>
      <c r="AC48" s="139">
        <v>3</v>
      </c>
      <c r="AZ48" s="139">
        <v>1</v>
      </c>
      <c r="BA48" s="139">
        <f aca="true" t="shared" si="6" ref="BA48:BA53">IF(AZ48=1,G48,0)</f>
        <v>0</v>
      </c>
      <c r="BB48" s="139">
        <f aca="true" t="shared" si="7" ref="BB48:BB53">IF(AZ48=2,G48,0)</f>
        <v>0</v>
      </c>
      <c r="BC48" s="139">
        <f aca="true" t="shared" si="8" ref="BC48:BC53">IF(AZ48=3,G48,0)</f>
        <v>0</v>
      </c>
      <c r="BD48" s="139">
        <f aca="true" t="shared" si="9" ref="BD48:BD53">IF(AZ48=4,G48,0)</f>
        <v>0</v>
      </c>
      <c r="BE48" s="139">
        <f aca="true" t="shared" si="10" ref="BE48:BE53">IF(AZ48=5,G48,0)</f>
        <v>0</v>
      </c>
      <c r="CA48" s="162">
        <v>8</v>
      </c>
      <c r="CB48" s="162">
        <v>0</v>
      </c>
    </row>
    <row r="49" spans="1:80" ht="12.75">
      <c r="A49" s="163">
        <v>21</v>
      </c>
      <c r="B49" s="164" t="s">
        <v>130</v>
      </c>
      <c r="C49" s="165" t="s">
        <v>131</v>
      </c>
      <c r="D49" s="166" t="s">
        <v>82</v>
      </c>
      <c r="E49" s="167">
        <v>20</v>
      </c>
      <c r="F49" s="214"/>
      <c r="G49" s="168">
        <f t="shared" si="3"/>
        <v>0</v>
      </c>
      <c r="H49" s="169">
        <v>0</v>
      </c>
      <c r="I49" s="170">
        <f t="shared" si="4"/>
        <v>0</v>
      </c>
      <c r="J49" s="169"/>
      <c r="K49" s="170">
        <f t="shared" si="5"/>
        <v>0</v>
      </c>
      <c r="O49" s="162">
        <v>2</v>
      </c>
      <c r="AA49" s="139">
        <v>8</v>
      </c>
      <c r="AB49" s="139">
        <v>0</v>
      </c>
      <c r="AC49" s="139">
        <v>3</v>
      </c>
      <c r="AZ49" s="139">
        <v>1</v>
      </c>
      <c r="BA49" s="139">
        <f t="shared" si="6"/>
        <v>0</v>
      </c>
      <c r="BB49" s="139">
        <f t="shared" si="7"/>
        <v>0</v>
      </c>
      <c r="BC49" s="139">
        <f t="shared" si="8"/>
        <v>0</v>
      </c>
      <c r="BD49" s="139">
        <f t="shared" si="9"/>
        <v>0</v>
      </c>
      <c r="BE49" s="139">
        <f t="shared" si="10"/>
        <v>0</v>
      </c>
      <c r="CA49" s="162">
        <v>8</v>
      </c>
      <c r="CB49" s="162">
        <v>0</v>
      </c>
    </row>
    <row r="50" spans="1:80" ht="12.75">
      <c r="A50" s="163">
        <v>22</v>
      </c>
      <c r="B50" s="164" t="s">
        <v>132</v>
      </c>
      <c r="C50" s="165" t="s">
        <v>133</v>
      </c>
      <c r="D50" s="166" t="s">
        <v>79</v>
      </c>
      <c r="E50" s="167">
        <v>251</v>
      </c>
      <c r="F50" s="214"/>
      <c r="G50" s="168">
        <f t="shared" si="3"/>
        <v>0</v>
      </c>
      <c r="H50" s="169"/>
      <c r="I50" s="170"/>
      <c r="J50" s="169"/>
      <c r="K50" s="170"/>
      <c r="O50" s="162"/>
      <c r="CA50" s="162"/>
      <c r="CB50" s="162"/>
    </row>
    <row r="51" spans="1:80" ht="12.75">
      <c r="A51" s="163">
        <v>23</v>
      </c>
      <c r="B51" s="164" t="s">
        <v>135</v>
      </c>
      <c r="C51" s="164" t="s">
        <v>134</v>
      </c>
      <c r="D51" s="166" t="s">
        <v>79</v>
      </c>
      <c r="E51" s="167">
        <v>2510</v>
      </c>
      <c r="F51" s="214"/>
      <c r="G51" s="168">
        <f t="shared" si="3"/>
        <v>0</v>
      </c>
      <c r="H51" s="169"/>
      <c r="I51" s="170"/>
      <c r="J51" s="169"/>
      <c r="K51" s="170"/>
      <c r="O51" s="162"/>
      <c r="CA51" s="162"/>
      <c r="CB51" s="162"/>
    </row>
    <row r="52" spans="1:80" ht="12.75">
      <c r="A52" s="163">
        <v>24</v>
      </c>
      <c r="B52" s="164" t="s">
        <v>136</v>
      </c>
      <c r="C52" s="164" t="s">
        <v>137</v>
      </c>
      <c r="D52" s="166" t="s">
        <v>79</v>
      </c>
      <c r="E52" s="167">
        <v>251</v>
      </c>
      <c r="F52" s="214"/>
      <c r="G52" s="168">
        <f t="shared" si="3"/>
        <v>0</v>
      </c>
      <c r="H52" s="169"/>
      <c r="I52" s="170"/>
      <c r="J52" s="169"/>
      <c r="K52" s="170"/>
      <c r="O52" s="162"/>
      <c r="CA52" s="162"/>
      <c r="CB52" s="162"/>
    </row>
    <row r="53" spans="1:80" ht="12.75">
      <c r="A53" s="163">
        <v>25</v>
      </c>
      <c r="B53" s="164" t="s">
        <v>138</v>
      </c>
      <c r="C53" s="165" t="s">
        <v>139</v>
      </c>
      <c r="D53" s="166" t="s">
        <v>79</v>
      </c>
      <c r="E53" s="167">
        <v>251</v>
      </c>
      <c r="F53" s="214"/>
      <c r="G53" s="168">
        <f t="shared" si="3"/>
        <v>0</v>
      </c>
      <c r="H53" s="169">
        <v>0</v>
      </c>
      <c r="I53" s="170">
        <f t="shared" si="4"/>
        <v>0</v>
      </c>
      <c r="J53" s="169"/>
      <c r="K53" s="170">
        <f t="shared" si="5"/>
        <v>0</v>
      </c>
      <c r="O53" s="162">
        <v>2</v>
      </c>
      <c r="AA53" s="139">
        <v>8</v>
      </c>
      <c r="AB53" s="139">
        <v>0</v>
      </c>
      <c r="AC53" s="139">
        <v>3</v>
      </c>
      <c r="AZ53" s="139">
        <v>1</v>
      </c>
      <c r="BA53" s="139">
        <f t="shared" si="6"/>
        <v>0</v>
      </c>
      <c r="BB53" s="139">
        <f t="shared" si="7"/>
        <v>0</v>
      </c>
      <c r="BC53" s="139">
        <f t="shared" si="8"/>
        <v>0</v>
      </c>
      <c r="BD53" s="139">
        <f t="shared" si="9"/>
        <v>0</v>
      </c>
      <c r="BE53" s="139">
        <f t="shared" si="10"/>
        <v>0</v>
      </c>
      <c r="CA53" s="162">
        <v>8</v>
      </c>
      <c r="CB53" s="162">
        <v>0</v>
      </c>
    </row>
    <row r="54" spans="1:57" ht="12.75">
      <c r="A54" s="178"/>
      <c r="B54" s="179" t="s">
        <v>77</v>
      </c>
      <c r="C54" s="180" t="s">
        <v>171</v>
      </c>
      <c r="D54" s="181"/>
      <c r="E54" s="182"/>
      <c r="F54" s="183"/>
      <c r="G54" s="184">
        <f>SUM(G47:G53)</f>
        <v>0</v>
      </c>
      <c r="H54" s="185"/>
      <c r="I54" s="186">
        <f>SUM(I45:I53)</f>
        <v>0.00725</v>
      </c>
      <c r="J54" s="185"/>
      <c r="K54" s="186">
        <f>SUM(K45:K53)</f>
        <v>0</v>
      </c>
      <c r="O54" s="162">
        <v>4</v>
      </c>
      <c r="BA54" s="187">
        <f>SUM(BA45:BA53)</f>
        <v>0</v>
      </c>
      <c r="BB54" s="187">
        <f>SUM(BB45:BB53)</f>
        <v>0</v>
      </c>
      <c r="BC54" s="187">
        <f>SUM(BC45:BC53)</f>
        <v>0</v>
      </c>
      <c r="BD54" s="187">
        <f>SUM(BD45:BD53)</f>
        <v>0</v>
      </c>
      <c r="BE54" s="187">
        <f>SUM(BE45:BE53)</f>
        <v>0</v>
      </c>
    </row>
    <row r="55" ht="12.75">
      <c r="E55" s="139"/>
    </row>
    <row r="56" spans="2:5" ht="12.75">
      <c r="B56" s="216" t="s">
        <v>175</v>
      </c>
      <c r="C56" s="216"/>
      <c r="E56" s="139"/>
    </row>
    <row r="57" ht="12.75">
      <c r="E57" s="139"/>
    </row>
    <row r="58" ht="12.75">
      <c r="E58" s="139"/>
    </row>
    <row r="59" ht="12.75">
      <c r="E59" s="139"/>
    </row>
    <row r="60" ht="12.75">
      <c r="E60" s="139"/>
    </row>
    <row r="61" ht="12.75">
      <c r="E61" s="139"/>
    </row>
    <row r="62" ht="12.75">
      <c r="E62" s="139"/>
    </row>
    <row r="63" ht="12.75">
      <c r="E63" s="139"/>
    </row>
    <row r="64" ht="12.75">
      <c r="E64" s="139"/>
    </row>
    <row r="65" ht="12.75">
      <c r="E65" s="139"/>
    </row>
    <row r="66" ht="12.75">
      <c r="E66" s="139"/>
    </row>
    <row r="67" ht="12.75">
      <c r="E67" s="139"/>
    </row>
    <row r="68" ht="12.75">
      <c r="E68" s="139"/>
    </row>
    <row r="69" ht="12.75">
      <c r="E69" s="139"/>
    </row>
    <row r="70" ht="12.75">
      <c r="E70" s="139"/>
    </row>
    <row r="71" ht="12.75">
      <c r="E71" s="139"/>
    </row>
    <row r="72" ht="12.75">
      <c r="E72" s="139"/>
    </row>
    <row r="73" ht="12.75">
      <c r="E73" s="139"/>
    </row>
    <row r="74" ht="12.75">
      <c r="E74" s="139"/>
    </row>
    <row r="75" ht="12.75">
      <c r="E75" s="139"/>
    </row>
    <row r="76" ht="12.75">
      <c r="E76" s="139"/>
    </row>
    <row r="77" ht="12.75">
      <c r="E77" s="139"/>
    </row>
    <row r="78" spans="1:7" ht="12.75">
      <c r="A78" s="177"/>
      <c r="B78" s="177"/>
      <c r="C78" s="177"/>
      <c r="D78" s="177"/>
      <c r="E78" s="177"/>
      <c r="F78" s="177"/>
      <c r="G78" s="177"/>
    </row>
    <row r="79" spans="1:7" ht="12.75">
      <c r="A79" s="177"/>
      <c r="B79" s="177"/>
      <c r="C79" s="177"/>
      <c r="D79" s="177"/>
      <c r="E79" s="177"/>
      <c r="F79" s="177"/>
      <c r="G79" s="177"/>
    </row>
    <row r="80" spans="1:7" ht="12.75">
      <c r="A80" s="177"/>
      <c r="B80" s="177"/>
      <c r="C80" s="177"/>
      <c r="D80" s="177"/>
      <c r="E80" s="177"/>
      <c r="F80" s="177"/>
      <c r="G80" s="177"/>
    </row>
    <row r="81" spans="1:7" ht="12.75">
      <c r="A81" s="177"/>
      <c r="B81" s="177"/>
      <c r="C81" s="177"/>
      <c r="D81" s="177"/>
      <c r="E81" s="177"/>
      <c r="F81" s="177"/>
      <c r="G81" s="177"/>
    </row>
    <row r="82" ht="12.75">
      <c r="E82" s="139"/>
    </row>
    <row r="83" ht="12.75">
      <c r="E83" s="139"/>
    </row>
    <row r="84" ht="12.75">
      <c r="E84" s="139"/>
    </row>
    <row r="85" ht="12.75">
      <c r="E85" s="139"/>
    </row>
    <row r="86" ht="12.75">
      <c r="E86" s="139"/>
    </row>
    <row r="87" ht="12.75">
      <c r="E87" s="139"/>
    </row>
    <row r="88" ht="12.75">
      <c r="E88" s="139"/>
    </row>
    <row r="89" ht="12.75">
      <c r="E89" s="139"/>
    </row>
    <row r="90" ht="12.75">
      <c r="E90" s="139"/>
    </row>
    <row r="91" ht="12.75">
      <c r="E91" s="139"/>
    </row>
    <row r="92" ht="12.75">
      <c r="E92" s="139"/>
    </row>
    <row r="93" ht="12.75">
      <c r="E93" s="139"/>
    </row>
    <row r="94" ht="12.75">
      <c r="E94" s="139"/>
    </row>
    <row r="95" ht="12.75">
      <c r="E95" s="139"/>
    </row>
    <row r="96" ht="12.75">
      <c r="E96" s="139"/>
    </row>
    <row r="97" ht="12.75">
      <c r="E97" s="139"/>
    </row>
    <row r="98" ht="12.75">
      <c r="E98" s="139"/>
    </row>
    <row r="99" ht="12.75">
      <c r="E99" s="139"/>
    </row>
    <row r="100" ht="12.75">
      <c r="E100" s="139"/>
    </row>
    <row r="101" ht="12.75">
      <c r="E101" s="139"/>
    </row>
    <row r="102" ht="12.75">
      <c r="E102" s="139"/>
    </row>
    <row r="103" ht="12.75">
      <c r="E103" s="139"/>
    </row>
    <row r="104" ht="12.75">
      <c r="E104" s="139"/>
    </row>
    <row r="105" ht="12.75">
      <c r="E105" s="139"/>
    </row>
    <row r="106" ht="12.75">
      <c r="E106" s="139"/>
    </row>
    <row r="107" ht="12.75">
      <c r="E107" s="139"/>
    </row>
    <row r="108" ht="12.75">
      <c r="E108" s="139"/>
    </row>
    <row r="109" ht="12.75">
      <c r="E109" s="139"/>
    </row>
    <row r="110" ht="12.75">
      <c r="E110" s="139"/>
    </row>
    <row r="111" ht="12.75">
      <c r="E111" s="139"/>
    </row>
    <row r="112" ht="12.75">
      <c r="E112" s="139"/>
    </row>
    <row r="113" spans="1:2" ht="12.75">
      <c r="A113" s="188"/>
      <c r="B113" s="188"/>
    </row>
    <row r="114" spans="1:7" ht="12.75">
      <c r="A114" s="177"/>
      <c r="B114" s="177"/>
      <c r="C114" s="189"/>
      <c r="D114" s="189"/>
      <c r="E114" s="190"/>
      <c r="F114" s="189"/>
      <c r="G114" s="191"/>
    </row>
    <row r="115" spans="1:7" ht="12.75">
      <c r="A115" s="192"/>
      <c r="B115" s="192"/>
      <c r="C115" s="177"/>
      <c r="D115" s="177"/>
      <c r="E115" s="193"/>
      <c r="F115" s="177"/>
      <c r="G115" s="177"/>
    </row>
    <row r="116" spans="1:7" ht="12.75">
      <c r="A116" s="177"/>
      <c r="B116" s="177"/>
      <c r="C116" s="177"/>
      <c r="D116" s="177"/>
      <c r="E116" s="193"/>
      <c r="F116" s="177"/>
      <c r="G116" s="177"/>
    </row>
    <row r="117" spans="1:7" ht="12.75">
      <c r="A117" s="177"/>
      <c r="B117" s="177"/>
      <c r="C117" s="177"/>
      <c r="D117" s="177"/>
      <c r="E117" s="193"/>
      <c r="F117" s="177"/>
      <c r="G117" s="177"/>
    </row>
    <row r="118" spans="1:7" ht="12.75">
      <c r="A118" s="177"/>
      <c r="B118" s="177"/>
      <c r="C118" s="177"/>
      <c r="D118" s="177"/>
      <c r="E118" s="193"/>
      <c r="F118" s="177"/>
      <c r="G118" s="177"/>
    </row>
    <row r="119" spans="1:7" ht="12.75">
      <c r="A119" s="177"/>
      <c r="B119" s="177"/>
      <c r="C119" s="177"/>
      <c r="D119" s="177"/>
      <c r="E119" s="193"/>
      <c r="F119" s="177"/>
      <c r="G119" s="177"/>
    </row>
    <row r="120" spans="1:7" ht="12.75">
      <c r="A120" s="177"/>
      <c r="B120" s="177"/>
      <c r="C120" s="177"/>
      <c r="D120" s="177"/>
      <c r="E120" s="193"/>
      <c r="F120" s="177"/>
      <c r="G120" s="177"/>
    </row>
    <row r="121" spans="1:7" ht="12.75">
      <c r="A121" s="177"/>
      <c r="B121" s="177"/>
      <c r="C121" s="177"/>
      <c r="D121" s="177"/>
      <c r="E121" s="193"/>
      <c r="F121" s="177"/>
      <c r="G121" s="177"/>
    </row>
    <row r="122" spans="1:7" ht="12.75">
      <c r="A122" s="177"/>
      <c r="B122" s="177"/>
      <c r="C122" s="177"/>
      <c r="D122" s="177"/>
      <c r="E122" s="193"/>
      <c r="F122" s="177"/>
      <c r="G122" s="177"/>
    </row>
    <row r="123" spans="1:7" ht="12.75">
      <c r="A123" s="177"/>
      <c r="B123" s="177"/>
      <c r="C123" s="177"/>
      <c r="D123" s="177"/>
      <c r="E123" s="193"/>
      <c r="F123" s="177"/>
      <c r="G123" s="177"/>
    </row>
    <row r="124" spans="1:7" ht="12.75">
      <c r="A124" s="177"/>
      <c r="B124" s="177"/>
      <c r="C124" s="177"/>
      <c r="D124" s="177"/>
      <c r="E124" s="193"/>
      <c r="F124" s="177"/>
      <c r="G124" s="177"/>
    </row>
    <row r="125" spans="1:7" ht="12.75">
      <c r="A125" s="177"/>
      <c r="B125" s="177"/>
      <c r="C125" s="177"/>
      <c r="D125" s="177"/>
      <c r="E125" s="193"/>
      <c r="F125" s="177"/>
      <c r="G125" s="177"/>
    </row>
    <row r="126" spans="1:7" ht="12.75">
      <c r="A126" s="177"/>
      <c r="B126" s="177"/>
      <c r="C126" s="177"/>
      <c r="D126" s="177"/>
      <c r="E126" s="193"/>
      <c r="F126" s="177"/>
      <c r="G126" s="177"/>
    </row>
    <row r="127" spans="1:7" ht="12.75">
      <c r="A127" s="177"/>
      <c r="B127" s="177"/>
      <c r="C127" s="177"/>
      <c r="D127" s="177"/>
      <c r="E127" s="193"/>
      <c r="F127" s="177"/>
      <c r="G127" s="177"/>
    </row>
  </sheetData>
  <mergeCells count="6">
    <mergeCell ref="C26:D26"/>
    <mergeCell ref="C28:D28"/>
    <mergeCell ref="A8:B8"/>
    <mergeCell ref="A9:B9"/>
    <mergeCell ref="E9:G9"/>
    <mergeCell ref="C22:D22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landscape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Lyčková Věra (3094)</cp:lastModifiedBy>
  <cp:lastPrinted>2023-11-29T08:20:23Z</cp:lastPrinted>
  <dcterms:created xsi:type="dcterms:W3CDTF">2019-01-06T16:29:25Z</dcterms:created>
  <dcterms:modified xsi:type="dcterms:W3CDTF">2024-02-02T11:56:48Z</dcterms:modified>
  <cp:category/>
  <cp:version/>
  <cp:contentType/>
  <cp:contentStatus/>
</cp:coreProperties>
</file>