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cechova.marcela" reservationPassword="0"/>
  <workbookPr/>
  <bookViews>
    <workbookView xWindow="240" yWindow="120" windowWidth="14940" windowHeight="9225" activeTab="0"/>
  </bookViews>
  <sheets>
    <sheet name="SO 000" sheetId="1" r:id="rId1"/>
    <sheet name="SO 101" sheetId="2" r:id="rId2"/>
  </sheets>
  <definedNames/>
  <calcPr/>
  <webPublishing/>
</workbook>
</file>

<file path=xl/sharedStrings.xml><?xml version="1.0" encoding="utf-8"?>
<sst xmlns="http://schemas.openxmlformats.org/spreadsheetml/2006/main" count="799" uniqueCount="264">
  <si>
    <t>ASPE10</t>
  </si>
  <si>
    <t>S</t>
  </si>
  <si>
    <t>Soupis prací objektu</t>
  </si>
  <si>
    <t xml:space="preserve">Stavba: </t>
  </si>
  <si>
    <t>2024</t>
  </si>
  <si>
    <t>NIV, po DI č. I</t>
  </si>
  <si>
    <t>O</t>
  </si>
  <si>
    <t>Rozpočet:</t>
  </si>
  <si>
    <t>0,00</t>
  </si>
  <si>
    <t>15,00</t>
  </si>
  <si>
    <t>21,00</t>
  </si>
  <si>
    <t>3</t>
  </si>
  <si>
    <t>2</t>
  </si>
  <si>
    <t>SO 000</t>
  </si>
  <si>
    <t>Ostatní a vedlejší náklady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</si>
  <si>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</si>
  <si>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</si>
  <si>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</si>
  <si>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</si>
  <si>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</si>
  <si>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</si>
  <si>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</si>
  <si>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</si>
  <si>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</si>
  <si>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</si>
  <si>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</si>
  <si>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</si>
  <si>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</si>
  <si>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</si>
  <si>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</si>
  <si>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</si>
  <si>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</si>
  <si>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</si>
  <si>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</si>
  <si>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</si>
  <si>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00008</t>
  </si>
  <si>
    <t>R</t>
  </si>
  <si>
    <t>Zajištění přístupů a příjezdů k sousedním nemovitostem  - popsáno v obchodních podmínkách, v zákoně č. 13/1997 Sb., a vyhlášce č. 104/1997</t>
  </si>
  <si>
    <t>KPL</t>
  </si>
  <si>
    <t>PP</t>
  </si>
  <si>
    <t/>
  </si>
  <si>
    <t>VV</t>
  </si>
  <si>
    <t>TS</t>
  </si>
  <si>
    <t>00014</t>
  </si>
  <si>
    <t>Zajištění provedení a výstupů veškerých zkoušek a revizí - popsáno v obchodních podmínkách, technických podmínkách a normách ČSN</t>
  </si>
  <si>
    <t>02710</t>
  </si>
  <si>
    <t>POMOC PRÁCE - ZAJIŠTĚNÍ, ZŘÍZENÍ, ODSTRANĚNÍ DOPRAVNÍHO ZNAČENÍ</t>
  </si>
  <si>
    <t>Přechodná úprava dopravního značení a objízdných tras, včetně údržby a úprav během stavebních prací v souladu s TP66 - II.vydání  "Zásady pro označování pracovních míst na PK" a s platnými předpisy pro navrhování DZ na PK, vč. vyhlášky č. 294/2015 Sb.   
Stávající svislé dopravní značky se pro potřeby PDZ zachovají a dle potřeby zakryjí, upraví nebo doplní. Přechodné SDZ (značky, směrovací desky, závory, semaforová souprava, světla) se umístí na nosičích a podkladních deskách včetně nutných přesunů dle jednotlivých fází (etap) výstavby, dodávky, montáže, demontáže, včetně všech potřebných povolení k uzavírce.  
Včetně projednání s dotčenými orgány.  
Vše v režii zhotovitele.</t>
  </si>
  <si>
    <t>zahrnuje veškeré náklady spojené s objednatelem požadovanými zařízeními</t>
  </si>
  <si>
    <t>029113</t>
  </si>
  <si>
    <t>OSTATNÍ POŽADAVKY - GEODETICKÉ ZAMĚŘENÍ - CELKY</t>
  </si>
  <si>
    <t>KM</t>
  </si>
  <si>
    <t>Geodetické zaměření stavby - popsáno v obchodních podmínkách</t>
  </si>
  <si>
    <t>zahrnuje veškeré náklady spojené s objednatelem požadovanými pracemi</t>
  </si>
  <si>
    <t>02946</t>
  </si>
  <si>
    <t>OSTAT POŽADAVKY - FOTODOKUMENTACE</t>
  </si>
  <si>
    <t>Fotodokumentace provádění stavby - popsáno v obchodních podmínkách</t>
  </si>
  <si>
    <t>položka zahrnuje:  
- fotodokumentaci zadavatelem požadovaného děje a konstrukcí v požadovaných časových intervalech  
- zadavatelem specifikované výstupy (fotografie v papírovém a digitálním formátu) v požadovaném počtu</t>
  </si>
  <si>
    <t>SO 101</t>
  </si>
  <si>
    <t>Komunikace</t>
  </si>
  <si>
    <t>014102</t>
  </si>
  <si>
    <t>POPLATKY ZA SKLÁDKU</t>
  </si>
  <si>
    <t>T</t>
  </si>
  <si>
    <t>zemina a kamení</t>
  </si>
  <si>
    <t>odkop: 1000*2,0=2 000,000 [A] 
č. krajnice: 1000*0,1*2=200,000 [B] 
č. příkopů: 2000*0,5*2=2 000,000 [C] 
Celkem: A+B+C=4 200,000 [D]</t>
  </si>
  <si>
    <t>zahrnuje veškeré poplatky provozovateli skládky související s uložením odpadu na skládce.</t>
  </si>
  <si>
    <t>beton, železobeton</t>
  </si>
  <si>
    <t>5*1,5=7,500 [A]</t>
  </si>
  <si>
    <t>bouraný asfalt</t>
  </si>
  <si>
    <t>650*2,4=1 560,000 [A]</t>
  </si>
  <si>
    <t>Zemní práce</t>
  </si>
  <si>
    <t>11313A</t>
  </si>
  <si>
    <t>ODSTRANĚNÍ KRYTU ZPEVNĚNÝCH PLOCH S ASFALTOVÝM POJIVEM - BEZ DOPRAVY</t>
  </si>
  <si>
    <t>M3</t>
  </si>
  <si>
    <t>1000*6,5*0,1=650,000 [A]</t>
  </si>
  <si>
    <t>Položka zahrnuje veškerou manipulaci s vybouranou sutí a s vybouranými hmotami, kromě vodorovné dopravy,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</si>
  <si>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11313B</t>
  </si>
  <si>
    <t>ODSTRANĚNÍ KRYTU ZPEVNĚNÝCH PLOCH S ASFALTOVÝM POJIVEM - DOPRAVA</t>
  </si>
  <si>
    <t>tkm</t>
  </si>
  <si>
    <t>1*650*2,4=1 560,000 [A]</t>
  </si>
  <si>
    <t>Položka zahrnuje samostatnou dopravu suti a vybouraných hmot. Množství se určí jako součin hmotnosti [t] a požadované vzdálenosti [km].</t>
  </si>
  <si>
    <t>11356A</t>
  </si>
  <si>
    <t>ODSTRANĚNÍ OBRUB Z DLAŽEBNÍCH KOSTEK DVOJITÝCH - BEZ DOPRAVY</t>
  </si>
  <si>
    <t>M</t>
  </si>
  <si>
    <t>Položka zahrnuje veškerou manipulaci s vybouranou sutí a s vybouranými hmotami, kromě vodorovné dopravy, vč. uložení na skládku.</t>
  </si>
  <si>
    <t>7</t>
  </si>
  <si>
    <t>11356B</t>
  </si>
  <si>
    <t>ODSTRANĚNÍ OBRUB Z DLAŽEBNÍCH KOSTEK DVOJITÝCH - DOPRAVA</t>
  </si>
  <si>
    <t>odvoz žulových kostek na skládku SÚS</t>
  </si>
  <si>
    <t>1*2000*0,2*0,1*2,6=104,000 [A]</t>
  </si>
  <si>
    <t>8</t>
  </si>
  <si>
    <t>11372</t>
  </si>
  <si>
    <t>FRÉZOVÁNÍ ZPEVNĚNÝCH PLOCH ASFALTOVÝCH</t>
  </si>
  <si>
    <t>odvoz a likvidace v režii zhotovitele</t>
  </si>
  <si>
    <t>Položka zahrnuje veškerou manipulaci s vybouranou sutí a s vybouranými hmotami vč. uložení na skládku. Nezahrnuje poplatek za skládku</t>
  </si>
  <si>
    <t>11372A</t>
  </si>
  <si>
    <t>FRÉZOVÁNÍ ZPEVNĚNÝCH PLOCH ASFALTOVÝCH - BEZ DOPRAVY</t>
  </si>
  <si>
    <t>uloženo na mezideponii pro zpětné použití</t>
  </si>
  <si>
    <t>11372B</t>
  </si>
  <si>
    <t>FRÉZOVÁNÍ ZPEVNĚNÝCH PLOCH ASFALTOVÝCH - DOPRAVA</t>
  </si>
  <si>
    <t>11</t>
  </si>
  <si>
    <t>12373A</t>
  </si>
  <si>
    <t>ODKOP PRO SPOD STAVBU SILNIC A ŽELEZNIC TŘ. I - BEZ DOPRAVY</t>
  </si>
  <si>
    <t>1000*1*0,5*2=1 000,000 [A]</t>
  </si>
  <si>
    <t>položka zahrnuje: 
-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příplatek za lepivost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svahování a přesvah. svahů do konečného tvaru, výměna hornin v podloží a v pláni znehodnocené klimatickými vlivy 
- ruční vykopávky, odstranění kořenů a napadávek 
- pažení, vzepření a rozepření vč. přepažování (vyjma štětových stěn) 
- úpravu, ochranu a očištění dna, základové spáry, stěn a svahů 
- zhutnění podloží, případně i svahů vč. svahování 
- zřízení stupňů v podloží a lavic na svazích, není-li pro tyto práce zřízena samostatná položka 
- udržování výkopiště a jeho ochrana proti vodě 
- odvedení nebo obvedení vody v okolí výkopiště a ve výkopišti 
- třídění výkopku 
- veškeré pomocné konstrukce umožňující provedení vykopávky (příjezdy, sjezdy, nájezdy, lešení, podpěr. konstr., přemostění, zpevněné plochy, zakrytí a pod.) 
- nezahrnuje uložení zeminy (na skládku, do násypu) ani poplatky za skládku, vykazují se v položce č.0141**</t>
  </si>
  <si>
    <t>12</t>
  </si>
  <si>
    <t>12373B</t>
  </si>
  <si>
    <t>ODKOP PRO SPOD STAVBU SILNIC A ŽELEZNIC TŘ. I - DOPRAVA</t>
  </si>
  <si>
    <t>M3KM</t>
  </si>
  <si>
    <t>1*1000=1 000,000 [A]</t>
  </si>
  <si>
    <t>Položka zahrnuje samostatnou dopravu zeminy. Množství se určí jako součin kubatutry [m3] a požadované vzdálenosti [km].</t>
  </si>
  <si>
    <t>13</t>
  </si>
  <si>
    <t>12922</t>
  </si>
  <si>
    <t>ČIŠTĚNÍ KRAJNIC OD NÁNOSU TL. DO 100MM</t>
  </si>
  <si>
    <t>M2</t>
  </si>
  <si>
    <t>1000*2*0,5=1 000,000 [A]</t>
  </si>
  <si>
    <t>Součástí položky je vodorovná a svislá doprava, přemístění, přeložení, manipulace s materiálem a uložení na skládku. 
 Nezahrnuje poplatek za skládku, který se vykazuje v položce 0141** (s výjimkou malého množství  materiálu, kde je možné poplatek zahrnout do jednotkové ceny položky – tento fakt musí být uveden v doplňujícím textu k položce)</t>
  </si>
  <si>
    <t>14</t>
  </si>
  <si>
    <t>12932</t>
  </si>
  <si>
    <t>ČIŠTĚNÍ PŘÍKOPŮ OD NÁNOSU DO 0,5M3/M</t>
  </si>
  <si>
    <t>1000*2=2 000,000 [A]</t>
  </si>
  <si>
    <t>15</t>
  </si>
  <si>
    <t>17120</t>
  </si>
  <si>
    <t>ULOŽENÍ SYPANINY DO NÁSYPŮ A NA SKLÁDKY BEZ ZHUTNĚNÍ</t>
  </si>
  <si>
    <t>1000=1 000,000 [A]</t>
  </si>
  <si>
    <t>položka zahrnuje: 
- kompletní provedení zemní konstrukce do předepsaného tvaru 
- ošetření úložiště po celou dobu práce v něm vč. klimatických opatření 
- ztížení v okolí vedení, konstrukcí a objektů a jejich dočasné zajištění 
- ztížení provádění ve ztížených podmínkách a stísněných prostorech 
- ztížené ukládání sypaniny pod vodu 
- ukládání po vrstvách a po jiných nutných částech (figurách) vč. dosypávek 
- spouštění a nošení materiálu 
- úprava, očištění a ochrana podloží a svahů 
- svahování, uzavírání povrchů svahů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</si>
  <si>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16</t>
  </si>
  <si>
    <t>17310</t>
  </si>
  <si>
    <t>ZEMNÍ KRAJNICE A DOSYPÁVKY SE ZHUTNĚNÍM</t>
  </si>
  <si>
    <t>1000*2*0,5*0,1=100,000 [A]</t>
  </si>
  <si>
    <t>položka zahrnuje: 
- kompletní provedení zemní konstrukce vč. výběru vhodného materiálu 
- úprava  ukládaného  materiálu  vlhčením,  tříděním,  promícháním  nebo  vysoušením,  příp. jiné úpravy za účelem zlepšení jeho  mech. vlastností 
- hutnění i různé míry hutnění 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ruční hutnění 
- svahování, hutnění a uzavírání povrchů svahů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</si>
  <si>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Základy</t>
  </si>
  <si>
    <t>17</t>
  </si>
  <si>
    <t>21452</t>
  </si>
  <si>
    <t>SANAČNÍ VRSTVY Z KAMENIVA DRCENÉHO</t>
  </si>
  <si>
    <t>ŠD 0/63</t>
  </si>
  <si>
    <t>položka zahrnuje dodávku předepsaného kameniva, mimostaveništní a vnitrostaveništní dopravu a jeho uložení 
není-li v zadávací dokumentaci uvedeno jinak, jedná se o nakupovaný materiál</t>
  </si>
  <si>
    <t>18</t>
  </si>
  <si>
    <t>56330</t>
  </si>
  <si>
    <t>VOZOVKOVÉ VRSTVY ZE ŠTĚRKODRTI</t>
  </si>
  <si>
    <t>ŠD 0/32</t>
  </si>
  <si>
    <t>- dodání kameniva předepsané kvality a zrnitosti 
- rozprostření a zhutnění vrstvy v předepsané tloušťce 
- zřízení vrstvy bez rozlišení šířky, pokládání vrstvy po etapách 
- nezahrnuje postřiky, nátěry</t>
  </si>
  <si>
    <t>19</t>
  </si>
  <si>
    <t>567306</t>
  </si>
  <si>
    <t>VRSTVY PRO OBNOVU A OPRAVY Z RECYKLOVANÉHO MATERIÁLU</t>
  </si>
  <si>
    <t>- dodání recyklátu v požadované kvalitě 
- očištění podkladu 
- uložení recyklátu dle předepsaného technologického předpisu, zhutnění vrstvy v předepsané tloušťce 
- zřízení vrstvy bez rozlišení šířky, pokládání vrstvy po etapách, včetně pracovních spar a spojů 
- úpravu napojení, ukončení  
- nezahrnuje postřiky, nátěry</t>
  </si>
  <si>
    <t>20</t>
  </si>
  <si>
    <t>56932</t>
  </si>
  <si>
    <t>ZPEVNĚNÍ KRAJNIC ZE ŠTĚRKODRTI TL. DO 100MM</t>
  </si>
  <si>
    <t>- dodání kameniva předepsané kvality a zrnitosti 
- rozprostření a zhutnění vrstvy v předepsané tloušťce 
- zřízení vrstvy bez rozlišení šířky, pokládání vrstvy po etapách</t>
  </si>
  <si>
    <t>21</t>
  </si>
  <si>
    <t>56962</t>
  </si>
  <si>
    <t>ZPEVNĚNÍ KRAJNIC Z RECYKLOVANÉHO MATERIÁLU TL DO 100MM</t>
  </si>
  <si>
    <t>22</t>
  </si>
  <si>
    <t>572123</t>
  </si>
  <si>
    <t>INFILTRAČNÍ POSTŘIK Z EMULZE DO 1,0KG/M2</t>
  </si>
  <si>
    <t>- dodání všech předepsaných materiálů pro postřiky v předepsaném množství 
- provedení dle předepsaného technologického předpisu 
- zřízení vrstvy bez rozlišení šířky, pokládání vrstvy po etapách 
- úpravu napojení, ukončení</t>
  </si>
  <si>
    <t>23</t>
  </si>
  <si>
    <t>572213</t>
  </si>
  <si>
    <t>SPOJOVACÍ POSTŘIK Z EMULZE DO 0,5KG/M2</t>
  </si>
  <si>
    <t>24</t>
  </si>
  <si>
    <t>572214</t>
  </si>
  <si>
    <t>SPOJOVACÍ POSTŘIK Z MODIFIK EMULZE DO 0,5KG/M2</t>
  </si>
  <si>
    <t>25</t>
  </si>
  <si>
    <t>574A04</t>
  </si>
  <si>
    <t>ASFALTOVÝ BETON PRO OBRUSNÉ VRSTVY ACO 11+, 11S</t>
  </si>
  <si>
    <t>6500*0,04=260,000 [A]</t>
  </si>
  <si>
    <t>- dodání směsi v požadované kvalitě 
- očištění podkladu 
- uložení směsi dle předepsaného technologického předpisu, zhutnění vrstvy v předepsané tloušťce 
- zřízení vrstvy bez rozlišení šířky, pokládání vrstvy po etapách, včetně pracovních spar a spojů 
- úpravu napojení, ukončení podél obrubníků, dilatačních zařízení, odvodňovacích proužků, odvodňovačů, vpustí, šachet a pod. 
- nezahrnuje postřiky, nátěry 
- nezahrnuje těsnění podél obrubníků, dilatačních zařízení, odvodňovacích proužků, odvodňovačů, vpustí, šachet a pod.</t>
  </si>
  <si>
    <t>26</t>
  </si>
  <si>
    <t>574B04</t>
  </si>
  <si>
    <t>ASFALTOVÝ BETON PRO OBRUSNÉ VRSTVY MODIFIK ACO 11+, 11S</t>
  </si>
  <si>
    <t>27</t>
  </si>
  <si>
    <t>574C06</t>
  </si>
  <si>
    <t>ASFALTOVÝ BETON PRO LOŽNÍ VRSTVY ACL 16+, 16S</t>
  </si>
  <si>
    <t>6500*0,06=390,000 [A]</t>
  </si>
  <si>
    <t>28</t>
  </si>
  <si>
    <t>574D06</t>
  </si>
  <si>
    <t>ASFALTOVÝ BETON PRO LOŽNÍ VRSTVY MODIFIK ACL 16+, 16S</t>
  </si>
  <si>
    <t>29</t>
  </si>
  <si>
    <t>577A2</t>
  </si>
  <si>
    <t>VÝSPRAVA TRHLIN ASFALTOVOU ZÁLIVKOU MODIFIK</t>
  </si>
  <si>
    <t>- vyfrézování drážky šířky do 20mm hloubky do 40mm 
- vyčištění 
- nátěr 
- výplň předepsanou zálivkovou hmotou</t>
  </si>
  <si>
    <t>30</t>
  </si>
  <si>
    <t>58222</t>
  </si>
  <si>
    <t>DLÁŽDĚNÉ KRYTY Z DROBNÝCH KOSTEK DO LOŽE Z MC</t>
  </si>
  <si>
    <t>včetně nákupu nových kostek</t>
  </si>
  <si>
    <t>1000*0,2*2=400,000 [A]</t>
  </si>
  <si>
    <t>- dodání dlažebního materiálu v požadované kvalitě, dodání materiálu pro předepsané  lože v tloušťce předepsané dokumentací a pro předepsanou výplň spar 
- očištění podkladu 
- uložení dlažby dle předepsaného technologického předpisu včetně předepsané podkladní vrstvy a předepsané výplně spar 
- zřízení vrstvy bez rozlišení šířky, pokládání vrstvy po etapách  
- úpravu napojení, ukončení podél obrubníků, dilatačních zařízení, odvodňovacích proužků, odvodňovačů, vpustí, šachet a pod., nestanoví-li zadávací dokumentace jinak 
- nezahrnuje postřiky, nátěry 
- nezahrnuje těsnění podél obrubníků, dilatačních zařízení, odvodňovacích proužků, odvodňovačů, vpustí, šachet a pod.</t>
  </si>
  <si>
    <t>31</t>
  </si>
  <si>
    <t>587202</t>
  </si>
  <si>
    <t>PŘEDLÁŽDĚNÍ KRYTU Z DROBNÝCH KOSTEK</t>
  </si>
  <si>
    <t>- pod pojmem *předláždění* se rozumí rozebrání stávající dlažby a pokládka dlažby ze stávajícího dlažebního materiálu (bez dodávky nového) 
- zahrnuje nezbytnou manipulaci s tímto materiálem (nakládání, doprava, složení, očištění) 
- dodání a rozprostření materiálu pro lože a jeho tloušťku předepsanou dokumentací a pro předepsanou výplň spar 
- eventuelní doplnění plochy s použitím nového materiálu se vykazuje v položce č.582</t>
  </si>
  <si>
    <t>Potrubí</t>
  </si>
  <si>
    <t>33</t>
  </si>
  <si>
    <t>89712</t>
  </si>
  <si>
    <t>VPUSŤ KANALIZAČNÍ ULIČNÍ KOMPLETNÍ Z BETONOVÝCH DÍLCŮ</t>
  </si>
  <si>
    <t>KUS</t>
  </si>
  <si>
    <t>položka zahrnuje: 
- dodávku a osazení předepsaných dílů včetně mříže 
- výplň, těsnění  a tmelení spar a spojů, 
- opatření  povrchů  betonu  izolací  proti zemní vlhkosti v částech, kde přijdou do styku se zeminou nebo kamenivem, 
- předepsané podkladní konstrukce</t>
  </si>
  <si>
    <t>34</t>
  </si>
  <si>
    <t>89921</t>
  </si>
  <si>
    <t>VÝŠKOVÁ ÚPRAVA POKLOPŮ</t>
  </si>
  <si>
    <t>- položka výškové úpravy zahrnuje všechny nutné práce a materiály pro zvýšení nebo snížení zařízení (včetně nutné úpravy stávajícího povrchu vozovky nebo chodníku).</t>
  </si>
  <si>
    <t>35</t>
  </si>
  <si>
    <t>89922</t>
  </si>
  <si>
    <t>VÝŠKOVÁ ÚPRAVA MŘÍŽÍ</t>
  </si>
  <si>
    <t>36</t>
  </si>
  <si>
    <t>89923</t>
  </si>
  <si>
    <t>VÝŠKOVÁ ÚPRAVA KRYCÍCH HRNCŮ</t>
  </si>
  <si>
    <t>vodovodní uzávěry, hydranty</t>
  </si>
  <si>
    <t>Ostatní konstrukce a práce</t>
  </si>
  <si>
    <t>32</t>
  </si>
  <si>
    <t>58920</t>
  </si>
  <si>
    <t>VÝPLŇ SPAR MODIFIKOVANÝM ASFALTEM</t>
  </si>
  <si>
    <t>1000+2*6,5+5*3=1 028,000 [A]</t>
  </si>
  <si>
    <t>položka zahrnuje: 
- dodávku předepsaného materiálu 
- vyčištění a výplň spar tímto materiálem</t>
  </si>
  <si>
    <t>37</t>
  </si>
  <si>
    <t>9113A1</t>
  </si>
  <si>
    <t>SVODIDLO OCEL SILNIČ JEDNOSTR, ÚROVEŇ ZADRŽ N1, N2 - DODÁVKA A MONTÁŽ</t>
  </si>
  <si>
    <t>položka zahrnuje: 
- kompletní dodávku všech dílů ocelového svodidla s předepsanou povrchovou úpravou včetně spojovacích prvků 
- montáž a osazení svodidla, osazení sloupků zaberaněním nebo osazením do betonových bloků (včetně betonových bloků a nutných zemních prací 
- ukončení zapuštěním do betonových bloků (včetně betonového bloku a nutných zemních prací) nebo koncovkou 
- přechod na jiný typ svodidla nebo přes mostní závěr 
- ochranu proti bludným proudům a vývody pro jejich měření 
nezahrnuje odrazky nebo retroreflexní fólie</t>
  </si>
  <si>
    <t>38</t>
  </si>
  <si>
    <t>9113A3</t>
  </si>
  <si>
    <t>SVODIDLO OCEL SILNIČ JEDNOSTR, ÚROVEŇ ZADRŽ N1, N2 - DEMONTÁŽ S PŘESUNEM</t>
  </si>
  <si>
    <t>položka zahrnuje: 
- demontáž a odstranění zařízení 
- jeho odvoz na předepsané místo</t>
  </si>
  <si>
    <t>39</t>
  </si>
  <si>
    <t>91228</t>
  </si>
  <si>
    <t>SMĚROVÉ SLOUPKY Z PLAST HMOT VČETNĚ ODRAZNÉHO PÁSKU</t>
  </si>
  <si>
    <t>položka zahrnuje: 
- dodání a osazení sloupku včetně nutných zemních prací 
- vnitrostaveništní a mimostaveništní doprava 
- odrazky plastové nebo z retroreflexní fólie</t>
  </si>
  <si>
    <t>40</t>
  </si>
  <si>
    <t>912283</t>
  </si>
  <si>
    <t>SMĚROVÉ SLOUPKY Z PLAST HMOT - DEMONTÁŽ A ODVOZ</t>
  </si>
  <si>
    <t>položka zahrnuje demontáž stávajícího sloupku, jeho odvoz do skladu nebo na skládku</t>
  </si>
  <si>
    <t>41</t>
  </si>
  <si>
    <t>91267</t>
  </si>
  <si>
    <t>ODRAZKY NA SVODIDLA</t>
  </si>
  <si>
    <t>- kompletní dodávka se všemi pomocnými a doplňujícími pracemi a součástmi</t>
  </si>
  <si>
    <t>42</t>
  </si>
  <si>
    <t>915111</t>
  </si>
  <si>
    <t>VODOROVNÉ DOPRAVNÍ ZNAČENÍ BARVOU HLADKÉ - DODÁVKA A POKLÁDKA</t>
  </si>
  <si>
    <t>položka zahrnuje: 
- dodání a pokládku nátěrového materiálu (měří se pouze natíraná plocha) 
- předznačení a reflexní úpravu</t>
  </si>
  <si>
    <t>43</t>
  </si>
  <si>
    <t>915211</t>
  </si>
  <si>
    <t>VODOROVNÉ DOPRAVNÍ ZNAČENÍ PLASTEM HLADKÉ - DODÁVKA A POKLÁDKA</t>
  </si>
  <si>
    <t>44</t>
  </si>
  <si>
    <t>915221</t>
  </si>
  <si>
    <t>VODOR DOPRAV ZNAČ PLASTEM STRUKTURÁLNÍ NEHLUČNÉ - DOD A POKLÁDKA</t>
  </si>
  <si>
    <t>45</t>
  </si>
  <si>
    <t>915231</t>
  </si>
  <si>
    <t>VODOR DOPRAV ZNAČ PLASTEM PROFIL ZVUČÍCÍ - DOD A POKLÁDKA</t>
  </si>
  <si>
    <t>46</t>
  </si>
  <si>
    <t>919111</t>
  </si>
  <si>
    <t>ŘEZÁNÍ ASFALTOVÉHO KRYTU VOZOVEK TL DO 50MM</t>
  </si>
  <si>
    <t>položka zahrnuje řezání vozovkové vrstvy v předepsané tloušťce, včetně spotřeby vody</t>
  </si>
  <si>
    <t>47</t>
  </si>
  <si>
    <t>919112</t>
  </si>
  <si>
    <t>ŘEZÁNÍ ASFALTOVÉHO KRYTU VOZOVEK TL DO 100MM</t>
  </si>
  <si>
    <t>48</t>
  </si>
  <si>
    <t>93818</t>
  </si>
  <si>
    <t>OČIŠTĚNÍ ASFALT VOZOVEK ZAMETENÍM</t>
  </si>
  <si>
    <t>položka zahrnuje očištění předepsaným způsobem včetně odklizení vzniklého odpadu</t>
  </si>
  <si>
    <t>49</t>
  </si>
  <si>
    <t>96687</t>
  </si>
  <si>
    <t>VYBOURÁNÍ ULIČNÍCH VPUSTÍ KOMPLETNÍCH</t>
  </si>
  <si>
    <t>odvozná vzdálenost v režii zhotovitele</t>
  </si>
  <si>
    <t>položka zahrnuje: 
- kompletní bourací práce včetně nezbytného rozsahu zemních prací, 
- veškerou manipulaci s vybouranou sutí a hmotami včetně uložení na skládku, 
- veškeré další práce plynoucí z technologického předpisu a z platných předpisů, 
nezahrnuje poplatek za skládku, který se vykazuje v položce 0141** (s výjimkou malého množství bouraného materiálu, kde je možné poplatek zahrnout do jednotkové ceny bourání – tento fakt musí být uveden v doplňujícím textu k položce)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</si>
</sst>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6"/>
      <color rgb="FF000000"/>
      <name val="Arial"/>
      <family val="0"/>
    </font>
    <font>
      <b/>
      <sz val="11"/>
      <name val="Arial"/>
      <family val="0"/>
    </font>
    <font>
      <sz val="10"/>
      <color rgb="FFFFFFFF"/>
      <name val="Arial"/>
      <family val="0"/>
    </font>
    <font>
      <b/>
      <sz val="10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 style="thin"/>
      <top/>
      <bottom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37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left"/>
    </xf>
    <xf numFmtId="0" fontId="3" fillId="3" borderId="1" xfId="0" applyFont="1" applyFill="1" applyBorder="1" applyAlignment="1">
      <alignment horizontal="center" vertical="center" wrapText="1"/>
    </xf>
    <xf numFmtId="0" fontId="2" fillId="2" borderId="3" xfId="0" applyFont="1" applyFill="1" applyBorder="1"/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left"/>
    </xf>
    <xf numFmtId="0" fontId="0" fillId="2" borderId="6" xfId="0" applyFill="1" applyBorder="1"/>
    <xf numFmtId="0" fontId="4" fillId="2" borderId="5" xfId="0" applyFont="1" applyFill="1" applyBorder="1" applyAlignment="1">
      <alignment horizontal="right"/>
    </xf>
    <xf numFmtId="177" fontId="4" fillId="2" borderId="5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wrapText="1"/>
    </xf>
    <xf numFmtId="0" fontId="0" fillId="0" borderId="1" xfId="0" applyBorder="1"/>
    <xf numFmtId="0" fontId="4" fillId="2" borderId="6" xfId="0" applyFont="1" applyFill="1" applyBorder="1" applyAlignment="1">
      <alignment horizontal="right"/>
    </xf>
    <xf numFmtId="0" fontId="4" fillId="2" borderId="6" xfId="0" applyFont="1" applyFill="1" applyBorder="1" applyAlignment="1">
      <alignment wrapText="1"/>
    </xf>
    <xf numFmtId="177" fontId="4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0" fontId="4" fillId="2" borderId="0" xfId="0" applyFont="1" applyFill="1" applyAlignment="1">
      <alignment horizontal="right"/>
    </xf>
    <xf numFmtId="177" fontId="4" fillId="2" borderId="0" xfId="0" applyNumberFormat="1" applyFont="1" applyFill="1" applyAlignment="1">
      <alignment horizontal="center"/>
    </xf>
    <xf numFmtId="0" fontId="4" fillId="2" borderId="3" xfId="0" applyFont="1" applyFill="1" applyBorder="1" applyAlignment="1">
      <alignment horizontal="right"/>
    </xf>
    <xf numFmtId="177" fontId="4" fillId="2" borderId="3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sharedStrings" Target="sharedStrings.xml" /><Relationship Id="rId5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8"/>
  <sheetViews>
    <sheetView tabSelected="1"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11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0+O8</f>
      </c>
      <c t="s">
        <v>11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13</v>
      </c>
      <c s="32">
        <f>0+I8</f>
      </c>
      <c r="O3" t="s">
        <v>8</v>
      </c>
      <c t="s">
        <v>12</v>
      </c>
    </row>
    <row r="4" spans="1:16" ht="15" customHeight="1">
      <c r="A4" t="s">
        <v>6</v>
      </c>
      <c s="12" t="s">
        <v>7</v>
      </c>
      <c s="13" t="s">
        <v>13</v>
      </c>
      <c s="5"/>
      <c s="14" t="s">
        <v>14</v>
      </c>
      <c s="5"/>
      <c s="5"/>
      <c s="15"/>
      <c s="15"/>
      <c r="O4" t="s">
        <v>9</v>
      </c>
      <c t="s">
        <v>12</v>
      </c>
    </row>
    <row r="5" spans="1:16" ht="12.75" customHeight="1">
      <c r="A5" s="11" t="s">
        <v>15</v>
      </c>
      <c s="11" t="s">
        <v>17</v>
      </c>
      <c s="11" t="s">
        <v>19</v>
      </c>
      <c s="11" t="s">
        <v>20</v>
      </c>
      <c s="11" t="s">
        <v>21</v>
      </c>
      <c s="11" t="s">
        <v>23</v>
      </c>
      <c s="11" t="s">
        <v>25</v>
      </c>
      <c s="11" t="s">
        <v>27</v>
      </c>
      <c s="11"/>
      <c r="O5" t="s">
        <v>10</v>
      </c>
      <c t="s">
        <v>12</v>
      </c>
    </row>
    <row r="6" spans="1:9" ht="12.75" customHeight="1">
      <c r="A6" s="11"/>
      <c s="11"/>
      <c s="11"/>
      <c s="11"/>
      <c s="11"/>
      <c s="11"/>
      <c s="11"/>
      <c s="11" t="s">
        <v>28</v>
      </c>
      <c s="11" t="s">
        <v>30</v>
      </c>
    </row>
    <row r="7" spans="1:9" ht="12.75" customHeight="1">
      <c r="A7" s="11" t="s">
        <v>16</v>
      </c>
      <c s="11" t="s">
        <v>18</v>
      </c>
      <c s="11" t="s">
        <v>12</v>
      </c>
      <c s="11" t="s">
        <v>11</v>
      </c>
      <c s="11" t="s">
        <v>22</v>
      </c>
      <c s="11" t="s">
        <v>24</v>
      </c>
      <c s="11" t="s">
        <v>26</v>
      </c>
      <c s="11" t="s">
        <v>29</v>
      </c>
      <c s="11" t="s">
        <v>31</v>
      </c>
    </row>
    <row r="8" spans="1:18" ht="12.75" customHeight="1">
      <c r="A8" s="15" t="s">
        <v>32</v>
      </c>
      <c s="15"/>
      <c s="20" t="s">
        <v>16</v>
      </c>
      <c s="15"/>
      <c s="21" t="s">
        <v>33</v>
      </c>
      <c s="15"/>
      <c s="15"/>
      <c s="15"/>
      <c s="22">
        <f>0+Q8</f>
      </c>
      <c r="O8">
        <f>0+R8</f>
      </c>
      <c r="Q8">
        <f>0+I9+I13+I17+I21+I25</f>
      </c>
      <c>
        <f>0+O9+O13+O17+O21+O25</f>
      </c>
    </row>
    <row r="9" spans="1:16" ht="25.5">
      <c r="A9" s="19" t="s">
        <v>34</v>
      </c>
      <c s="23" t="s">
        <v>18</v>
      </c>
      <c s="23" t="s">
        <v>35</v>
      </c>
      <c s="19" t="s">
        <v>36</v>
      </c>
      <c s="24" t="s">
        <v>37</v>
      </c>
      <c s="25" t="s">
        <v>38</v>
      </c>
      <c s="26">
        <v>1</v>
      </c>
      <c s="27">
        <v>0</v>
      </c>
      <c s="27">
        <f>ROUND(ROUND(H9,2)*ROUND(G9,3),2)</f>
      </c>
      <c r="O9">
        <f>(I9*21)/100</f>
      </c>
      <c t="s">
        <v>12</v>
      </c>
    </row>
    <row r="10" spans="1:5" ht="12.75">
      <c r="A10" s="28" t="s">
        <v>39</v>
      </c>
      <c r="E10" s="29" t="s">
        <v>40</v>
      </c>
    </row>
    <row r="11" spans="1:5" ht="12.75">
      <c r="A11" s="30" t="s">
        <v>41</v>
      </c>
      <c r="E11" s="31" t="s">
        <v>40</v>
      </c>
    </row>
    <row r="12" spans="1:5" ht="12.75">
      <c r="A12" t="s">
        <v>42</v>
      </c>
      <c r="E12" s="29" t="s">
        <v>40</v>
      </c>
    </row>
    <row r="13" spans="1:16" ht="25.5">
      <c r="A13" s="19" t="s">
        <v>34</v>
      </c>
      <c s="23" t="s">
        <v>12</v>
      </c>
      <c s="23" t="s">
        <v>43</v>
      </c>
      <c s="19" t="s">
        <v>36</v>
      </c>
      <c s="24" t="s">
        <v>44</v>
      </c>
      <c s="25" t="s">
        <v>38</v>
      </c>
      <c s="26">
        <v>1</v>
      </c>
      <c s="27">
        <v>0</v>
      </c>
      <c s="27">
        <f>ROUND(ROUND(H13,2)*ROUND(G13,3),2)</f>
      </c>
      <c r="O13">
        <f>(I13*21)/100</f>
      </c>
      <c t="s">
        <v>12</v>
      </c>
    </row>
    <row r="14" spans="1:5" ht="12.75">
      <c r="A14" s="28" t="s">
        <v>39</v>
      </c>
      <c r="E14" s="29" t="s">
        <v>40</v>
      </c>
    </row>
    <row r="15" spans="1:5" ht="12.75">
      <c r="A15" s="30" t="s">
        <v>41</v>
      </c>
      <c r="E15" s="31" t="s">
        <v>40</v>
      </c>
    </row>
    <row r="16" spans="1:5" ht="12.75">
      <c r="A16" t="s">
        <v>42</v>
      </c>
      <c r="E16" s="29" t="s">
        <v>40</v>
      </c>
    </row>
    <row r="17" spans="1:16" ht="12.75">
      <c r="A17" s="19" t="s">
        <v>34</v>
      </c>
      <c s="23" t="s">
        <v>11</v>
      </c>
      <c s="23" t="s">
        <v>45</v>
      </c>
      <c s="19" t="s">
        <v>40</v>
      </c>
      <c s="24" t="s">
        <v>46</v>
      </c>
      <c s="25" t="s">
        <v>38</v>
      </c>
      <c s="26">
        <v>1</v>
      </c>
      <c s="27">
        <v>0</v>
      </c>
      <c s="27">
        <f>ROUND(ROUND(H17,2)*ROUND(G17,3),2)</f>
      </c>
      <c r="O17">
        <f>(I17*21)/100</f>
      </c>
      <c t="s">
        <v>12</v>
      </c>
    </row>
    <row r="18" spans="1:5" ht="140.25">
      <c r="A18" s="28" t="s">
        <v>39</v>
      </c>
      <c r="E18" s="29" t="s">
        <v>47</v>
      </c>
    </row>
    <row r="19" spans="1:5" ht="12.75">
      <c r="A19" s="30" t="s">
        <v>41</v>
      </c>
      <c r="E19" s="31" t="s">
        <v>40</v>
      </c>
    </row>
    <row r="20" spans="1:5" ht="12.75">
      <c r="A20" t="s">
        <v>42</v>
      </c>
      <c r="E20" s="29" t="s">
        <v>48</v>
      </c>
    </row>
    <row r="21" spans="1:16" ht="12.75">
      <c r="A21" s="19" t="s">
        <v>34</v>
      </c>
      <c s="23" t="s">
        <v>22</v>
      </c>
      <c s="23" t="s">
        <v>49</v>
      </c>
      <c s="19" t="s">
        <v>36</v>
      </c>
      <c s="24" t="s">
        <v>50</v>
      </c>
      <c s="25" t="s">
        <v>51</v>
      </c>
      <c s="26">
        <v>1</v>
      </c>
      <c s="27">
        <v>0</v>
      </c>
      <c s="27">
        <f>ROUND(ROUND(H21,2)*ROUND(G21,3),2)</f>
      </c>
      <c r="O21">
        <f>(I21*21)/100</f>
      </c>
      <c t="s">
        <v>12</v>
      </c>
    </row>
    <row r="22" spans="1:5" ht="12.75">
      <c r="A22" s="28" t="s">
        <v>39</v>
      </c>
      <c r="E22" s="29" t="s">
        <v>52</v>
      </c>
    </row>
    <row r="23" spans="1:5" ht="12.75">
      <c r="A23" s="30" t="s">
        <v>41</v>
      </c>
      <c r="E23" s="31" t="s">
        <v>40</v>
      </c>
    </row>
    <row r="24" spans="1:5" ht="12.75">
      <c r="A24" t="s">
        <v>42</v>
      </c>
      <c r="E24" s="29" t="s">
        <v>53</v>
      </c>
    </row>
    <row r="25" spans="1:16" ht="12.75">
      <c r="A25" s="19" t="s">
        <v>34</v>
      </c>
      <c s="23" t="s">
        <v>24</v>
      </c>
      <c s="23" t="s">
        <v>54</v>
      </c>
      <c s="19" t="s">
        <v>40</v>
      </c>
      <c s="24" t="s">
        <v>55</v>
      </c>
      <c s="25" t="s">
        <v>38</v>
      </c>
      <c s="26">
        <v>1</v>
      </c>
      <c s="27">
        <v>0</v>
      </c>
      <c s="27">
        <f>ROUND(ROUND(H25,2)*ROUND(G25,3),2)</f>
      </c>
      <c r="O25">
        <f>(I25*21)/100</f>
      </c>
      <c t="s">
        <v>12</v>
      </c>
    </row>
    <row r="26" spans="1:5" ht="12.75">
      <c r="A26" s="28" t="s">
        <v>39</v>
      </c>
      <c r="E26" s="29" t="s">
        <v>56</v>
      </c>
    </row>
    <row r="27" spans="1:5" ht="12.75">
      <c r="A27" s="30" t="s">
        <v>41</v>
      </c>
      <c r="E27" s="31" t="s">
        <v>40</v>
      </c>
    </row>
    <row r="28" spans="1:5" ht="63.75">
      <c r="A28" t="s">
        <v>42</v>
      </c>
      <c r="E28" s="29" t="s">
        <v>57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0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11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0+O8+O21+O74+O79+O136+O153</f>
      </c>
      <c t="s">
        <v>11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58</v>
      </c>
      <c s="32">
        <f>0+I8+I21+I74+I79+I136+I153</f>
      </c>
      <c r="O3" t="s">
        <v>8</v>
      </c>
      <c t="s">
        <v>12</v>
      </c>
    </row>
    <row r="4" spans="1:16" ht="15" customHeight="1">
      <c r="A4" t="s">
        <v>6</v>
      </c>
      <c s="12" t="s">
        <v>7</v>
      </c>
      <c s="13" t="s">
        <v>58</v>
      </c>
      <c s="5"/>
      <c s="14" t="s">
        <v>59</v>
      </c>
      <c s="5"/>
      <c s="5"/>
      <c s="15"/>
      <c s="15"/>
      <c r="O4" t="s">
        <v>9</v>
      </c>
      <c t="s">
        <v>12</v>
      </c>
    </row>
    <row r="5" spans="1:16" ht="12.75" customHeight="1">
      <c r="A5" s="11" t="s">
        <v>15</v>
      </c>
      <c s="11" t="s">
        <v>17</v>
      </c>
      <c s="11" t="s">
        <v>19</v>
      </c>
      <c s="11" t="s">
        <v>20</v>
      </c>
      <c s="11" t="s">
        <v>21</v>
      </c>
      <c s="11" t="s">
        <v>23</v>
      </c>
      <c s="11" t="s">
        <v>25</v>
      </c>
      <c s="11" t="s">
        <v>27</v>
      </c>
      <c s="11"/>
      <c r="O5" t="s">
        <v>10</v>
      </c>
      <c t="s">
        <v>12</v>
      </c>
    </row>
    <row r="6" spans="1:9" ht="12.75" customHeight="1">
      <c r="A6" s="11"/>
      <c s="11"/>
      <c s="11"/>
      <c s="11"/>
      <c s="11"/>
      <c s="11"/>
      <c s="11"/>
      <c s="11" t="s">
        <v>28</v>
      </c>
      <c s="11" t="s">
        <v>30</v>
      </c>
    </row>
    <row r="7" spans="1:9" ht="12.75" customHeight="1">
      <c r="A7" s="11" t="s">
        <v>16</v>
      </c>
      <c s="11" t="s">
        <v>18</v>
      </c>
      <c s="11" t="s">
        <v>12</v>
      </c>
      <c s="11" t="s">
        <v>11</v>
      </c>
      <c s="11" t="s">
        <v>22</v>
      </c>
      <c s="11" t="s">
        <v>24</v>
      </c>
      <c s="11" t="s">
        <v>26</v>
      </c>
      <c s="11" t="s">
        <v>29</v>
      </c>
      <c s="11" t="s">
        <v>31</v>
      </c>
    </row>
    <row r="8" spans="1:18" ht="12.75" customHeight="1">
      <c r="A8" s="15" t="s">
        <v>32</v>
      </c>
      <c s="15"/>
      <c s="20" t="s">
        <v>16</v>
      </c>
      <c s="15"/>
      <c s="21" t="s">
        <v>33</v>
      </c>
      <c s="15"/>
      <c s="15"/>
      <c s="15"/>
      <c s="22">
        <f>0+Q8</f>
      </c>
      <c r="O8">
        <f>0+R8</f>
      </c>
      <c r="Q8">
        <f>0+I9+I13+I17</f>
      </c>
      <c>
        <f>0+O9+O13+O17</f>
      </c>
    </row>
    <row r="9" spans="1:16" ht="12.75">
      <c r="A9" s="19" t="s">
        <v>34</v>
      </c>
      <c s="23" t="s">
        <v>18</v>
      </c>
      <c s="23" t="s">
        <v>60</v>
      </c>
      <c s="19" t="s">
        <v>18</v>
      </c>
      <c s="24" t="s">
        <v>61</v>
      </c>
      <c s="25" t="s">
        <v>62</v>
      </c>
      <c s="26">
        <v>4200</v>
      </c>
      <c s="27">
        <v>0</v>
      </c>
      <c s="27">
        <f>ROUND(ROUND(H9,2)*ROUND(G9,3),2)</f>
      </c>
      <c r="O9">
        <f>(I9*21)/100</f>
      </c>
      <c t="s">
        <v>12</v>
      </c>
    </row>
    <row r="10" spans="1:5" ht="12.75">
      <c r="A10" s="28" t="s">
        <v>39</v>
      </c>
      <c r="E10" s="29" t="s">
        <v>63</v>
      </c>
    </row>
    <row r="11" spans="1:5" ht="51">
      <c r="A11" s="30" t="s">
        <v>41</v>
      </c>
      <c r="E11" s="31" t="s">
        <v>64</v>
      </c>
    </row>
    <row r="12" spans="1:5" ht="25.5">
      <c r="A12" t="s">
        <v>42</v>
      </c>
      <c r="E12" s="29" t="s">
        <v>65</v>
      </c>
    </row>
    <row r="13" spans="1:16" ht="12.75">
      <c r="A13" s="19" t="s">
        <v>34</v>
      </c>
      <c s="23" t="s">
        <v>12</v>
      </c>
      <c s="23" t="s">
        <v>60</v>
      </c>
      <c s="19" t="s">
        <v>12</v>
      </c>
      <c s="24" t="s">
        <v>61</v>
      </c>
      <c s="25" t="s">
        <v>62</v>
      </c>
      <c s="26">
        <v>7.5</v>
      </c>
      <c s="27">
        <v>0</v>
      </c>
      <c s="27">
        <f>ROUND(ROUND(H13,2)*ROUND(G13,3),2)</f>
      </c>
      <c r="O13">
        <f>(I13*21)/100</f>
      </c>
      <c t="s">
        <v>12</v>
      </c>
    </row>
    <row r="14" spans="1:5" ht="12.75">
      <c r="A14" s="28" t="s">
        <v>39</v>
      </c>
      <c r="E14" s="29" t="s">
        <v>66</v>
      </c>
    </row>
    <row r="15" spans="1:5" ht="12.75">
      <c r="A15" s="30" t="s">
        <v>41</v>
      </c>
      <c r="E15" s="31" t="s">
        <v>67</v>
      </c>
    </row>
    <row r="16" spans="1:5" ht="25.5">
      <c r="A16" t="s">
        <v>42</v>
      </c>
      <c r="E16" s="29" t="s">
        <v>65</v>
      </c>
    </row>
    <row r="17" spans="1:16" ht="12.75">
      <c r="A17" s="19" t="s">
        <v>34</v>
      </c>
      <c s="23" t="s">
        <v>11</v>
      </c>
      <c s="23" t="s">
        <v>60</v>
      </c>
      <c s="19" t="s">
        <v>11</v>
      </c>
      <c s="24" t="s">
        <v>61</v>
      </c>
      <c s="25" t="s">
        <v>62</v>
      </c>
      <c s="26">
        <v>1560</v>
      </c>
      <c s="27">
        <v>0</v>
      </c>
      <c s="27">
        <f>ROUND(ROUND(H17,2)*ROUND(G17,3),2)</f>
      </c>
      <c r="O17">
        <f>(I17*21)/100</f>
      </c>
      <c t="s">
        <v>12</v>
      </c>
    </row>
    <row r="18" spans="1:5" ht="12.75">
      <c r="A18" s="28" t="s">
        <v>39</v>
      </c>
      <c r="E18" s="29" t="s">
        <v>68</v>
      </c>
    </row>
    <row r="19" spans="1:5" ht="12.75">
      <c r="A19" s="30" t="s">
        <v>41</v>
      </c>
      <c r="E19" s="31" t="s">
        <v>69</v>
      </c>
    </row>
    <row r="20" spans="1:5" ht="25.5">
      <c r="A20" t="s">
        <v>42</v>
      </c>
      <c r="E20" s="29" t="s">
        <v>65</v>
      </c>
    </row>
    <row r="21" spans="1:18" ht="12.75" customHeight="1">
      <c r="A21" s="5" t="s">
        <v>32</v>
      </c>
      <c s="5"/>
      <c s="35" t="s">
        <v>18</v>
      </c>
      <c s="5"/>
      <c s="21" t="s">
        <v>70</v>
      </c>
      <c s="5"/>
      <c s="5"/>
      <c s="5"/>
      <c s="36">
        <f>0+Q21</f>
      </c>
      <c r="O21">
        <f>0+R21</f>
      </c>
      <c r="Q21">
        <f>0+I22+I26+I30+I34+I38+I42+I46+I50+I54+I58+I62+I66+I70</f>
      </c>
      <c>
        <f>0+O22+O26+O30+O34+O38+O42+O46+O50+O54+O58+O62+O66+O70</f>
      </c>
    </row>
    <row r="22" spans="1:16" ht="25.5">
      <c r="A22" s="19" t="s">
        <v>34</v>
      </c>
      <c s="23" t="s">
        <v>22</v>
      </c>
      <c s="23" t="s">
        <v>71</v>
      </c>
      <c s="19" t="s">
        <v>40</v>
      </c>
      <c s="24" t="s">
        <v>72</v>
      </c>
      <c s="25" t="s">
        <v>73</v>
      </c>
      <c s="26">
        <v>650</v>
      </c>
      <c s="27">
        <v>0</v>
      </c>
      <c s="27">
        <f>ROUND(ROUND(H22,2)*ROUND(G22,3),2)</f>
      </c>
      <c r="O22">
        <f>(I22*21)/100</f>
      </c>
      <c t="s">
        <v>12</v>
      </c>
    </row>
    <row r="23" spans="1:5" ht="12.75">
      <c r="A23" s="28" t="s">
        <v>39</v>
      </c>
      <c r="E23" s="29" t="s">
        <v>40</v>
      </c>
    </row>
    <row r="24" spans="1:5" ht="12.75">
      <c r="A24" s="30" t="s">
        <v>41</v>
      </c>
      <c r="E24" s="31" t="s">
        <v>74</v>
      </c>
    </row>
    <row r="25" spans="1:5" ht="63.75">
      <c r="A25" t="s">
        <v>42</v>
      </c>
      <c r="E25" s="29" t="s">
        <v>75</v>
      </c>
    </row>
    <row r="26" spans="1:16" ht="25.5">
      <c r="A26" s="19" t="s">
        <v>34</v>
      </c>
      <c s="23" t="s">
        <v>24</v>
      </c>
      <c s="23" t="s">
        <v>76</v>
      </c>
      <c s="19" t="s">
        <v>40</v>
      </c>
      <c s="24" t="s">
        <v>77</v>
      </c>
      <c s="25" t="s">
        <v>78</v>
      </c>
      <c s="26">
        <v>1560</v>
      </c>
      <c s="27">
        <v>0</v>
      </c>
      <c s="27">
        <f>ROUND(ROUND(H26,2)*ROUND(G26,3),2)</f>
      </c>
      <c r="O26">
        <f>(I26*21)/100</f>
      </c>
      <c t="s">
        <v>12</v>
      </c>
    </row>
    <row r="27" spans="1:5" ht="12.75">
      <c r="A27" s="28" t="s">
        <v>39</v>
      </c>
      <c r="E27" s="29" t="s">
        <v>40</v>
      </c>
    </row>
    <row r="28" spans="1:5" ht="12.75">
      <c r="A28" s="30" t="s">
        <v>41</v>
      </c>
      <c r="E28" s="31" t="s">
        <v>79</v>
      </c>
    </row>
    <row r="29" spans="1:5" ht="25.5">
      <c r="A29" t="s">
        <v>42</v>
      </c>
      <c r="E29" s="29" t="s">
        <v>80</v>
      </c>
    </row>
    <row r="30" spans="1:16" ht="12.75">
      <c r="A30" s="19" t="s">
        <v>34</v>
      </c>
      <c s="23" t="s">
        <v>26</v>
      </c>
      <c s="23" t="s">
        <v>81</v>
      </c>
      <c s="19" t="s">
        <v>40</v>
      </c>
      <c s="24" t="s">
        <v>82</v>
      </c>
      <c s="25" t="s">
        <v>83</v>
      </c>
      <c s="26">
        <v>2000</v>
      </c>
      <c s="27">
        <v>0</v>
      </c>
      <c s="27">
        <f>ROUND(ROUND(H30,2)*ROUND(G30,3),2)</f>
      </c>
      <c r="O30">
        <f>(I30*21)/100</f>
      </c>
      <c t="s">
        <v>12</v>
      </c>
    </row>
    <row r="31" spans="1:5" ht="12.75">
      <c r="A31" s="28" t="s">
        <v>39</v>
      </c>
      <c r="E31" s="29" t="s">
        <v>40</v>
      </c>
    </row>
    <row r="32" spans="1:5" ht="12.75">
      <c r="A32" s="30" t="s">
        <v>41</v>
      </c>
      <c r="E32" s="31" t="s">
        <v>40</v>
      </c>
    </row>
    <row r="33" spans="1:5" ht="25.5">
      <c r="A33" t="s">
        <v>42</v>
      </c>
      <c r="E33" s="29" t="s">
        <v>84</v>
      </c>
    </row>
    <row r="34" spans="1:16" ht="12.75">
      <c r="A34" s="19" t="s">
        <v>34</v>
      </c>
      <c s="23" t="s">
        <v>85</v>
      </c>
      <c s="23" t="s">
        <v>86</v>
      </c>
      <c s="19" t="s">
        <v>40</v>
      </c>
      <c s="24" t="s">
        <v>87</v>
      </c>
      <c s="25" t="s">
        <v>78</v>
      </c>
      <c s="26">
        <v>104</v>
      </c>
      <c s="27">
        <v>0</v>
      </c>
      <c s="27">
        <f>ROUND(ROUND(H34,2)*ROUND(G34,3),2)</f>
      </c>
      <c r="O34">
        <f>(I34*21)/100</f>
      </c>
      <c t="s">
        <v>12</v>
      </c>
    </row>
    <row r="35" spans="1:5" ht="12.75">
      <c r="A35" s="28" t="s">
        <v>39</v>
      </c>
      <c r="E35" s="29" t="s">
        <v>88</v>
      </c>
    </row>
    <row r="36" spans="1:5" ht="12.75">
      <c r="A36" s="30" t="s">
        <v>41</v>
      </c>
      <c r="E36" s="31" t="s">
        <v>89</v>
      </c>
    </row>
    <row r="37" spans="1:5" ht="25.5">
      <c r="A37" t="s">
        <v>42</v>
      </c>
      <c r="E37" s="29" t="s">
        <v>80</v>
      </c>
    </row>
    <row r="38" spans="1:16" ht="12.75">
      <c r="A38" s="19" t="s">
        <v>34</v>
      </c>
      <c s="23" t="s">
        <v>90</v>
      </c>
      <c s="23" t="s">
        <v>91</v>
      </c>
      <c s="19" t="s">
        <v>40</v>
      </c>
      <c s="24" t="s">
        <v>92</v>
      </c>
      <c s="25" t="s">
        <v>73</v>
      </c>
      <c s="26">
        <v>650</v>
      </c>
      <c s="27">
        <v>0</v>
      </c>
      <c s="27">
        <f>ROUND(ROUND(H38,2)*ROUND(G38,3),2)</f>
      </c>
      <c r="O38">
        <f>(I38*21)/100</f>
      </c>
      <c t="s">
        <v>12</v>
      </c>
    </row>
    <row r="39" spans="1:5" ht="12.75">
      <c r="A39" s="28" t="s">
        <v>39</v>
      </c>
      <c r="E39" s="29" t="s">
        <v>93</v>
      </c>
    </row>
    <row r="40" spans="1:5" ht="12.75">
      <c r="A40" s="30" t="s">
        <v>41</v>
      </c>
      <c r="E40" s="31" t="s">
        <v>74</v>
      </c>
    </row>
    <row r="41" spans="1:5" ht="25.5">
      <c r="A41" t="s">
        <v>42</v>
      </c>
      <c r="E41" s="29" t="s">
        <v>94</v>
      </c>
    </row>
    <row r="42" spans="1:16" ht="12.75">
      <c r="A42" s="19" t="s">
        <v>34</v>
      </c>
      <c s="23" t="s">
        <v>29</v>
      </c>
      <c s="23" t="s">
        <v>95</v>
      </c>
      <c s="19" t="s">
        <v>40</v>
      </c>
      <c s="24" t="s">
        <v>96</v>
      </c>
      <c s="25" t="s">
        <v>73</v>
      </c>
      <c s="26">
        <v>650</v>
      </c>
      <c s="27">
        <v>0</v>
      </c>
      <c s="27">
        <f>ROUND(ROUND(H42,2)*ROUND(G42,3),2)</f>
      </c>
      <c r="O42">
        <f>(I42*21)/100</f>
      </c>
      <c t="s">
        <v>12</v>
      </c>
    </row>
    <row r="43" spans="1:5" ht="12.75">
      <c r="A43" s="28" t="s">
        <v>39</v>
      </c>
      <c r="E43" s="29" t="s">
        <v>97</v>
      </c>
    </row>
    <row r="44" spans="1:5" ht="12.75">
      <c r="A44" s="30" t="s">
        <v>41</v>
      </c>
      <c r="E44" s="31" t="s">
        <v>74</v>
      </c>
    </row>
    <row r="45" spans="1:5" ht="63.75">
      <c r="A45" t="s">
        <v>42</v>
      </c>
      <c r="E45" s="29" t="s">
        <v>75</v>
      </c>
    </row>
    <row r="46" spans="1:16" ht="12.75">
      <c r="A46" s="19" t="s">
        <v>34</v>
      </c>
      <c s="23" t="s">
        <v>31</v>
      </c>
      <c s="23" t="s">
        <v>98</v>
      </c>
      <c s="19" t="s">
        <v>40</v>
      </c>
      <c s="24" t="s">
        <v>99</v>
      </c>
      <c s="25" t="s">
        <v>78</v>
      </c>
      <c s="26">
        <v>1560</v>
      </c>
      <c s="27">
        <v>0</v>
      </c>
      <c s="27">
        <f>ROUND(ROUND(H46,2)*ROUND(G46,3),2)</f>
      </c>
      <c r="O46">
        <f>(I46*21)/100</f>
      </c>
      <c t="s">
        <v>12</v>
      </c>
    </row>
    <row r="47" spans="1:5" ht="12.75">
      <c r="A47" s="28" t="s">
        <v>39</v>
      </c>
      <c r="E47" s="29" t="s">
        <v>40</v>
      </c>
    </row>
    <row r="48" spans="1:5" ht="12.75">
      <c r="A48" s="30" t="s">
        <v>41</v>
      </c>
      <c r="E48" s="31" t="s">
        <v>79</v>
      </c>
    </row>
    <row r="49" spans="1:5" ht="25.5">
      <c r="A49" t="s">
        <v>42</v>
      </c>
      <c r="E49" s="29" t="s">
        <v>80</v>
      </c>
    </row>
    <row r="50" spans="1:16" ht="12.75">
      <c r="A50" s="19" t="s">
        <v>34</v>
      </c>
      <c s="23" t="s">
        <v>100</v>
      </c>
      <c s="23" t="s">
        <v>101</v>
      </c>
      <c s="19" t="s">
        <v>40</v>
      </c>
      <c s="24" t="s">
        <v>102</v>
      </c>
      <c s="25" t="s">
        <v>73</v>
      </c>
      <c s="26">
        <v>1000</v>
      </c>
      <c s="27">
        <v>0</v>
      </c>
      <c s="27">
        <f>ROUND(ROUND(H50,2)*ROUND(G50,3),2)</f>
      </c>
      <c r="O50">
        <f>(I50*21)/100</f>
      </c>
      <c t="s">
        <v>12</v>
      </c>
    </row>
    <row r="51" spans="1:5" ht="12.75">
      <c r="A51" s="28" t="s">
        <v>39</v>
      </c>
      <c r="E51" s="29" t="s">
        <v>40</v>
      </c>
    </row>
    <row r="52" spans="1:5" ht="12.75">
      <c r="A52" s="30" t="s">
        <v>41</v>
      </c>
      <c r="E52" s="31" t="s">
        <v>103</v>
      </c>
    </row>
    <row r="53" spans="1:5" ht="369.75">
      <c r="A53" t="s">
        <v>42</v>
      </c>
      <c r="E53" s="29" t="s">
        <v>104</v>
      </c>
    </row>
    <row r="54" spans="1:16" ht="12.75">
      <c r="A54" s="19" t="s">
        <v>34</v>
      </c>
      <c s="23" t="s">
        <v>105</v>
      </c>
      <c s="23" t="s">
        <v>106</v>
      </c>
      <c s="19" t="s">
        <v>40</v>
      </c>
      <c s="24" t="s">
        <v>107</v>
      </c>
      <c s="25" t="s">
        <v>108</v>
      </c>
      <c s="26">
        <v>1000</v>
      </c>
      <c s="27">
        <v>0</v>
      </c>
      <c s="27">
        <f>ROUND(ROUND(H54,2)*ROUND(G54,3),2)</f>
      </c>
      <c r="O54">
        <f>(I54*21)/100</f>
      </c>
      <c t="s">
        <v>12</v>
      </c>
    </row>
    <row r="55" spans="1:5" ht="12.75">
      <c r="A55" s="28" t="s">
        <v>39</v>
      </c>
      <c r="E55" s="29" t="s">
        <v>40</v>
      </c>
    </row>
    <row r="56" spans="1:5" ht="12.75">
      <c r="A56" s="30" t="s">
        <v>41</v>
      </c>
      <c r="E56" s="31" t="s">
        <v>109</v>
      </c>
    </row>
    <row r="57" spans="1:5" ht="25.5">
      <c r="A57" t="s">
        <v>42</v>
      </c>
      <c r="E57" s="29" t="s">
        <v>110</v>
      </c>
    </row>
    <row r="58" spans="1:16" ht="12.75">
      <c r="A58" s="19" t="s">
        <v>34</v>
      </c>
      <c s="23" t="s">
        <v>111</v>
      </c>
      <c s="23" t="s">
        <v>112</v>
      </c>
      <c s="19" t="s">
        <v>40</v>
      </c>
      <c s="24" t="s">
        <v>113</v>
      </c>
      <c s="25" t="s">
        <v>114</v>
      </c>
      <c s="26">
        <v>1000</v>
      </c>
      <c s="27">
        <v>0</v>
      </c>
      <c s="27">
        <f>ROUND(ROUND(H58,2)*ROUND(G58,3),2)</f>
      </c>
      <c r="O58">
        <f>(I58*21)/100</f>
      </c>
      <c t="s">
        <v>12</v>
      </c>
    </row>
    <row r="59" spans="1:5" ht="12.75">
      <c r="A59" s="28" t="s">
        <v>39</v>
      </c>
      <c r="E59" s="29" t="s">
        <v>40</v>
      </c>
    </row>
    <row r="60" spans="1:5" ht="12.75">
      <c r="A60" s="30" t="s">
        <v>41</v>
      </c>
      <c r="E60" s="31" t="s">
        <v>115</v>
      </c>
    </row>
    <row r="61" spans="1:5" ht="63.75">
      <c r="A61" t="s">
        <v>42</v>
      </c>
      <c r="E61" s="29" t="s">
        <v>116</v>
      </c>
    </row>
    <row r="62" spans="1:16" ht="12.75">
      <c r="A62" s="19" t="s">
        <v>34</v>
      </c>
      <c s="23" t="s">
        <v>117</v>
      </c>
      <c s="23" t="s">
        <v>118</v>
      </c>
      <c s="19" t="s">
        <v>40</v>
      </c>
      <c s="24" t="s">
        <v>119</v>
      </c>
      <c s="25" t="s">
        <v>83</v>
      </c>
      <c s="26">
        <v>2000</v>
      </c>
      <c s="27">
        <v>0</v>
      </c>
      <c s="27">
        <f>ROUND(ROUND(H62,2)*ROUND(G62,3),2)</f>
      </c>
      <c r="O62">
        <f>(I62*21)/100</f>
      </c>
      <c t="s">
        <v>12</v>
      </c>
    </row>
    <row r="63" spans="1:5" ht="12.75">
      <c r="A63" s="28" t="s">
        <v>39</v>
      </c>
      <c r="E63" s="29" t="s">
        <v>40</v>
      </c>
    </row>
    <row r="64" spans="1:5" ht="12.75">
      <c r="A64" s="30" t="s">
        <v>41</v>
      </c>
      <c r="E64" s="31" t="s">
        <v>120</v>
      </c>
    </row>
    <row r="65" spans="1:5" ht="63.75">
      <c r="A65" t="s">
        <v>42</v>
      </c>
      <c r="E65" s="29" t="s">
        <v>116</v>
      </c>
    </row>
    <row r="66" spans="1:16" ht="12.75">
      <c r="A66" s="19" t="s">
        <v>34</v>
      </c>
      <c s="23" t="s">
        <v>121</v>
      </c>
      <c s="23" t="s">
        <v>122</v>
      </c>
      <c s="19" t="s">
        <v>40</v>
      </c>
      <c s="24" t="s">
        <v>123</v>
      </c>
      <c s="25" t="s">
        <v>73</v>
      </c>
      <c s="26">
        <v>1000</v>
      </c>
      <c s="27">
        <v>0</v>
      </c>
      <c s="27">
        <f>ROUND(ROUND(H66,2)*ROUND(G66,3),2)</f>
      </c>
      <c r="O66">
        <f>(I66*21)/100</f>
      </c>
      <c t="s">
        <v>12</v>
      </c>
    </row>
    <row r="67" spans="1:5" ht="12.75">
      <c r="A67" s="28" t="s">
        <v>39</v>
      </c>
      <c r="E67" s="29" t="s">
        <v>40</v>
      </c>
    </row>
    <row r="68" spans="1:5" ht="12.75">
      <c r="A68" s="30" t="s">
        <v>41</v>
      </c>
      <c r="E68" s="31" t="s">
        <v>124</v>
      </c>
    </row>
    <row r="69" spans="1:5" ht="191.25">
      <c r="A69" t="s">
        <v>42</v>
      </c>
      <c r="E69" s="29" t="s">
        <v>125</v>
      </c>
    </row>
    <row r="70" spans="1:16" ht="12.75">
      <c r="A70" s="19" t="s">
        <v>34</v>
      </c>
      <c s="23" t="s">
        <v>126</v>
      </c>
      <c s="23" t="s">
        <v>127</v>
      </c>
      <c s="19" t="s">
        <v>40</v>
      </c>
      <c s="24" t="s">
        <v>128</v>
      </c>
      <c s="25" t="s">
        <v>73</v>
      </c>
      <c s="26">
        <v>100</v>
      </c>
      <c s="27">
        <v>0</v>
      </c>
      <c s="27">
        <f>ROUND(ROUND(H70,2)*ROUND(G70,3),2)</f>
      </c>
      <c r="O70">
        <f>(I70*21)/100</f>
      </c>
      <c t="s">
        <v>12</v>
      </c>
    </row>
    <row r="71" spans="1:5" ht="12.75">
      <c r="A71" s="28" t="s">
        <v>39</v>
      </c>
      <c r="E71" s="29" t="s">
        <v>40</v>
      </c>
    </row>
    <row r="72" spans="1:5" ht="12.75">
      <c r="A72" s="30" t="s">
        <v>41</v>
      </c>
      <c r="E72" s="31" t="s">
        <v>129</v>
      </c>
    </row>
    <row r="73" spans="1:5" ht="242.25">
      <c r="A73" t="s">
        <v>42</v>
      </c>
      <c r="E73" s="29" t="s">
        <v>130</v>
      </c>
    </row>
    <row r="74" spans="1:18" ht="12.75" customHeight="1">
      <c r="A74" s="5" t="s">
        <v>32</v>
      </c>
      <c s="5"/>
      <c s="35" t="s">
        <v>12</v>
      </c>
      <c s="5"/>
      <c s="21" t="s">
        <v>131</v>
      </c>
      <c s="5"/>
      <c s="5"/>
      <c s="5"/>
      <c s="36">
        <f>0+Q74</f>
      </c>
      <c r="O74">
        <f>0+R74</f>
      </c>
      <c r="Q74">
        <f>0+I75</f>
      </c>
      <c>
        <f>0+O75</f>
      </c>
    </row>
    <row r="75" spans="1:16" ht="12.75">
      <c r="A75" s="19" t="s">
        <v>34</v>
      </c>
      <c s="23" t="s">
        <v>132</v>
      </c>
      <c s="23" t="s">
        <v>133</v>
      </c>
      <c s="19" t="s">
        <v>40</v>
      </c>
      <c s="24" t="s">
        <v>134</v>
      </c>
      <c s="25" t="s">
        <v>73</v>
      </c>
      <c s="26">
        <v>1000</v>
      </c>
      <c s="27">
        <v>0</v>
      </c>
      <c s="27">
        <f>ROUND(ROUND(H75,2)*ROUND(G75,3),2)</f>
      </c>
      <c r="O75">
        <f>(I75*21)/100</f>
      </c>
      <c t="s">
        <v>12</v>
      </c>
    </row>
    <row r="76" spans="1:5" ht="12.75">
      <c r="A76" s="28" t="s">
        <v>39</v>
      </c>
      <c r="E76" s="29" t="s">
        <v>135</v>
      </c>
    </row>
    <row r="77" spans="1:5" ht="12.75">
      <c r="A77" s="30" t="s">
        <v>41</v>
      </c>
      <c r="E77" s="31" t="s">
        <v>40</v>
      </c>
    </row>
    <row r="78" spans="1:5" ht="38.25">
      <c r="A78" t="s">
        <v>42</v>
      </c>
      <c r="E78" s="29" t="s">
        <v>136</v>
      </c>
    </row>
    <row r="79" spans="1:18" ht="12.75" customHeight="1">
      <c r="A79" s="5" t="s">
        <v>32</v>
      </c>
      <c s="5"/>
      <c s="35" t="s">
        <v>24</v>
      </c>
      <c s="5"/>
      <c s="21" t="s">
        <v>59</v>
      </c>
      <c s="5"/>
      <c s="5"/>
      <c s="5"/>
      <c s="36">
        <f>0+Q79</f>
      </c>
      <c r="O79">
        <f>0+R79</f>
      </c>
      <c r="Q79">
        <f>0+I80+I84+I88+I92+I96+I100+I104+I108+I112+I116+I120+I124+I128+I132</f>
      </c>
      <c>
        <f>0+O80+O84+O88+O92+O96+O100+O104+O108+O112+O116+O120+O124+O128+O132</f>
      </c>
    </row>
    <row r="80" spans="1:16" ht="12.75">
      <c r="A80" s="19" t="s">
        <v>34</v>
      </c>
      <c s="23" t="s">
        <v>137</v>
      </c>
      <c s="23" t="s">
        <v>138</v>
      </c>
      <c s="19" t="s">
        <v>40</v>
      </c>
      <c s="24" t="s">
        <v>139</v>
      </c>
      <c s="25" t="s">
        <v>73</v>
      </c>
      <c s="26">
        <v>1000</v>
      </c>
      <c s="27">
        <v>0</v>
      </c>
      <c s="27">
        <f>ROUND(ROUND(H80,2)*ROUND(G80,3),2)</f>
      </c>
      <c r="O80">
        <f>(I80*21)/100</f>
      </c>
      <c t="s">
        <v>12</v>
      </c>
    </row>
    <row r="81" spans="1:5" ht="12.75">
      <c r="A81" s="28" t="s">
        <v>39</v>
      </c>
      <c r="E81" s="29" t="s">
        <v>140</v>
      </c>
    </row>
    <row r="82" spans="1:5" ht="12.75">
      <c r="A82" s="30" t="s">
        <v>41</v>
      </c>
      <c r="E82" s="31" t="s">
        <v>40</v>
      </c>
    </row>
    <row r="83" spans="1:5" ht="51">
      <c r="A83" t="s">
        <v>42</v>
      </c>
      <c r="E83" s="29" t="s">
        <v>141</v>
      </c>
    </row>
    <row r="84" spans="1:16" ht="12.75">
      <c r="A84" s="19" t="s">
        <v>34</v>
      </c>
      <c s="23" t="s">
        <v>142</v>
      </c>
      <c s="23" t="s">
        <v>143</v>
      </c>
      <c s="19" t="s">
        <v>40</v>
      </c>
      <c s="24" t="s">
        <v>144</v>
      </c>
      <c s="25" t="s">
        <v>73</v>
      </c>
      <c s="26">
        <v>7.5</v>
      </c>
      <c s="27">
        <v>0</v>
      </c>
      <c s="27">
        <f>ROUND(ROUND(H84,2)*ROUND(G84,3),2)</f>
      </c>
      <c r="O84">
        <f>(I84*21)/100</f>
      </c>
      <c t="s">
        <v>12</v>
      </c>
    </row>
    <row r="85" spans="1:5" ht="12.75">
      <c r="A85" s="28" t="s">
        <v>39</v>
      </c>
      <c r="E85" s="29" t="s">
        <v>40</v>
      </c>
    </row>
    <row r="86" spans="1:5" ht="12.75">
      <c r="A86" s="30" t="s">
        <v>41</v>
      </c>
      <c r="E86" s="31" t="s">
        <v>40</v>
      </c>
    </row>
    <row r="87" spans="1:5" ht="102">
      <c r="A87" t="s">
        <v>42</v>
      </c>
      <c r="E87" s="29" t="s">
        <v>145</v>
      </c>
    </row>
    <row r="88" spans="1:16" ht="12.75">
      <c r="A88" s="19" t="s">
        <v>34</v>
      </c>
      <c s="23" t="s">
        <v>146</v>
      </c>
      <c s="23" t="s">
        <v>147</v>
      </c>
      <c s="19" t="s">
        <v>40</v>
      </c>
      <c s="24" t="s">
        <v>148</v>
      </c>
      <c s="25" t="s">
        <v>114</v>
      </c>
      <c s="26">
        <v>1000</v>
      </c>
      <c s="27">
        <v>0</v>
      </c>
      <c s="27">
        <f>ROUND(ROUND(H88,2)*ROUND(G88,3),2)</f>
      </c>
      <c r="O88">
        <f>(I88*21)/100</f>
      </c>
      <c t="s">
        <v>12</v>
      </c>
    </row>
    <row r="89" spans="1:5" ht="12.75">
      <c r="A89" s="28" t="s">
        <v>39</v>
      </c>
      <c r="E89" s="29" t="s">
        <v>40</v>
      </c>
    </row>
    <row r="90" spans="1:5" ht="12.75">
      <c r="A90" s="30" t="s">
        <v>41</v>
      </c>
      <c r="E90" s="31" t="s">
        <v>115</v>
      </c>
    </row>
    <row r="91" spans="1:5" ht="38.25">
      <c r="A91" t="s">
        <v>42</v>
      </c>
      <c r="E91" s="29" t="s">
        <v>149</v>
      </c>
    </row>
    <row r="92" spans="1:16" ht="12.75">
      <c r="A92" s="19" t="s">
        <v>34</v>
      </c>
      <c s="23" t="s">
        <v>150</v>
      </c>
      <c s="23" t="s">
        <v>151</v>
      </c>
      <c s="19" t="s">
        <v>40</v>
      </c>
      <c s="24" t="s">
        <v>152</v>
      </c>
      <c s="25" t="s">
        <v>114</v>
      </c>
      <c s="26">
        <v>1000</v>
      </c>
      <c s="27">
        <v>0</v>
      </c>
      <c s="27">
        <f>ROUND(ROUND(H92,2)*ROUND(G92,3),2)</f>
      </c>
      <c r="O92">
        <f>(I92*21)/100</f>
      </c>
      <c t="s">
        <v>12</v>
      </c>
    </row>
    <row r="93" spans="1:5" ht="12.75">
      <c r="A93" s="28" t="s">
        <v>39</v>
      </c>
      <c r="E93" s="29" t="s">
        <v>40</v>
      </c>
    </row>
    <row r="94" spans="1:5" ht="12.75">
      <c r="A94" s="30" t="s">
        <v>41</v>
      </c>
      <c r="E94" s="31" t="s">
        <v>115</v>
      </c>
    </row>
    <row r="95" spans="1:5" ht="102">
      <c r="A95" t="s">
        <v>42</v>
      </c>
      <c r="E95" s="29" t="s">
        <v>145</v>
      </c>
    </row>
    <row r="96" spans="1:16" ht="12.75">
      <c r="A96" s="19" t="s">
        <v>34</v>
      </c>
      <c s="23" t="s">
        <v>153</v>
      </c>
      <c s="23" t="s">
        <v>154</v>
      </c>
      <c s="19" t="s">
        <v>40</v>
      </c>
      <c s="24" t="s">
        <v>155</v>
      </c>
      <c s="25" t="s">
        <v>114</v>
      </c>
      <c s="26">
        <v>6500</v>
      </c>
      <c s="27">
        <v>0</v>
      </c>
      <c s="27">
        <f>ROUND(ROUND(H96,2)*ROUND(G96,3),2)</f>
      </c>
      <c r="O96">
        <f>(I96*21)/100</f>
      </c>
      <c t="s">
        <v>12</v>
      </c>
    </row>
    <row r="97" spans="1:5" ht="12.75">
      <c r="A97" s="28" t="s">
        <v>39</v>
      </c>
      <c r="E97" s="29" t="s">
        <v>40</v>
      </c>
    </row>
    <row r="98" spans="1:5" ht="12.75">
      <c r="A98" s="30" t="s">
        <v>41</v>
      </c>
      <c r="E98" s="31" t="s">
        <v>40</v>
      </c>
    </row>
    <row r="99" spans="1:5" ht="51">
      <c r="A99" t="s">
        <v>42</v>
      </c>
      <c r="E99" s="29" t="s">
        <v>156</v>
      </c>
    </row>
    <row r="100" spans="1:16" ht="12.75">
      <c r="A100" s="19" t="s">
        <v>34</v>
      </c>
      <c s="23" t="s">
        <v>157</v>
      </c>
      <c s="23" t="s">
        <v>158</v>
      </c>
      <c s="19" t="s">
        <v>40</v>
      </c>
      <c s="24" t="s">
        <v>159</v>
      </c>
      <c s="25" t="s">
        <v>114</v>
      </c>
      <c s="26">
        <v>6500</v>
      </c>
      <c s="27">
        <v>0</v>
      </c>
      <c s="27">
        <f>ROUND(ROUND(H100,2)*ROUND(G100,3),2)</f>
      </c>
      <c r="O100">
        <f>(I100*21)/100</f>
      </c>
      <c t="s">
        <v>12</v>
      </c>
    </row>
    <row r="101" spans="1:5" ht="12.75">
      <c r="A101" s="28" t="s">
        <v>39</v>
      </c>
      <c r="E101" s="29" t="s">
        <v>40</v>
      </c>
    </row>
    <row r="102" spans="1:5" ht="12.75">
      <c r="A102" s="30" t="s">
        <v>41</v>
      </c>
      <c r="E102" s="31" t="s">
        <v>40</v>
      </c>
    </row>
    <row r="103" spans="1:5" ht="51">
      <c r="A103" t="s">
        <v>42</v>
      </c>
      <c r="E103" s="29" t="s">
        <v>156</v>
      </c>
    </row>
    <row r="104" spans="1:16" ht="12.75">
      <c r="A104" s="19" t="s">
        <v>34</v>
      </c>
      <c s="23" t="s">
        <v>160</v>
      </c>
      <c s="23" t="s">
        <v>161</v>
      </c>
      <c s="19" t="s">
        <v>40</v>
      </c>
      <c s="24" t="s">
        <v>162</v>
      </c>
      <c s="25" t="s">
        <v>114</v>
      </c>
      <c s="26">
        <v>6500</v>
      </c>
      <c s="27">
        <v>0</v>
      </c>
      <c s="27">
        <f>ROUND(ROUND(H104,2)*ROUND(G104,3),2)</f>
      </c>
      <c r="O104">
        <f>(I104*21)/100</f>
      </c>
      <c t="s">
        <v>12</v>
      </c>
    </row>
    <row r="105" spans="1:5" ht="12.75">
      <c r="A105" s="28" t="s">
        <v>39</v>
      </c>
      <c r="E105" s="29" t="s">
        <v>40</v>
      </c>
    </row>
    <row r="106" spans="1:5" ht="12.75">
      <c r="A106" s="30" t="s">
        <v>41</v>
      </c>
      <c r="E106" s="31" t="s">
        <v>40</v>
      </c>
    </row>
    <row r="107" spans="1:5" ht="51">
      <c r="A107" t="s">
        <v>42</v>
      </c>
      <c r="E107" s="29" t="s">
        <v>156</v>
      </c>
    </row>
    <row r="108" spans="1:16" ht="12.75">
      <c r="A108" s="19" t="s">
        <v>34</v>
      </c>
      <c s="23" t="s">
        <v>163</v>
      </c>
      <c s="23" t="s">
        <v>164</v>
      </c>
      <c s="19" t="s">
        <v>40</v>
      </c>
      <c s="24" t="s">
        <v>165</v>
      </c>
      <c s="25" t="s">
        <v>73</v>
      </c>
      <c s="26">
        <v>260</v>
      </c>
      <c s="27">
        <v>0</v>
      </c>
      <c s="27">
        <f>ROUND(ROUND(H108,2)*ROUND(G108,3),2)</f>
      </c>
      <c r="O108">
        <f>(I108*21)/100</f>
      </c>
      <c t="s">
        <v>12</v>
      </c>
    </row>
    <row r="109" spans="1:5" ht="12.75">
      <c r="A109" s="28" t="s">
        <v>39</v>
      </c>
      <c r="E109" s="29" t="s">
        <v>40</v>
      </c>
    </row>
    <row r="110" spans="1:5" ht="12.75">
      <c r="A110" s="30" t="s">
        <v>41</v>
      </c>
      <c r="E110" s="31" t="s">
        <v>166</v>
      </c>
    </row>
    <row r="111" spans="1:5" ht="140.25">
      <c r="A111" t="s">
        <v>42</v>
      </c>
      <c r="E111" s="29" t="s">
        <v>167</v>
      </c>
    </row>
    <row r="112" spans="1:16" ht="12.75">
      <c r="A112" s="19" t="s">
        <v>34</v>
      </c>
      <c s="23" t="s">
        <v>168</v>
      </c>
      <c s="23" t="s">
        <v>169</v>
      </c>
      <c s="19" t="s">
        <v>40</v>
      </c>
      <c s="24" t="s">
        <v>170</v>
      </c>
      <c s="25" t="s">
        <v>73</v>
      </c>
      <c s="26">
        <v>260</v>
      </c>
      <c s="27">
        <v>0</v>
      </c>
      <c s="27">
        <f>ROUND(ROUND(H112,2)*ROUND(G112,3),2)</f>
      </c>
      <c r="O112">
        <f>(I112*21)/100</f>
      </c>
      <c t="s">
        <v>12</v>
      </c>
    </row>
    <row r="113" spans="1:5" ht="12.75">
      <c r="A113" s="28" t="s">
        <v>39</v>
      </c>
      <c r="E113" s="29" t="s">
        <v>40</v>
      </c>
    </row>
    <row r="114" spans="1:5" ht="12.75">
      <c r="A114" s="30" t="s">
        <v>41</v>
      </c>
      <c r="E114" s="31" t="s">
        <v>40</v>
      </c>
    </row>
    <row r="115" spans="1:5" ht="140.25">
      <c r="A115" t="s">
        <v>42</v>
      </c>
      <c r="E115" s="29" t="s">
        <v>167</v>
      </c>
    </row>
    <row r="116" spans="1:16" ht="12.75">
      <c r="A116" s="19" t="s">
        <v>34</v>
      </c>
      <c s="23" t="s">
        <v>171</v>
      </c>
      <c s="23" t="s">
        <v>172</v>
      </c>
      <c s="19" t="s">
        <v>40</v>
      </c>
      <c s="24" t="s">
        <v>173</v>
      </c>
      <c s="25" t="s">
        <v>73</v>
      </c>
      <c s="26">
        <v>390</v>
      </c>
      <c s="27">
        <v>0</v>
      </c>
      <c s="27">
        <f>ROUND(ROUND(H116,2)*ROUND(G116,3),2)</f>
      </c>
      <c r="O116">
        <f>(I116*21)/100</f>
      </c>
      <c t="s">
        <v>12</v>
      </c>
    </row>
    <row r="117" spans="1:5" ht="12.75">
      <c r="A117" s="28" t="s">
        <v>39</v>
      </c>
      <c r="E117" s="29" t="s">
        <v>40</v>
      </c>
    </row>
    <row r="118" spans="1:5" ht="12.75">
      <c r="A118" s="30" t="s">
        <v>41</v>
      </c>
      <c r="E118" s="31" t="s">
        <v>174</v>
      </c>
    </row>
    <row r="119" spans="1:5" ht="140.25">
      <c r="A119" t="s">
        <v>42</v>
      </c>
      <c r="E119" s="29" t="s">
        <v>167</v>
      </c>
    </row>
    <row r="120" spans="1:16" ht="12.75">
      <c r="A120" s="19" t="s">
        <v>34</v>
      </c>
      <c s="23" t="s">
        <v>175</v>
      </c>
      <c s="23" t="s">
        <v>176</v>
      </c>
      <c s="19" t="s">
        <v>40</v>
      </c>
      <c s="24" t="s">
        <v>177</v>
      </c>
      <c s="25" t="s">
        <v>73</v>
      </c>
      <c s="26">
        <v>390</v>
      </c>
      <c s="27">
        <v>0</v>
      </c>
      <c s="27">
        <f>ROUND(ROUND(H120,2)*ROUND(G120,3),2)</f>
      </c>
      <c r="O120">
        <f>(I120*21)/100</f>
      </c>
      <c t="s">
        <v>12</v>
      </c>
    </row>
    <row r="121" spans="1:5" ht="12.75">
      <c r="A121" s="28" t="s">
        <v>39</v>
      </c>
      <c r="E121" s="29" t="s">
        <v>40</v>
      </c>
    </row>
    <row r="122" spans="1:5" ht="12.75">
      <c r="A122" s="30" t="s">
        <v>41</v>
      </c>
      <c r="E122" s="31" t="s">
        <v>174</v>
      </c>
    </row>
    <row r="123" spans="1:5" ht="140.25">
      <c r="A123" t="s">
        <v>42</v>
      </c>
      <c r="E123" s="29" t="s">
        <v>167</v>
      </c>
    </row>
    <row r="124" spans="1:16" ht="12.75">
      <c r="A124" s="19" t="s">
        <v>34</v>
      </c>
      <c s="23" t="s">
        <v>178</v>
      </c>
      <c s="23" t="s">
        <v>179</v>
      </c>
      <c s="19" t="s">
        <v>40</v>
      </c>
      <c s="24" t="s">
        <v>180</v>
      </c>
      <c s="25" t="s">
        <v>83</v>
      </c>
      <c s="26">
        <v>100</v>
      </c>
      <c s="27">
        <v>0</v>
      </c>
      <c s="27">
        <f>ROUND(ROUND(H124,2)*ROUND(G124,3),2)</f>
      </c>
      <c r="O124">
        <f>(I124*21)/100</f>
      </c>
      <c t="s">
        <v>12</v>
      </c>
    </row>
    <row r="125" spans="1:5" ht="12.75">
      <c r="A125" s="28" t="s">
        <v>39</v>
      </c>
      <c r="E125" s="29" t="s">
        <v>40</v>
      </c>
    </row>
    <row r="126" spans="1:5" ht="12.75">
      <c r="A126" s="30" t="s">
        <v>41</v>
      </c>
      <c r="E126" s="31" t="s">
        <v>40</v>
      </c>
    </row>
    <row r="127" spans="1:5" ht="51">
      <c r="A127" t="s">
        <v>42</v>
      </c>
      <c r="E127" s="29" t="s">
        <v>181</v>
      </c>
    </row>
    <row r="128" spans="1:16" ht="12.75">
      <c r="A128" s="19" t="s">
        <v>34</v>
      </c>
      <c s="23" t="s">
        <v>182</v>
      </c>
      <c s="23" t="s">
        <v>183</v>
      </c>
      <c s="19" t="s">
        <v>40</v>
      </c>
      <c s="24" t="s">
        <v>184</v>
      </c>
      <c s="25" t="s">
        <v>114</v>
      </c>
      <c s="26">
        <v>400</v>
      </c>
      <c s="27">
        <v>0</v>
      </c>
      <c s="27">
        <f>ROUND(ROUND(H128,2)*ROUND(G128,3),2)</f>
      </c>
      <c r="O128">
        <f>(I128*21)/100</f>
      </c>
      <c t="s">
        <v>12</v>
      </c>
    </row>
    <row r="129" spans="1:5" ht="12.75">
      <c r="A129" s="28" t="s">
        <v>39</v>
      </c>
      <c r="E129" s="29" t="s">
        <v>185</v>
      </c>
    </row>
    <row r="130" spans="1:5" ht="12.75">
      <c r="A130" s="30" t="s">
        <v>41</v>
      </c>
      <c r="E130" s="31" t="s">
        <v>186</v>
      </c>
    </row>
    <row r="131" spans="1:5" ht="153">
      <c r="A131" t="s">
        <v>42</v>
      </c>
      <c r="E131" s="29" t="s">
        <v>187</v>
      </c>
    </row>
    <row r="132" spans="1:16" ht="12.75">
      <c r="A132" s="19" t="s">
        <v>34</v>
      </c>
      <c s="23" t="s">
        <v>188</v>
      </c>
      <c s="23" t="s">
        <v>189</v>
      </c>
      <c s="19" t="s">
        <v>40</v>
      </c>
      <c s="24" t="s">
        <v>190</v>
      </c>
      <c s="25" t="s">
        <v>114</v>
      </c>
      <c s="26">
        <v>400</v>
      </c>
      <c s="27">
        <v>0</v>
      </c>
      <c s="27">
        <f>ROUND(ROUND(H132,2)*ROUND(G132,3),2)</f>
      </c>
      <c r="O132">
        <f>(I132*21)/100</f>
      </c>
      <c t="s">
        <v>12</v>
      </c>
    </row>
    <row r="133" spans="1:5" ht="12.75">
      <c r="A133" s="28" t="s">
        <v>39</v>
      </c>
      <c r="E133" s="29" t="s">
        <v>40</v>
      </c>
    </row>
    <row r="134" spans="1:5" ht="12.75">
      <c r="A134" s="30" t="s">
        <v>41</v>
      </c>
      <c r="E134" s="31" t="s">
        <v>186</v>
      </c>
    </row>
    <row r="135" spans="1:5" ht="89.25">
      <c r="A135" t="s">
        <v>42</v>
      </c>
      <c r="E135" s="29" t="s">
        <v>191</v>
      </c>
    </row>
    <row r="136" spans="1:18" ht="12.75" customHeight="1">
      <c r="A136" s="5" t="s">
        <v>32</v>
      </c>
      <c s="5"/>
      <c s="35" t="s">
        <v>90</v>
      </c>
      <c s="5"/>
      <c s="21" t="s">
        <v>192</v>
      </c>
      <c s="5"/>
      <c s="5"/>
      <c s="5"/>
      <c s="36">
        <f>0+Q136</f>
      </c>
      <c r="O136">
        <f>0+R136</f>
      </c>
      <c r="Q136">
        <f>0+I137+I141+I145+I149</f>
      </c>
      <c>
        <f>0+O137+O141+O145+O149</f>
      </c>
    </row>
    <row r="137" spans="1:16" ht="12.75">
      <c r="A137" s="19" t="s">
        <v>34</v>
      </c>
      <c s="23" t="s">
        <v>193</v>
      </c>
      <c s="23" t="s">
        <v>194</v>
      </c>
      <c s="19" t="s">
        <v>40</v>
      </c>
      <c s="24" t="s">
        <v>195</v>
      </c>
      <c s="25" t="s">
        <v>196</v>
      </c>
      <c s="26">
        <v>5</v>
      </c>
      <c s="27">
        <v>0</v>
      </c>
      <c s="27">
        <f>ROUND(ROUND(H137,2)*ROUND(G137,3),2)</f>
      </c>
      <c r="O137">
        <f>(I137*21)/100</f>
      </c>
      <c t="s">
        <v>12</v>
      </c>
    </row>
    <row r="138" spans="1:5" ht="12.75">
      <c r="A138" s="28" t="s">
        <v>39</v>
      </c>
      <c r="E138" s="29" t="s">
        <v>40</v>
      </c>
    </row>
    <row r="139" spans="1:5" ht="12.75">
      <c r="A139" s="30" t="s">
        <v>41</v>
      </c>
      <c r="E139" s="31" t="s">
        <v>40</v>
      </c>
    </row>
    <row r="140" spans="1:5" ht="76.5">
      <c r="A140" t="s">
        <v>42</v>
      </c>
      <c r="E140" s="29" t="s">
        <v>197</v>
      </c>
    </row>
    <row r="141" spans="1:16" ht="12.75">
      <c r="A141" s="19" t="s">
        <v>34</v>
      </c>
      <c s="23" t="s">
        <v>198</v>
      </c>
      <c s="23" t="s">
        <v>199</v>
      </c>
      <c s="19" t="s">
        <v>40</v>
      </c>
      <c s="24" t="s">
        <v>200</v>
      </c>
      <c s="25" t="s">
        <v>196</v>
      </c>
      <c s="26">
        <v>5</v>
      </c>
      <c s="27">
        <v>0</v>
      </c>
      <c s="27">
        <f>ROUND(ROUND(H141,2)*ROUND(G141,3),2)</f>
      </c>
      <c r="O141">
        <f>(I141*21)/100</f>
      </c>
      <c t="s">
        <v>12</v>
      </c>
    </row>
    <row r="142" spans="1:5" ht="12.75">
      <c r="A142" s="28" t="s">
        <v>39</v>
      </c>
      <c r="E142" s="29" t="s">
        <v>40</v>
      </c>
    </row>
    <row r="143" spans="1:5" ht="12.75">
      <c r="A143" s="30" t="s">
        <v>41</v>
      </c>
      <c r="E143" s="31" t="s">
        <v>40</v>
      </c>
    </row>
    <row r="144" spans="1:5" ht="25.5">
      <c r="A144" t="s">
        <v>42</v>
      </c>
      <c r="E144" s="29" t="s">
        <v>201</v>
      </c>
    </row>
    <row r="145" spans="1:16" ht="12.75">
      <c r="A145" s="19" t="s">
        <v>34</v>
      </c>
      <c s="23" t="s">
        <v>202</v>
      </c>
      <c s="23" t="s">
        <v>203</v>
      </c>
      <c s="19" t="s">
        <v>40</v>
      </c>
      <c s="24" t="s">
        <v>204</v>
      </c>
      <c s="25" t="s">
        <v>196</v>
      </c>
      <c s="26">
        <v>5</v>
      </c>
      <c s="27">
        <v>0</v>
      </c>
      <c s="27">
        <f>ROUND(ROUND(H145,2)*ROUND(G145,3),2)</f>
      </c>
      <c r="O145">
        <f>(I145*21)/100</f>
      </c>
      <c t="s">
        <v>12</v>
      </c>
    </row>
    <row r="146" spans="1:5" ht="12.75">
      <c r="A146" s="28" t="s">
        <v>39</v>
      </c>
      <c r="E146" s="29" t="s">
        <v>40</v>
      </c>
    </row>
    <row r="147" spans="1:5" ht="12.75">
      <c r="A147" s="30" t="s">
        <v>41</v>
      </c>
      <c r="E147" s="31" t="s">
        <v>40</v>
      </c>
    </row>
    <row r="148" spans="1:5" ht="25.5">
      <c r="A148" t="s">
        <v>42</v>
      </c>
      <c r="E148" s="29" t="s">
        <v>201</v>
      </c>
    </row>
    <row r="149" spans="1:16" ht="12.75">
      <c r="A149" s="19" t="s">
        <v>34</v>
      </c>
      <c s="23" t="s">
        <v>205</v>
      </c>
      <c s="23" t="s">
        <v>206</v>
      </c>
      <c s="19" t="s">
        <v>40</v>
      </c>
      <c s="24" t="s">
        <v>207</v>
      </c>
      <c s="25" t="s">
        <v>196</v>
      </c>
      <c s="26">
        <v>5</v>
      </c>
      <c s="27">
        <v>0</v>
      </c>
      <c s="27">
        <f>ROUND(ROUND(H149,2)*ROUND(G149,3),2)</f>
      </c>
      <c r="O149">
        <f>(I149*21)/100</f>
      </c>
      <c t="s">
        <v>12</v>
      </c>
    </row>
    <row r="150" spans="1:5" ht="12.75">
      <c r="A150" s="28" t="s">
        <v>39</v>
      </c>
      <c r="E150" s="29" t="s">
        <v>208</v>
      </c>
    </row>
    <row r="151" spans="1:5" ht="12.75">
      <c r="A151" s="30" t="s">
        <v>41</v>
      </c>
      <c r="E151" s="31" t="s">
        <v>40</v>
      </c>
    </row>
    <row r="152" spans="1:5" ht="25.5">
      <c r="A152" t="s">
        <v>42</v>
      </c>
      <c r="E152" s="29" t="s">
        <v>201</v>
      </c>
    </row>
    <row r="153" spans="1:18" ht="12.75" customHeight="1">
      <c r="A153" s="5" t="s">
        <v>32</v>
      </c>
      <c s="5"/>
      <c s="35" t="s">
        <v>29</v>
      </c>
      <c s="5"/>
      <c s="21" t="s">
        <v>209</v>
      </c>
      <c s="5"/>
      <c s="5"/>
      <c s="5"/>
      <c s="36">
        <f>0+Q153</f>
      </c>
      <c r="O153">
        <f>0+R153</f>
      </c>
      <c r="Q153">
        <f>0+I154+I158+I162+I166+I170+I174+I178+I182+I186+I190+I194+I198+I202+I206</f>
      </c>
      <c>
        <f>0+O154+O158+O162+O166+O170+O174+O178+O182+O186+O190+O194+O198+O202+O206</f>
      </c>
    </row>
    <row r="154" spans="1:16" ht="12.75">
      <c r="A154" s="19" t="s">
        <v>34</v>
      </c>
      <c s="23" t="s">
        <v>210</v>
      </c>
      <c s="23" t="s">
        <v>211</v>
      </c>
      <c s="19" t="s">
        <v>40</v>
      </c>
      <c s="24" t="s">
        <v>212</v>
      </c>
      <c s="25" t="s">
        <v>83</v>
      </c>
      <c s="26">
        <v>1028</v>
      </c>
      <c s="27">
        <v>0</v>
      </c>
      <c s="27">
        <f>ROUND(ROUND(H154,2)*ROUND(G154,3),2)</f>
      </c>
      <c r="O154">
        <f>(I154*21)/100</f>
      </c>
      <c t="s">
        <v>12</v>
      </c>
    </row>
    <row r="155" spans="1:5" ht="12.75">
      <c r="A155" s="28" t="s">
        <v>39</v>
      </c>
      <c r="E155" s="29" t="s">
        <v>40</v>
      </c>
    </row>
    <row r="156" spans="1:5" ht="12.75">
      <c r="A156" s="30" t="s">
        <v>41</v>
      </c>
      <c r="E156" s="31" t="s">
        <v>213</v>
      </c>
    </row>
    <row r="157" spans="1:5" ht="38.25">
      <c r="A157" t="s">
        <v>42</v>
      </c>
      <c r="E157" s="29" t="s">
        <v>214</v>
      </c>
    </row>
    <row r="158" spans="1:16" ht="25.5">
      <c r="A158" s="19" t="s">
        <v>34</v>
      </c>
      <c s="23" t="s">
        <v>215</v>
      </c>
      <c s="23" t="s">
        <v>216</v>
      </c>
      <c s="19" t="s">
        <v>40</v>
      </c>
      <c s="24" t="s">
        <v>217</v>
      </c>
      <c s="25" t="s">
        <v>83</v>
      </c>
      <c s="26">
        <v>2000</v>
      </c>
      <c s="27">
        <v>0</v>
      </c>
      <c s="27">
        <f>ROUND(ROUND(H158,2)*ROUND(G158,3),2)</f>
      </c>
      <c r="O158">
        <f>(I158*21)/100</f>
      </c>
      <c t="s">
        <v>12</v>
      </c>
    </row>
    <row r="159" spans="1:5" ht="12.75">
      <c r="A159" s="28" t="s">
        <v>39</v>
      </c>
      <c r="E159" s="29" t="s">
        <v>40</v>
      </c>
    </row>
    <row r="160" spans="1:5" ht="12.75">
      <c r="A160" s="30" t="s">
        <v>41</v>
      </c>
      <c r="E160" s="31" t="s">
        <v>40</v>
      </c>
    </row>
    <row r="161" spans="1:5" ht="127.5">
      <c r="A161" t="s">
        <v>42</v>
      </c>
      <c r="E161" s="29" t="s">
        <v>218</v>
      </c>
    </row>
    <row r="162" spans="1:16" ht="25.5">
      <c r="A162" s="19" t="s">
        <v>34</v>
      </c>
      <c s="23" t="s">
        <v>219</v>
      </c>
      <c s="23" t="s">
        <v>220</v>
      </c>
      <c s="19" t="s">
        <v>40</v>
      </c>
      <c s="24" t="s">
        <v>221</v>
      </c>
      <c s="25" t="s">
        <v>83</v>
      </c>
      <c s="26">
        <v>2000</v>
      </c>
      <c s="27">
        <v>0</v>
      </c>
      <c s="27">
        <f>ROUND(ROUND(H162,2)*ROUND(G162,3),2)</f>
      </c>
      <c r="O162">
        <f>(I162*21)/100</f>
      </c>
      <c t="s">
        <v>12</v>
      </c>
    </row>
    <row r="163" spans="1:5" ht="12.75">
      <c r="A163" s="28" t="s">
        <v>39</v>
      </c>
      <c r="E163" s="29" t="s">
        <v>40</v>
      </c>
    </row>
    <row r="164" spans="1:5" ht="12.75">
      <c r="A164" s="30" t="s">
        <v>41</v>
      </c>
      <c r="E164" s="31" t="s">
        <v>40</v>
      </c>
    </row>
    <row r="165" spans="1:5" ht="38.25">
      <c r="A165" t="s">
        <v>42</v>
      </c>
      <c r="E165" s="29" t="s">
        <v>222</v>
      </c>
    </row>
    <row r="166" spans="1:16" ht="12.75">
      <c r="A166" s="19" t="s">
        <v>34</v>
      </c>
      <c s="23" t="s">
        <v>223</v>
      </c>
      <c s="23" t="s">
        <v>224</v>
      </c>
      <c s="19" t="s">
        <v>40</v>
      </c>
      <c s="24" t="s">
        <v>225</v>
      </c>
      <c s="25" t="s">
        <v>196</v>
      </c>
      <c s="26">
        <v>40</v>
      </c>
      <c s="27">
        <v>0</v>
      </c>
      <c s="27">
        <f>ROUND(ROUND(H166,2)*ROUND(G166,3),2)</f>
      </c>
      <c r="O166">
        <f>(I166*21)/100</f>
      </c>
      <c t="s">
        <v>12</v>
      </c>
    </row>
    <row r="167" spans="1:5" ht="12.75">
      <c r="A167" s="28" t="s">
        <v>39</v>
      </c>
      <c r="E167" s="29" t="s">
        <v>40</v>
      </c>
    </row>
    <row r="168" spans="1:5" ht="12.75">
      <c r="A168" s="30" t="s">
        <v>41</v>
      </c>
      <c r="E168" s="31" t="s">
        <v>40</v>
      </c>
    </row>
    <row r="169" spans="1:5" ht="51">
      <c r="A169" t="s">
        <v>42</v>
      </c>
      <c r="E169" s="29" t="s">
        <v>226</v>
      </c>
    </row>
    <row r="170" spans="1:16" ht="12.75">
      <c r="A170" s="19" t="s">
        <v>34</v>
      </c>
      <c s="23" t="s">
        <v>227</v>
      </c>
      <c s="23" t="s">
        <v>228</v>
      </c>
      <c s="19" t="s">
        <v>40</v>
      </c>
      <c s="24" t="s">
        <v>229</v>
      </c>
      <c s="25" t="s">
        <v>196</v>
      </c>
      <c s="26">
        <v>40</v>
      </c>
      <c s="27">
        <v>0</v>
      </c>
      <c s="27">
        <f>ROUND(ROUND(H170,2)*ROUND(G170,3),2)</f>
      </c>
      <c r="O170">
        <f>(I170*21)/100</f>
      </c>
      <c t="s">
        <v>12</v>
      </c>
    </row>
    <row r="171" spans="1:5" ht="12.75">
      <c r="A171" s="28" t="s">
        <v>39</v>
      </c>
      <c r="E171" s="29" t="s">
        <v>40</v>
      </c>
    </row>
    <row r="172" spans="1:5" ht="12.75">
      <c r="A172" s="30" t="s">
        <v>41</v>
      </c>
      <c r="E172" s="31" t="s">
        <v>40</v>
      </c>
    </row>
    <row r="173" spans="1:5" ht="25.5">
      <c r="A173" t="s">
        <v>42</v>
      </c>
      <c r="E173" s="29" t="s">
        <v>230</v>
      </c>
    </row>
    <row r="174" spans="1:16" ht="12.75">
      <c r="A174" s="19" t="s">
        <v>34</v>
      </c>
      <c s="23" t="s">
        <v>231</v>
      </c>
      <c s="23" t="s">
        <v>232</v>
      </c>
      <c s="19" t="s">
        <v>40</v>
      </c>
      <c s="24" t="s">
        <v>233</v>
      </c>
      <c s="25" t="s">
        <v>196</v>
      </c>
      <c s="26">
        <v>40</v>
      </c>
      <c s="27">
        <v>0</v>
      </c>
      <c s="27">
        <f>ROUND(ROUND(H174,2)*ROUND(G174,3),2)</f>
      </c>
      <c r="O174">
        <f>(I174*21)/100</f>
      </c>
      <c t="s">
        <v>12</v>
      </c>
    </row>
    <row r="175" spans="1:5" ht="12.75">
      <c r="A175" s="28" t="s">
        <v>39</v>
      </c>
      <c r="E175" s="29" t="s">
        <v>40</v>
      </c>
    </row>
    <row r="176" spans="1:5" ht="12.75">
      <c r="A176" s="30" t="s">
        <v>41</v>
      </c>
      <c r="E176" s="31" t="s">
        <v>40</v>
      </c>
    </row>
    <row r="177" spans="1:5" ht="12.75">
      <c r="A177" t="s">
        <v>42</v>
      </c>
      <c r="E177" s="29" t="s">
        <v>234</v>
      </c>
    </row>
    <row r="178" spans="1:16" ht="25.5">
      <c r="A178" s="19" t="s">
        <v>34</v>
      </c>
      <c s="23" t="s">
        <v>235</v>
      </c>
      <c s="23" t="s">
        <v>236</v>
      </c>
      <c s="19" t="s">
        <v>40</v>
      </c>
      <c s="24" t="s">
        <v>237</v>
      </c>
      <c s="25" t="s">
        <v>114</v>
      </c>
      <c s="26">
        <v>250</v>
      </c>
      <c s="27">
        <v>0</v>
      </c>
      <c s="27">
        <f>ROUND(ROUND(H178,2)*ROUND(G178,3),2)</f>
      </c>
      <c r="O178">
        <f>(I178*21)/100</f>
      </c>
      <c t="s">
        <v>12</v>
      </c>
    </row>
    <row r="179" spans="1:5" ht="12.75">
      <c r="A179" s="28" t="s">
        <v>39</v>
      </c>
      <c r="E179" s="29" t="s">
        <v>40</v>
      </c>
    </row>
    <row r="180" spans="1:5" ht="12.75">
      <c r="A180" s="30" t="s">
        <v>41</v>
      </c>
      <c r="E180" s="31" t="s">
        <v>40</v>
      </c>
    </row>
    <row r="181" spans="1:5" ht="38.25">
      <c r="A181" t="s">
        <v>42</v>
      </c>
      <c r="E181" s="29" t="s">
        <v>238</v>
      </c>
    </row>
    <row r="182" spans="1:16" ht="25.5">
      <c r="A182" s="19" t="s">
        <v>34</v>
      </c>
      <c s="23" t="s">
        <v>239</v>
      </c>
      <c s="23" t="s">
        <v>240</v>
      </c>
      <c s="19" t="s">
        <v>40</v>
      </c>
      <c s="24" t="s">
        <v>241</v>
      </c>
      <c s="25" t="s">
        <v>114</v>
      </c>
      <c s="26">
        <v>50</v>
      </c>
      <c s="27">
        <v>0</v>
      </c>
      <c s="27">
        <f>ROUND(ROUND(H182,2)*ROUND(G182,3),2)</f>
      </c>
      <c r="O182">
        <f>(I182*21)/100</f>
      </c>
      <c t="s">
        <v>12</v>
      </c>
    </row>
    <row r="183" spans="1:5" ht="12.75">
      <c r="A183" s="28" t="s">
        <v>39</v>
      </c>
      <c r="E183" s="29" t="s">
        <v>40</v>
      </c>
    </row>
    <row r="184" spans="1:5" ht="12.75">
      <c r="A184" s="30" t="s">
        <v>41</v>
      </c>
      <c r="E184" s="31" t="s">
        <v>40</v>
      </c>
    </row>
    <row r="185" spans="1:5" ht="38.25">
      <c r="A185" t="s">
        <v>42</v>
      </c>
      <c r="E185" s="29" t="s">
        <v>238</v>
      </c>
    </row>
    <row r="186" spans="1:16" ht="25.5">
      <c r="A186" s="19" t="s">
        <v>34</v>
      </c>
      <c s="23" t="s">
        <v>242</v>
      </c>
      <c s="23" t="s">
        <v>243</v>
      </c>
      <c s="19" t="s">
        <v>40</v>
      </c>
      <c s="24" t="s">
        <v>244</v>
      </c>
      <c s="25" t="s">
        <v>114</v>
      </c>
      <c s="26">
        <v>250</v>
      </c>
      <c s="27">
        <v>0</v>
      </c>
      <c s="27">
        <f>ROUND(ROUND(H186,2)*ROUND(G186,3),2)</f>
      </c>
      <c r="O186">
        <f>(I186*21)/100</f>
      </c>
      <c t="s">
        <v>12</v>
      </c>
    </row>
    <row r="187" spans="1:5" ht="12.75">
      <c r="A187" s="28" t="s">
        <v>39</v>
      </c>
      <c r="E187" s="29" t="s">
        <v>40</v>
      </c>
    </row>
    <row r="188" spans="1:5" ht="12.75">
      <c r="A188" s="30" t="s">
        <v>41</v>
      </c>
      <c r="E188" s="31" t="s">
        <v>40</v>
      </c>
    </row>
    <row r="189" spans="1:5" ht="38.25">
      <c r="A189" t="s">
        <v>42</v>
      </c>
      <c r="E189" s="29" t="s">
        <v>238</v>
      </c>
    </row>
    <row r="190" spans="1:16" ht="12.75">
      <c r="A190" s="19" t="s">
        <v>34</v>
      </c>
      <c s="23" t="s">
        <v>245</v>
      </c>
      <c s="23" t="s">
        <v>246</v>
      </c>
      <c s="19" t="s">
        <v>40</v>
      </c>
      <c s="24" t="s">
        <v>247</v>
      </c>
      <c s="25" t="s">
        <v>114</v>
      </c>
      <c s="26">
        <v>250</v>
      </c>
      <c s="27">
        <v>0</v>
      </c>
      <c s="27">
        <f>ROUND(ROUND(H190,2)*ROUND(G190,3),2)</f>
      </c>
      <c r="O190">
        <f>(I190*21)/100</f>
      </c>
      <c t="s">
        <v>12</v>
      </c>
    </row>
    <row r="191" spans="1:5" ht="12.75">
      <c r="A191" s="28" t="s">
        <v>39</v>
      </c>
      <c r="E191" s="29" t="s">
        <v>40</v>
      </c>
    </row>
    <row r="192" spans="1:5" ht="12.75">
      <c r="A192" s="30" t="s">
        <v>41</v>
      </c>
      <c r="E192" s="31" t="s">
        <v>40</v>
      </c>
    </row>
    <row r="193" spans="1:5" ht="38.25">
      <c r="A193" t="s">
        <v>42</v>
      </c>
      <c r="E193" s="29" t="s">
        <v>238</v>
      </c>
    </row>
    <row r="194" spans="1:16" ht="12.75">
      <c r="A194" s="19" t="s">
        <v>34</v>
      </c>
      <c s="23" t="s">
        <v>248</v>
      </c>
      <c s="23" t="s">
        <v>249</v>
      </c>
      <c s="19" t="s">
        <v>40</v>
      </c>
      <c s="24" t="s">
        <v>250</v>
      </c>
      <c s="25" t="s">
        <v>83</v>
      </c>
      <c s="26">
        <v>1028</v>
      </c>
      <c s="27">
        <v>0</v>
      </c>
      <c s="27">
        <f>ROUND(ROUND(H194,2)*ROUND(G194,3),2)</f>
      </c>
      <c r="O194">
        <f>(I194*21)/100</f>
      </c>
      <c t="s">
        <v>12</v>
      </c>
    </row>
    <row r="195" spans="1:5" ht="12.75">
      <c r="A195" s="28" t="s">
        <v>39</v>
      </c>
      <c r="E195" s="29" t="s">
        <v>40</v>
      </c>
    </row>
    <row r="196" spans="1:5" ht="12.75">
      <c r="A196" s="30" t="s">
        <v>41</v>
      </c>
      <c r="E196" s="31" t="s">
        <v>40</v>
      </c>
    </row>
    <row r="197" spans="1:5" ht="25.5">
      <c r="A197" t="s">
        <v>42</v>
      </c>
      <c r="E197" s="29" t="s">
        <v>251</v>
      </c>
    </row>
    <row r="198" spans="1:16" ht="12.75">
      <c r="A198" s="19" t="s">
        <v>34</v>
      </c>
      <c s="23" t="s">
        <v>252</v>
      </c>
      <c s="23" t="s">
        <v>253</v>
      </c>
      <c s="19" t="s">
        <v>40</v>
      </c>
      <c s="24" t="s">
        <v>254</v>
      </c>
      <c s="25" t="s">
        <v>83</v>
      </c>
      <c s="26">
        <v>1028</v>
      </c>
      <c s="27">
        <v>0</v>
      </c>
      <c s="27">
        <f>ROUND(ROUND(H198,2)*ROUND(G198,3),2)</f>
      </c>
      <c r="O198">
        <f>(I198*21)/100</f>
      </c>
      <c t="s">
        <v>12</v>
      </c>
    </row>
    <row r="199" spans="1:5" ht="12.75">
      <c r="A199" s="28" t="s">
        <v>39</v>
      </c>
      <c r="E199" s="29" t="s">
        <v>40</v>
      </c>
    </row>
    <row r="200" spans="1:5" ht="12.75">
      <c r="A200" s="30" t="s">
        <v>41</v>
      </c>
      <c r="E200" s="31" t="s">
        <v>40</v>
      </c>
    </row>
    <row r="201" spans="1:5" ht="25.5">
      <c r="A201" t="s">
        <v>42</v>
      </c>
      <c r="E201" s="29" t="s">
        <v>251</v>
      </c>
    </row>
    <row r="202" spans="1:16" ht="12.75">
      <c r="A202" s="19" t="s">
        <v>34</v>
      </c>
      <c s="23" t="s">
        <v>255</v>
      </c>
      <c s="23" t="s">
        <v>256</v>
      </c>
      <c s="19" t="s">
        <v>40</v>
      </c>
      <c s="24" t="s">
        <v>257</v>
      </c>
      <c s="25" t="s">
        <v>114</v>
      </c>
      <c s="26">
        <v>6500</v>
      </c>
      <c s="27">
        <v>0</v>
      </c>
      <c s="27">
        <f>ROUND(ROUND(H202,2)*ROUND(G202,3),2)</f>
      </c>
      <c r="O202">
        <f>(I202*21)/100</f>
      </c>
      <c t="s">
        <v>12</v>
      </c>
    </row>
    <row r="203" spans="1:5" ht="12.75">
      <c r="A203" s="28" t="s">
        <v>39</v>
      </c>
      <c r="E203" s="29" t="s">
        <v>40</v>
      </c>
    </row>
    <row r="204" spans="1:5" ht="12.75">
      <c r="A204" s="30" t="s">
        <v>41</v>
      </c>
      <c r="E204" s="31" t="s">
        <v>40</v>
      </c>
    </row>
    <row r="205" spans="1:5" ht="25.5">
      <c r="A205" t="s">
        <v>42</v>
      </c>
      <c r="E205" s="29" t="s">
        <v>258</v>
      </c>
    </row>
    <row r="206" spans="1:16" ht="12.75">
      <c r="A206" s="19" t="s">
        <v>34</v>
      </c>
      <c s="23" t="s">
        <v>259</v>
      </c>
      <c s="23" t="s">
        <v>260</v>
      </c>
      <c s="19" t="s">
        <v>40</v>
      </c>
      <c s="24" t="s">
        <v>261</v>
      </c>
      <c s="25" t="s">
        <v>196</v>
      </c>
      <c s="26">
        <v>5</v>
      </c>
      <c s="27">
        <v>0</v>
      </c>
      <c s="27">
        <f>ROUND(ROUND(H206,2)*ROUND(G206,3),2)</f>
      </c>
      <c r="O206">
        <f>(I206*21)/100</f>
      </c>
      <c t="s">
        <v>12</v>
      </c>
    </row>
    <row r="207" spans="1:5" ht="12.75">
      <c r="A207" s="28" t="s">
        <v>39</v>
      </c>
      <c r="E207" s="29" t="s">
        <v>262</v>
      </c>
    </row>
    <row r="208" spans="1:5" ht="12.75">
      <c r="A208" s="30" t="s">
        <v>41</v>
      </c>
      <c r="E208" s="31" t="s">
        <v>40</v>
      </c>
    </row>
    <row r="209" spans="1:5" ht="89.25">
      <c r="A209" t="s">
        <v>42</v>
      </c>
      <c r="E209" s="29" t="s">
        <v>263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