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práce" sheetId="2" r:id="rId2"/>
    <sheet name="02 - Elektromontáže, hrom..." sheetId="3" r:id="rId3"/>
    <sheet name="VON - Vedlejší a ostatní ..." sheetId="4" r:id="rId4"/>
    <sheet name="Seznam figur" sheetId="5" r:id="rId5"/>
    <sheet name="Pokyny pro vyplnění" sheetId="6" r:id="rId6"/>
  </sheets>
  <definedNames>
    <definedName name="_xlnm.Print_Area" localSheetId="0">'Rekapitulace stavby'!$D$4:$AO$36,'Rekapitulace stavby'!$C$42:$AQ$58</definedName>
    <definedName name="_xlnm._FilterDatabase" localSheetId="1" hidden="1">'01 - Stavební práce'!$C$100:$K$683</definedName>
    <definedName name="_xlnm.Print_Area" localSheetId="1">'01 - Stavební práce'!$C$4:$J$39,'01 - Stavební práce'!$C$45:$J$82,'01 - Stavební práce'!$C$88:$K$683</definedName>
    <definedName name="_xlnm._FilterDatabase" localSheetId="2" hidden="1">'02 - Elektromontáže, hrom...'!$C$82:$K$141</definedName>
    <definedName name="_xlnm.Print_Area" localSheetId="2">'02 - Elektromontáže, hrom...'!$C$4:$J$39,'02 - Elektromontáže, hrom...'!$C$45:$J$64,'02 - Elektromontáže, hrom...'!$C$70:$K$141</definedName>
    <definedName name="_xlnm._FilterDatabase" localSheetId="3" hidden="1">'VON - Vedlejší a ostatní ...'!$C$82:$K$99</definedName>
    <definedName name="_xlnm.Print_Area" localSheetId="3">'VON - Vedlejší a ostatní ...'!$C$4:$J$39,'VON - Vedlejší a ostatní ...'!$C$45:$J$64,'VON - Vedlejší a ostatní ...'!$C$70:$K$99</definedName>
    <definedName name="_xlnm.Print_Area" localSheetId="4">'Seznam figur'!$C$4:$G$117</definedName>
    <definedName name="_xlnm.Print_Area" localSheetId="5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Stavební práce'!$100:$100</definedName>
    <definedName name="_xlnm.Print_Titles" localSheetId="3">'VON - Vedlejší a ostatní ...'!$82:$82</definedName>
    <definedName name="_xlnm.Print_Titles" localSheetId="4">'Seznam figur'!$9:$9</definedName>
  </definedNames>
  <calcPr fullCalcOnLoad="1"/>
</workbook>
</file>

<file path=xl/sharedStrings.xml><?xml version="1.0" encoding="utf-8"?>
<sst xmlns="http://schemas.openxmlformats.org/spreadsheetml/2006/main" count="7771" uniqueCount="1590">
  <si>
    <t>Export Komplet</t>
  </si>
  <si>
    <t>VZ</t>
  </si>
  <si>
    <t>2.0</t>
  </si>
  <si>
    <t>ZAMOK</t>
  </si>
  <si>
    <t>False</t>
  </si>
  <si>
    <t>{20b11f30-349c-4b75-bb3a-f0cf77b3a5dc}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</si>
  <si>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</si>
  <si>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</si>
  <si>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</si>
  <si>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</si>
  <si>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</si>
  <si>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</si>
  <si>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</si>
  <si>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</si>
  <si>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23-53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</si>
  <si>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</si>
  <si>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</si>
  <si>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Dětský domov Strážnice, příspěvková organizace - Zateplení budovy</t>
  </si>
  <si>
    <t>KSO:</t>
  </si>
  <si>
    <t/>
  </si>
  <si>
    <t>CC-CZ:</t>
  </si>
  <si>
    <t>Místo:</t>
  </si>
  <si>
    <t>parc. č. 280, 281</t>
  </si>
  <si>
    <t>Datum:</t>
  </si>
  <si>
    <t>18. 9. 2023</t>
  </si>
  <si>
    <t>Zadavatel:</t>
  </si>
  <si>
    <t>IČ:</t>
  </si>
  <si>
    <t>Dětský domov Strážnice, příspěvková organizace</t>
  </si>
  <si>
    <t>DIČ:</t>
  </si>
  <si>
    <t>Uchazeč:</t>
  </si>
  <si>
    <t>Vyplň údaj</t>
  </si>
  <si>
    <t>Projektant:</t>
  </si>
  <si>
    <t>06075088</t>
  </si>
  <si>
    <t>Ing. Richard Vala</t>
  </si>
  <si>
    <t>True</t>
  </si>
  <si>
    <t>Zpracovatel:</t>
  </si>
  <si>
    <t>74086880</t>
  </si>
  <si>
    <t>Václav Křišťál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</si>
  <si>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</si>
  <si>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</si>
  <si>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</si>
  <si>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</si>
  <si>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</si>
  <si>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</si>
  <si>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</si>
  <si>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</si>
  <si>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</si>
  <si>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</si>
  <si>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</si>
  <si>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</si>
  <si>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</si>
  <si>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</si>
  <si>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</si>
  <si>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</si>
  <si>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</si>
  <si>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</si>
  <si>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</si>
  <si>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</si>
  <si>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</si>
  <si>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</si>
  <si>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</si>
  <si>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</si>
  <si>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</si>
  <si>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</si>
  <si>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</si>
  <si>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</si>
  <si>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</si>
  <si>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</si>
  <si>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</si>
  <si>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</si>
  <si>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</si>
  <si>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</si>
  <si>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</si>
  <si>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</si>
  <si>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</si>
  <si>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</si>
  <si>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</si>
  <si>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</si>
  <si>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</si>
  <si>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</si>
  <si>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práce</t>
  </si>
  <si>
    <t>STA</t>
  </si>
  <si>
    <t>1</t>
  </si>
  <si>
    <t>{b3f2ade6-201f-4217-9194-22f774642f8c}</t>
  </si>
  <si>
    <t>2</t>
  </si>
  <si>
    <t>02</t>
  </si>
  <si>
    <t>Elektromontáže, hromosvod</t>
  </si>
  <si>
    <t>{21e38004-fe21-4618-accf-2fe51772262e}</t>
  </si>
  <si>
    <t>VON</t>
  </si>
  <si>
    <t>Vedlejší a ostatní náklady</t>
  </si>
  <si>
    <t>{53ff535e-cf12-451f-934e-00bd9e28ecf2}</t>
  </si>
  <si>
    <t>zatepl1</t>
  </si>
  <si>
    <t>Plocha zateplení - pod terénem</t>
  </si>
  <si>
    <t>m2</t>
  </si>
  <si>
    <t>26,56</t>
  </si>
  <si>
    <t>zatepl2</t>
  </si>
  <si>
    <t>Plocha azteplení - xps nad terénem</t>
  </si>
  <si>
    <t>34,889</t>
  </si>
  <si>
    <t>KRYCÍ LIST SOUPISU PRACÍ</t>
  </si>
  <si>
    <t>zakryti1</t>
  </si>
  <si>
    <t>Plocha zakrytí otvorů</t>
  </si>
  <si>
    <t>125,857</t>
  </si>
  <si>
    <t>KZSMV</t>
  </si>
  <si>
    <t>Plocha KZS - minerální vata 140mm</t>
  </si>
  <si>
    <t>25,699</t>
  </si>
  <si>
    <t>KZSEPS</t>
  </si>
  <si>
    <t>Plocha KZS - EPS 140mm</t>
  </si>
  <si>
    <t>342,595</t>
  </si>
  <si>
    <t>LEŠENÍ</t>
  </si>
  <si>
    <t>Plocha lešení</t>
  </si>
  <si>
    <t>536,74</t>
  </si>
  <si>
    <t>Objekt:</t>
  </si>
  <si>
    <t>01 - Stavební práce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</si>
  <si>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</si>
  <si>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</si>
  <si>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</si>
  <si>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</si>
  <si>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</si>
  <si>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</si>
  <si>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</si>
  <si>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</si>
  <si>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</si>
  <si>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</si>
  <si>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</si>
  <si>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</si>
  <si>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</si>
  <si>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</si>
  <si>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723 - Zdravotechnika - vnitřní plynovod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</si>
  <si>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</si>
  <si>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</si>
  <si>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</si>
  <si>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</si>
  <si>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</si>
  <si>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</si>
  <si>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</si>
  <si>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</si>
  <si>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>M - Práce a dodávky M</t>
  </si>
  <si>
    <t xml:space="preserve">    21-M - Elektromontáže</t>
  </si>
  <si>
    <t xml:space="preserve">    46-M - Zemní práce při extr.mont.pracích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</si>
  <si>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</si>
  <si>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</si>
  <si>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</si>
  <si>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</si>
  <si>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</si>
  <si>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</si>
  <si>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</si>
  <si>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</si>
  <si>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</si>
  <si>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</si>
  <si>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</si>
  <si>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</si>
  <si>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</si>
  <si>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</si>
  <si>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</si>
  <si>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</si>
  <si>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</si>
  <si>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</si>
  <si>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</si>
  <si>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</si>
  <si>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CS ÚRS 2023 02</t>
  </si>
  <si>
    <t>4</t>
  </si>
  <si>
    <t>1110714627</t>
  </si>
  <si>
    <t>Online PSC</t>
  </si>
  <si>
    <t>https://podminky.urs.cz/item/CS_URS_2023_02/113106123</t>
  </si>
  <si>
    <t>VV</t>
  </si>
  <si>
    <t>30,9*1"plocha chodníku z ulice</t>
  </si>
  <si>
    <t>-3,8*0,6"odp. beton</t>
  </si>
  <si>
    <t>+2,5*0,55"vrata</t>
  </si>
  <si>
    <t>8,7*1,78"dlažba květy</t>
  </si>
  <si>
    <t>113107112</t>
  </si>
  <si>
    <t>Odstranění podkladů nebo krytů ručně s přemístěním hmot na skládku na vzdálenost do 3 m nebo s naložením na dopravní prostředek z kameniva těženého, o tl. vrstvy přes 100 do 200 mm</t>
  </si>
  <si>
    <t>63735446</t>
  </si>
  <si>
    <t>https://podminky.urs.cz/item/CS_URS_2023_02/113107112</t>
  </si>
  <si>
    <t>4,25*0,45+0,34*0,45+0,45*0,45"B5.okap. chodník</t>
  </si>
  <si>
    <t>3</t>
  </si>
  <si>
    <t>113107123</t>
  </si>
  <si>
    <t>Odstranění podkladů nebo krytů ručně s přemístěním hmot na skládku na vzdálenost do 3 m nebo s naložením na dopravní prostředek z kameniva hrubého drceného, o tl. vrstvy přes 200 do 300 mm</t>
  </si>
  <si>
    <t>698146218</t>
  </si>
  <si>
    <t>https://podminky.urs.cz/item/CS_URS_2023_02/113107123</t>
  </si>
  <si>
    <t>2,268+45,481+10,4+7,067</t>
  </si>
  <si>
    <t>113107131</t>
  </si>
  <si>
    <t>Odstranění podkladů nebo krytů ručně s přemístěním hmot na skládku na vzdálenost do 3 m nebo s naložením na dopravní prostředek z betonu prostého, o tl. vrstvy přes 100 do 150 mm</t>
  </si>
  <si>
    <t>1985130451</t>
  </si>
  <si>
    <t>https://podminky.urs.cz/item/CS_URS_2023_02/113107131</t>
  </si>
  <si>
    <t>5,6*0,5"B5</t>
  </si>
  <si>
    <t>6,1*1+1,5*1"B19</t>
  </si>
  <si>
    <t>5</t>
  </si>
  <si>
    <t>113107136</t>
  </si>
  <si>
    <t>Odstranění podkladů nebo krytů ručně s přemístěním hmot na skládku na vzdálenost do 3 m nebo s naložením na dopravní prostředek z betonu vyztuženého sítěmi, o tl. vrstvy přes 100 do 150 mm</t>
  </si>
  <si>
    <t>2104446162</t>
  </si>
  <si>
    <t>https://podminky.urs.cz/item/CS_URS_2023_02/113107136</t>
  </si>
  <si>
    <t>2,53*1+2,43*0,55"u vrat do dvora</t>
  </si>
  <si>
    <t>3,2*1"B20-pergola</t>
  </si>
  <si>
    <t>6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</si>
  <si>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</si>
  <si>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</si>
  <si>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</si>
  <si>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1287667947</t>
  </si>
  <si>
    <t>https://podminky.urs.cz/item/CS_URS_2023_02/113202111</t>
  </si>
  <si>
    <t>0,45+0,85+4,8+0,45"okap.chodník kačírek</t>
  </si>
  <si>
    <t>8,1"obrub.dlažba květy</t>
  </si>
  <si>
    <t>7</t>
  </si>
  <si>
    <t>122211101</t>
  </si>
  <si>
    <t>Odkopávky a prokopávky ručně zapažené i nezapažené v hornině třídy těžitelnosti I skupiny 3</t>
  </si>
  <si>
    <t>m3</t>
  </si>
  <si>
    <t>-1341536203</t>
  </si>
  <si>
    <t>https://podminky.urs.cz/item/CS_URS_2023_02/122211101</t>
  </si>
  <si>
    <t>(8,56*0,9+4,31*0,5)*0,25"rozšíření dlažby</t>
  </si>
  <si>
    <t>8</t>
  </si>
  <si>
    <t>132212131</t>
  </si>
  <si>
    <t>Hloubení nezapažených rýh šířky do 800 mm ručně s urovnáním dna do předepsaného profilu a spádu v hornině třídy těžitelnosti I skupiny 3 soudržných</t>
  </si>
  <si>
    <t>1238679149</t>
  </si>
  <si>
    <t>https://podminky.urs.cz/item/CS_URS_2023_02/132212131</t>
  </si>
  <si>
    <t>30,9*0,6*(0,6-0,25)"chodník ulice</t>
  </si>
  <si>
    <t>(30,9+2,1*2)*0,6*(0,6-0,25)"dvůr</t>
  </si>
  <si>
    <t>-3,8*0,6*0,35"odp.beton ulice</t>
  </si>
  <si>
    <t>9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</si>
  <si>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</si>
  <si>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</si>
  <si>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-536971222</t>
  </si>
  <si>
    <t>https://podminky.urs.cz/item/CS_URS_2023_02/162751117</t>
  </si>
  <si>
    <t>13,062+2,465"výkop</t>
  </si>
  <si>
    <t>-10,406"zásyp</t>
  </si>
  <si>
    <t>10,406*2"převozu na mezideponii a zpětn na zásypy</t>
  </si>
  <si>
    <t>10</t>
  </si>
  <si>
    <t>167111101</t>
  </si>
  <si>
    <t>Nakládání, skládání a překládání neulehlého výkopku nebo sypaniny ručně nakládání, z hornin třídy těžitelnosti I, skupiny 1 až 3</t>
  </si>
  <si>
    <t>2111907551</t>
  </si>
  <si>
    <t>https://podminky.urs.cz/item/CS_URS_2023_02/167111101</t>
  </si>
  <si>
    <t>10,406"na zásyp</t>
  </si>
  <si>
    <t>11</t>
  </si>
  <si>
    <t>171201231</t>
  </si>
  <si>
    <t>Poplatek za uložení stavebního odpadu na recyklační skládce (skládkovné) zeminy a kamení zatříděného do Katalogu odpadů pod kódem 17 05 04</t>
  </si>
  <si>
    <t>t</t>
  </si>
  <si>
    <t>-1483436055</t>
  </si>
  <si>
    <t>https://podminky.urs.cz/item/CS_URS_2023_02/171201231</t>
  </si>
  <si>
    <t>5,121*1,8</t>
  </si>
  <si>
    <t>12</t>
  </si>
  <si>
    <t>174111101</t>
  </si>
  <si>
    <t>Zásyp sypaninou z jakékoliv horniny ručně s uložením výkopku ve vrstvách se zhutněním jam, šachet, rýh nebo kolem objektů v těchto vykopávkách</t>
  </si>
  <si>
    <t>-2127265557</t>
  </si>
  <si>
    <t>https://podminky.urs.cz/item/CS_URS_2023_02/174111101</t>
  </si>
  <si>
    <t>13,062"výkop</t>
  </si>
  <si>
    <t>-26,56*0,1"odp.kubatury xps</t>
  </si>
  <si>
    <t>13</t>
  </si>
  <si>
    <t>181912112</t>
  </si>
  <si>
    <t>Úprava pláně vyrovnáním výškových rozdílů ručně v hornině třídy těžitelnosti I skupiny 3 se zhutněním</t>
  </si>
  <si>
    <t>-235749242</t>
  </si>
  <si>
    <t>https://podminky.urs.cz/item/CS_URS_2023_02/181912112</t>
  </si>
  <si>
    <t>22,742"dlažba</t>
  </si>
  <si>
    <t>3,2*1"pergola</t>
  </si>
  <si>
    <t>6,1*1+1,5*1"klec na kola</t>
  </si>
  <si>
    <t>29,995"dlažba ulice</t>
  </si>
  <si>
    <t>Komunikace pozemní</t>
  </si>
  <si>
    <t>14</t>
  </si>
  <si>
    <t>564851011</t>
  </si>
  <si>
    <t>Podklad ze štěrkodrti ŠD s rozprostřením a zhutněním plochy jednotlivě do 100 m2, po zhutnění tl. 150 mm</t>
  </si>
  <si>
    <t>1501027878</t>
  </si>
  <si>
    <t>https://podminky.urs.cz/item/CS_URS_2023_02/564851011</t>
  </si>
  <si>
    <t>22,742"dlažba-dvůr</t>
  </si>
  <si>
    <t>581121215</t>
  </si>
  <si>
    <t>Kryt cementobetonový silničních komunikací skupiny CB II tl. 150 mm</t>
  </si>
  <si>
    <t>-934055774</t>
  </si>
  <si>
    <t>https://podminky.urs.cz/item/CS_URS_2023_02/581121215</t>
  </si>
  <si>
    <t>16</t>
  </si>
  <si>
    <t>596211110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</si>
  <si>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</si>
  <si>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-207608400</t>
  </si>
  <si>
    <t>https://podminky.urs.cz/item/CS_URS_2023_02/596211110</t>
  </si>
  <si>
    <t>(30,9+1+1)*0,2"vyrovnání ke stávající dlažbě-chodník</t>
  </si>
  <si>
    <t>4,26*0,45+8,57*2,43"dlažba rozšíření- P1</t>
  </si>
  <si>
    <t>17</t>
  </si>
  <si>
    <t>M</t>
  </si>
  <si>
    <t>59245018</t>
  </si>
  <si>
    <t>dlažba tvar obdélník betonová 200x100x60mm přírodní</t>
  </si>
  <si>
    <t>-1888652356</t>
  </si>
  <si>
    <t>P</t>
  </si>
  <si>
    <t>Poznámka k položce:
Množství položky pro určení přesunu hmot. Jednotková cena určuje doplnění nových dlaždic v množství  10%.</t>
  </si>
  <si>
    <t>29,995"doplnění 10% nových</t>
  </si>
  <si>
    <t>29,995*1,03 'Přepočtené koeficientem množství</t>
  </si>
  <si>
    <t>18</t>
  </si>
  <si>
    <t>59245008</t>
  </si>
  <si>
    <t>dlažba tvar obdélník betonová 200x100x60mm barevná</t>
  </si>
  <si>
    <t>857312265</t>
  </si>
  <si>
    <t>22,742</t>
  </si>
  <si>
    <t>22,742*1,03 'Přepočtené koeficientem množství</t>
  </si>
  <si>
    <t>Úpravy povrchů, podlahy a osazování výplní</t>
  </si>
  <si>
    <t>19</t>
  </si>
  <si>
    <t>622131121</t>
  </si>
  <si>
    <t>Podkladní a spojovací vrstva vnějších omítaných ploch penetrace nanášená ručně stěn</t>
  </si>
  <si>
    <t>2012360012</t>
  </si>
  <si>
    <t>https://podminky.urs.cz/item/CS_URS_2023_02/622131121</t>
  </si>
  <si>
    <t>zatepl1"skladba S2 - pod terénem</t>
  </si>
  <si>
    <t>zatepl2"skladba S1 - sokl nad terénem</t>
  </si>
  <si>
    <t>20</t>
  </si>
  <si>
    <t>622135002</t>
  </si>
  <si>
    <t>Vyrovnání nerovností podkladu vnějších omítaných ploch maltou, tloušťky do 10 mm cementovou stěn</t>
  </si>
  <si>
    <t>802324516</t>
  </si>
  <si>
    <t>https://podminky.urs.cz/item/CS_URS_2023_02/622135002</t>
  </si>
  <si>
    <t>622142001</t>
  </si>
  <si>
    <t>Potažení vnějších ploch pletivem v ploše nebo pruzích, na plném podkladu sklovláknitým vtlačením do tmelu stěn</t>
  </si>
  <si>
    <t>-1570082883</t>
  </si>
  <si>
    <t>https://podminky.urs.cz/item/CS_URS_2023_02/622142001</t>
  </si>
  <si>
    <t>22</t>
  </si>
  <si>
    <t>622143004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</si>
  <si>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</si>
  <si>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-2123369727</t>
  </si>
  <si>
    <t>https://podminky.urs.cz/item/CS_URS_2023_02/622143004</t>
  </si>
  <si>
    <t>23</t>
  </si>
  <si>
    <t>59051476</t>
  </si>
  <si>
    <t>profil začišťovací PVC 9mm s výztužnou tkaninou pro ostění ETICS</t>
  </si>
  <si>
    <t>-1084308782</t>
  </si>
  <si>
    <t>(0,7+0,55*2)*3+(1+0,55*2)+(1,5+0,55*2)*9"1.pp</t>
  </si>
  <si>
    <t>(1,55*2+1,73)*6+2,8*2+1,5+(1,78*2+1,1)*4+3*2+2,6"1.np-ulice</t>
  </si>
  <si>
    <t>(1,5*2+1,4)*2+1,5*2+1,45+(1,18*2*4+1,1+0,57*2+0,85)+1,45*2+1,49+(1,45*2+1,46)*2+(1,1*2+0,59)*2+1,1*2+0,89+2,45*2+2,43"1.np-dvůr</t>
  </si>
  <si>
    <t>(1,5*2+1,73)*7+(1,7*2+1,1)*4+(1,7*2+1)*2"2.np-ulice</t>
  </si>
  <si>
    <t>(1,4*2+1,4)*4+(1,1*2*3+0,53+0,5*2)+3*2+1,4+(1,45*2+1,46)*3+1,45*2+1,1"2.np-dvůr</t>
  </si>
  <si>
    <t>(0,6*2+1,5)*3"3.np-ulice</t>
  </si>
  <si>
    <t>(0,98*2+1,2)*2"3.np-dvůr</t>
  </si>
  <si>
    <t>272,85*1,05 'Přepočtené koeficientem množství</t>
  </si>
  <si>
    <t>24</t>
  </si>
  <si>
    <t>59051512</t>
  </si>
  <si>
    <t>profil začišťovací s okapnicí PVC s výztužnou tkaninou pro parapet ETICS</t>
  </si>
  <si>
    <t>2119539787</t>
  </si>
  <si>
    <t>0,7*3+1,5*9+1"1.pp</t>
  </si>
  <si>
    <t>1,73*6+1,1*4+1,4*2+1,45+1,1+0,57*2+0,85+1,49+1,46*2+0,59*2+0,89"1.np</t>
  </si>
  <si>
    <t>1,73*7+1,1*6+1,4*4+0,53+0,5*2+1,4+1,46*2+1,1"2.np</t>
  </si>
  <si>
    <t>1,1*3+1,2*2"3.np</t>
  </si>
  <si>
    <t>25</t>
  </si>
  <si>
    <t>622151031</t>
  </si>
  <si>
    <t>Penetrační nátěr vnějších pastovitých tenkovrstvých omítek silikonový stěn</t>
  </si>
  <si>
    <t>-1081380273</t>
  </si>
  <si>
    <t>https://podminky.urs.cz/item/CS_URS_2023_02/622151031</t>
  </si>
  <si>
    <t>KZSEPS"PLOCHA kzs eps</t>
  </si>
  <si>
    <t>KZSMV"PLOCHA kzs VATA</t>
  </si>
  <si>
    <t>3,81*0,33"XPS nad střechou přístavku</t>
  </si>
  <si>
    <t>KZS_ŠPALETY_EPS"plocha špalet EPS</t>
  </si>
  <si>
    <t>KZS_ŠPALETY_MV"plocha špalet MV</t>
  </si>
  <si>
    <t>26</t>
  </si>
  <si>
    <t>622211031</t>
  </si>
  <si>
    <t>Montáž kontaktního zateplení lepením a mechanickým kotvením z polystyrenových desek na vnější stěny, na podklad betonový nebo z lehčeného betonu, z tvárnic keramických nebo vápenopískových, tloušťky desek přes 120 do 160 mm</t>
  </si>
  <si>
    <t>-1006393126</t>
  </si>
  <si>
    <t>https://podminky.urs.cz/item/CS_URS_2023_02/622211031</t>
  </si>
  <si>
    <t>plocha fasády - ulice</t>
  </si>
  <si>
    <t>17,8*7,39+13,2*8,3</t>
  </si>
  <si>
    <t>plocha fasády  -dvůr</t>
  </si>
  <si>
    <t>13,2*8,46+17,8*7,36</t>
  </si>
  <si>
    <t>přístavek</t>
  </si>
  <si>
    <t>-1,44*2,55-2,88*2,55</t>
  </si>
  <si>
    <t>(2,12+4,31+2,12)*2,55+0,19*2,2*2-3,8*0,33</t>
  </si>
  <si>
    <t>odp. minerální vata</t>
  </si>
  <si>
    <t>-KZSMV</t>
  </si>
  <si>
    <t>odp. otvorů</t>
  </si>
  <si>
    <t>-zakryti1</t>
  </si>
  <si>
    <t>27</t>
  </si>
  <si>
    <t>28375951</t>
  </si>
  <si>
    <t>deska EPS 70 fasádní λ=0,039 tl 140mm</t>
  </si>
  <si>
    <t>251643327</t>
  </si>
  <si>
    <t>342,595*1,05 'Přepočtené koeficientem množství</t>
  </si>
  <si>
    <t>28</t>
  </si>
  <si>
    <t>28376424</t>
  </si>
  <si>
    <t>deska XPS hrana polodrážková a hladký povrch 300kPA λ=0,035 tl 140mm</t>
  </si>
  <si>
    <t>-1914836730</t>
  </si>
  <si>
    <t>1,257*1,05 'Přepočtené koeficientem množství</t>
  </si>
  <si>
    <t>29</t>
  </si>
  <si>
    <t>622212051</t>
  </si>
  <si>
    <t>Montáž kontaktního zateplení vnějšího ostění, nadpraží nebo parapetu lepením z polystyrenových desek hloubky špalet přes 200 do 400 mm, tloušťky desek do 40 mm</t>
  </si>
  <si>
    <t>1713477978</t>
  </si>
  <si>
    <t>https://podminky.urs.cz/item/CS_URS_2023_02/622212051</t>
  </si>
  <si>
    <t>ODP. ŠPALETY MV</t>
  </si>
  <si>
    <t>-8,37</t>
  </si>
  <si>
    <t>30</t>
  </si>
  <si>
    <t>28375930</t>
  </si>
  <si>
    <t>deska EPS 70 fasádní λ=0,039 tl 20mm</t>
  </si>
  <si>
    <t>120490617</t>
  </si>
  <si>
    <t>264,48*0,29</t>
  </si>
  <si>
    <t>76,699*1,08 'Přepočtené koeficientem množství</t>
  </si>
  <si>
    <t>31</t>
  </si>
  <si>
    <t>622221031</t>
  </si>
  <si>
    <t>Montáž kontaktního zateplení lepením a mechanickým kotvením z desek z minerální vlny s podélnou orientací vláken nebo kombinovaných na vnější stěny, na podklad betonový nebo z lehčeného betonu, z tvárnic keramických nebo vápenopískových, tloušťky desek přes 120 do 160 mm</t>
  </si>
  <si>
    <t>400974612</t>
  </si>
  <si>
    <t>https://podminky.urs.cz/item/CS_URS_2023_02/622221031</t>
  </si>
  <si>
    <t>0,9*7,39+0,9*8,3"pás MV ulice</t>
  </si>
  <si>
    <t>-0,35*1,7-0,43*2,5"odp.otvorů</t>
  </si>
  <si>
    <t>0,9*8,46+0,9*7,4"pás MV dvůr</t>
  </si>
  <si>
    <t>-0,24*2,4-0,15*1,5*2"odp.otvorů</t>
  </si>
  <si>
    <t>32</t>
  </si>
  <si>
    <t>63152265</t>
  </si>
  <si>
    <t>deska tepelně izolační minerální kontaktních fasád podélné vlákno λ=0,034 tl 140mm</t>
  </si>
  <si>
    <t>-32565726</t>
  </si>
  <si>
    <t>25,699*1,05 'Přepočtené koeficientem množství</t>
  </si>
  <si>
    <t>33</t>
  </si>
  <si>
    <t>622222051</t>
  </si>
  <si>
    <t>Montáž kontaktního zateplení vnějšího ostění, nadpraží nebo parapetu lepením z desek z minerální vlny s podélnou nebo kolmou orientací vláken nebo z kombinovaných desek hloubky špalet přes 200 do 400 mm, tloušťky desek do 40 mm</t>
  </si>
  <si>
    <t>2117759560</t>
  </si>
  <si>
    <t>https://podminky.urs.cz/item/CS_URS_2023_02/622222051</t>
  </si>
  <si>
    <t>0,43+2,5++0,24+1,5"1.np</t>
  </si>
  <si>
    <t>0,35+1,7+0,15+1,5"2.np</t>
  </si>
  <si>
    <t>34</t>
  </si>
  <si>
    <t>63140347</t>
  </si>
  <si>
    <t>deska tepelně izolační minerální kontaktních fasád podélné vlákno λ=0,041 tl 20mm</t>
  </si>
  <si>
    <t>-264053167</t>
  </si>
  <si>
    <t>(0,43+2,5)*0,55+(1,5+0,15)*0,29"1.np</t>
  </si>
  <si>
    <t>(0,35+1,7)*0,29+(0,15+1,5)*0,29"2.np</t>
  </si>
  <si>
    <t>3,163*1,08 'Přepočtené koeficientem množství</t>
  </si>
  <si>
    <t>35</t>
  </si>
  <si>
    <t>622251101</t>
  </si>
  <si>
    <t>Montáž kontaktního zateplení lepením a mechanickým kotvením Příplatek k cenám za zápustnou montáž kotev s použitím tepelněizolačních zátek na vnější stěny z polystyrenu</t>
  </si>
  <si>
    <t>-1375534799</t>
  </si>
  <si>
    <t>https://podminky.urs.cz/item/CS_URS_2023_02/622251101</t>
  </si>
  <si>
    <t>36</t>
  </si>
  <si>
    <t>622251105</t>
  </si>
  <si>
    <t>Montáž kontaktního zateplení lepením a mechanickým kotvením Příplatek k cenám za zápustnou montáž kotev s použitím tepelněizolačních zátek na vnější stěny z minerální vlny</t>
  </si>
  <si>
    <t>-88839099</t>
  </si>
  <si>
    <t>https://podminky.urs.cz/item/CS_URS_2023_02/622251105</t>
  </si>
  <si>
    <t>37</t>
  </si>
  <si>
    <t>622251211</t>
  </si>
  <si>
    <t>Montáž kontaktního zateplení lepením a mechanickým kotvením Příplatek k cenám za zesílené vyztužení druhou vrstvou sklovláknitého pletiva vnějších stěn</t>
  </si>
  <si>
    <t>102994719</t>
  </si>
  <si>
    <t>https://podminky.urs.cz/item/CS_URS_2023_02/622251211</t>
  </si>
  <si>
    <t>38</t>
  </si>
  <si>
    <t>622252002</t>
  </si>
  <si>
    <t>Montáž profilů kontaktního zateplení ostatních stěnových, dilatačních apod. lepených do tmelu</t>
  </si>
  <si>
    <t>1460842594</t>
  </si>
  <si>
    <t>https://podminky.urs.cz/item/CS_URS_2023_02/622252002</t>
  </si>
  <si>
    <t>39</t>
  </si>
  <si>
    <t>59051486</t>
  </si>
  <si>
    <t>profil rohový PVC 15x15mm s výztužnou tkaninou š 100mm pro ETICS</t>
  </si>
  <si>
    <t>-2094349180</t>
  </si>
  <si>
    <t>rohy oken</t>
  </si>
  <si>
    <t>0,55*2*13"1.pp</t>
  </si>
  <si>
    <t>1,55*2*6+2,8*2+1,78*2*4+3*2"1.np-ulice</t>
  </si>
  <si>
    <t>1,5*2*3+1,18*2*4+1,45*2*3+1,1*2*3+2,45*2"1.np-dvůr</t>
  </si>
  <si>
    <t>1,5*2*7+1,7*2*6"2.np-ulice</t>
  </si>
  <si>
    <t>1,4*2*4+1,1*2*3+3*2+1,45*2*4"2.np-dvůr</t>
  </si>
  <si>
    <t>(0,6*2+1,9)*3+1,05*2*2"3.np</t>
  </si>
  <si>
    <t>187,68*1,05 'Přepočtené koeficientem množství</t>
  </si>
  <si>
    <t>40</t>
  </si>
  <si>
    <t>622325102</t>
  </si>
  <si>
    <t>Oprava vápenocementové omítky vnějších ploch stupně členitosti 1 hladké stěn, v rozsahu opravované plochy přes 10 do 30%</t>
  </si>
  <si>
    <t>1274559872</t>
  </si>
  <si>
    <t>https://podminky.urs.cz/item/CS_URS_2023_02/622325102</t>
  </si>
  <si>
    <t>444,111</t>
  </si>
  <si>
    <t>41</t>
  </si>
  <si>
    <t>622335102</t>
  </si>
  <si>
    <t>Oprava cementové omítky vnějších ploch hladké stěn, v rozsahu opravované plochy přes 10 do 30%</t>
  </si>
  <si>
    <t>603087436</t>
  </si>
  <si>
    <t>https://podminky.urs.cz/item/CS_URS_2023_02/622335102</t>
  </si>
  <si>
    <t>zatepl2"skladba S1 - sokl nad terénem - lokální vyrovnání 30%</t>
  </si>
  <si>
    <t>zatepl1"skladba S2 - pod terénem - lokální vyrovnání 30%</t>
  </si>
  <si>
    <t>42</t>
  </si>
  <si>
    <t>622531012</t>
  </si>
  <si>
    <t>Omítka tenkovrstvá silikonová vnějších ploch probarvená bez penetrace zatíraná (škrábaná), zrnitost 1,5 mm stěn</t>
  </si>
  <si>
    <t>1520632824</t>
  </si>
  <si>
    <t>https://podminky.urs.cz/item/CS_URS_2023_02/622531012</t>
  </si>
  <si>
    <t>43</t>
  </si>
  <si>
    <t>629991012</t>
  </si>
  <si>
    <t>Zakrytí vnějších ploch před znečištěním včetně pozdějšího odkrytí výplní otvorů a svislých ploch fólií přilepenou na začišťovací lištu</t>
  </si>
  <si>
    <t>472162828</t>
  </si>
  <si>
    <t>https://podminky.urs.cz/item/CS_URS_2023_02/629991012</t>
  </si>
  <si>
    <t>0,7*0,55+1,5*0,55*6+1*0,55+1,5*0,55*3+0,7*0,55*2"1.pp</t>
  </si>
  <si>
    <t>1,73*1,55*6+1,1*1,78*4+1,4*1,5*2+1,45*1,5+1,1*1,18+0,57*1,18*2+0,85*1,18+1,49*1,45+1,46*1,45+0,59*1,1*2+0,89*1,1"1.np</t>
  </si>
  <si>
    <t>1,73*1,5*7+1,1*1,7*6+1,4*1,4*4+0,53*1,1+0,5*1,1*2+1,4*3+1,46*1,45*3+1,1*1,45"2.np</t>
  </si>
  <si>
    <t>1,2*0,98*2+1,04*3"3.np</t>
  </si>
  <si>
    <t>1,5*2,6+2,6*3+1*2,05+2,43*2,45"vrata</t>
  </si>
  <si>
    <t>44</t>
  </si>
  <si>
    <t>629995101</t>
  </si>
  <si>
    <t>Očištění vnějších ploch tlakovou vodou omytím</t>
  </si>
  <si>
    <t>-377317520</t>
  </si>
  <si>
    <t>https://podminky.urs.cz/item/CS_URS_2023_02/629995101</t>
  </si>
  <si>
    <t>444,111+61,449</t>
  </si>
  <si>
    <t>45</t>
  </si>
  <si>
    <t>631311134</t>
  </si>
  <si>
    <t>Mazanina z betonu prostého bez zvýšených nároků na prostředí tl. přes 120 do 240 mm tř. C 16/20</t>
  </si>
  <si>
    <t>-744534943</t>
  </si>
  <si>
    <t>https://podminky.urs.cz/item/CS_URS_2023_02/631311134</t>
  </si>
  <si>
    <t>3,2*1*0,15"pergola</t>
  </si>
  <si>
    <t>46</t>
  </si>
  <si>
    <t>644941111</t>
  </si>
  <si>
    <t>Montáž průvětrníků nebo mřížek odvětrávacích velikosti do 150 x 200 mm</t>
  </si>
  <si>
    <t>kus</t>
  </si>
  <si>
    <t>-1887320201</t>
  </si>
  <si>
    <t>https://podminky.urs.cz/item/CS_URS_2023_02/644941111</t>
  </si>
  <si>
    <t>47</t>
  </si>
  <si>
    <t>56245611</t>
  </si>
  <si>
    <t>mřížka větrací hranatá plast se síťovinou 150x150mm</t>
  </si>
  <si>
    <t>-847483210</t>
  </si>
  <si>
    <t>48</t>
  </si>
  <si>
    <t>644941121</t>
  </si>
  <si>
    <t>Montáž průvětrníků nebo mřížek odvětrávacích montáž průchodky (trubky) se zhotovením otvoru v tepelné izolaci</t>
  </si>
  <si>
    <t>475761686</t>
  </si>
  <si>
    <t>https://podminky.urs.cz/item/CS_URS_2023_02/644941121</t>
  </si>
  <si>
    <t>49</t>
  </si>
  <si>
    <t>42981649</t>
  </si>
  <si>
    <t>trouba pevná PVC D 100mm do 45°C</t>
  </si>
  <si>
    <t>1804151904</t>
  </si>
  <si>
    <t>Ostatní konstrukce a práce, bourání</t>
  </si>
  <si>
    <t>50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</si>
  <si>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</si>
  <si>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</si>
  <si>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-51529637</t>
  </si>
  <si>
    <t>https://podminky.urs.cz/item/CS_URS_2023_02/916231213</t>
  </si>
  <si>
    <t>5,6"původní plocha</t>
  </si>
  <si>
    <t>12,9+0,5"rozšířená plocha</t>
  </si>
  <si>
    <t>51</t>
  </si>
  <si>
    <t>59217001</t>
  </si>
  <si>
    <t>obrubník betonový zahradní 1000x50x250mm</t>
  </si>
  <si>
    <t>-1659987824</t>
  </si>
  <si>
    <t>19*1,02 'Přepočtené koeficientem množství</t>
  </si>
  <si>
    <t>52</t>
  </si>
  <si>
    <t>919726123</t>
  </si>
  <si>
    <t>Geotextilie netkaná pro ochranu, separaci nebo filtraci měrná hmotnost přes 300 do 500 g/m2</t>
  </si>
  <si>
    <t>547521824</t>
  </si>
  <si>
    <t>https://podminky.urs.cz/item/CS_URS_2023_02/919726123</t>
  </si>
  <si>
    <t>53</t>
  </si>
  <si>
    <t>919735123</t>
  </si>
  <si>
    <t>Řezání stávajícího betonového krytu nebo podkladu hloubky přes 100 do 150 mm</t>
  </si>
  <si>
    <t>109640809</t>
  </si>
  <si>
    <t>https://podminky.urs.cz/item/CS_URS_2023_02/919735123</t>
  </si>
  <si>
    <t>5,1+1,5"B19</t>
  </si>
  <si>
    <t>2,53"B4</t>
  </si>
  <si>
    <t>3,195"B20</t>
  </si>
  <si>
    <t>54</t>
  </si>
  <si>
    <t>935113111</t>
  </si>
  <si>
    <t>Osazení odvodňovacího žlabu s krycím roštem polymerbetonového šířky do 200 mm</t>
  </si>
  <si>
    <t>1003095342</t>
  </si>
  <si>
    <t>https://podminky.urs.cz/item/CS_URS_2023_02/935113111</t>
  </si>
  <si>
    <t>55</t>
  </si>
  <si>
    <t>RMAT0007</t>
  </si>
  <si>
    <t>odvodňovací žlab - zpětné použití stávajícího vč. roštu</t>
  </si>
  <si>
    <t>-138329466</t>
  </si>
  <si>
    <t>Poznámka k položce:
Použití stávajícího. Položka uvedena pro určení množství hmotnosti pro výpočet přesunu hmot.</t>
  </si>
  <si>
    <t>56</t>
  </si>
  <si>
    <t>941311111</t>
  </si>
  <si>
    <t>Lešení řadové modulové lehké pracovní s podlahami s provozním zatížením tř. 3 do 200 kg/m2 šířky tř. SW06 od 0,6 do 0,9 m výšky do 10 m montáž</t>
  </si>
  <si>
    <t>2138320918</t>
  </si>
  <si>
    <t>https://podminky.urs.cz/item/CS_URS_2023_02/941311111</t>
  </si>
  <si>
    <t>17,8*8+13,2*8,9"ULIČNÍ ČÁST</t>
  </si>
  <si>
    <t>13,2*9+17,8*8"DVORNÍ ČÁST</t>
  </si>
  <si>
    <t>-4,3*2,7"PŘÍSTAVEK</t>
  </si>
  <si>
    <t>(2,1+0,8+4,3+0,8+2,1)*2,7"Přístavek</t>
  </si>
  <si>
    <t>57</t>
  </si>
  <si>
    <t>941311211</t>
  </si>
  <si>
    <t>Lešení řadové modulové lehké pracovní s podlahami s provozním zatížením tř. 3 do 200 kg/m2 šířky tř. SW06 od 0,6 do 0,9 m výšky do 10 m příplatek k ceně za každý den použití</t>
  </si>
  <si>
    <t>-576058082</t>
  </si>
  <si>
    <t>https://podminky.urs.cz/item/CS_URS_2023_02/941311211</t>
  </si>
  <si>
    <t>LEŠENÍ*34</t>
  </si>
  <si>
    <t>58</t>
  </si>
  <si>
    <t>941311811</t>
  </si>
  <si>
    <t>Lešení řadové modulové lehké pracovní s podlahami s provozním zatížením tř. 3 do 200 kg/m2 šířky tř. SW06 od 0,6 do 0,9 m výšky do 10 m demontáž</t>
  </si>
  <si>
    <t>-1781853674</t>
  </si>
  <si>
    <t>https://podminky.urs.cz/item/CS_URS_2023_02/941311811</t>
  </si>
  <si>
    <t>59</t>
  </si>
  <si>
    <t>944511111</t>
  </si>
  <si>
    <t>Síť ochranná zavěšená na konstrukci lešení z textilie z umělých vláken montáž</t>
  </si>
  <si>
    <t>1183907766</t>
  </si>
  <si>
    <t>https://podminky.urs.cz/item/CS_URS_2023_02/944511111</t>
  </si>
  <si>
    <t>60</t>
  </si>
  <si>
    <t>944511211</t>
  </si>
  <si>
    <t>Síť ochranná zavěšená na konstrukci lešení z textilie z umělých vláken příplatek k ceně za každý den použití</t>
  </si>
  <si>
    <t>859192009</t>
  </si>
  <si>
    <t>https://podminky.urs.cz/item/CS_URS_2023_02/944511211</t>
  </si>
  <si>
    <t>61</t>
  </si>
  <si>
    <t>944511811</t>
  </si>
  <si>
    <t>Síť ochranná zavěšená na konstrukci lešení z textilie z umělých vláken demontáž</t>
  </si>
  <si>
    <t>-1961552093</t>
  </si>
  <si>
    <t>https://podminky.urs.cz/item/CS_URS_2023_02/944511811</t>
  </si>
  <si>
    <t>62</t>
  </si>
  <si>
    <t>944711111</t>
  </si>
  <si>
    <t>Stříška záchytná zřizovaná současně s lehkým nebo těžkým lešením šířky do 1,5 m montáž</t>
  </si>
  <si>
    <t>-1135689120</t>
  </si>
  <si>
    <t>https://podminky.urs.cz/item/CS_URS_2023_02/944711111</t>
  </si>
  <si>
    <t>1,5+2,6+2,5+1,05</t>
  </si>
  <si>
    <t>63</t>
  </si>
  <si>
    <t>944711211</t>
  </si>
  <si>
    <t>Stříška záchytná zřizovaná současně s lehkým nebo těžkým lešením šířky do 1,5 m příplatek k ceně za každý den použití</t>
  </si>
  <si>
    <t>-553685297</t>
  </si>
  <si>
    <t>https://podminky.urs.cz/item/CS_URS_2023_02/944711211</t>
  </si>
  <si>
    <t>7,65*34 'Přepočtené koeficientem množství</t>
  </si>
  <si>
    <t>64</t>
  </si>
  <si>
    <t>944711811</t>
  </si>
  <si>
    <t>Stříška záchytná zřizovaná současně s lehkým nebo těžkým lešením šířky do 1,5 m demontáž</t>
  </si>
  <si>
    <t>-1201606895</t>
  </si>
  <si>
    <t>https://podminky.urs.cz/item/CS_URS_2023_02/944711811</t>
  </si>
  <si>
    <t>65</t>
  </si>
  <si>
    <t>953942121</t>
  </si>
  <si>
    <t>Osazování drobných kovových předmětů se zalitím maltou cementovou, do vysekaných kapes nebo připravených otvorů ochranných úhelníků</t>
  </si>
  <si>
    <t>1236678015</t>
  </si>
  <si>
    <t>https://podminky.urs.cz/item/CS_URS_2023_02/953942121</t>
  </si>
  <si>
    <t>66</t>
  </si>
  <si>
    <t>RMAT0006</t>
  </si>
  <si>
    <t>ochranný úhelník Pl. 0,8mm, 45x45 mm, dl. 1,3m, vč. povrch.úpravy</t>
  </si>
  <si>
    <t>-1261539319</t>
  </si>
  <si>
    <t>67</t>
  </si>
  <si>
    <t>953943111</t>
  </si>
  <si>
    <t>Osazování drobných kovových předmětů výrobků ostatních jinde neuvedených do vynechaných či vysekaných kapes zdiva, se zajištěním polohy se zalitím maltou cementovou, hmotnosti do 1 kg/kus</t>
  </si>
  <si>
    <t>588143636</t>
  </si>
  <si>
    <t>https://podminky.urs.cz/item/CS_URS_2023_02/953943111</t>
  </si>
  <si>
    <t>Poznámka k položce:
Zpětná montáž informačních  cedulí, pošt.schránky</t>
  </si>
  <si>
    <t>68</t>
  </si>
  <si>
    <t>962081131</t>
  </si>
  <si>
    <t>Bourání zdiva příček nebo vybourání otvorů ze skleněných tvárnic, tl. do 100 mm</t>
  </si>
  <si>
    <t>-644542632</t>
  </si>
  <si>
    <t>https://podminky.urs.cz/item/CS_URS_2023_02/962081131</t>
  </si>
  <si>
    <t>1,4*3"okno schodiště</t>
  </si>
  <si>
    <t>69</t>
  </si>
  <si>
    <t>966008221</t>
  </si>
  <si>
    <t>Bourání odvodňovacího žlabu s odklizením a uložením vybouraného materiálu na skládku na vzdálenost do 10 m nebo s naložením na dopravní prostředek betonového nebo polymerbetonového s krycím roštem šířky do 200 mm</t>
  </si>
  <si>
    <t>1857561916</t>
  </si>
  <si>
    <t>https://podminky.urs.cz/item/CS_URS_2023_02/966008221</t>
  </si>
  <si>
    <t>70</t>
  </si>
  <si>
    <t>968072244</t>
  </si>
  <si>
    <t>Vybourání kovových rámů oken s křídly, dveřních zárubní, vrat, stěn, ostění nebo obkladů okenních rámů s křídly jednoduchých, plochy do 1 m2</t>
  </si>
  <si>
    <t>-2008719833</t>
  </si>
  <si>
    <t>https://podminky.urs.cz/item/CS_URS_2023_02/968072244</t>
  </si>
  <si>
    <t>0,7*0,5</t>
  </si>
  <si>
    <t>1,5*0,5*6</t>
  </si>
  <si>
    <t>0,7*0,5*2</t>
  </si>
  <si>
    <t>1*0,5</t>
  </si>
  <si>
    <t>1,5*0,5*3</t>
  </si>
  <si>
    <t>71</t>
  </si>
  <si>
    <t>971033461</t>
  </si>
  <si>
    <t>Vybourání otvorů ve zdivu základovém nebo nadzákladovém z cihel, tvárnic, příčkovek z cihel pálených na maltu vápennou nebo vápenocementovou plochy do 0,25 m2, tl. do 600 mm</t>
  </si>
  <si>
    <t>-1013842840</t>
  </si>
  <si>
    <t>https://podminky.urs.cz/item/CS_URS_2023_02/971033461</t>
  </si>
  <si>
    <t>B 17 - parapety oken</t>
  </si>
  <si>
    <t>72</t>
  </si>
  <si>
    <t>976084111</t>
  </si>
  <si>
    <t>Vybourání drobných zámečnických a jiných konstrukcí ochranných úhelníků ze zdiva s vysekáním kotev</t>
  </si>
  <si>
    <t>887166711</t>
  </si>
  <si>
    <t>https://podminky.urs.cz/item/CS_URS_2023_02/976084111</t>
  </si>
  <si>
    <t>1,3*2*2</t>
  </si>
  <si>
    <t>73</t>
  </si>
  <si>
    <t>976085311</t>
  </si>
  <si>
    <t>Vybourání drobných zámečnických a jiných konstrukcí kanalizačních rámů litinových, z rýhovaného plechu nebo betonových včetně poklopů nebo mříží, plochy do 0,60 m2</t>
  </si>
  <si>
    <t>423052129</t>
  </si>
  <si>
    <t>https://podminky.urs.cz/item/CS_URS_2023_02/976085311</t>
  </si>
  <si>
    <t>74</t>
  </si>
  <si>
    <t>978015341</t>
  </si>
  <si>
    <t>Otlučení vápenných nebo vápenocementových omítek vnějších ploch s vyškrabáním spar a s očištěním zdiva stupně členitosti 1 a 2, v rozsahu přes 10 do 30 %</t>
  </si>
  <si>
    <t>1653178950</t>
  </si>
  <si>
    <t>https://podminky.urs.cz/item/CS_URS_2023_02/978015341</t>
  </si>
  <si>
    <t>OPRAVA POŠKOZENÝCH OMÍTEK</t>
  </si>
  <si>
    <t>KZSEPS+KZSMV+zatepL2</t>
  </si>
  <si>
    <t>(8,37+264,48)*0,15"špalety</t>
  </si>
  <si>
    <t>75</t>
  </si>
  <si>
    <t>978023411</t>
  </si>
  <si>
    <t>Vyškrabání cementové malty ze spár zdiva cihelného mimo komínového</t>
  </si>
  <si>
    <t>-1900893189</t>
  </si>
  <si>
    <t>https://podminky.urs.cz/item/CS_URS_2023_02/978023411</t>
  </si>
  <si>
    <t>vyčistění spár pro vyrovnání cem.maltou</t>
  </si>
  <si>
    <t>zatepl2*0,5"skladba S1 - sokl nad terénem - lokální vyrovnání 50%</t>
  </si>
  <si>
    <t>zatepl1*0,5"skladba S2 - pod terénem - lokální vyrovnání 50%</t>
  </si>
  <si>
    <t>76</t>
  </si>
  <si>
    <t>993111111</t>
  </si>
  <si>
    <t>Dovoz a odvoz lešení včetně naložení a složení řadového, na vzdálenost do 10 km</t>
  </si>
  <si>
    <t>-1557052171</t>
  </si>
  <si>
    <t>https://podminky.urs.cz/item/CS_URS_2023_02/993111111</t>
  </si>
  <si>
    <t>77</t>
  </si>
  <si>
    <t>993111119</t>
  </si>
  <si>
    <t>Dovoz a odvoz lešení včetně naložení a složení řadového, na vzdálenost Příplatek k ceně za každých dalších i započatých 10 km přes 10 km</t>
  </si>
  <si>
    <t>-578527072</t>
  </si>
  <si>
    <t>https://podminky.urs.cz/item/CS_URS_2023_02/993111119</t>
  </si>
  <si>
    <t>78</t>
  </si>
  <si>
    <t>R.951001</t>
  </si>
  <si>
    <t>Lokální odstranění ŽB konstrukce - pro snížení sklep. oken, zapravení sanační maltou vč. kont.můstku</t>
  </si>
  <si>
    <t>-1413795599</t>
  </si>
  <si>
    <t>79</t>
  </si>
  <si>
    <t>R.976951</t>
  </si>
  <si>
    <t>Demontáž loga, uskladnění</t>
  </si>
  <si>
    <t>577396552</t>
  </si>
  <si>
    <t>80</t>
  </si>
  <si>
    <t>R.976952</t>
  </si>
  <si>
    <t>Demontáž skříně umístěné u dvorní fasády</t>
  </si>
  <si>
    <t>1203368123</t>
  </si>
  <si>
    <t>997</t>
  </si>
  <si>
    <t>Přesun sutě</t>
  </si>
  <si>
    <t>81</t>
  </si>
  <si>
    <t>997221551</t>
  </si>
  <si>
    <t>Vodorovná doprava suti bez naložení, ale se složením a s hrubým urovnáním ze sypkých materiálů, na vzdálenost do 1 km</t>
  </si>
  <si>
    <t>-1753541441</t>
  </si>
  <si>
    <t>https://podminky.urs.cz/item/CS_URS_2023_02/997221551</t>
  </si>
  <si>
    <t>82</t>
  </si>
  <si>
    <t>997221559</t>
  </si>
  <si>
    <t>Vodorovná doprava suti bez naložení, ale se složením a s hrubým urovnáním Příplatek k ceně za každý další i započatý 1 km přes 1 km</t>
  </si>
  <si>
    <t>-1843943727</t>
  </si>
  <si>
    <t>https://podminky.urs.cz/item/CS_URS_2023_02/997221559</t>
  </si>
  <si>
    <t>66,84*9 'Přepočtené koeficientem množství</t>
  </si>
  <si>
    <t>83</t>
  </si>
  <si>
    <t>997013631</t>
  </si>
  <si>
    <t>Poplatek za uložení stavebního odpadu na skládce (skládkovné) směsného stavebního a demoličního zatříděného do Katalogu odpadů pod kódem 17 09 04</t>
  </si>
  <si>
    <t>1540487334</t>
  </si>
  <si>
    <t>https://podminky.urs.cz/item/CS_URS_2023_02/997013631</t>
  </si>
  <si>
    <t>0,54+0,052+0,09+0,01+0,409+0,11+0,9"směs</t>
  </si>
  <si>
    <t>-0,106"zábradlí-zpětná montáž</t>
  </si>
  <si>
    <t>84</t>
  </si>
  <si>
    <t>997013861</t>
  </si>
  <si>
    <t>Poplatek za uložení stavebního odpadu na recyklační skládce (skládkovné) z prostého betonu zatříděného do Katalogu odpadů pod kódem 17 01 01</t>
  </si>
  <si>
    <t>1674665131</t>
  </si>
  <si>
    <t>https://podminky.urs.cz/item/CS_URS_2023_02/997013861</t>
  </si>
  <si>
    <t>3,38+3,003+11,825"beton</t>
  </si>
  <si>
    <t>-29,995*0,26"odp.dlažby chodník - zpětná mont.</t>
  </si>
  <si>
    <t>85</t>
  </si>
  <si>
    <t>997013862</t>
  </si>
  <si>
    <t>Poplatek za uložení stavebního odpadu na recyklační skládce (skládkovné) z armovaného betonu zatříděného do Katalogu odpadů pod kódem 17 01 01</t>
  </si>
  <si>
    <t>236500977</t>
  </si>
  <si>
    <t>https://podminky.urs.cz/item/CS_URS_2023_02/997013862</t>
  </si>
  <si>
    <t>2,332+0,2"žb</t>
  </si>
  <si>
    <t>86</t>
  </si>
  <si>
    <t>997013863</t>
  </si>
  <si>
    <t>Poplatek za uložení stavebního odpadu na recyklační skládce (skládkovné) cihelného zatříděného do Katalogu odpadů pod kódem 17 01 02</t>
  </si>
  <si>
    <t>-1377832299</t>
  </si>
  <si>
    <t>https://podminky.urs.cz/item/CS_URS_2023_02/997013863</t>
  </si>
  <si>
    <t>3,588+7,106+0,446+1,65+1,609+0,231"cihla</t>
  </si>
  <si>
    <t>-1,65"střešní tašky - zpětná montáž</t>
  </si>
  <si>
    <t>87</t>
  </si>
  <si>
    <t>997221873</t>
  </si>
  <si>
    <t>1973008942</t>
  </si>
  <si>
    <t>https://podminky.urs.cz/item/CS_URS_2023_02/997221873</t>
  </si>
  <si>
    <t>0,68+28,695"kamen</t>
  </si>
  <si>
    <t>998</t>
  </si>
  <si>
    <t>Přesun hmot</t>
  </si>
  <si>
    <t>88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</si>
  <si>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</si>
  <si>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</si>
  <si>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-839256712</t>
  </si>
  <si>
    <t>https://podminky.urs.cz/item/CS_URS_2023_02/998011002</t>
  </si>
  <si>
    <t>PSV</t>
  </si>
  <si>
    <t>Práce a dodávky PSV</t>
  </si>
  <si>
    <t>711</t>
  </si>
  <si>
    <t>Izolace proti vodě, vlhkosti a plynům</t>
  </si>
  <si>
    <t>89</t>
  </si>
  <si>
    <t>711112053</t>
  </si>
  <si>
    <t>Provedení izolace proti zemní vlhkosti natěradly a tmely za studena na ploše svislé S dvojnásobným nátěrem krystalickou hydroizolací</t>
  </si>
  <si>
    <t>-135434239</t>
  </si>
  <si>
    <t>https://podminky.urs.cz/item/CS_URS_2023_02/711112053</t>
  </si>
  <si>
    <t>zatepl2"skladba S1 - nad terénem</t>
  </si>
  <si>
    <t>90</t>
  </si>
  <si>
    <t>58562050</t>
  </si>
  <si>
    <t>malta speciální izolace stěrková cementová pro zvýšení vodonepropustnosti betonu</t>
  </si>
  <si>
    <t>kg</t>
  </si>
  <si>
    <t>-1085844786</t>
  </si>
  <si>
    <t>Poznámka k položce:
Spotřeba: 0,75–1 kg/m2</t>
  </si>
  <si>
    <t>61,449*0,88 'Přepočtené koeficientem množství</t>
  </si>
  <si>
    <t>91</t>
  </si>
  <si>
    <t>711113121</t>
  </si>
  <si>
    <t>Izolace proti zemní vlhkosti natěradly a tmely za studena na ploše svislé S těsnícím nátěrem na bázi pryže (latexu) a bitumenů</t>
  </si>
  <si>
    <t>-1723373556</t>
  </si>
  <si>
    <t>https://podminky.urs.cz/item/CS_URS_2023_02/711113121</t>
  </si>
  <si>
    <t>92</t>
  </si>
  <si>
    <t>711161212</t>
  </si>
  <si>
    <t>Izolace proti zemní vlhkosti a beztlakové vodě nopovými fóliemi na ploše svislé S vrstva ochranná, odvětrávací a drenážní výška nopku 8,0 mm, tl. fólie do 0,6 mm</t>
  </si>
  <si>
    <t>1625403352</t>
  </si>
  <si>
    <t>https://podminky.urs.cz/item/CS_URS_2023_02/711161212</t>
  </si>
  <si>
    <t>93</t>
  </si>
  <si>
    <t>711161383</t>
  </si>
  <si>
    <t>Izolace proti zemní vlhkosti a beztlakové vodě nopovými fóliemi ostatní ukončení izolace lištou</t>
  </si>
  <si>
    <t>-316560065</t>
  </si>
  <si>
    <t>https://podminky.urs.cz/item/CS_URS_2023_02/711161383</t>
  </si>
  <si>
    <t>30,9*2+2,1*2</t>
  </si>
  <si>
    <t>94</t>
  </si>
  <si>
    <t>711491471</t>
  </si>
  <si>
    <t>Provedení pojistné izolace proti vodě fólií položenou volně s přelepením spojů na ploše vodorovné V</t>
  </si>
  <si>
    <t>-227963411</t>
  </si>
  <si>
    <t>https://podminky.urs.cz/item/CS_URS_2023_02/711491471</t>
  </si>
  <si>
    <t>95</t>
  </si>
  <si>
    <t>28329220</t>
  </si>
  <si>
    <t>fólie kontaktní difuzně propustná pro doplňkovou hydroizolační vrstvu, monolitická dvouvrstvá PES 270g/m2</t>
  </si>
  <si>
    <t>71486077</t>
  </si>
  <si>
    <t>194,271*1,0605 'Přepočtené koeficientem množství</t>
  </si>
  <si>
    <t>96</t>
  </si>
  <si>
    <t>998711101</t>
  </si>
  <si>
    <t>Přesun hmot pro izolace proti vodě, vlhkosti a plynům stanovený z hmotnosti přesunovaného materiálu vodorovná dopravní vzdálenost do 50 m v objektech výšky do 6 m</t>
  </si>
  <si>
    <t>-1107410851</t>
  </si>
  <si>
    <t>https://podminky.urs.cz/item/CS_URS_2023_02/998711101</t>
  </si>
  <si>
    <t>713</t>
  </si>
  <si>
    <t>Izolace tepelné</t>
  </si>
  <si>
    <t>97</t>
  </si>
  <si>
    <t>713121122</t>
  </si>
  <si>
    <t>Montáž tepelné izolace podlah rohožemi, pásy, deskami, dílci, bloky (izolační materiál ve specifikaci) kladenými volně dvouvrstvá mezi trámy nebo rošt</t>
  </si>
  <si>
    <t>995623755</t>
  </si>
  <si>
    <t>https://podminky.urs.cz/item/CS_URS_2023_02/713121122</t>
  </si>
  <si>
    <t>194,271"podl.půda PDL3</t>
  </si>
  <si>
    <t>98</t>
  </si>
  <si>
    <t>63148104</t>
  </si>
  <si>
    <t>deska tepelně izolační minerální univerzální λ=0,038-0,039 tl 100mm</t>
  </si>
  <si>
    <t>468084803</t>
  </si>
  <si>
    <t>194,271*1,05 'Přepočtené koeficientem množství</t>
  </si>
  <si>
    <t>99</t>
  </si>
  <si>
    <t>63148107</t>
  </si>
  <si>
    <t>deska tepelně izolační minerální univerzální λ=0,038-0,039 tl 160mm</t>
  </si>
  <si>
    <t>37532296</t>
  </si>
  <si>
    <t>100</t>
  </si>
  <si>
    <t>713122111</t>
  </si>
  <si>
    <t>Izolace pro pochozí půdy parotěsná vrstva na ploše vodorovné V</t>
  </si>
  <si>
    <t>-1828691483</t>
  </si>
  <si>
    <t>https://podminky.urs.cz/item/CS_URS_2023_02/713122111</t>
  </si>
  <si>
    <t>194,271"půda</t>
  </si>
  <si>
    <t>101</t>
  </si>
  <si>
    <t>713123211</t>
  </si>
  <si>
    <t>Montáž tepelně izolačního systému základové desky z XPS desek na svislé ploše přilepených nízkoexpanzní (PUR) pěnou jednovrstvého tloušťky izolace do 100 mm</t>
  </si>
  <si>
    <t>994302276</t>
  </si>
  <si>
    <t>https://podminky.urs.cz/item/CS_URS_2023_02/713123211</t>
  </si>
  <si>
    <t>(2,8*2+1,5)*0,55"špalety vrata ulice</t>
  </si>
  <si>
    <t>0,55*0,55*2"špalety vrata ulice</t>
  </si>
  <si>
    <t>0,55*0,55*2"špalety vrata dvůr</t>
  </si>
  <si>
    <t>((0,55*2+0,7)*3+(0,55*2+1,5)*9+(0,55*2+1))*0,37"špalety skle.okna</t>
  </si>
  <si>
    <t>102</t>
  </si>
  <si>
    <t>28376414</t>
  </si>
  <si>
    <t>deska XPS hrana polodrážková a hladký povrch 300kPA λ=0,035 tl 20mm</t>
  </si>
  <si>
    <t>-1727122970</t>
  </si>
  <si>
    <t>16,548*1,08 'Přepočtené koeficientem množství</t>
  </si>
  <si>
    <t>103</t>
  </si>
  <si>
    <t>713123212.R1</t>
  </si>
  <si>
    <t>Montáž tepelně izolačního systému základové desky z XPS desek na svislé ploše přilepených lepidlem na bázi bitumenu jednovrstvého tloušťky izolace přes 100 do 200 mm</t>
  </si>
  <si>
    <t>223518</t>
  </si>
  <si>
    <t>10,13+9,8"pod terénem - uliční fas.</t>
  </si>
  <si>
    <t>6,84+2,6+7,6"pod terénem - dvorní fas.</t>
  </si>
  <si>
    <t>1"kolem vrat</t>
  </si>
  <si>
    <t>-3,8*0,6"odp.bet.</t>
  </si>
  <si>
    <t>-(0,7*0,55*3+1*0,55+1,5*0,55*9)"odp.okna</t>
  </si>
  <si>
    <t>8,97+1,81+5,6+0,35"nad terénem - uliční fas.</t>
  </si>
  <si>
    <t>0,39+15,8+(2,1*2-1+0,19*2)*0,55"nad terénem - dvorní fas.</t>
  </si>
  <si>
    <t>104</t>
  </si>
  <si>
    <t>28376459</t>
  </si>
  <si>
    <t>deska XPS hrana polodrážková a hladký povrch 500kPA λ=0,035 tl 140mm</t>
  </si>
  <si>
    <t>295072041</t>
  </si>
  <si>
    <t>61,449*1,08 'Přepočtené koeficientem množství</t>
  </si>
  <si>
    <t>105</t>
  </si>
  <si>
    <t>998713101</t>
  </si>
  <si>
    <t>Přesun hmot pro izolace tepelné stanovený z hmotnosti přesunovaného materiálu vodorovná dopravní vzdálenost do 50 m v objektech výšky do 6 m</t>
  </si>
  <si>
    <t>895694894</t>
  </si>
  <si>
    <t>https://podminky.urs.cz/item/CS_URS_2023_02/998713101</t>
  </si>
  <si>
    <t>723</t>
  </si>
  <si>
    <t>Zdravotechnika - vnitřní plynovod</t>
  </si>
  <si>
    <t>106</t>
  </si>
  <si>
    <t>723234351</t>
  </si>
  <si>
    <t>Armatury se dvěma závity středotlaké regulátory tlaku plynu zařízení pro regulátory plynu skříňka</t>
  </si>
  <si>
    <t>-1086521806</t>
  </si>
  <si>
    <t>https://podminky.urs.cz/item/CS_URS_2023_02/723234351</t>
  </si>
  <si>
    <t>107</t>
  </si>
  <si>
    <t>998723101</t>
  </si>
  <si>
    <t>Přesun hmot pro vnitřní plynovod stanovený z hmotnosti přesunovaného materiálu vodorovná dopravní vzdálenost do 50 m v objektech výšky do 6 m</t>
  </si>
  <si>
    <t>1961763712</t>
  </si>
  <si>
    <t>https://podminky.urs.cz/item/CS_URS_2023_02/998723101</t>
  </si>
  <si>
    <t>762</t>
  </si>
  <si>
    <t>Konstrukce tesařské</t>
  </si>
  <si>
    <t>108</t>
  </si>
  <si>
    <t>762083121</t>
  </si>
  <si>
    <t>Impregnace řeziva máčením proti dřevokaznému hmyzu, houbám a plísním, třída ohrožení 1 a 2 (dřevo v interiéru)</t>
  </si>
  <si>
    <t>-1835010150</t>
  </si>
  <si>
    <t>https://podminky.urs.cz/item/CS_URS_2023_02/762083121</t>
  </si>
  <si>
    <t>109</t>
  </si>
  <si>
    <t>762511264</t>
  </si>
  <si>
    <t>Podlahové konstrukce podkladové z dřevoštěpkových desek OSB jednovrstvých šroubovaných na pero a drážku nebroušených, tloušťky desky 18 mm</t>
  </si>
  <si>
    <t>-144516495</t>
  </si>
  <si>
    <t>https://podminky.urs.cz/item/CS_URS_2023_02/762511264</t>
  </si>
  <si>
    <t>17,28*12,25-2,9*6,15</t>
  </si>
  <si>
    <t>0,23*2,23+0,23*1,2-0,25*1,45</t>
  </si>
  <si>
    <t>110</t>
  </si>
  <si>
    <t>762512261</t>
  </si>
  <si>
    <t>Podlahové konstrukce podkladové montáž roštu podkladového</t>
  </si>
  <si>
    <t>1216100493</t>
  </si>
  <si>
    <t>https://podminky.urs.cz/item/CS_URS_2023_02/762512261</t>
  </si>
  <si>
    <t>194,271*1,6</t>
  </si>
  <si>
    <t>111</t>
  </si>
  <si>
    <t>60512130</t>
  </si>
  <si>
    <t>hranol stavební řezivo průřezu do 224cm2 do dl 6m</t>
  </si>
  <si>
    <t>-80883969</t>
  </si>
  <si>
    <t>310,834*0,05*0,36</t>
  </si>
  <si>
    <t>5,595*1,08 'Přepočtené koeficientem množství</t>
  </si>
  <si>
    <t>112</t>
  </si>
  <si>
    <t>R.762501</t>
  </si>
  <si>
    <t>Provedení nášlapu - stupňů vyrovnávajících navýšení podlahy na půdě, vč. materiálu, kotvení</t>
  </si>
  <si>
    <t>741772601</t>
  </si>
  <si>
    <t>113</t>
  </si>
  <si>
    <t>762595001</t>
  </si>
  <si>
    <t>Spojovací prostředky podlah a podkladových konstrukcí hřebíky, vruty</t>
  </si>
  <si>
    <t>-368636436</t>
  </si>
  <si>
    <t>https://podminky.urs.cz/item/CS_URS_2023_02/762595001</t>
  </si>
  <si>
    <t>194,271</t>
  </si>
  <si>
    <t>114</t>
  </si>
  <si>
    <t>R.76291</t>
  </si>
  <si>
    <t>Demontáž pergoly - šetrná demontáž, uskladnění na mezideponii</t>
  </si>
  <si>
    <t>676795820</t>
  </si>
  <si>
    <t>115</t>
  </si>
  <si>
    <t>R762501</t>
  </si>
  <si>
    <t>Zpětná montáž pergoly - dílčí úpravy po provedení zateplení, kompletní montáž vč. všech souvisejících prvků - kotvení, střešní krytiny, oplechování</t>
  </si>
  <si>
    <t>1080014952</t>
  </si>
  <si>
    <t>116</t>
  </si>
  <si>
    <t>998762101</t>
  </si>
  <si>
    <t>Přesun hmot pro konstrukce tesařské stanovený z hmotnosti přesunovaného materiálu vodorovná dopravní vzdálenost do 50 m v objektech výšky do 6 m</t>
  </si>
  <si>
    <t>720093758</t>
  </si>
  <si>
    <t>https://podminky.urs.cz/item/CS_URS_2023_02/998762101</t>
  </si>
  <si>
    <t>764</t>
  </si>
  <si>
    <t>Konstrukce klempířské</t>
  </si>
  <si>
    <t>117</t>
  </si>
  <si>
    <t>764002851</t>
  </si>
  <si>
    <t>Demontáž klempířských konstrukcí oplechování parapetů do suti</t>
  </si>
  <si>
    <t>-1764145290</t>
  </si>
  <si>
    <t>https://podminky.urs.cz/item/CS_URS_2023_02/764002851</t>
  </si>
  <si>
    <t>B 8 1.np</t>
  </si>
  <si>
    <t>1,73*6+1,1*4</t>
  </si>
  <si>
    <t>1,4*2+1,45+1,1+0,57*2+0,85+1,46*2+0,59*2+0,89</t>
  </si>
  <si>
    <t>2.np</t>
  </si>
  <si>
    <t>1,73*7+1,1*4+1*2</t>
  </si>
  <si>
    <t>1,4*4+0,5+0,5*2+1,4+1,46*3+1,1</t>
  </si>
  <si>
    <t>3.np</t>
  </si>
  <si>
    <t>1,1*3</t>
  </si>
  <si>
    <t>1,1+1,2</t>
  </si>
  <si>
    <t>118</t>
  </si>
  <si>
    <t>764004801</t>
  </si>
  <si>
    <t>Demontáž klempířských konstrukcí žlabu podokapního do suti</t>
  </si>
  <si>
    <t>1689963617</t>
  </si>
  <si>
    <t>https://podminky.urs.cz/item/CS_URS_2023_02/764004801</t>
  </si>
  <si>
    <t>30,9+30,9+4,1</t>
  </si>
  <si>
    <t>119</t>
  </si>
  <si>
    <t>764004861</t>
  </si>
  <si>
    <t>Demontáž klempířských konstrukcí svodu do suti</t>
  </si>
  <si>
    <t>-1176384531</t>
  </si>
  <si>
    <t>https://podminky.urs.cz/item/CS_URS_2023_02/764004861</t>
  </si>
  <si>
    <t>8,3+0,6+6,9+0,6</t>
  </si>
  <si>
    <t>6,9-2,1+2,1+0,77+8,2+0,4</t>
  </si>
  <si>
    <t>120</t>
  </si>
  <si>
    <t>764212663</t>
  </si>
  <si>
    <t>Oplechování střešních prvků z pozinkovaného plechu s povrchovou úpravou okapu střechy rovné okapovým plechem rš 250 mm</t>
  </si>
  <si>
    <t>-215676840</t>
  </si>
  <si>
    <t>https://podminky.urs.cz/item/CS_URS_2023_02/764212663</t>
  </si>
  <si>
    <t>121</t>
  </si>
  <si>
    <t>76421664.R1</t>
  </si>
  <si>
    <t>Oplechování parapetů z pozinkovaného plechu s povrchovou úpravou rovných celoplošně lepené, bez rohů rš 370 mm</t>
  </si>
  <si>
    <t>-899383003</t>
  </si>
  <si>
    <t>12*1,16"K2</t>
  </si>
  <si>
    <t>6*1,52"K4</t>
  </si>
  <si>
    <t>7*1,46"K5</t>
  </si>
  <si>
    <t>1*0,95"K6</t>
  </si>
  <si>
    <t>2*0,65"K7</t>
  </si>
  <si>
    <t>3*0,56"K8</t>
  </si>
  <si>
    <t>2*0,63"K9</t>
  </si>
  <si>
    <t>1*0,91"K10</t>
  </si>
  <si>
    <t>122</t>
  </si>
  <si>
    <t>76421664.R2</t>
  </si>
  <si>
    <t>Oplechování parapetů z pozinkovaného plechu s povrchovou úpravou rovných celoplošně lepené, bez rohů rš 420 mm</t>
  </si>
  <si>
    <t>-1310819213</t>
  </si>
  <si>
    <t>5*1,16"K3</t>
  </si>
  <si>
    <t>123</t>
  </si>
  <si>
    <t>764216645</t>
  </si>
  <si>
    <t>Oplechování parapetů z pozinkovaného plechu s povrchovou úpravou rovných celoplošně lepené, bez rohů rš 400 mm</t>
  </si>
  <si>
    <t>-457322117</t>
  </si>
  <si>
    <t>https://podminky.urs.cz/item/CS_URS_2023_02/764216645</t>
  </si>
  <si>
    <t>13*1,79"K1</t>
  </si>
  <si>
    <t>3*0,76"K11</t>
  </si>
  <si>
    <t>9*1,56"K12</t>
  </si>
  <si>
    <t>1*1,06"K13</t>
  </si>
  <si>
    <t>124</t>
  </si>
  <si>
    <t>764511602</t>
  </si>
  <si>
    <t>Žlab podokapní z pozinkovaného plechu s povrchovou úpravou včetně háků a čel půlkruhový rš 330 mm</t>
  </si>
  <si>
    <t>1223403202</t>
  </si>
  <si>
    <t>https://podminky.urs.cz/item/CS_URS_2023_02/764511602</t>
  </si>
  <si>
    <t>66,25</t>
  </si>
  <si>
    <t>125</t>
  </si>
  <si>
    <t>764518623</t>
  </si>
  <si>
    <t>Svod z pozinkovaného plechu s upraveným povrchem včetně objímek, kolen a odskoků kruhový, průměru 120 mm</t>
  </si>
  <si>
    <t>-1654909908</t>
  </si>
  <si>
    <t>https://podminky.urs.cz/item/CS_URS_2023_02/764518623</t>
  </si>
  <si>
    <t>7,7+8,7*2+4,96+2,61</t>
  </si>
  <si>
    <t>126</t>
  </si>
  <si>
    <t>998764101</t>
  </si>
  <si>
    <t>Přesun hmot pro konstrukce klempířské stanovený z hmotnosti přesunovaného materiálu vodorovná dopravní vzdálenost do 50 m v objektech výšky do 6 m</t>
  </si>
  <si>
    <t>1956375073</t>
  </si>
  <si>
    <t>https://podminky.urs.cz/item/CS_URS_2023_02/998764101</t>
  </si>
  <si>
    <t>765</t>
  </si>
  <si>
    <t>Krytina skládaná</t>
  </si>
  <si>
    <t>127</t>
  </si>
  <si>
    <t>765111012</t>
  </si>
  <si>
    <t>Montáž krytiny keramické sklonu do 30° drážkové na sucho, počet kusů přes 5 do 9 ks/m2</t>
  </si>
  <si>
    <t>-833268438</t>
  </si>
  <si>
    <t>https://podminky.urs.cz/item/CS_URS_2023_02/765111012</t>
  </si>
  <si>
    <t>128</t>
  </si>
  <si>
    <t>59660400</t>
  </si>
  <si>
    <t>taška ražená drážková režná velkoformátová (do 12 ks/m2) základní</t>
  </si>
  <si>
    <t>376055897</t>
  </si>
  <si>
    <t>10 ks/m2, doplnění 10%</t>
  </si>
  <si>
    <t>37,08*0,1</t>
  </si>
  <si>
    <t>3,708*12 'Přepočtené koeficientem množství</t>
  </si>
  <si>
    <t>129</t>
  </si>
  <si>
    <t>765111803</t>
  </si>
  <si>
    <t>Demontáž krytiny keramické drážkové, sklonu do 30° na sucho k dalšímu použití</t>
  </si>
  <si>
    <t>-286207530</t>
  </si>
  <si>
    <t>https://podminky.urs.cz/item/CS_URS_2023_02/765111803</t>
  </si>
  <si>
    <t>rozebrání pro osazení nových háků</t>
  </si>
  <si>
    <t>30,9*0,6*2</t>
  </si>
  <si>
    <t>130</t>
  </si>
  <si>
    <t>765111813</t>
  </si>
  <si>
    <t>Demontáž krytiny keramické Příplatek k cenám za sklon přes 30° k dalšímu použití</t>
  </si>
  <si>
    <t>1425978214</t>
  </si>
  <si>
    <t>https://podminky.urs.cz/item/CS_URS_2023_02/765111813</t>
  </si>
  <si>
    <t>131</t>
  </si>
  <si>
    <t>998765102</t>
  </si>
  <si>
    <t>Přesun hmot pro krytiny skládané stanovený z hmotnosti přesunovaného materiálu vodorovná dopravní vzdálenost do 50 m na objektech výšky přes 6 do 12 m</t>
  </si>
  <si>
    <t>-118925182</t>
  </si>
  <si>
    <t>https://podminky.urs.cz/item/CS_URS_2023_02/998765102</t>
  </si>
  <si>
    <t>766</t>
  </si>
  <si>
    <t>Konstrukce truhlářské</t>
  </si>
  <si>
    <t>132</t>
  </si>
  <si>
    <t>766622216</t>
  </si>
  <si>
    <t>Montáž oken plastových plochy do 1 m2 včetně montáže rámu otevíravých do zdiva</t>
  </si>
  <si>
    <t>21871436</t>
  </si>
  <si>
    <t>https://podminky.urs.cz/item/CS_URS_2023_02/766622216</t>
  </si>
  <si>
    <t>133</t>
  </si>
  <si>
    <t>61140050</t>
  </si>
  <si>
    <t>okno plastové otevíravé/sklopné trojsklo do plochy 1m2</t>
  </si>
  <si>
    <t>962557405</t>
  </si>
  <si>
    <t>Poznámka k položce:
Specifikace dle PD.</t>
  </si>
  <si>
    <t>1,4*0,65*4"O4</t>
  </si>
  <si>
    <t>134</t>
  </si>
  <si>
    <t>766694116</t>
  </si>
  <si>
    <t>Montáž ostatních truhlářských konstrukcí parapetních desek dřevěných nebo plastových šířky do 300 mm</t>
  </si>
  <si>
    <t>-1882950920</t>
  </si>
  <si>
    <t>https://podminky.urs.cz/item/CS_URS_2023_02/766694116</t>
  </si>
  <si>
    <t>0,7*3+1,5*9+1</t>
  </si>
  <si>
    <t>135</t>
  </si>
  <si>
    <t>61144403</t>
  </si>
  <si>
    <t>parapet plastový vnitřní komůrkový tl 20mm š 350mm</t>
  </si>
  <si>
    <t>-2130007551</t>
  </si>
  <si>
    <t>136</t>
  </si>
  <si>
    <t>61144019</t>
  </si>
  <si>
    <t>koncovka k parapetu plastovému vnitřnímu 1 pár</t>
  </si>
  <si>
    <t>sada</t>
  </si>
  <si>
    <t>1140400306</t>
  </si>
  <si>
    <t>3+9+1+1</t>
  </si>
  <si>
    <t>137</t>
  </si>
  <si>
    <t>766694126</t>
  </si>
  <si>
    <t>Montáž ostatních truhlářských konstrukcí parapetních desek dřevěných nebo plastových šířky přes 300 mm</t>
  </si>
  <si>
    <t>1138213130</t>
  </si>
  <si>
    <t>https://podminky.urs.cz/item/CS_URS_2023_02/766694126</t>
  </si>
  <si>
    <t>1,4</t>
  </si>
  <si>
    <t>138</t>
  </si>
  <si>
    <t>61144404</t>
  </si>
  <si>
    <t>parapet plastový vnitřní komůrkový tl 20mm š 400mm</t>
  </si>
  <si>
    <t>-490627575</t>
  </si>
  <si>
    <t>139</t>
  </si>
  <si>
    <t>998766101</t>
  </si>
  <si>
    <t>Přesun hmot pro konstrukce truhlářské stanovený z hmotnosti přesunovaného materiálu vodorovná dopravní vzdálenost do 50 m v objektech výšky do 6 m</t>
  </si>
  <si>
    <t>-962813259</t>
  </si>
  <si>
    <t>https://podminky.urs.cz/item/CS_URS_2023_02/998766101</t>
  </si>
  <si>
    <t>767</t>
  </si>
  <si>
    <t>Konstrukce zámečnické</t>
  </si>
  <si>
    <t>140</t>
  </si>
  <si>
    <t>767161833</t>
  </si>
  <si>
    <t>Demontáž zábradlí k dalšímu použití rovného nerozebíratelný spoj hmotnosti 1 m zábradlí do 20 kg</t>
  </si>
  <si>
    <t>789850784</t>
  </si>
  <si>
    <t>https://podminky.urs.cz/item/CS_URS_2023_02/767161833</t>
  </si>
  <si>
    <t>1,3*3</t>
  </si>
  <si>
    <t>1,4+1,3</t>
  </si>
  <si>
    <t>141</t>
  </si>
  <si>
    <t>767163101</t>
  </si>
  <si>
    <t>Montáž kompletního kovového zábradlí přímého z dílců v rovině (na rovné ploše) kotveného do zdiva nebo lehčeného betonu</t>
  </si>
  <si>
    <t>1674799465</t>
  </si>
  <si>
    <t>https://podminky.urs.cz/item/CS_URS_2023_02/767163101</t>
  </si>
  <si>
    <t>1,4*5"Z1</t>
  </si>
  <si>
    <t>1,5*9"Z2</t>
  </si>
  <si>
    <t>1"Z3</t>
  </si>
  <si>
    <t>0,7*2"Z4</t>
  </si>
  <si>
    <t>142</t>
  </si>
  <si>
    <t>RMAT0001</t>
  </si>
  <si>
    <t>Z1 - zpětná montáž původního zábradlí dl. 1,4m, vč. prodloužení uchycení</t>
  </si>
  <si>
    <t>1521506927</t>
  </si>
  <si>
    <t>143</t>
  </si>
  <si>
    <t>RMAT0002</t>
  </si>
  <si>
    <t>Z2 - zábradlí dl. 1,5m, oc. pásovina 60/6, kompletní výrobek vč. uchycení a povrch.úpravy</t>
  </si>
  <si>
    <t>1046743433</t>
  </si>
  <si>
    <t>144</t>
  </si>
  <si>
    <t>RMAT0003</t>
  </si>
  <si>
    <t>Z3 - zábradlí dl. 1,0m, oc.pásovina 60/6, kompletní výrobek vč. uchycení a povrch.úpravy</t>
  </si>
  <si>
    <t>780112413</t>
  </si>
  <si>
    <t>145</t>
  </si>
  <si>
    <t>RMAT0004</t>
  </si>
  <si>
    <t>Z4 - zábradlí dl. 0,7m, oc. pásovina 60/6, kompletní výrobek vč. uchycení a povrch.úpravy</t>
  </si>
  <si>
    <t>1681236230</t>
  </si>
  <si>
    <t>146</t>
  </si>
  <si>
    <t>767590120</t>
  </si>
  <si>
    <t>Montáž podlahových konstrukcí podlahových roštů, podlah připevněných šroubováním</t>
  </si>
  <si>
    <t>625482265</t>
  </si>
  <si>
    <t>https://podminky.urs.cz/item/CS_URS_2023_02/767590120</t>
  </si>
  <si>
    <t>8*2"Z5</t>
  </si>
  <si>
    <t>147</t>
  </si>
  <si>
    <t>RMAT0005</t>
  </si>
  <si>
    <t>Z5 - pororošt 900x400mm, PR-33/33-30/2 lisovaný Pz</t>
  </si>
  <si>
    <t>-359219340</t>
  </si>
  <si>
    <t>148</t>
  </si>
  <si>
    <t>767590192</t>
  </si>
  <si>
    <t>Montáž podlahových konstrukcí podlahových roštů, podlah připevněných Příplatek k cenám za úpravu roštů (krácení)</t>
  </si>
  <si>
    <t>1663108665</t>
  </si>
  <si>
    <t>https://podminky.urs.cz/item/CS_URS_2023_02/767590192</t>
  </si>
  <si>
    <t>(0,9*2)*2</t>
  </si>
  <si>
    <t>149</t>
  </si>
  <si>
    <t>767620351</t>
  </si>
  <si>
    <t>Montáž oken s izolačními skly z hliníkových nebo ocelových profilů na polyuretanovou pěnu s trojskly otevíravých do zdiva, plochy do 0,6 m2</t>
  </si>
  <si>
    <t>711946370</t>
  </si>
  <si>
    <t>https://podminky.urs.cz/item/CS_URS_2023_02/767620351</t>
  </si>
  <si>
    <t>0,7*0,55*3"O1</t>
  </si>
  <si>
    <t>1*0,55*1"O3</t>
  </si>
  <si>
    <t>150</t>
  </si>
  <si>
    <t>55341009</t>
  </si>
  <si>
    <t>okno Al otevíravé/sklopné trojsklo do plochy 1m2</t>
  </si>
  <si>
    <t>-1886143880</t>
  </si>
  <si>
    <t>151</t>
  </si>
  <si>
    <t>767620352</t>
  </si>
  <si>
    <t>Montáž oken s izolačními skly z hliníkových nebo ocelových profilů na polyuretanovou pěnu s trojskly otevíravých do zdiva, plochy přes 0,6 do 1,5 m2</t>
  </si>
  <si>
    <t>2060042895</t>
  </si>
  <si>
    <t>https://podminky.urs.cz/item/CS_URS_2023_02/767620352</t>
  </si>
  <si>
    <t>1,5*0,55*9"O1</t>
  </si>
  <si>
    <t>152</t>
  </si>
  <si>
    <t>2140031557</t>
  </si>
  <si>
    <t>153</t>
  </si>
  <si>
    <t>767627306</t>
  </si>
  <si>
    <t>Ostatní práce a doplňky při montáži oken a stěn připojovací spára oken a stěn mezi ostěním a rámem vnitřní parotěsná páska</t>
  </si>
  <si>
    <t>-140397201</t>
  </si>
  <si>
    <t>https://podminky.urs.cz/item/CS_URS_2023_02/767627306</t>
  </si>
  <si>
    <t>(0,55*2+0,7*2)*3</t>
  </si>
  <si>
    <t>(0,55*2+1,5*2)*9</t>
  </si>
  <si>
    <t>(0,55*2+1*2)*1</t>
  </si>
  <si>
    <t>(1,4*2+3*2)*1</t>
  </si>
  <si>
    <t>154</t>
  </si>
  <si>
    <t>767627309</t>
  </si>
  <si>
    <t>Ostatní práce a doplňky při montáži oken a stěn připojovací spára oken a stěn mezi ostěním a rámem venkovní impregnovaná komprimační páska</t>
  </si>
  <si>
    <t>2125238925</t>
  </si>
  <si>
    <t>https://podminky.urs.cz/item/CS_URS_2023_02/767627309</t>
  </si>
  <si>
    <t>155</t>
  </si>
  <si>
    <t>767810811</t>
  </si>
  <si>
    <t>Demontáž větracích mřížek ocelových čtyřhranných neho kruhových</t>
  </si>
  <si>
    <t>1386493456</t>
  </si>
  <si>
    <t>https://podminky.urs.cz/item/CS_URS_2023_02/767810811</t>
  </si>
  <si>
    <t>156</t>
  </si>
  <si>
    <t>767821812</t>
  </si>
  <si>
    <t>Demontáž poštovních schránek samostatných zavěšených</t>
  </si>
  <si>
    <t>97834060</t>
  </si>
  <si>
    <t>https://podminky.urs.cz/item/CS_URS_2023_02/767821812</t>
  </si>
  <si>
    <t>157</t>
  </si>
  <si>
    <t>R.767541</t>
  </si>
  <si>
    <t>Demontáž a zpětná montáž ocelové trubky na dvorní fasádě v místě pergoly, trasa od přízemí ke střešnímu okapu</t>
  </si>
  <si>
    <t>610251863</t>
  </si>
  <si>
    <t>158</t>
  </si>
  <si>
    <t>R.76792</t>
  </si>
  <si>
    <t>Demontáž klece na kola, uskladnění na mezideponii</t>
  </si>
  <si>
    <t>-626286712</t>
  </si>
  <si>
    <t>159</t>
  </si>
  <si>
    <t>R.767501</t>
  </si>
  <si>
    <t>Zpětná montáž klece na kola - kompletní zpětné osazení vč. včech souvisejícíhc prvků</t>
  </si>
  <si>
    <t>-1256029252</t>
  </si>
  <si>
    <t>160</t>
  </si>
  <si>
    <t>998767101</t>
  </si>
  <si>
    <t>Přesun hmot pro zámečnické konstrukce stanovený z hmotnosti přesunovaného materiálu vodorovná dopravní vzdálenost do 50 m v objektech výšky do 6 m</t>
  </si>
  <si>
    <t>417121272</t>
  </si>
  <si>
    <t>https://podminky.urs.cz/item/CS_URS_2023_02/998767101</t>
  </si>
  <si>
    <t>771</t>
  </si>
  <si>
    <t>Podlahy z dlaždic</t>
  </si>
  <si>
    <t>161</t>
  </si>
  <si>
    <t>771554112</t>
  </si>
  <si>
    <t>Montáž podlah z dlaždic teracových lepených flexibilním lepidlem přes 6 do 9 ks/ m2</t>
  </si>
  <si>
    <t>-586447760</t>
  </si>
  <si>
    <t>https://podminky.urs.cz/item/CS_URS_2023_02/771554112</t>
  </si>
  <si>
    <t>162</t>
  </si>
  <si>
    <t>59247474</t>
  </si>
  <si>
    <t>dlaždice teracová broušená 300x300x27mm</t>
  </si>
  <si>
    <t>1781068076</t>
  </si>
  <si>
    <t>3,2*1,1 'Přepočtené koeficientem množství</t>
  </si>
  <si>
    <t>163</t>
  </si>
  <si>
    <t>998771101</t>
  </si>
  <si>
    <t>Přesun hmot pro podlahy z dlaždic stanovený z hmotnosti přesunovaného materiálu vodorovná dopravní vzdálenost do 50 m v objektech výšky do 6 m</t>
  </si>
  <si>
    <t>-102293355</t>
  </si>
  <si>
    <t>https://podminky.urs.cz/item/CS_URS_2023_02/998771101</t>
  </si>
  <si>
    <t>781</t>
  </si>
  <si>
    <t>Dokončovací práce - obklady</t>
  </si>
  <si>
    <t>164</t>
  </si>
  <si>
    <t>781731810</t>
  </si>
  <si>
    <t>Demontáž obkladů z obkladaček cihelných kladených do malty</t>
  </si>
  <si>
    <t>1299604569</t>
  </si>
  <si>
    <t>https://podminky.urs.cz/item/CS_URS_2023_02/781731810</t>
  </si>
  <si>
    <t>(0,7+12,85+2,12+2,12-1)*(0,7+0,75)*0,5</t>
  </si>
  <si>
    <t>14,9*(0,52+0,7)*0,5</t>
  </si>
  <si>
    <t>odp.oken</t>
  </si>
  <si>
    <t>-(1,5*0,5*3+1*0,5)</t>
  </si>
  <si>
    <t>783</t>
  </si>
  <si>
    <t>Dokončovací práce - nátěry</t>
  </si>
  <si>
    <t>165</t>
  </si>
  <si>
    <t>783826615</t>
  </si>
  <si>
    <t>Hydrofobizační nátěr omítek silikonový, transparentní, povrchů hladkých omítek hladkých, zrnitých tenkovrstvých nebo štukových stupně členitosti 1 a 2</t>
  </si>
  <si>
    <t>490384856</t>
  </si>
  <si>
    <t>https://podminky.urs.cz/item/CS_URS_2023_02/783826615</t>
  </si>
  <si>
    <t>Práce a dodávky M</t>
  </si>
  <si>
    <t>21-M</t>
  </si>
  <si>
    <t>Elektromontáže</t>
  </si>
  <si>
    <t>166</t>
  </si>
  <si>
    <t>218191512</t>
  </si>
  <si>
    <t xml:space="preserve">Demontáž skříní oceloplechových, bez odpojení vodičů, typ </t>
  </si>
  <si>
    <t>-154889671</t>
  </si>
  <si>
    <t>https://podminky.urs.cz/item/CS_URS_2023_02/218191512</t>
  </si>
  <si>
    <t>46-M</t>
  </si>
  <si>
    <t>Zemní práce při extr.mont.pracích</t>
  </si>
  <si>
    <t>167</t>
  </si>
  <si>
    <t>460903123</t>
  </si>
  <si>
    <t>Zazdění a začištění skříně pro rozvod nn včetně vysekání otvoru pro skříň a kabelový svod ve zdivu a obnovy okolní povrchové úpravy bez koncovkového dílu hloubky do 30 cm výšky 45 cm a šířky přes 45 do 60 cm</t>
  </si>
  <si>
    <t>-449497000</t>
  </si>
  <si>
    <t>https://podminky.urs.cz/item/CS_URS_2023_02/460903123</t>
  </si>
  <si>
    <t>168</t>
  </si>
  <si>
    <t>35711802</t>
  </si>
  <si>
    <t>skříň přípojková kompaktní pilíř celoplastové provedení výzbroj 1x sada pojistkové spodky nožové velikosti 00 (SP100/NKP1P)</t>
  </si>
  <si>
    <t>256</t>
  </si>
  <si>
    <t>-971719744</t>
  </si>
  <si>
    <t>02 - Elektromontáže, hromosvod</t>
  </si>
  <si>
    <t>SOMMER PROJEKT, s.r.o.</t>
  </si>
  <si>
    <t>D1 - C21M - Elektromontáže</t>
  </si>
  <si>
    <t>D2 - Hromosvod</t>
  </si>
  <si>
    <t>D3 - Revize, DSPS, zkoušky</t>
  </si>
  <si>
    <t>D4 - Materiály</t>
  </si>
  <si>
    <t>D1</t>
  </si>
  <si>
    <t>C21M - Elektromontáže</t>
  </si>
  <si>
    <t>0000000001</t>
  </si>
  <si>
    <t>Drážkování vč. vyspravení a štukování</t>
  </si>
  <si>
    <t>210110001</t>
  </si>
  <si>
    <t>spínač nástěnný prostředí obyčejné 1-pólový řazení 1</t>
  </si>
  <si>
    <t>ks</t>
  </si>
  <si>
    <t>210110044</t>
  </si>
  <si>
    <t>spínač nástěnný prostředí zapuštěný do vlhka- řazení 1</t>
  </si>
  <si>
    <t>210200027</t>
  </si>
  <si>
    <t>doplnění stáv. rozvaděče</t>
  </si>
  <si>
    <t>210200027.1</t>
  </si>
  <si>
    <t>montáž svítidla</t>
  </si>
  <si>
    <t>210800105</t>
  </si>
  <si>
    <t>CYKY 3Bx1.5mm2 (CYKY 3J1.5) 750V (PO)</t>
  </si>
  <si>
    <t>215142171</t>
  </si>
  <si>
    <t>demontáž zv. tablo</t>
  </si>
  <si>
    <t>215142171.1</t>
  </si>
  <si>
    <t>zv. tablo</t>
  </si>
  <si>
    <t>R.C21M-PRi1</t>
  </si>
  <si>
    <t>Podíl přidružených výkonů 4,80% z C21M a navázaného materiálu</t>
  </si>
  <si>
    <t>-1947065886</t>
  </si>
  <si>
    <t>D2</t>
  </si>
  <si>
    <t>Hromosvod</t>
  </si>
  <si>
    <t>210220022</t>
  </si>
  <si>
    <t>uzemění v zemi FeZn 10 a FeZn 30/4 vč. svorek, propojení a izolace spojů</t>
  </si>
  <si>
    <t>210220301</t>
  </si>
  <si>
    <t>svorky hromosvodové do 2 šroubu (SS, SR 03)</t>
  </si>
  <si>
    <t>210220302</t>
  </si>
  <si>
    <t>svorky hromosvodové nad 2 šrouby (ST, SJ, SK, SZ, SR01, 02)</t>
  </si>
  <si>
    <t>210220372</t>
  </si>
  <si>
    <t>ochranný úhelník nebo trubka s držáky do železa</t>
  </si>
  <si>
    <t>210220401</t>
  </si>
  <si>
    <t>označení svodu štítky smalt/umělá hmota</t>
  </si>
  <si>
    <t>210220431</t>
  </si>
  <si>
    <t>tvarováni mont. dílu - jímače, ochranné trubky, úhelníky</t>
  </si>
  <si>
    <t>216220003</t>
  </si>
  <si>
    <t>montáž uzemňovacího drátu AlMgSi průměr 8mm vč. podpěr</t>
  </si>
  <si>
    <t>741421811</t>
  </si>
  <si>
    <t>Demontáž hromosvodného vedení bez zachování funkčnosti svodových drátů nebo lan kolmého svodu, průměru do 8 mm</t>
  </si>
  <si>
    <t>1036535130</t>
  </si>
  <si>
    <t>https://podminky.urs.cz/item/CS_URS_2023_02/741421811</t>
  </si>
  <si>
    <t>9,1*3</t>
  </si>
  <si>
    <t>741421843</t>
  </si>
  <si>
    <t>Demontáž hromosvodného vedení bez zachování funkčnosti svorek šroubových se 2 šrouby</t>
  </si>
  <si>
    <t>-1654556369</t>
  </si>
  <si>
    <t>https://podminky.urs.cz/item/CS_URS_2023_02/741421843</t>
  </si>
  <si>
    <t>741421871</t>
  </si>
  <si>
    <t>Demontáž hromosvodného vedení doplňků ochranných úhelníků, délky do 1,4 m</t>
  </si>
  <si>
    <t>-2144900992</t>
  </si>
  <si>
    <t>https://podminky.urs.cz/item/CS_URS_2023_02/741421871</t>
  </si>
  <si>
    <t>D3</t>
  </si>
  <si>
    <t>Revize, DSPS, zkoušky</t>
  </si>
  <si>
    <t>320410001</t>
  </si>
  <si>
    <t>Celk.prohl.el.zaříz.a vyhot.rev.zp.do 50.tis.mont. - hromosvod</t>
  </si>
  <si>
    <t>objem</t>
  </si>
  <si>
    <t>320410018</t>
  </si>
  <si>
    <t>Doprava materiálu</t>
  </si>
  <si>
    <t>320410018.1</t>
  </si>
  <si>
    <t>Hrubý úklid - 8 hodin</t>
  </si>
  <si>
    <t>320410018.2</t>
  </si>
  <si>
    <t>Koordinace na stavbě</t>
  </si>
  <si>
    <t>320410018.3</t>
  </si>
  <si>
    <t>Měření zemního odporu pro 1 zemnič</t>
  </si>
  <si>
    <t>zemnič</t>
  </si>
  <si>
    <t>320410018.4</t>
  </si>
  <si>
    <t>Recyklační poplatky</t>
  </si>
  <si>
    <t>D4</t>
  </si>
  <si>
    <t>Materiály</t>
  </si>
  <si>
    <t>00700</t>
  </si>
  <si>
    <t>spínač kolébkový č. 1</t>
  </si>
  <si>
    <t>00823</t>
  </si>
  <si>
    <t>spínač kolébkový č. 1, IP 45</t>
  </si>
  <si>
    <t>01403</t>
  </si>
  <si>
    <t>drát AlMgSi 8</t>
  </si>
  <si>
    <t>01403.1</t>
  </si>
  <si>
    <t>FeZn průměr 10mm</t>
  </si>
  <si>
    <t>01466</t>
  </si>
  <si>
    <t>ochranný úhelník OU</t>
  </si>
  <si>
    <t>01467</t>
  </si>
  <si>
    <t>držák DUz do železa</t>
  </si>
  <si>
    <t>01473</t>
  </si>
  <si>
    <t>01473.1</t>
  </si>
  <si>
    <t>gumoasfalt</t>
  </si>
  <si>
    <t>01473.2</t>
  </si>
  <si>
    <t>jímací tyč, délka 1,0 m</t>
  </si>
  <si>
    <t>01473.3</t>
  </si>
  <si>
    <t>svorka jímací SJ02</t>
  </si>
  <si>
    <t>01473.4</t>
  </si>
  <si>
    <t>svorka křížová - SK</t>
  </si>
  <si>
    <t>01473.5</t>
  </si>
  <si>
    <t>svorka zkušební - SZ</t>
  </si>
  <si>
    <t>01488</t>
  </si>
  <si>
    <t>izol. držák 80 cm</t>
  </si>
  <si>
    <t>01488.1</t>
  </si>
  <si>
    <t>nástěnné LED svítidlo, IP 45</t>
  </si>
  <si>
    <t>01488.2</t>
  </si>
  <si>
    <t>označovací štítek</t>
  </si>
  <si>
    <t>01488.3</t>
  </si>
  <si>
    <t>podpěra vedení PV 01</t>
  </si>
  <si>
    <t>01488.4</t>
  </si>
  <si>
    <t>podpěra vedení PV 15</t>
  </si>
  <si>
    <t>01488.5</t>
  </si>
  <si>
    <t>podpěra vedení PV 22</t>
  </si>
  <si>
    <t>01488.6</t>
  </si>
  <si>
    <t>svorka připojovací SP01</t>
  </si>
  <si>
    <t>01488.7</t>
  </si>
  <si>
    <t>svorka spojovací - SS</t>
  </si>
  <si>
    <t>31518</t>
  </si>
  <si>
    <t>zvonkové tablo</t>
  </si>
  <si>
    <t>33912</t>
  </si>
  <si>
    <t>CYKY-LO 3Bx1.5mm2</t>
  </si>
  <si>
    <t>O-Pr1</t>
  </si>
  <si>
    <t>Prořez materiálu 5%</t>
  </si>
  <si>
    <t>-328685485</t>
  </si>
  <si>
    <t>O-Pod1</t>
  </si>
  <si>
    <t>Podružný materiál 5%</t>
  </si>
  <si>
    <t>-1864278611</t>
  </si>
  <si>
    <t>VON - Vedlejší a ostatní náklady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</si>
  <si>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</si>
  <si>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</si>
  <si>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</si>
  <si>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VRN9 - Ostatní náklady</t>
  </si>
  <si>
    <t>VRN</t>
  </si>
  <si>
    <t>Vedlejší rozpočtové náklady</t>
  </si>
  <si>
    <t>VRN3</t>
  </si>
  <si>
    <t>Zařízení staveniště</t>
  </si>
  <si>
    <t>030001000</t>
  </si>
  <si>
    <t>kpl</t>
  </si>
  <si>
    <t>1024</t>
  </si>
  <si>
    <t>-857830156</t>
  </si>
  <si>
    <t>https://podminky.urs.cz/item/CS_URS_2023_02/030001000</t>
  </si>
  <si>
    <t>Poznámka k položce:
Kompletní provedení. Zřízení, provoz, likvidace, vč. přípojek energií, případného oplocení, zabezpečení, apod.</t>
  </si>
  <si>
    <t>034303000</t>
  </si>
  <si>
    <t>Dopravní značení na staveništi</t>
  </si>
  <si>
    <t>884666941</t>
  </si>
  <si>
    <t>https://podminky.urs.cz/item/CS_URS_2023_02/034303000</t>
  </si>
  <si>
    <t>Poznámka k položce:
Projednámí DIO, zřízení dopravního značení, provoz po celou dobu výstavby, demontáž.</t>
  </si>
  <si>
    <t>VRN4</t>
  </si>
  <si>
    <t>Inženýrská činnost</t>
  </si>
  <si>
    <t>043002000</t>
  </si>
  <si>
    <t>Zkoušky a ostatní měření</t>
  </si>
  <si>
    <t>-797252217</t>
  </si>
  <si>
    <t>https://podminky.urs.cz/item/CS_URS_2023_02/043002000</t>
  </si>
  <si>
    <t>Poznámka k položce:
Odtrhové zkoušky podkladu před montáží KZS.</t>
  </si>
  <si>
    <t>VRN9</t>
  </si>
  <si>
    <t>Ostatní náklady</t>
  </si>
  <si>
    <t>090001000</t>
  </si>
  <si>
    <t>Měs</t>
  </si>
  <si>
    <t>-671613068</t>
  </si>
  <si>
    <t>https://podminky.urs.cz/item/CS_URS_2023_02/090001000</t>
  </si>
  <si>
    <t>Poznámka k položce:
Zábor veřejných ploch po celou dobu  výstavby, vč. vyřízení. Plocha 100-200m2, celkem předpoklad výstavby do 2 měsíců.</t>
  </si>
  <si>
    <t>SEZNAM FIGUR</t>
  </si>
  <si>
    <t>Výměra</t>
  </si>
  <si>
    <t xml:space="preserve"> 01</t>
  </si>
  <si>
    <t>KZS_ŠPALETY_EPS</t>
  </si>
  <si>
    <t>KZS špalety - EPS</t>
  </si>
  <si>
    <t>Mezisoučet</t>
  </si>
  <si>
    <t>Použití figury:</t>
  </si>
  <si>
    <t>Penetrační silikonový nátěr vnějších pastovitých tenkovrstvých omítek stěn</t>
  </si>
  <si>
    <t>Tenkovrstvá silikonová zrnitá omítka zrnitost 1,5 mm vnějších stěn</t>
  </si>
  <si>
    <t>KZS_ŠPALETY_MV</t>
  </si>
  <si>
    <t>KZS - Špalety MV</t>
  </si>
  <si>
    <t>Montáž kontaktního zateplení vnějších stěn lepením a mechanickým kotvením polystyrénových desek do betonu a zdiva tl přes 120 do 160 mm</t>
  </si>
  <si>
    <t>Příplatek k cenám kontaktního zateplení vnějších stěn za zápustnou montáž a použití tepelněizolačních zátek z polystyrenu</t>
  </si>
  <si>
    <t>Otlučení (osekání) vnější vápenné nebo vápenocementové omítky stupně členitosti 1 a 2 v rozsahu přes 20 do 30 %</t>
  </si>
  <si>
    <t>Montáž kontaktního zateplení vnějších stěn lepením a mechanickým kotvením TI z minerální vlny s podélnou orientací do zdiva a betonu tl přes 120 do 160 mm</t>
  </si>
  <si>
    <t>Příplatek k cenám kontaktního zateplení vnějších stěn za zápustnou montáž a použití tepelněizolačních zátek z minerální vlny</t>
  </si>
  <si>
    <t>Montáž lešení řadového modulového lehkého zatížení do 200 kg/m2 š od 0,6 do 0,9 m v do 10 m</t>
  </si>
  <si>
    <t>Příplatek k lešení řadovému modulovému lehkému do 200 kg/m2 š od 0,6 do 0,9 m v do 10 m za každý den použití</t>
  </si>
  <si>
    <t>Demontáž lešení řadového modulového lehkého zatížení do 200 kg/m2 š od 0,6 do 0,9 m v do 10 m</t>
  </si>
  <si>
    <t>Montáž ochranné sítě z textilie z umělých vláken</t>
  </si>
  <si>
    <t>Příplatek k ochranné síti za každý den použití</t>
  </si>
  <si>
    <t>Demontáž ochranné sítě z textilie z umělých vláken</t>
  </si>
  <si>
    <t>Dovoz a odvoz lešení řadového do 10 km včetně naložení a složení</t>
  </si>
  <si>
    <t>Příplatek k ceně dovozu a odvozu lešení řadového ZKD 10 km přes 10 km</t>
  </si>
  <si>
    <t>Zakrytí výplní otvorů fólií přilepenou na začišťovací lišty</t>
  </si>
  <si>
    <t>Mezisoučet - skladba S2</t>
  </si>
  <si>
    <t>Montáž tepelně izolačního systému základové desky z XPS desek na svislé ploše přilepených lepidlem na bázi bitumenu  jednovrstvého tloušťky izolace přes 100 do 200 mm</t>
  </si>
  <si>
    <t>Penetrační nátěr vnějších stěn nanášený ručně</t>
  </si>
  <si>
    <t>Vyrovnání podkladu vnějších stěn maltou cementovou tl do 10 mm</t>
  </si>
  <si>
    <t>Oprava cementové hladké omítky vnějších stěn v rozsahu přes 10 do 30 %</t>
  </si>
  <si>
    <t>Provedení izolace proti zemní vlhkosti svislé za studena 2x nátěr krystalickou hydroizolací</t>
  </si>
  <si>
    <t>Izolace proti vlhkosti na svislé ploše za studena těsnicím nátěrem na bázi pryže (latexu) a bitumenů</t>
  </si>
  <si>
    <t>Izolace proti zemní vlhkosti nopovou fólií svislá, nopek v 8,0 mm, tl do 0,6 mm</t>
  </si>
  <si>
    <t>Vyškrabání spár zdiva cihelného mimo komínového</t>
  </si>
  <si>
    <t>Mezisoučet - skladba S1</t>
  </si>
  <si>
    <t>Potažení vnějších stěn sklovláknitým pletivem vtlačeným do tenkovrstvé hmoty</t>
  </si>
  <si>
    <t>Příplatek k cenám kontaktního zateplení vnějších stěn za zesílení vyztužení základní vrstvy</t>
  </si>
  <si>
    <t>Hydrofobizační transparentní silikonový nátěr omítek stupně členitosti 1 a 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</si>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</sst>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6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2" borderId="19" xfId="0" applyFont="1" applyFill="1" applyBorder="1" applyAlignment="1" applyProtection="1">
      <alignment horizontal="left" vertical="center"/>
      <protection locked="0"/>
    </xf>
    <xf numFmtId="0" fontId="38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106123" TargetMode="External" /><Relationship Id="rId2" Type="http://schemas.openxmlformats.org/officeDocument/2006/relationships/hyperlink" Target="https://podminky.urs.cz/item/CS_URS_2023_02/113107112" TargetMode="External" /><Relationship Id="rId3" Type="http://schemas.openxmlformats.org/officeDocument/2006/relationships/hyperlink" Target="https://podminky.urs.cz/item/CS_URS_2023_02/113107123" TargetMode="External" /><Relationship Id="rId4" Type="http://schemas.openxmlformats.org/officeDocument/2006/relationships/hyperlink" Target="https://podminky.urs.cz/item/CS_URS_2023_02/113107131" TargetMode="External" /><Relationship Id="rId5" Type="http://schemas.openxmlformats.org/officeDocument/2006/relationships/hyperlink" Target="https://podminky.urs.cz/item/CS_URS_2023_02/113107136" TargetMode="External" /><Relationship Id="rId6" Type="http://schemas.openxmlformats.org/officeDocument/2006/relationships/hyperlink" Target="https://podminky.urs.cz/item/CS_URS_2023_02/113202111" TargetMode="External" /><Relationship Id="rId7" Type="http://schemas.openxmlformats.org/officeDocument/2006/relationships/hyperlink" Target="https://podminky.urs.cz/item/CS_URS_2023_02/122211101" TargetMode="External" /><Relationship Id="rId8" Type="http://schemas.openxmlformats.org/officeDocument/2006/relationships/hyperlink" Target="https://podminky.urs.cz/item/CS_URS_2023_02/132212131" TargetMode="External" /><Relationship Id="rId9" Type="http://schemas.openxmlformats.org/officeDocument/2006/relationships/hyperlink" Target="https://podminky.urs.cz/item/CS_URS_2023_02/162751117" TargetMode="External" /><Relationship Id="rId10" Type="http://schemas.openxmlformats.org/officeDocument/2006/relationships/hyperlink" Target="https://podminky.urs.cz/item/CS_URS_2023_02/167111101" TargetMode="External" /><Relationship Id="rId11" Type="http://schemas.openxmlformats.org/officeDocument/2006/relationships/hyperlink" Target="https://podminky.urs.cz/item/CS_URS_2023_02/171201231" TargetMode="External" /><Relationship Id="rId12" Type="http://schemas.openxmlformats.org/officeDocument/2006/relationships/hyperlink" Target="https://podminky.urs.cz/item/CS_URS_2023_02/174111101" TargetMode="External" /><Relationship Id="rId13" Type="http://schemas.openxmlformats.org/officeDocument/2006/relationships/hyperlink" Target="https://podminky.urs.cz/item/CS_URS_2023_02/181912112" TargetMode="External" /><Relationship Id="rId14" Type="http://schemas.openxmlformats.org/officeDocument/2006/relationships/hyperlink" Target="https://podminky.urs.cz/item/CS_URS_2023_02/564851011" TargetMode="External" /><Relationship Id="rId15" Type="http://schemas.openxmlformats.org/officeDocument/2006/relationships/hyperlink" Target="https://podminky.urs.cz/item/CS_URS_2023_02/581121215" TargetMode="External" /><Relationship Id="rId16" Type="http://schemas.openxmlformats.org/officeDocument/2006/relationships/hyperlink" Target="https://podminky.urs.cz/item/CS_URS_2023_02/596211110" TargetMode="External" /><Relationship Id="rId17" Type="http://schemas.openxmlformats.org/officeDocument/2006/relationships/hyperlink" Target="https://podminky.urs.cz/item/CS_URS_2023_02/622131121" TargetMode="External" /><Relationship Id="rId18" Type="http://schemas.openxmlformats.org/officeDocument/2006/relationships/hyperlink" Target="https://podminky.urs.cz/item/CS_URS_2023_02/622135002" TargetMode="External" /><Relationship Id="rId19" Type="http://schemas.openxmlformats.org/officeDocument/2006/relationships/hyperlink" Target="https://podminky.urs.cz/item/CS_URS_2023_02/622142001" TargetMode="External" /><Relationship Id="rId20" Type="http://schemas.openxmlformats.org/officeDocument/2006/relationships/hyperlink" Target="https://podminky.urs.cz/item/CS_URS_2023_02/622143004" TargetMode="External" /><Relationship Id="rId21" Type="http://schemas.openxmlformats.org/officeDocument/2006/relationships/hyperlink" Target="https://podminky.urs.cz/item/CS_URS_2023_02/622151031" TargetMode="External" /><Relationship Id="rId22" Type="http://schemas.openxmlformats.org/officeDocument/2006/relationships/hyperlink" Target="https://podminky.urs.cz/item/CS_URS_2023_02/622211031" TargetMode="External" /><Relationship Id="rId23" Type="http://schemas.openxmlformats.org/officeDocument/2006/relationships/hyperlink" Target="https://podminky.urs.cz/item/CS_URS_2023_02/622212051" TargetMode="External" /><Relationship Id="rId24" Type="http://schemas.openxmlformats.org/officeDocument/2006/relationships/hyperlink" Target="https://podminky.urs.cz/item/CS_URS_2023_02/622221031" TargetMode="External" /><Relationship Id="rId25" Type="http://schemas.openxmlformats.org/officeDocument/2006/relationships/hyperlink" Target="https://podminky.urs.cz/item/CS_URS_2023_02/622222051" TargetMode="External" /><Relationship Id="rId26" Type="http://schemas.openxmlformats.org/officeDocument/2006/relationships/hyperlink" Target="https://podminky.urs.cz/item/CS_URS_2023_02/622251101" TargetMode="External" /><Relationship Id="rId27" Type="http://schemas.openxmlformats.org/officeDocument/2006/relationships/hyperlink" Target="https://podminky.urs.cz/item/CS_URS_2023_02/622251105" TargetMode="External" /><Relationship Id="rId28" Type="http://schemas.openxmlformats.org/officeDocument/2006/relationships/hyperlink" Target="https://podminky.urs.cz/item/CS_URS_2023_02/622251211" TargetMode="External" /><Relationship Id="rId29" Type="http://schemas.openxmlformats.org/officeDocument/2006/relationships/hyperlink" Target="https://podminky.urs.cz/item/CS_URS_2023_02/622252002" TargetMode="External" /><Relationship Id="rId30" Type="http://schemas.openxmlformats.org/officeDocument/2006/relationships/hyperlink" Target="https://podminky.urs.cz/item/CS_URS_2023_02/622325102" TargetMode="External" /><Relationship Id="rId31" Type="http://schemas.openxmlformats.org/officeDocument/2006/relationships/hyperlink" Target="https://podminky.urs.cz/item/CS_URS_2023_02/622335102" TargetMode="External" /><Relationship Id="rId32" Type="http://schemas.openxmlformats.org/officeDocument/2006/relationships/hyperlink" Target="https://podminky.urs.cz/item/CS_URS_2023_02/622531012" TargetMode="External" /><Relationship Id="rId33" Type="http://schemas.openxmlformats.org/officeDocument/2006/relationships/hyperlink" Target="https://podminky.urs.cz/item/CS_URS_2023_02/629991012" TargetMode="External" /><Relationship Id="rId34" Type="http://schemas.openxmlformats.org/officeDocument/2006/relationships/hyperlink" Target="https://podminky.urs.cz/item/CS_URS_2023_02/629995101" TargetMode="External" /><Relationship Id="rId35" Type="http://schemas.openxmlformats.org/officeDocument/2006/relationships/hyperlink" Target="https://podminky.urs.cz/item/CS_URS_2023_02/631311134" TargetMode="External" /><Relationship Id="rId36" Type="http://schemas.openxmlformats.org/officeDocument/2006/relationships/hyperlink" Target="https://podminky.urs.cz/item/CS_URS_2023_02/644941111" TargetMode="External" /><Relationship Id="rId37" Type="http://schemas.openxmlformats.org/officeDocument/2006/relationships/hyperlink" Target="https://podminky.urs.cz/item/CS_URS_2023_02/644941121" TargetMode="External" /><Relationship Id="rId38" Type="http://schemas.openxmlformats.org/officeDocument/2006/relationships/hyperlink" Target="https://podminky.urs.cz/item/CS_URS_2023_02/916231213" TargetMode="External" /><Relationship Id="rId39" Type="http://schemas.openxmlformats.org/officeDocument/2006/relationships/hyperlink" Target="https://podminky.urs.cz/item/CS_URS_2023_02/919726123" TargetMode="External" /><Relationship Id="rId40" Type="http://schemas.openxmlformats.org/officeDocument/2006/relationships/hyperlink" Target="https://podminky.urs.cz/item/CS_URS_2023_02/919735123" TargetMode="External" /><Relationship Id="rId41" Type="http://schemas.openxmlformats.org/officeDocument/2006/relationships/hyperlink" Target="https://podminky.urs.cz/item/CS_URS_2023_02/935113111" TargetMode="External" /><Relationship Id="rId42" Type="http://schemas.openxmlformats.org/officeDocument/2006/relationships/hyperlink" Target="https://podminky.urs.cz/item/CS_URS_2023_02/941311111" TargetMode="External" /><Relationship Id="rId43" Type="http://schemas.openxmlformats.org/officeDocument/2006/relationships/hyperlink" Target="https://podminky.urs.cz/item/CS_URS_2023_02/941311211" TargetMode="External" /><Relationship Id="rId44" Type="http://schemas.openxmlformats.org/officeDocument/2006/relationships/hyperlink" Target="https://podminky.urs.cz/item/CS_URS_2023_02/941311811" TargetMode="External" /><Relationship Id="rId45" Type="http://schemas.openxmlformats.org/officeDocument/2006/relationships/hyperlink" Target="https://podminky.urs.cz/item/CS_URS_2023_02/944511111" TargetMode="External" /><Relationship Id="rId46" Type="http://schemas.openxmlformats.org/officeDocument/2006/relationships/hyperlink" Target="https://podminky.urs.cz/item/CS_URS_2023_02/944511211" TargetMode="External" /><Relationship Id="rId47" Type="http://schemas.openxmlformats.org/officeDocument/2006/relationships/hyperlink" Target="https://podminky.urs.cz/item/CS_URS_2023_02/944511811" TargetMode="External" /><Relationship Id="rId48" Type="http://schemas.openxmlformats.org/officeDocument/2006/relationships/hyperlink" Target="https://podminky.urs.cz/item/CS_URS_2023_02/944711111" TargetMode="External" /><Relationship Id="rId49" Type="http://schemas.openxmlformats.org/officeDocument/2006/relationships/hyperlink" Target="https://podminky.urs.cz/item/CS_URS_2023_02/944711211" TargetMode="External" /><Relationship Id="rId50" Type="http://schemas.openxmlformats.org/officeDocument/2006/relationships/hyperlink" Target="https://podminky.urs.cz/item/CS_URS_2023_02/944711811" TargetMode="External" /><Relationship Id="rId51" Type="http://schemas.openxmlformats.org/officeDocument/2006/relationships/hyperlink" Target="https://podminky.urs.cz/item/CS_URS_2023_02/953942121" TargetMode="External" /><Relationship Id="rId52" Type="http://schemas.openxmlformats.org/officeDocument/2006/relationships/hyperlink" Target="https://podminky.urs.cz/item/CS_URS_2023_02/953943111" TargetMode="External" /><Relationship Id="rId53" Type="http://schemas.openxmlformats.org/officeDocument/2006/relationships/hyperlink" Target="https://podminky.urs.cz/item/CS_URS_2023_02/962081131" TargetMode="External" /><Relationship Id="rId54" Type="http://schemas.openxmlformats.org/officeDocument/2006/relationships/hyperlink" Target="https://podminky.urs.cz/item/CS_URS_2023_02/966008221" TargetMode="External" /><Relationship Id="rId55" Type="http://schemas.openxmlformats.org/officeDocument/2006/relationships/hyperlink" Target="https://podminky.urs.cz/item/CS_URS_2023_02/968072244" TargetMode="External" /><Relationship Id="rId56" Type="http://schemas.openxmlformats.org/officeDocument/2006/relationships/hyperlink" Target="https://podminky.urs.cz/item/CS_URS_2023_02/971033461" TargetMode="External" /><Relationship Id="rId57" Type="http://schemas.openxmlformats.org/officeDocument/2006/relationships/hyperlink" Target="https://podminky.urs.cz/item/CS_URS_2023_02/976084111" TargetMode="External" /><Relationship Id="rId58" Type="http://schemas.openxmlformats.org/officeDocument/2006/relationships/hyperlink" Target="https://podminky.urs.cz/item/CS_URS_2023_02/976085311" TargetMode="External" /><Relationship Id="rId59" Type="http://schemas.openxmlformats.org/officeDocument/2006/relationships/hyperlink" Target="https://podminky.urs.cz/item/CS_URS_2023_02/978015341" TargetMode="External" /><Relationship Id="rId60" Type="http://schemas.openxmlformats.org/officeDocument/2006/relationships/hyperlink" Target="https://podminky.urs.cz/item/CS_URS_2023_02/978023411" TargetMode="External" /><Relationship Id="rId61" Type="http://schemas.openxmlformats.org/officeDocument/2006/relationships/hyperlink" Target="https://podminky.urs.cz/item/CS_URS_2023_02/993111111" TargetMode="External" /><Relationship Id="rId62" Type="http://schemas.openxmlformats.org/officeDocument/2006/relationships/hyperlink" Target="https://podminky.urs.cz/item/CS_URS_2023_02/993111119" TargetMode="External" /><Relationship Id="rId63" Type="http://schemas.openxmlformats.org/officeDocument/2006/relationships/hyperlink" Target="https://podminky.urs.cz/item/CS_URS_2023_02/997221551" TargetMode="External" /><Relationship Id="rId64" Type="http://schemas.openxmlformats.org/officeDocument/2006/relationships/hyperlink" Target="https://podminky.urs.cz/item/CS_URS_2023_02/997221559" TargetMode="External" /><Relationship Id="rId65" Type="http://schemas.openxmlformats.org/officeDocument/2006/relationships/hyperlink" Target="https://podminky.urs.cz/item/CS_URS_2023_02/997013631" TargetMode="External" /><Relationship Id="rId66" Type="http://schemas.openxmlformats.org/officeDocument/2006/relationships/hyperlink" Target="https://podminky.urs.cz/item/CS_URS_2023_02/997013861" TargetMode="External" /><Relationship Id="rId67" Type="http://schemas.openxmlformats.org/officeDocument/2006/relationships/hyperlink" Target="https://podminky.urs.cz/item/CS_URS_2023_02/997013862" TargetMode="External" /><Relationship Id="rId68" Type="http://schemas.openxmlformats.org/officeDocument/2006/relationships/hyperlink" Target="https://podminky.urs.cz/item/CS_URS_2023_02/997013863" TargetMode="External" /><Relationship Id="rId69" Type="http://schemas.openxmlformats.org/officeDocument/2006/relationships/hyperlink" Target="https://podminky.urs.cz/item/CS_URS_2023_02/997221873" TargetMode="External" /><Relationship Id="rId70" Type="http://schemas.openxmlformats.org/officeDocument/2006/relationships/hyperlink" Target="https://podminky.urs.cz/item/CS_URS_2023_02/998011002" TargetMode="External" /><Relationship Id="rId71" Type="http://schemas.openxmlformats.org/officeDocument/2006/relationships/hyperlink" Target="https://podminky.urs.cz/item/CS_URS_2023_02/711112053" TargetMode="External" /><Relationship Id="rId72" Type="http://schemas.openxmlformats.org/officeDocument/2006/relationships/hyperlink" Target="https://podminky.urs.cz/item/CS_URS_2023_02/711113121" TargetMode="External" /><Relationship Id="rId73" Type="http://schemas.openxmlformats.org/officeDocument/2006/relationships/hyperlink" Target="https://podminky.urs.cz/item/CS_URS_2023_02/711161212" TargetMode="External" /><Relationship Id="rId74" Type="http://schemas.openxmlformats.org/officeDocument/2006/relationships/hyperlink" Target="https://podminky.urs.cz/item/CS_URS_2023_02/711161383" TargetMode="External" /><Relationship Id="rId75" Type="http://schemas.openxmlformats.org/officeDocument/2006/relationships/hyperlink" Target="https://podminky.urs.cz/item/CS_URS_2023_02/711491471" TargetMode="External" /><Relationship Id="rId76" Type="http://schemas.openxmlformats.org/officeDocument/2006/relationships/hyperlink" Target="https://podminky.urs.cz/item/CS_URS_2023_02/998711101" TargetMode="External" /><Relationship Id="rId77" Type="http://schemas.openxmlformats.org/officeDocument/2006/relationships/hyperlink" Target="https://podminky.urs.cz/item/CS_URS_2023_02/713121122" TargetMode="External" /><Relationship Id="rId78" Type="http://schemas.openxmlformats.org/officeDocument/2006/relationships/hyperlink" Target="https://podminky.urs.cz/item/CS_URS_2023_02/713122111" TargetMode="External" /><Relationship Id="rId79" Type="http://schemas.openxmlformats.org/officeDocument/2006/relationships/hyperlink" Target="https://podminky.urs.cz/item/CS_URS_2023_02/713123211" TargetMode="External" /><Relationship Id="rId80" Type="http://schemas.openxmlformats.org/officeDocument/2006/relationships/hyperlink" Target="https://podminky.urs.cz/item/CS_URS_2023_02/998713101" TargetMode="External" /><Relationship Id="rId81" Type="http://schemas.openxmlformats.org/officeDocument/2006/relationships/hyperlink" Target="https://podminky.urs.cz/item/CS_URS_2023_02/723234351" TargetMode="External" /><Relationship Id="rId82" Type="http://schemas.openxmlformats.org/officeDocument/2006/relationships/hyperlink" Target="https://podminky.urs.cz/item/CS_URS_2023_02/998723101" TargetMode="External" /><Relationship Id="rId83" Type="http://schemas.openxmlformats.org/officeDocument/2006/relationships/hyperlink" Target="https://podminky.urs.cz/item/CS_URS_2023_02/762083121" TargetMode="External" /><Relationship Id="rId84" Type="http://schemas.openxmlformats.org/officeDocument/2006/relationships/hyperlink" Target="https://podminky.urs.cz/item/CS_URS_2023_02/762511264" TargetMode="External" /><Relationship Id="rId85" Type="http://schemas.openxmlformats.org/officeDocument/2006/relationships/hyperlink" Target="https://podminky.urs.cz/item/CS_URS_2023_02/762512261" TargetMode="External" /><Relationship Id="rId86" Type="http://schemas.openxmlformats.org/officeDocument/2006/relationships/hyperlink" Target="https://podminky.urs.cz/item/CS_URS_2023_02/762595001" TargetMode="External" /><Relationship Id="rId87" Type="http://schemas.openxmlformats.org/officeDocument/2006/relationships/hyperlink" Target="https://podminky.urs.cz/item/CS_URS_2023_02/998762101" TargetMode="External" /><Relationship Id="rId88" Type="http://schemas.openxmlformats.org/officeDocument/2006/relationships/hyperlink" Target="https://podminky.urs.cz/item/CS_URS_2023_02/764002851" TargetMode="External" /><Relationship Id="rId89" Type="http://schemas.openxmlformats.org/officeDocument/2006/relationships/hyperlink" Target="https://podminky.urs.cz/item/CS_URS_2023_02/764004801" TargetMode="External" /><Relationship Id="rId90" Type="http://schemas.openxmlformats.org/officeDocument/2006/relationships/hyperlink" Target="https://podminky.urs.cz/item/CS_URS_2023_02/764004861" TargetMode="External" /><Relationship Id="rId91" Type="http://schemas.openxmlformats.org/officeDocument/2006/relationships/hyperlink" Target="https://podminky.urs.cz/item/CS_URS_2023_02/764212663" TargetMode="External" /><Relationship Id="rId92" Type="http://schemas.openxmlformats.org/officeDocument/2006/relationships/hyperlink" Target="https://podminky.urs.cz/item/CS_URS_2023_02/764216645" TargetMode="External" /><Relationship Id="rId93" Type="http://schemas.openxmlformats.org/officeDocument/2006/relationships/hyperlink" Target="https://podminky.urs.cz/item/CS_URS_2023_02/764511602" TargetMode="External" /><Relationship Id="rId94" Type="http://schemas.openxmlformats.org/officeDocument/2006/relationships/hyperlink" Target="https://podminky.urs.cz/item/CS_URS_2023_02/764518623" TargetMode="External" /><Relationship Id="rId95" Type="http://schemas.openxmlformats.org/officeDocument/2006/relationships/hyperlink" Target="https://podminky.urs.cz/item/CS_URS_2023_02/998764101" TargetMode="External" /><Relationship Id="rId96" Type="http://schemas.openxmlformats.org/officeDocument/2006/relationships/hyperlink" Target="https://podminky.urs.cz/item/CS_URS_2023_02/765111012" TargetMode="External" /><Relationship Id="rId97" Type="http://schemas.openxmlformats.org/officeDocument/2006/relationships/hyperlink" Target="https://podminky.urs.cz/item/CS_URS_2023_02/765111803" TargetMode="External" /><Relationship Id="rId98" Type="http://schemas.openxmlformats.org/officeDocument/2006/relationships/hyperlink" Target="https://podminky.urs.cz/item/CS_URS_2023_02/765111813" TargetMode="External" /><Relationship Id="rId99" Type="http://schemas.openxmlformats.org/officeDocument/2006/relationships/hyperlink" Target="https://podminky.urs.cz/item/CS_URS_2023_02/998765102" TargetMode="External" /><Relationship Id="rId100" Type="http://schemas.openxmlformats.org/officeDocument/2006/relationships/hyperlink" Target="https://podminky.urs.cz/item/CS_URS_2023_02/766622216" TargetMode="External" /><Relationship Id="rId101" Type="http://schemas.openxmlformats.org/officeDocument/2006/relationships/hyperlink" Target="https://podminky.urs.cz/item/CS_URS_2023_02/766694116" TargetMode="External" /><Relationship Id="rId102" Type="http://schemas.openxmlformats.org/officeDocument/2006/relationships/hyperlink" Target="https://podminky.urs.cz/item/CS_URS_2023_02/766694126" TargetMode="External" /><Relationship Id="rId103" Type="http://schemas.openxmlformats.org/officeDocument/2006/relationships/hyperlink" Target="https://podminky.urs.cz/item/CS_URS_2023_02/998766101" TargetMode="External" /><Relationship Id="rId104" Type="http://schemas.openxmlformats.org/officeDocument/2006/relationships/hyperlink" Target="https://podminky.urs.cz/item/CS_URS_2023_02/767161833" TargetMode="External" /><Relationship Id="rId105" Type="http://schemas.openxmlformats.org/officeDocument/2006/relationships/hyperlink" Target="https://podminky.urs.cz/item/CS_URS_2023_02/767163101" TargetMode="External" /><Relationship Id="rId106" Type="http://schemas.openxmlformats.org/officeDocument/2006/relationships/hyperlink" Target="https://podminky.urs.cz/item/CS_URS_2023_02/767590120" TargetMode="External" /><Relationship Id="rId107" Type="http://schemas.openxmlformats.org/officeDocument/2006/relationships/hyperlink" Target="https://podminky.urs.cz/item/CS_URS_2023_02/767590192" TargetMode="External" /><Relationship Id="rId108" Type="http://schemas.openxmlformats.org/officeDocument/2006/relationships/hyperlink" Target="https://podminky.urs.cz/item/CS_URS_2023_02/767620351" TargetMode="External" /><Relationship Id="rId109" Type="http://schemas.openxmlformats.org/officeDocument/2006/relationships/hyperlink" Target="https://podminky.urs.cz/item/CS_URS_2023_02/767620352" TargetMode="External" /><Relationship Id="rId110" Type="http://schemas.openxmlformats.org/officeDocument/2006/relationships/hyperlink" Target="https://podminky.urs.cz/item/CS_URS_2023_02/767627306" TargetMode="External" /><Relationship Id="rId111" Type="http://schemas.openxmlformats.org/officeDocument/2006/relationships/hyperlink" Target="https://podminky.urs.cz/item/CS_URS_2023_02/767627309" TargetMode="External" /><Relationship Id="rId112" Type="http://schemas.openxmlformats.org/officeDocument/2006/relationships/hyperlink" Target="https://podminky.urs.cz/item/CS_URS_2023_02/767810811" TargetMode="External" /><Relationship Id="rId113" Type="http://schemas.openxmlformats.org/officeDocument/2006/relationships/hyperlink" Target="https://podminky.urs.cz/item/CS_URS_2023_02/767821812" TargetMode="External" /><Relationship Id="rId114" Type="http://schemas.openxmlformats.org/officeDocument/2006/relationships/hyperlink" Target="https://podminky.urs.cz/item/CS_URS_2023_02/998767101" TargetMode="External" /><Relationship Id="rId115" Type="http://schemas.openxmlformats.org/officeDocument/2006/relationships/hyperlink" Target="https://podminky.urs.cz/item/CS_URS_2023_02/771554112" TargetMode="External" /><Relationship Id="rId116" Type="http://schemas.openxmlformats.org/officeDocument/2006/relationships/hyperlink" Target="https://podminky.urs.cz/item/CS_URS_2023_02/998771101" TargetMode="External" /><Relationship Id="rId117" Type="http://schemas.openxmlformats.org/officeDocument/2006/relationships/hyperlink" Target="https://podminky.urs.cz/item/CS_URS_2023_02/781731810" TargetMode="External" /><Relationship Id="rId118" Type="http://schemas.openxmlformats.org/officeDocument/2006/relationships/hyperlink" Target="https://podminky.urs.cz/item/CS_URS_2023_02/783826615" TargetMode="External" /><Relationship Id="rId119" Type="http://schemas.openxmlformats.org/officeDocument/2006/relationships/hyperlink" Target="https://podminky.urs.cz/item/CS_URS_2023_02/218191512" TargetMode="External" /><Relationship Id="rId120" Type="http://schemas.openxmlformats.org/officeDocument/2006/relationships/hyperlink" Target="https://podminky.urs.cz/item/CS_URS_2023_02/460903123" TargetMode="External" /><Relationship Id="rId12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741421811" TargetMode="External" /><Relationship Id="rId2" Type="http://schemas.openxmlformats.org/officeDocument/2006/relationships/hyperlink" Target="https://podminky.urs.cz/item/CS_URS_2023_02/741421843" TargetMode="External" /><Relationship Id="rId3" Type="http://schemas.openxmlformats.org/officeDocument/2006/relationships/hyperlink" Target="https://podminky.urs.cz/item/CS_URS_2023_02/741421871" TargetMode="External" /><Relationship Id="rId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030001000" TargetMode="External" /><Relationship Id="rId2" Type="http://schemas.openxmlformats.org/officeDocument/2006/relationships/hyperlink" Target="https://podminky.urs.cz/item/CS_URS_2023_02/034303000" TargetMode="External" /><Relationship Id="rId3" Type="http://schemas.openxmlformats.org/officeDocument/2006/relationships/hyperlink" Target="https://podminky.urs.cz/item/CS_URS_2023_02/043002000" TargetMode="External" /><Relationship Id="rId4" Type="http://schemas.openxmlformats.org/officeDocument/2006/relationships/hyperlink" Target="https://podminky.urs.cz/item/CS_URS_2023_02/090001000" TargetMode="External" /><Relationship Id="rId5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32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36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39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41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42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43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44</v>
      </c>
      <c r="E29" s="47"/>
      <c r="F29" s="32" t="s">
        <v>45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46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47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48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49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50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51</v>
      </c>
      <c r="U35" s="54"/>
      <c r="V35" s="54"/>
      <c r="W35" s="54"/>
      <c r="X35" s="56" t="s">
        <v>52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53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23-53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Dětský domov Strážnice, příspěvková organizace - Zateplení budovy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parc. č. 280, 281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18. 9. 2023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Dětský domov Strážnice, příspěvková organizace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>Ing. Richard Vala</v>
      </c>
      <c r="AN49" s="64"/>
      <c r="AO49" s="64"/>
      <c r="AP49" s="64"/>
      <c r="AQ49" s="40"/>
      <c r="AR49" s="44"/>
      <c r="AS49" s="74" t="s">
        <v>54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35</v>
      </c>
      <c r="AJ50" s="40"/>
      <c r="AK50" s="40"/>
      <c r="AL50" s="40"/>
      <c r="AM50" s="73" t="str">
        <f>IF(E20="","",E20)</f>
        <v>Václav Křišťál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55</v>
      </c>
      <c r="D52" s="87"/>
      <c r="E52" s="87"/>
      <c r="F52" s="87"/>
      <c r="G52" s="87"/>
      <c r="H52" s="88"/>
      <c r="I52" s="89" t="s">
        <v>56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57</v>
      </c>
      <c r="AH52" s="87"/>
      <c r="AI52" s="87"/>
      <c r="AJ52" s="87"/>
      <c r="AK52" s="87"/>
      <c r="AL52" s="87"/>
      <c r="AM52" s="87"/>
      <c r="AN52" s="89" t="s">
        <v>58</v>
      </c>
      <c r="AO52" s="87"/>
      <c r="AP52" s="87"/>
      <c r="AQ52" s="91" t="s">
        <v>59</v>
      </c>
      <c r="AR52" s="44"/>
      <c r="AS52" s="92" t="s">
        <v>60</v>
      </c>
      <c r="AT52" s="93" t="s">
        <v>61</v>
      </c>
      <c r="AU52" s="93" t="s">
        <v>62</v>
      </c>
      <c r="AV52" s="93" t="s">
        <v>63</v>
      </c>
      <c r="AW52" s="93" t="s">
        <v>64</v>
      </c>
      <c r="AX52" s="93" t="s">
        <v>65</v>
      </c>
      <c r="AY52" s="93" t="s">
        <v>66</v>
      </c>
      <c r="AZ52" s="93" t="s">
        <v>67</v>
      </c>
      <c r="BA52" s="93" t="s">
        <v>68</v>
      </c>
      <c r="BB52" s="93" t="s">
        <v>69</v>
      </c>
      <c r="BC52" s="93" t="s">
        <v>70</v>
      </c>
      <c r="BD52" s="94" t="s">
        <v>71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72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ROUND(SUM(AG55:AG57),2)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ROUND(SUM(AS55:AS57),2)</f>
        <v>0</v>
      </c>
      <c r="AT54" s="106">
        <f>ROUND(SUM(AV54:AW54),2)</f>
        <v>0</v>
      </c>
      <c r="AU54" s="107">
        <f>ROUND(SUM(AU55:AU57),5)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ROUND(SUM(AZ55:AZ57),2)</f>
        <v>0</v>
      </c>
      <c r="BA54" s="106">
        <f>ROUND(SUM(BA55:BA57),2)</f>
        <v>0</v>
      </c>
      <c r="BB54" s="106">
        <f>ROUND(SUM(BB55:BB57),2)</f>
        <v>0</v>
      </c>
      <c r="BC54" s="106">
        <f>ROUND(SUM(BC55:BC57),2)</f>
        <v>0</v>
      </c>
      <c r="BD54" s="108">
        <f>ROUND(SUM(BD55:BD57),2)</f>
        <v>0</v>
      </c>
      <c r="BE54" s="6"/>
      <c r="BS54" s="109" t="s">
        <v>73</v>
      </c>
      <c r="BT54" s="109" t="s">
        <v>74</v>
      </c>
      <c r="BU54" s="110" t="s">
        <v>75</v>
      </c>
      <c r="BV54" s="109" t="s">
        <v>76</v>
      </c>
      <c r="BW54" s="109" t="s">
        <v>5</v>
      </c>
      <c r="BX54" s="109" t="s">
        <v>77</v>
      </c>
      <c r="CL54" s="109" t="s">
        <v>19</v>
      </c>
    </row>
    <row r="55" spans="1:91" s="7" customFormat="1" ht="16.5" customHeight="1">
      <c r="A55" s="111" t="s">
        <v>78</v>
      </c>
      <c r="B55" s="112"/>
      <c r="C55" s="113"/>
      <c r="D55" s="114" t="s">
        <v>79</v>
      </c>
      <c r="E55" s="114"/>
      <c r="F55" s="114"/>
      <c r="G55" s="114"/>
      <c r="H55" s="114"/>
      <c r="I55" s="115"/>
      <c r="J55" s="114" t="s">
        <v>80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'01 - Stavební práce'!J30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81</v>
      </c>
      <c r="AR55" s="118"/>
      <c r="AS55" s="119">
        <v>0</v>
      </c>
      <c r="AT55" s="120">
        <f>ROUND(SUM(AV55:AW55),2)</f>
        <v>0</v>
      </c>
      <c r="AU55" s="121">
        <f>'01 - Stavební práce'!P101</f>
        <v>0</v>
      </c>
      <c r="AV55" s="120">
        <f>'01 - Stavební práce'!J33</f>
        <v>0</v>
      </c>
      <c r="AW55" s="120">
        <f>'01 - Stavební práce'!J34</f>
        <v>0</v>
      </c>
      <c r="AX55" s="120">
        <f>'01 - Stavební práce'!J35</f>
        <v>0</v>
      </c>
      <c r="AY55" s="120">
        <f>'01 - Stavební práce'!J36</f>
        <v>0</v>
      </c>
      <c r="AZ55" s="120">
        <f>'01 - Stavební práce'!F33</f>
        <v>0</v>
      </c>
      <c r="BA55" s="120">
        <f>'01 - Stavební práce'!F34</f>
        <v>0</v>
      </c>
      <c r="BB55" s="120">
        <f>'01 - Stavební práce'!F35</f>
        <v>0</v>
      </c>
      <c r="BC55" s="120">
        <f>'01 - Stavební práce'!F36</f>
        <v>0</v>
      </c>
      <c r="BD55" s="122">
        <f>'01 - Stavební práce'!F37</f>
        <v>0</v>
      </c>
      <c r="BE55" s="7"/>
      <c r="BT55" s="123" t="s">
        <v>82</v>
      </c>
      <c r="BV55" s="123" t="s">
        <v>76</v>
      </c>
      <c r="BW55" s="123" t="s">
        <v>83</v>
      </c>
      <c r="BX55" s="123" t="s">
        <v>5</v>
      </c>
      <c r="CL55" s="123" t="s">
        <v>19</v>
      </c>
      <c r="CM55" s="123" t="s">
        <v>84</v>
      </c>
    </row>
    <row r="56" spans="1:91" s="7" customFormat="1" ht="16.5" customHeight="1">
      <c r="A56" s="111" t="s">
        <v>78</v>
      </c>
      <c r="B56" s="112"/>
      <c r="C56" s="113"/>
      <c r="D56" s="114" t="s">
        <v>85</v>
      </c>
      <c r="E56" s="114"/>
      <c r="F56" s="114"/>
      <c r="G56" s="114"/>
      <c r="H56" s="114"/>
      <c r="I56" s="115"/>
      <c r="J56" s="114" t="s">
        <v>86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'02 - Elektromontáže, hrom...'!J30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81</v>
      </c>
      <c r="AR56" s="118"/>
      <c r="AS56" s="119">
        <v>0</v>
      </c>
      <c r="AT56" s="120">
        <f>ROUND(SUM(AV56:AW56),2)</f>
        <v>0</v>
      </c>
      <c r="AU56" s="121">
        <f>'02 - Elektromontáže, hrom...'!P83</f>
        <v>0</v>
      </c>
      <c r="AV56" s="120">
        <f>'02 - Elektromontáže, hrom...'!J33</f>
        <v>0</v>
      </c>
      <c r="AW56" s="120">
        <f>'02 - Elektromontáže, hrom...'!J34</f>
        <v>0</v>
      </c>
      <c r="AX56" s="120">
        <f>'02 - Elektromontáže, hrom...'!J35</f>
        <v>0</v>
      </c>
      <c r="AY56" s="120">
        <f>'02 - Elektromontáže, hrom...'!J36</f>
        <v>0</v>
      </c>
      <c r="AZ56" s="120">
        <f>'02 - Elektromontáže, hrom...'!F33</f>
        <v>0</v>
      </c>
      <c r="BA56" s="120">
        <f>'02 - Elektromontáže, hrom...'!F34</f>
        <v>0</v>
      </c>
      <c r="BB56" s="120">
        <f>'02 - Elektromontáže, hrom...'!F35</f>
        <v>0</v>
      </c>
      <c r="BC56" s="120">
        <f>'02 - Elektromontáže, hrom...'!F36</f>
        <v>0</v>
      </c>
      <c r="BD56" s="122">
        <f>'02 - Elektromontáže, hrom...'!F37</f>
        <v>0</v>
      </c>
      <c r="BE56" s="7"/>
      <c r="BT56" s="123" t="s">
        <v>82</v>
      </c>
      <c r="BV56" s="123" t="s">
        <v>76</v>
      </c>
      <c r="BW56" s="123" t="s">
        <v>87</v>
      </c>
      <c r="BX56" s="123" t="s">
        <v>5</v>
      </c>
      <c r="CL56" s="123" t="s">
        <v>19</v>
      </c>
      <c r="CM56" s="123" t="s">
        <v>84</v>
      </c>
    </row>
    <row r="57" spans="1:91" s="7" customFormat="1" ht="16.5" customHeight="1">
      <c r="A57" s="111" t="s">
        <v>78</v>
      </c>
      <c r="B57" s="112"/>
      <c r="C57" s="113"/>
      <c r="D57" s="114" t="s">
        <v>88</v>
      </c>
      <c r="E57" s="114"/>
      <c r="F57" s="114"/>
      <c r="G57" s="114"/>
      <c r="H57" s="114"/>
      <c r="I57" s="115"/>
      <c r="J57" s="114" t="s">
        <v>89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'VON - Vedlejší a ostatní ...'!J30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88</v>
      </c>
      <c r="AR57" s="118"/>
      <c r="AS57" s="124">
        <v>0</v>
      </c>
      <c r="AT57" s="125">
        <f>ROUND(SUM(AV57:AW57),2)</f>
        <v>0</v>
      </c>
      <c r="AU57" s="126">
        <f>'VON - Vedlejší a ostatní ...'!P83</f>
        <v>0</v>
      </c>
      <c r="AV57" s="125">
        <f>'VON - Vedlejší a ostatní ...'!J33</f>
        <v>0</v>
      </c>
      <c r="AW57" s="125">
        <f>'VON - Vedlejší a ostatní ...'!J34</f>
        <v>0</v>
      </c>
      <c r="AX57" s="125">
        <f>'VON - Vedlejší a ostatní ...'!J35</f>
        <v>0</v>
      </c>
      <c r="AY57" s="125">
        <f>'VON - Vedlejší a ostatní ...'!J36</f>
        <v>0</v>
      </c>
      <c r="AZ57" s="125">
        <f>'VON - Vedlejší a ostatní ...'!F33</f>
        <v>0</v>
      </c>
      <c r="BA57" s="125">
        <f>'VON - Vedlejší a ostatní ...'!F34</f>
        <v>0</v>
      </c>
      <c r="BB57" s="125">
        <f>'VON - Vedlejší a ostatní ...'!F35</f>
        <v>0</v>
      </c>
      <c r="BC57" s="125">
        <f>'VON - Vedlejší a ostatní ...'!F36</f>
        <v>0</v>
      </c>
      <c r="BD57" s="127">
        <f>'VON - Vedlejší a ostatní ...'!F37</f>
        <v>0</v>
      </c>
      <c r="BE57" s="7"/>
      <c r="BT57" s="123" t="s">
        <v>82</v>
      </c>
      <c r="BV57" s="123" t="s">
        <v>76</v>
      </c>
      <c r="BW57" s="123" t="s">
        <v>90</v>
      </c>
      <c r="BX57" s="123" t="s">
        <v>5</v>
      </c>
      <c r="CL57" s="123" t="s">
        <v>19</v>
      </c>
      <c r="CM57" s="123" t="s">
        <v>84</v>
      </c>
    </row>
    <row r="58" spans="1:57" s="2" customFormat="1" ht="30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s="2" customFormat="1" ht="6.95" customHeight="1">
      <c r="A59" s="38"/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44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</sheetData>
  <sheetProtection password="CCFB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01 - Stavební práce'!C2" display="/"/>
    <hyperlink ref="A56" location="'02 - Elektromontáže, hrom...'!C2" display="/"/>
    <hyperlink ref="A57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83</v>
      </c>
      <c r="AZ2" s="128" t="s">
        <v>91</v>
      </c>
      <c r="BA2" s="128" t="s">
        <v>92</v>
      </c>
      <c r="BB2" s="128" t="s">
        <v>93</v>
      </c>
      <c r="BC2" s="128" t="s">
        <v>94</v>
      </c>
      <c r="BD2" s="128" t="s">
        <v>84</v>
      </c>
    </row>
    <row r="3" spans="2:5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0"/>
      <c r="AT3" s="17" t="s">
        <v>84</v>
      </c>
      <c r="AZ3" s="128" t="s">
        <v>95</v>
      </c>
      <c r="BA3" s="128" t="s">
        <v>96</v>
      </c>
      <c r="BB3" s="128" t="s">
        <v>93</v>
      </c>
      <c r="BC3" s="128" t="s">
        <v>97</v>
      </c>
      <c r="BD3" s="128" t="s">
        <v>84</v>
      </c>
    </row>
    <row r="4" spans="2:56" s="1" customFormat="1" ht="24.95" customHeight="1">
      <c r="B4" s="20"/>
      <c r="D4" s="131" t="s">
        <v>98</v>
      </c>
      <c r="L4" s="20"/>
      <c r="M4" s="132" t="s">
        <v>10</v>
      </c>
      <c r="AT4" s="17" t="s">
        <v>4</v>
      </c>
      <c r="AZ4" s="128" t="s">
        <v>99</v>
      </c>
      <c r="BA4" s="128" t="s">
        <v>100</v>
      </c>
      <c r="BB4" s="128" t="s">
        <v>93</v>
      </c>
      <c r="BC4" s="128" t="s">
        <v>101</v>
      </c>
      <c r="BD4" s="128" t="s">
        <v>84</v>
      </c>
    </row>
    <row r="5" spans="2:56" s="1" customFormat="1" ht="6.95" customHeight="1">
      <c r="B5" s="20"/>
      <c r="L5" s="20"/>
      <c r="AZ5" s="128" t="s">
        <v>102</v>
      </c>
      <c r="BA5" s="128" t="s">
        <v>103</v>
      </c>
      <c r="BB5" s="128" t="s">
        <v>93</v>
      </c>
      <c r="BC5" s="128" t="s">
        <v>104</v>
      </c>
      <c r="BD5" s="128" t="s">
        <v>84</v>
      </c>
    </row>
    <row r="6" spans="2:56" s="1" customFormat="1" ht="12" customHeight="1">
      <c r="B6" s="20"/>
      <c r="D6" s="133" t="s">
        <v>16</v>
      </c>
      <c r="L6" s="20"/>
      <c r="AZ6" s="128" t="s">
        <v>105</v>
      </c>
      <c r="BA6" s="128" t="s">
        <v>106</v>
      </c>
      <c r="BB6" s="128" t="s">
        <v>93</v>
      </c>
      <c r="BC6" s="128" t="s">
        <v>107</v>
      </c>
      <c r="BD6" s="128" t="s">
        <v>84</v>
      </c>
    </row>
    <row r="7" spans="2:56" s="1" customFormat="1" ht="16.5" customHeight="1">
      <c r="B7" s="20"/>
      <c r="E7" s="134" t="str">
        <f>'Rekapitulace stavby'!K6</f>
        <v>Dětský domov Strážnice, příspěvková organizace - Zateplení budovy</v>
      </c>
      <c r="F7" s="133"/>
      <c r="G7" s="133"/>
      <c r="H7" s="133"/>
      <c r="L7" s="20"/>
      <c r="AZ7" s="128" t="s">
        <v>108</v>
      </c>
      <c r="BA7" s="128" t="s">
        <v>109</v>
      </c>
      <c r="BB7" s="128" t="s">
        <v>93</v>
      </c>
      <c r="BC7" s="128" t="s">
        <v>110</v>
      </c>
      <c r="BD7" s="128" t="s">
        <v>84</v>
      </c>
    </row>
    <row r="8" spans="1:31" s="2" customFormat="1" ht="12" customHeight="1">
      <c r="A8" s="38"/>
      <c r="B8" s="44"/>
      <c r="C8" s="38"/>
      <c r="D8" s="133" t="s">
        <v>111</v>
      </c>
      <c r="E8" s="38"/>
      <c r="F8" s="38"/>
      <c r="G8" s="38"/>
      <c r="H8" s="38"/>
      <c r="I8" s="38"/>
      <c r="J8" s="38"/>
      <c r="K8" s="38"/>
      <c r="L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6" t="s">
        <v>112</v>
      </c>
      <c r="F9" s="38"/>
      <c r="G9" s="38"/>
      <c r="H9" s="38"/>
      <c r="I9" s="38"/>
      <c r="J9" s="38"/>
      <c r="K9" s="38"/>
      <c r="L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3" t="s">
        <v>18</v>
      </c>
      <c r="E11" s="38"/>
      <c r="F11" s="137" t="s">
        <v>19</v>
      </c>
      <c r="G11" s="38"/>
      <c r="H11" s="38"/>
      <c r="I11" s="133" t="s">
        <v>20</v>
      </c>
      <c r="J11" s="137" t="s">
        <v>19</v>
      </c>
      <c r="K11" s="38"/>
      <c r="L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3" t="s">
        <v>21</v>
      </c>
      <c r="E12" s="38"/>
      <c r="F12" s="137" t="s">
        <v>22</v>
      </c>
      <c r="G12" s="38"/>
      <c r="H12" s="38"/>
      <c r="I12" s="133" t="s">
        <v>23</v>
      </c>
      <c r="J12" s="138" t="str">
        <f>'Rekapitulace stavby'!AN8</f>
        <v>18. 9. 2023</v>
      </c>
      <c r="K12" s="38"/>
      <c r="L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3" t="s">
        <v>25</v>
      </c>
      <c r="E14" s="38"/>
      <c r="F14" s="38"/>
      <c r="G14" s="38"/>
      <c r="H14" s="38"/>
      <c r="I14" s="133" t="s">
        <v>26</v>
      </c>
      <c r="J14" s="137" t="s">
        <v>19</v>
      </c>
      <c r="K14" s="38"/>
      <c r="L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7" t="s">
        <v>27</v>
      </c>
      <c r="F15" s="38"/>
      <c r="G15" s="38"/>
      <c r="H15" s="38"/>
      <c r="I15" s="133" t="s">
        <v>28</v>
      </c>
      <c r="J15" s="137" t="s">
        <v>19</v>
      </c>
      <c r="K15" s="38"/>
      <c r="L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3" t="s">
        <v>29</v>
      </c>
      <c r="E17" s="38"/>
      <c r="F17" s="38"/>
      <c r="G17" s="38"/>
      <c r="H17" s="38"/>
      <c r="I17" s="133" t="s">
        <v>26</v>
      </c>
      <c r="J17" s="33" t="str">
        <f>'Rekapitulace stavby'!AN13</f>
        <v>Vyplň údaj</v>
      </c>
      <c r="K17" s="38"/>
      <c r="L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3" t="s">
        <v>28</v>
      </c>
      <c r="J18" s="33" t="str">
        <f>'Rekapitulace stavby'!AN14</f>
        <v>Vyplň údaj</v>
      </c>
      <c r="K18" s="38"/>
      <c r="L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3" t="s">
        <v>31</v>
      </c>
      <c r="E20" s="38"/>
      <c r="F20" s="38"/>
      <c r="G20" s="38"/>
      <c r="H20" s="38"/>
      <c r="I20" s="133" t="s">
        <v>26</v>
      </c>
      <c r="J20" s="137" t="s">
        <v>32</v>
      </c>
      <c r="K20" s="38"/>
      <c r="L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7" t="s">
        <v>33</v>
      </c>
      <c r="F21" s="38"/>
      <c r="G21" s="38"/>
      <c r="H21" s="38"/>
      <c r="I21" s="133" t="s">
        <v>28</v>
      </c>
      <c r="J21" s="137" t="s">
        <v>19</v>
      </c>
      <c r="K21" s="38"/>
      <c r="L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3" t="s">
        <v>35</v>
      </c>
      <c r="E23" s="38"/>
      <c r="F23" s="38"/>
      <c r="G23" s="38"/>
      <c r="H23" s="38"/>
      <c r="I23" s="133" t="s">
        <v>26</v>
      </c>
      <c r="J23" s="137" t="s">
        <v>36</v>
      </c>
      <c r="K23" s="38"/>
      <c r="L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7" t="s">
        <v>37</v>
      </c>
      <c r="F24" s="38"/>
      <c r="G24" s="38"/>
      <c r="H24" s="38"/>
      <c r="I24" s="133" t="s">
        <v>28</v>
      </c>
      <c r="J24" s="137" t="s">
        <v>19</v>
      </c>
      <c r="K24" s="38"/>
      <c r="L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3" t="s">
        <v>38</v>
      </c>
      <c r="E26" s="38"/>
      <c r="F26" s="38"/>
      <c r="G26" s="38"/>
      <c r="H26" s="38"/>
      <c r="I26" s="38"/>
      <c r="J26" s="38"/>
      <c r="K26" s="38"/>
      <c r="L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4" t="s">
        <v>40</v>
      </c>
      <c r="E30" s="38"/>
      <c r="F30" s="38"/>
      <c r="G30" s="38"/>
      <c r="H30" s="38"/>
      <c r="I30" s="38"/>
      <c r="J30" s="145">
        <f>ROUND(J101,2)</f>
        <v>0</v>
      </c>
      <c r="K30" s="38"/>
      <c r="L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3"/>
      <c r="E31" s="143"/>
      <c r="F31" s="143"/>
      <c r="G31" s="143"/>
      <c r="H31" s="143"/>
      <c r="I31" s="143"/>
      <c r="J31" s="143"/>
      <c r="K31" s="143"/>
      <c r="L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6" t="s">
        <v>42</v>
      </c>
      <c r="G32" s="38"/>
      <c r="H32" s="38"/>
      <c r="I32" s="146" t="s">
        <v>41</v>
      </c>
      <c r="J32" s="146" t="s">
        <v>43</v>
      </c>
      <c r="K32" s="38"/>
      <c r="L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7" t="s">
        <v>44</v>
      </c>
      <c r="E33" s="133" t="s">
        <v>45</v>
      </c>
      <c r="F33" s="148">
        <f>ROUND((SUM(BE101:BE683)),2)</f>
        <v>0</v>
      </c>
      <c r="G33" s="38"/>
      <c r="H33" s="38"/>
      <c r="I33" s="149">
        <v>0.21</v>
      </c>
      <c r="J33" s="148">
        <f>ROUND(((SUM(BE101:BE683))*I33),2)</f>
        <v>0</v>
      </c>
      <c r="K33" s="38"/>
      <c r="L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3" t="s">
        <v>46</v>
      </c>
      <c r="F34" s="148">
        <f>ROUND((SUM(BF101:BF683)),2)</f>
        <v>0</v>
      </c>
      <c r="G34" s="38"/>
      <c r="H34" s="38"/>
      <c r="I34" s="149">
        <v>0.15</v>
      </c>
      <c r="J34" s="148">
        <f>ROUND(((SUM(BF101:BF683))*I34),2)</f>
        <v>0</v>
      </c>
      <c r="K34" s="38"/>
      <c r="L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3" t="s">
        <v>47</v>
      </c>
      <c r="F35" s="148">
        <f>ROUND((SUM(BG101:BG683)),2)</f>
        <v>0</v>
      </c>
      <c r="G35" s="38"/>
      <c r="H35" s="38"/>
      <c r="I35" s="149">
        <v>0.21</v>
      </c>
      <c r="J35" s="148">
        <f>0</f>
        <v>0</v>
      </c>
      <c r="K35" s="38"/>
      <c r="L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3" t="s">
        <v>48</v>
      </c>
      <c r="F36" s="148">
        <f>ROUND((SUM(BH101:BH683)),2)</f>
        <v>0</v>
      </c>
      <c r="G36" s="38"/>
      <c r="H36" s="38"/>
      <c r="I36" s="149">
        <v>0.15</v>
      </c>
      <c r="J36" s="148">
        <f>0</f>
        <v>0</v>
      </c>
      <c r="K36" s="38"/>
      <c r="L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49</v>
      </c>
      <c r="F37" s="148">
        <f>ROUND((SUM(BI101:BI683)),2)</f>
        <v>0</v>
      </c>
      <c r="G37" s="38"/>
      <c r="H37" s="38"/>
      <c r="I37" s="149">
        <v>0</v>
      </c>
      <c r="J37" s="148">
        <f>0</f>
        <v>0</v>
      </c>
      <c r="K37" s="38"/>
      <c r="L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0"/>
      <c r="D39" s="151" t="s">
        <v>50</v>
      </c>
      <c r="E39" s="152"/>
      <c r="F39" s="152"/>
      <c r="G39" s="153" t="s">
        <v>51</v>
      </c>
      <c r="H39" s="154" t="s">
        <v>52</v>
      </c>
      <c r="I39" s="152"/>
      <c r="J39" s="155">
        <f>SUM(J30:J37)</f>
        <v>0</v>
      </c>
      <c r="K39" s="156"/>
      <c r="L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113</v>
      </c>
      <c r="D45" s="40"/>
      <c r="E45" s="40"/>
      <c r="F45" s="40"/>
      <c r="G45" s="40"/>
      <c r="H45" s="40"/>
      <c r="I45" s="40"/>
      <c r="J45" s="40"/>
      <c r="K45" s="40"/>
      <c r="L45" s="135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1" t="str">
        <f>E7</f>
        <v>Dětský domov Strážnice, příspěvková organizace - Zateplení budovy</v>
      </c>
      <c r="F48" s="32"/>
      <c r="G48" s="32"/>
      <c r="H48" s="32"/>
      <c r="I48" s="40"/>
      <c r="J48" s="40"/>
      <c r="K48" s="40"/>
      <c r="L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111</v>
      </c>
      <c r="D49" s="40"/>
      <c r="E49" s="40"/>
      <c r="F49" s="40"/>
      <c r="G49" s="40"/>
      <c r="H49" s="40"/>
      <c r="I49" s="40"/>
      <c r="J49" s="40"/>
      <c r="K49" s="40"/>
      <c r="L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01 - Stavební práce</v>
      </c>
      <c r="F50" s="40"/>
      <c r="G50" s="40"/>
      <c r="H50" s="40"/>
      <c r="I50" s="40"/>
      <c r="J50" s="40"/>
      <c r="K50" s="40"/>
      <c r="L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parc. č. 280, 281</v>
      </c>
      <c r="G52" s="40"/>
      <c r="H52" s="40"/>
      <c r="I52" s="32" t="s">
        <v>23</v>
      </c>
      <c r="J52" s="72" t="str">
        <f>IF(J12="","",J12)</f>
        <v>18. 9. 2023</v>
      </c>
      <c r="K52" s="40"/>
      <c r="L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Dětský domov Strážnice, příspěvková organizace</v>
      </c>
      <c r="G54" s="40"/>
      <c r="H54" s="40"/>
      <c r="I54" s="32" t="s">
        <v>31</v>
      </c>
      <c r="J54" s="36" t="str">
        <f>E21</f>
        <v>Ing. Richard Vala</v>
      </c>
      <c r="K54" s="40"/>
      <c r="L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35</v>
      </c>
      <c r="J55" s="36" t="str">
        <f>E24</f>
        <v>Václav Křišťál</v>
      </c>
      <c r="K55" s="40"/>
      <c r="L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2" t="s">
        <v>114</v>
      </c>
      <c r="D57" s="163"/>
      <c r="E57" s="163"/>
      <c r="F57" s="163"/>
      <c r="G57" s="163"/>
      <c r="H57" s="163"/>
      <c r="I57" s="163"/>
      <c r="J57" s="164" t="s">
        <v>115</v>
      </c>
      <c r="K57" s="163"/>
      <c r="L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5" t="s">
        <v>72</v>
      </c>
      <c r="D59" s="40"/>
      <c r="E59" s="40"/>
      <c r="F59" s="40"/>
      <c r="G59" s="40"/>
      <c r="H59" s="40"/>
      <c r="I59" s="40"/>
      <c r="J59" s="102">
        <f>J101</f>
        <v>0</v>
      </c>
      <c r="K59" s="40"/>
      <c r="L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116</v>
      </c>
    </row>
    <row r="60" spans="1:31" s="9" customFormat="1" ht="24.95" customHeight="1">
      <c r="A60" s="9"/>
      <c r="B60" s="166"/>
      <c r="C60" s="167"/>
      <c r="D60" s="168" t="s">
        <v>117</v>
      </c>
      <c r="E60" s="169"/>
      <c r="F60" s="169"/>
      <c r="G60" s="169"/>
      <c r="H60" s="169"/>
      <c r="I60" s="169"/>
      <c r="J60" s="170">
        <f>J102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118</v>
      </c>
      <c r="E61" s="175"/>
      <c r="F61" s="175"/>
      <c r="G61" s="175"/>
      <c r="H61" s="175"/>
      <c r="I61" s="175"/>
      <c r="J61" s="176">
        <f>J103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119</v>
      </c>
      <c r="E62" s="175"/>
      <c r="F62" s="175"/>
      <c r="G62" s="175"/>
      <c r="H62" s="175"/>
      <c r="I62" s="175"/>
      <c r="J62" s="176">
        <f>J158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120</v>
      </c>
      <c r="E63" s="175"/>
      <c r="F63" s="175"/>
      <c r="G63" s="175"/>
      <c r="H63" s="175"/>
      <c r="I63" s="175"/>
      <c r="J63" s="176">
        <f>J184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121</v>
      </c>
      <c r="E64" s="175"/>
      <c r="F64" s="175"/>
      <c r="G64" s="175"/>
      <c r="H64" s="175"/>
      <c r="I64" s="175"/>
      <c r="J64" s="176">
        <f>J324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122</v>
      </c>
      <c r="E65" s="175"/>
      <c r="F65" s="175"/>
      <c r="G65" s="175"/>
      <c r="H65" s="175"/>
      <c r="I65" s="175"/>
      <c r="J65" s="176">
        <f>J419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123</v>
      </c>
      <c r="E66" s="175"/>
      <c r="F66" s="175"/>
      <c r="G66" s="175"/>
      <c r="H66" s="175"/>
      <c r="I66" s="175"/>
      <c r="J66" s="176">
        <f>J443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6"/>
      <c r="C67" s="167"/>
      <c r="D67" s="168" t="s">
        <v>124</v>
      </c>
      <c r="E67" s="169"/>
      <c r="F67" s="169"/>
      <c r="G67" s="169"/>
      <c r="H67" s="169"/>
      <c r="I67" s="169"/>
      <c r="J67" s="170">
        <f>J446</f>
        <v>0</v>
      </c>
      <c r="K67" s="167"/>
      <c r="L67" s="17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2"/>
      <c r="C68" s="173"/>
      <c r="D68" s="174" t="s">
        <v>125</v>
      </c>
      <c r="E68" s="175"/>
      <c r="F68" s="175"/>
      <c r="G68" s="175"/>
      <c r="H68" s="175"/>
      <c r="I68" s="175"/>
      <c r="J68" s="176">
        <f>J447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2"/>
      <c r="C69" s="173"/>
      <c r="D69" s="174" t="s">
        <v>126</v>
      </c>
      <c r="E69" s="175"/>
      <c r="F69" s="175"/>
      <c r="G69" s="175"/>
      <c r="H69" s="175"/>
      <c r="I69" s="175"/>
      <c r="J69" s="176">
        <f>J471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2"/>
      <c r="C70" s="173"/>
      <c r="D70" s="174" t="s">
        <v>127</v>
      </c>
      <c r="E70" s="175"/>
      <c r="F70" s="175"/>
      <c r="G70" s="175"/>
      <c r="H70" s="175"/>
      <c r="I70" s="175"/>
      <c r="J70" s="176">
        <f>J502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2"/>
      <c r="C71" s="173"/>
      <c r="D71" s="174" t="s">
        <v>128</v>
      </c>
      <c r="E71" s="175"/>
      <c r="F71" s="175"/>
      <c r="G71" s="175"/>
      <c r="H71" s="175"/>
      <c r="I71" s="175"/>
      <c r="J71" s="176">
        <f>J507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2"/>
      <c r="C72" s="173"/>
      <c r="D72" s="174" t="s">
        <v>129</v>
      </c>
      <c r="E72" s="175"/>
      <c r="F72" s="175"/>
      <c r="G72" s="175"/>
      <c r="H72" s="175"/>
      <c r="I72" s="175"/>
      <c r="J72" s="176">
        <f>J528</f>
        <v>0</v>
      </c>
      <c r="K72" s="173"/>
      <c r="L72" s="17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2"/>
      <c r="C73" s="173"/>
      <c r="D73" s="174" t="s">
        <v>130</v>
      </c>
      <c r="E73" s="175"/>
      <c r="F73" s="175"/>
      <c r="G73" s="175"/>
      <c r="H73" s="175"/>
      <c r="I73" s="175"/>
      <c r="J73" s="176">
        <f>J574</f>
        <v>0</v>
      </c>
      <c r="K73" s="173"/>
      <c r="L73" s="17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2"/>
      <c r="C74" s="173"/>
      <c r="D74" s="174" t="s">
        <v>131</v>
      </c>
      <c r="E74" s="175"/>
      <c r="F74" s="175"/>
      <c r="G74" s="175"/>
      <c r="H74" s="175"/>
      <c r="I74" s="175"/>
      <c r="J74" s="176">
        <f>J589</f>
        <v>0</v>
      </c>
      <c r="K74" s="173"/>
      <c r="L74" s="17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2"/>
      <c r="C75" s="173"/>
      <c r="D75" s="174" t="s">
        <v>132</v>
      </c>
      <c r="E75" s="175"/>
      <c r="F75" s="175"/>
      <c r="G75" s="175"/>
      <c r="H75" s="175"/>
      <c r="I75" s="175"/>
      <c r="J75" s="176">
        <f>J607</f>
        <v>0</v>
      </c>
      <c r="K75" s="173"/>
      <c r="L75" s="177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2"/>
      <c r="C76" s="173"/>
      <c r="D76" s="174" t="s">
        <v>133</v>
      </c>
      <c r="E76" s="175"/>
      <c r="F76" s="175"/>
      <c r="G76" s="175"/>
      <c r="H76" s="175"/>
      <c r="I76" s="175"/>
      <c r="J76" s="176">
        <f>J657</f>
        <v>0</v>
      </c>
      <c r="K76" s="173"/>
      <c r="L76" s="177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2"/>
      <c r="C77" s="173"/>
      <c r="D77" s="174" t="s">
        <v>134</v>
      </c>
      <c r="E77" s="175"/>
      <c r="F77" s="175"/>
      <c r="G77" s="175"/>
      <c r="H77" s="175"/>
      <c r="I77" s="175"/>
      <c r="J77" s="176">
        <f>J665</f>
        <v>0</v>
      </c>
      <c r="K77" s="173"/>
      <c r="L77" s="177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72"/>
      <c r="C78" s="173"/>
      <c r="D78" s="174" t="s">
        <v>135</v>
      </c>
      <c r="E78" s="175"/>
      <c r="F78" s="175"/>
      <c r="G78" s="175"/>
      <c r="H78" s="175"/>
      <c r="I78" s="175"/>
      <c r="J78" s="176">
        <f>J672</f>
        <v>0</v>
      </c>
      <c r="K78" s="173"/>
      <c r="L78" s="177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9" customFormat="1" ht="24.95" customHeight="1">
      <c r="A79" s="9"/>
      <c r="B79" s="166"/>
      <c r="C79" s="167"/>
      <c r="D79" s="168" t="s">
        <v>136</v>
      </c>
      <c r="E79" s="169"/>
      <c r="F79" s="169"/>
      <c r="G79" s="169"/>
      <c r="H79" s="169"/>
      <c r="I79" s="169"/>
      <c r="J79" s="170">
        <f>J676</f>
        <v>0</v>
      </c>
      <c r="K79" s="167"/>
      <c r="L79" s="171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1:31" s="10" customFormat="1" ht="19.9" customHeight="1">
      <c r="A80" s="10"/>
      <c r="B80" s="172"/>
      <c r="C80" s="173"/>
      <c r="D80" s="174" t="s">
        <v>137</v>
      </c>
      <c r="E80" s="175"/>
      <c r="F80" s="175"/>
      <c r="G80" s="175"/>
      <c r="H80" s="175"/>
      <c r="I80" s="175"/>
      <c r="J80" s="176">
        <f>J677</f>
        <v>0</v>
      </c>
      <c r="K80" s="173"/>
      <c r="L80" s="177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72"/>
      <c r="C81" s="173"/>
      <c r="D81" s="174" t="s">
        <v>138</v>
      </c>
      <c r="E81" s="175"/>
      <c r="F81" s="175"/>
      <c r="G81" s="175"/>
      <c r="H81" s="175"/>
      <c r="I81" s="175"/>
      <c r="J81" s="176">
        <f>J680</f>
        <v>0</v>
      </c>
      <c r="K81" s="173"/>
      <c r="L81" s="177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2" customFormat="1" ht="21.8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59"/>
      <c r="C83" s="60"/>
      <c r="D83" s="60"/>
      <c r="E83" s="60"/>
      <c r="F83" s="60"/>
      <c r="G83" s="60"/>
      <c r="H83" s="60"/>
      <c r="I83" s="60"/>
      <c r="J83" s="60"/>
      <c r="K83" s="60"/>
      <c r="L83" s="13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7" spans="1:31" s="2" customFormat="1" ht="6.95" customHeight="1">
      <c r="A87" s="38"/>
      <c r="B87" s="61"/>
      <c r="C87" s="62"/>
      <c r="D87" s="62"/>
      <c r="E87" s="62"/>
      <c r="F87" s="62"/>
      <c r="G87" s="62"/>
      <c r="H87" s="62"/>
      <c r="I87" s="62"/>
      <c r="J87" s="62"/>
      <c r="K87" s="62"/>
      <c r="L87" s="13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24.95" customHeight="1">
      <c r="A88" s="38"/>
      <c r="B88" s="39"/>
      <c r="C88" s="23" t="s">
        <v>139</v>
      </c>
      <c r="D88" s="40"/>
      <c r="E88" s="40"/>
      <c r="F88" s="40"/>
      <c r="G88" s="40"/>
      <c r="H88" s="40"/>
      <c r="I88" s="40"/>
      <c r="J88" s="40"/>
      <c r="K88" s="40"/>
      <c r="L88" s="13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3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16</v>
      </c>
      <c r="D90" s="40"/>
      <c r="E90" s="40"/>
      <c r="F90" s="40"/>
      <c r="G90" s="40"/>
      <c r="H90" s="40"/>
      <c r="I90" s="40"/>
      <c r="J90" s="40"/>
      <c r="K90" s="40"/>
      <c r="L90" s="13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6.5" customHeight="1">
      <c r="A91" s="38"/>
      <c r="B91" s="39"/>
      <c r="C91" s="40"/>
      <c r="D91" s="40"/>
      <c r="E91" s="161" t="str">
        <f>E7</f>
        <v>Dětský domov Strážnice, příspěvková organizace - Zateplení budovy</v>
      </c>
      <c r="F91" s="32"/>
      <c r="G91" s="32"/>
      <c r="H91" s="32"/>
      <c r="I91" s="40"/>
      <c r="J91" s="40"/>
      <c r="K91" s="40"/>
      <c r="L91" s="13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2" customHeight="1">
      <c r="A92" s="38"/>
      <c r="B92" s="39"/>
      <c r="C92" s="32" t="s">
        <v>111</v>
      </c>
      <c r="D92" s="40"/>
      <c r="E92" s="40"/>
      <c r="F92" s="40"/>
      <c r="G92" s="40"/>
      <c r="H92" s="40"/>
      <c r="I92" s="40"/>
      <c r="J92" s="40"/>
      <c r="K92" s="40"/>
      <c r="L92" s="13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6.5" customHeight="1">
      <c r="A93" s="38"/>
      <c r="B93" s="39"/>
      <c r="C93" s="40"/>
      <c r="D93" s="40"/>
      <c r="E93" s="69" t="str">
        <f>E9</f>
        <v>01 - Stavební práce</v>
      </c>
      <c r="F93" s="40"/>
      <c r="G93" s="40"/>
      <c r="H93" s="40"/>
      <c r="I93" s="40"/>
      <c r="J93" s="40"/>
      <c r="K93" s="40"/>
      <c r="L93" s="13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13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2" customHeight="1">
      <c r="A95" s="38"/>
      <c r="B95" s="39"/>
      <c r="C95" s="32" t="s">
        <v>21</v>
      </c>
      <c r="D95" s="40"/>
      <c r="E95" s="40"/>
      <c r="F95" s="27" t="str">
        <f>F12</f>
        <v>parc. č. 280, 281</v>
      </c>
      <c r="G95" s="40"/>
      <c r="H95" s="40"/>
      <c r="I95" s="32" t="s">
        <v>23</v>
      </c>
      <c r="J95" s="72" t="str">
        <f>IF(J12="","",J12)</f>
        <v>18. 9. 2023</v>
      </c>
      <c r="K95" s="40"/>
      <c r="L95" s="13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6.95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13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5.15" customHeight="1">
      <c r="A97" s="38"/>
      <c r="B97" s="39"/>
      <c r="C97" s="32" t="s">
        <v>25</v>
      </c>
      <c r="D97" s="40"/>
      <c r="E97" s="40"/>
      <c r="F97" s="27" t="str">
        <f>E15</f>
        <v>Dětský domov Strážnice, příspěvková organizace</v>
      </c>
      <c r="G97" s="40"/>
      <c r="H97" s="40"/>
      <c r="I97" s="32" t="s">
        <v>31</v>
      </c>
      <c r="J97" s="36" t="str">
        <f>E21</f>
        <v>Ing. Richard Vala</v>
      </c>
      <c r="K97" s="40"/>
      <c r="L97" s="13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5.15" customHeight="1">
      <c r="A98" s="38"/>
      <c r="B98" s="39"/>
      <c r="C98" s="32" t="s">
        <v>29</v>
      </c>
      <c r="D98" s="40"/>
      <c r="E98" s="40"/>
      <c r="F98" s="27" t="str">
        <f>IF(E18="","",E18)</f>
        <v>Vyplň údaj</v>
      </c>
      <c r="G98" s="40"/>
      <c r="H98" s="40"/>
      <c r="I98" s="32" t="s">
        <v>35</v>
      </c>
      <c r="J98" s="36" t="str">
        <f>E24</f>
        <v>Václav Křišťál</v>
      </c>
      <c r="K98" s="40"/>
      <c r="L98" s="13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135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11" customFormat="1" ht="29.25" customHeight="1">
      <c r="A100" s="178"/>
      <c r="B100" s="179"/>
      <c r="C100" s="180" t="s">
        <v>140</v>
      </c>
      <c r="D100" s="181" t="s">
        <v>59</v>
      </c>
      <c r="E100" s="181" t="s">
        <v>55</v>
      </c>
      <c r="F100" s="181" t="s">
        <v>56</v>
      </c>
      <c r="G100" s="181" t="s">
        <v>141</v>
      </c>
      <c r="H100" s="181" t="s">
        <v>142</v>
      </c>
      <c r="I100" s="181" t="s">
        <v>143</v>
      </c>
      <c r="J100" s="181" t="s">
        <v>115</v>
      </c>
      <c r="K100" s="182" t="s">
        <v>144</v>
      </c>
      <c r="L100" s="183"/>
      <c r="M100" s="92" t="s">
        <v>19</v>
      </c>
      <c r="N100" s="93" t="s">
        <v>44</v>
      </c>
      <c r="O100" s="93" t="s">
        <v>145</v>
      </c>
      <c r="P100" s="93" t="s">
        <v>146</v>
      </c>
      <c r="Q100" s="93" t="s">
        <v>147</v>
      </c>
      <c r="R100" s="93" t="s">
        <v>148</v>
      </c>
      <c r="S100" s="93" t="s">
        <v>149</v>
      </c>
      <c r="T100" s="94" t="s">
        <v>150</v>
      </c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</row>
    <row r="101" spans="1:63" s="2" customFormat="1" ht="22.8" customHeight="1">
      <c r="A101" s="38"/>
      <c r="B101" s="39"/>
      <c r="C101" s="99" t="s">
        <v>151</v>
      </c>
      <c r="D101" s="40"/>
      <c r="E101" s="40"/>
      <c r="F101" s="40"/>
      <c r="G101" s="40"/>
      <c r="H101" s="40"/>
      <c r="I101" s="40"/>
      <c r="J101" s="184">
        <f>BK101</f>
        <v>0</v>
      </c>
      <c r="K101" s="40"/>
      <c r="L101" s="44"/>
      <c r="M101" s="95"/>
      <c r="N101" s="185"/>
      <c r="O101" s="96"/>
      <c r="P101" s="186">
        <f>P102+P446+P676</f>
        <v>0</v>
      </c>
      <c r="Q101" s="96"/>
      <c r="R101" s="186">
        <f>R102+R446+R676</f>
        <v>41.64843617456</v>
      </c>
      <c r="S101" s="96"/>
      <c r="T101" s="187">
        <f>T102+T446+T676</f>
        <v>66.8397826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73</v>
      </c>
      <c r="AU101" s="17" t="s">
        <v>116</v>
      </c>
      <c r="BK101" s="188">
        <f>BK102+BK446+BK676</f>
        <v>0</v>
      </c>
    </row>
    <row r="102" spans="1:63" s="12" customFormat="1" ht="25.9" customHeight="1">
      <c r="A102" s="12"/>
      <c r="B102" s="189"/>
      <c r="C102" s="190"/>
      <c r="D102" s="191" t="s">
        <v>73</v>
      </c>
      <c r="E102" s="192" t="s">
        <v>152</v>
      </c>
      <c r="F102" s="192" t="s">
        <v>153</v>
      </c>
      <c r="G102" s="190"/>
      <c r="H102" s="190"/>
      <c r="I102" s="193"/>
      <c r="J102" s="194">
        <f>BK102</f>
        <v>0</v>
      </c>
      <c r="K102" s="190"/>
      <c r="L102" s="195"/>
      <c r="M102" s="196"/>
      <c r="N102" s="197"/>
      <c r="O102" s="197"/>
      <c r="P102" s="198">
        <f>P103+P158+P184+P324+P419+P443</f>
        <v>0</v>
      </c>
      <c r="Q102" s="197"/>
      <c r="R102" s="198">
        <f>R103+R158+R184+R324+R419+R443</f>
        <v>31.08788216</v>
      </c>
      <c r="S102" s="197"/>
      <c r="T102" s="199">
        <f>T103+T158+T184+T324+T419+T443</f>
        <v>63.062286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0" t="s">
        <v>82</v>
      </c>
      <c r="AT102" s="201" t="s">
        <v>73</v>
      </c>
      <c r="AU102" s="201" t="s">
        <v>74</v>
      </c>
      <c r="AY102" s="200" t="s">
        <v>154</v>
      </c>
      <c r="BK102" s="202">
        <f>BK103+BK158+BK184+BK324+BK419+BK443</f>
        <v>0</v>
      </c>
    </row>
    <row r="103" spans="1:63" s="12" customFormat="1" ht="22.8" customHeight="1">
      <c r="A103" s="12"/>
      <c r="B103" s="189"/>
      <c r="C103" s="190"/>
      <c r="D103" s="191" t="s">
        <v>73</v>
      </c>
      <c r="E103" s="203" t="s">
        <v>82</v>
      </c>
      <c r="F103" s="203" t="s">
        <v>155</v>
      </c>
      <c r="G103" s="190"/>
      <c r="H103" s="190"/>
      <c r="I103" s="193"/>
      <c r="J103" s="204">
        <f>BK103</f>
        <v>0</v>
      </c>
      <c r="K103" s="190"/>
      <c r="L103" s="195"/>
      <c r="M103" s="196"/>
      <c r="N103" s="197"/>
      <c r="O103" s="197"/>
      <c r="P103" s="198">
        <f>SUM(P104:P157)</f>
        <v>0</v>
      </c>
      <c r="Q103" s="197"/>
      <c r="R103" s="198">
        <f>SUM(R104:R157)</f>
        <v>0</v>
      </c>
      <c r="S103" s="197"/>
      <c r="T103" s="199">
        <f>SUM(T104:T157)</f>
        <v>49.91586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0" t="s">
        <v>82</v>
      </c>
      <c r="AT103" s="201" t="s">
        <v>73</v>
      </c>
      <c r="AU103" s="201" t="s">
        <v>82</v>
      </c>
      <c r="AY103" s="200" t="s">
        <v>154</v>
      </c>
      <c r="BK103" s="202">
        <f>SUM(BK104:BK157)</f>
        <v>0</v>
      </c>
    </row>
    <row r="104" spans="1:65" s="2" customFormat="1" ht="37.8" customHeight="1">
      <c r="A104" s="38"/>
      <c r="B104" s="39"/>
      <c r="C104" s="205" t="s">
        <v>82</v>
      </c>
      <c r="D104" s="205" t="s">
        <v>156</v>
      </c>
      <c r="E104" s="206" t="s">
        <v>157</v>
      </c>
      <c r="F104" s="207" t="s">
        <v>158</v>
      </c>
      <c r="G104" s="208" t="s">
        <v>93</v>
      </c>
      <c r="H104" s="209">
        <v>45.481</v>
      </c>
      <c r="I104" s="210"/>
      <c r="J104" s="211">
        <f>ROUND(I104*H104,2)</f>
        <v>0</v>
      </c>
      <c r="K104" s="207" t="s">
        <v>159</v>
      </c>
      <c r="L104" s="44"/>
      <c r="M104" s="212" t="s">
        <v>19</v>
      </c>
      <c r="N104" s="213" t="s">
        <v>45</v>
      </c>
      <c r="O104" s="84"/>
      <c r="P104" s="214">
        <f>O104*H104</f>
        <v>0</v>
      </c>
      <c r="Q104" s="214">
        <v>0</v>
      </c>
      <c r="R104" s="214">
        <f>Q104*H104</f>
        <v>0</v>
      </c>
      <c r="S104" s="214">
        <v>0.26</v>
      </c>
      <c r="T104" s="215">
        <f>S104*H104</f>
        <v>11.82506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6" t="s">
        <v>160</v>
      </c>
      <c r="AT104" s="216" t="s">
        <v>156</v>
      </c>
      <c r="AU104" s="216" t="s">
        <v>84</v>
      </c>
      <c r="AY104" s="17" t="s">
        <v>154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7" t="s">
        <v>82</v>
      </c>
      <c r="BK104" s="217">
        <f>ROUND(I104*H104,2)</f>
        <v>0</v>
      </c>
      <c r="BL104" s="17" t="s">
        <v>160</v>
      </c>
      <c r="BM104" s="216" t="s">
        <v>161</v>
      </c>
    </row>
    <row r="105" spans="1:47" s="2" customFormat="1" ht="12">
      <c r="A105" s="38"/>
      <c r="B105" s="39"/>
      <c r="C105" s="40"/>
      <c r="D105" s="218" t="s">
        <v>162</v>
      </c>
      <c r="E105" s="40"/>
      <c r="F105" s="219" t="s">
        <v>163</v>
      </c>
      <c r="G105" s="40"/>
      <c r="H105" s="40"/>
      <c r="I105" s="220"/>
      <c r="J105" s="40"/>
      <c r="K105" s="40"/>
      <c r="L105" s="44"/>
      <c r="M105" s="221"/>
      <c r="N105" s="222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162</v>
      </c>
      <c r="AU105" s="17" t="s">
        <v>84</v>
      </c>
    </row>
    <row r="106" spans="1:51" s="13" customFormat="1" ht="12">
      <c r="A106" s="13"/>
      <c r="B106" s="223"/>
      <c r="C106" s="224"/>
      <c r="D106" s="225" t="s">
        <v>164</v>
      </c>
      <c r="E106" s="226" t="s">
        <v>19</v>
      </c>
      <c r="F106" s="227" t="s">
        <v>165</v>
      </c>
      <c r="G106" s="224"/>
      <c r="H106" s="228">
        <v>30.9</v>
      </c>
      <c r="I106" s="229"/>
      <c r="J106" s="224"/>
      <c r="K106" s="224"/>
      <c r="L106" s="230"/>
      <c r="M106" s="231"/>
      <c r="N106" s="232"/>
      <c r="O106" s="232"/>
      <c r="P106" s="232"/>
      <c r="Q106" s="232"/>
      <c r="R106" s="232"/>
      <c r="S106" s="232"/>
      <c r="T106" s="23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4" t="s">
        <v>164</v>
      </c>
      <c r="AU106" s="234" t="s">
        <v>84</v>
      </c>
      <c r="AV106" s="13" t="s">
        <v>84</v>
      </c>
      <c r="AW106" s="13" t="s">
        <v>34</v>
      </c>
      <c r="AX106" s="13" t="s">
        <v>74</v>
      </c>
      <c r="AY106" s="234" t="s">
        <v>154</v>
      </c>
    </row>
    <row r="107" spans="1:51" s="13" customFormat="1" ht="12">
      <c r="A107" s="13"/>
      <c r="B107" s="223"/>
      <c r="C107" s="224"/>
      <c r="D107" s="225" t="s">
        <v>164</v>
      </c>
      <c r="E107" s="226" t="s">
        <v>19</v>
      </c>
      <c r="F107" s="227" t="s">
        <v>166</v>
      </c>
      <c r="G107" s="224"/>
      <c r="H107" s="228">
        <v>-2.28</v>
      </c>
      <c r="I107" s="229"/>
      <c r="J107" s="224"/>
      <c r="K107" s="224"/>
      <c r="L107" s="230"/>
      <c r="M107" s="231"/>
      <c r="N107" s="232"/>
      <c r="O107" s="232"/>
      <c r="P107" s="232"/>
      <c r="Q107" s="232"/>
      <c r="R107" s="232"/>
      <c r="S107" s="232"/>
      <c r="T107" s="23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4" t="s">
        <v>164</v>
      </c>
      <c r="AU107" s="234" t="s">
        <v>84</v>
      </c>
      <c r="AV107" s="13" t="s">
        <v>84</v>
      </c>
      <c r="AW107" s="13" t="s">
        <v>34</v>
      </c>
      <c r="AX107" s="13" t="s">
        <v>74</v>
      </c>
      <c r="AY107" s="234" t="s">
        <v>154</v>
      </c>
    </row>
    <row r="108" spans="1:51" s="13" customFormat="1" ht="12">
      <c r="A108" s="13"/>
      <c r="B108" s="223"/>
      <c r="C108" s="224"/>
      <c r="D108" s="225" t="s">
        <v>164</v>
      </c>
      <c r="E108" s="226" t="s">
        <v>19</v>
      </c>
      <c r="F108" s="227" t="s">
        <v>167</v>
      </c>
      <c r="G108" s="224"/>
      <c r="H108" s="228">
        <v>1.375</v>
      </c>
      <c r="I108" s="229"/>
      <c r="J108" s="224"/>
      <c r="K108" s="224"/>
      <c r="L108" s="230"/>
      <c r="M108" s="231"/>
      <c r="N108" s="232"/>
      <c r="O108" s="232"/>
      <c r="P108" s="232"/>
      <c r="Q108" s="232"/>
      <c r="R108" s="232"/>
      <c r="S108" s="232"/>
      <c r="T108" s="23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4" t="s">
        <v>164</v>
      </c>
      <c r="AU108" s="234" t="s">
        <v>84</v>
      </c>
      <c r="AV108" s="13" t="s">
        <v>84</v>
      </c>
      <c r="AW108" s="13" t="s">
        <v>34</v>
      </c>
      <c r="AX108" s="13" t="s">
        <v>74</v>
      </c>
      <c r="AY108" s="234" t="s">
        <v>154</v>
      </c>
    </row>
    <row r="109" spans="1:51" s="13" customFormat="1" ht="12">
      <c r="A109" s="13"/>
      <c r="B109" s="223"/>
      <c r="C109" s="224"/>
      <c r="D109" s="225" t="s">
        <v>164</v>
      </c>
      <c r="E109" s="226" t="s">
        <v>19</v>
      </c>
      <c r="F109" s="227" t="s">
        <v>168</v>
      </c>
      <c r="G109" s="224"/>
      <c r="H109" s="228">
        <v>15.486</v>
      </c>
      <c r="I109" s="229"/>
      <c r="J109" s="224"/>
      <c r="K109" s="224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164</v>
      </c>
      <c r="AU109" s="234" t="s">
        <v>84</v>
      </c>
      <c r="AV109" s="13" t="s">
        <v>84</v>
      </c>
      <c r="AW109" s="13" t="s">
        <v>34</v>
      </c>
      <c r="AX109" s="13" t="s">
        <v>74</v>
      </c>
      <c r="AY109" s="234" t="s">
        <v>154</v>
      </c>
    </row>
    <row r="110" spans="1:65" s="2" customFormat="1" ht="33" customHeight="1">
      <c r="A110" s="38"/>
      <c r="B110" s="39"/>
      <c r="C110" s="205" t="s">
        <v>84</v>
      </c>
      <c r="D110" s="205" t="s">
        <v>156</v>
      </c>
      <c r="E110" s="206" t="s">
        <v>169</v>
      </c>
      <c r="F110" s="207" t="s">
        <v>170</v>
      </c>
      <c r="G110" s="208" t="s">
        <v>93</v>
      </c>
      <c r="H110" s="209">
        <v>2.268</v>
      </c>
      <c r="I110" s="210"/>
      <c r="J110" s="211">
        <f>ROUND(I110*H110,2)</f>
        <v>0</v>
      </c>
      <c r="K110" s="207" t="s">
        <v>159</v>
      </c>
      <c r="L110" s="44"/>
      <c r="M110" s="212" t="s">
        <v>19</v>
      </c>
      <c r="N110" s="213" t="s">
        <v>45</v>
      </c>
      <c r="O110" s="84"/>
      <c r="P110" s="214">
        <f>O110*H110</f>
        <v>0</v>
      </c>
      <c r="Q110" s="214">
        <v>0</v>
      </c>
      <c r="R110" s="214">
        <f>Q110*H110</f>
        <v>0</v>
      </c>
      <c r="S110" s="214">
        <v>0.3</v>
      </c>
      <c r="T110" s="215">
        <f>S110*H110</f>
        <v>0.6803999999999999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6" t="s">
        <v>160</v>
      </c>
      <c r="AT110" s="216" t="s">
        <v>156</v>
      </c>
      <c r="AU110" s="216" t="s">
        <v>84</v>
      </c>
      <c r="AY110" s="17" t="s">
        <v>154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7" t="s">
        <v>82</v>
      </c>
      <c r="BK110" s="217">
        <f>ROUND(I110*H110,2)</f>
        <v>0</v>
      </c>
      <c r="BL110" s="17" t="s">
        <v>160</v>
      </c>
      <c r="BM110" s="216" t="s">
        <v>171</v>
      </c>
    </row>
    <row r="111" spans="1:47" s="2" customFormat="1" ht="12">
      <c r="A111" s="38"/>
      <c r="B111" s="39"/>
      <c r="C111" s="40"/>
      <c r="D111" s="218" t="s">
        <v>162</v>
      </c>
      <c r="E111" s="40"/>
      <c r="F111" s="219" t="s">
        <v>172</v>
      </c>
      <c r="G111" s="40"/>
      <c r="H111" s="40"/>
      <c r="I111" s="220"/>
      <c r="J111" s="40"/>
      <c r="K111" s="40"/>
      <c r="L111" s="44"/>
      <c r="M111" s="221"/>
      <c r="N111" s="222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162</v>
      </c>
      <c r="AU111" s="17" t="s">
        <v>84</v>
      </c>
    </row>
    <row r="112" spans="1:51" s="13" customFormat="1" ht="12">
      <c r="A112" s="13"/>
      <c r="B112" s="223"/>
      <c r="C112" s="224"/>
      <c r="D112" s="225" t="s">
        <v>164</v>
      </c>
      <c r="E112" s="226" t="s">
        <v>19</v>
      </c>
      <c r="F112" s="227" t="s">
        <v>173</v>
      </c>
      <c r="G112" s="224"/>
      <c r="H112" s="228">
        <v>2.268</v>
      </c>
      <c r="I112" s="229"/>
      <c r="J112" s="224"/>
      <c r="K112" s="224"/>
      <c r="L112" s="230"/>
      <c r="M112" s="231"/>
      <c r="N112" s="232"/>
      <c r="O112" s="232"/>
      <c r="P112" s="232"/>
      <c r="Q112" s="232"/>
      <c r="R112" s="232"/>
      <c r="S112" s="232"/>
      <c r="T112" s="23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4" t="s">
        <v>164</v>
      </c>
      <c r="AU112" s="234" t="s">
        <v>84</v>
      </c>
      <c r="AV112" s="13" t="s">
        <v>84</v>
      </c>
      <c r="AW112" s="13" t="s">
        <v>34</v>
      </c>
      <c r="AX112" s="13" t="s">
        <v>74</v>
      </c>
      <c r="AY112" s="234" t="s">
        <v>154</v>
      </c>
    </row>
    <row r="113" spans="1:65" s="2" customFormat="1" ht="33" customHeight="1">
      <c r="A113" s="38"/>
      <c r="B113" s="39"/>
      <c r="C113" s="205" t="s">
        <v>174</v>
      </c>
      <c r="D113" s="205" t="s">
        <v>156</v>
      </c>
      <c r="E113" s="206" t="s">
        <v>175</v>
      </c>
      <c r="F113" s="207" t="s">
        <v>176</v>
      </c>
      <c r="G113" s="208" t="s">
        <v>93</v>
      </c>
      <c r="H113" s="209">
        <v>65.216</v>
      </c>
      <c r="I113" s="210"/>
      <c r="J113" s="211">
        <f>ROUND(I113*H113,2)</f>
        <v>0</v>
      </c>
      <c r="K113" s="207" t="s">
        <v>159</v>
      </c>
      <c r="L113" s="44"/>
      <c r="M113" s="212" t="s">
        <v>19</v>
      </c>
      <c r="N113" s="213" t="s">
        <v>45</v>
      </c>
      <c r="O113" s="84"/>
      <c r="P113" s="214">
        <f>O113*H113</f>
        <v>0</v>
      </c>
      <c r="Q113" s="214">
        <v>0</v>
      </c>
      <c r="R113" s="214">
        <f>Q113*H113</f>
        <v>0</v>
      </c>
      <c r="S113" s="214">
        <v>0.44</v>
      </c>
      <c r="T113" s="215">
        <f>S113*H113</f>
        <v>28.69504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6" t="s">
        <v>160</v>
      </c>
      <c r="AT113" s="216" t="s">
        <v>156</v>
      </c>
      <c r="AU113" s="216" t="s">
        <v>84</v>
      </c>
      <c r="AY113" s="17" t="s">
        <v>154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7" t="s">
        <v>82</v>
      </c>
      <c r="BK113" s="217">
        <f>ROUND(I113*H113,2)</f>
        <v>0</v>
      </c>
      <c r="BL113" s="17" t="s">
        <v>160</v>
      </c>
      <c r="BM113" s="216" t="s">
        <v>177</v>
      </c>
    </row>
    <row r="114" spans="1:47" s="2" customFormat="1" ht="12">
      <c r="A114" s="38"/>
      <c r="B114" s="39"/>
      <c r="C114" s="40"/>
      <c r="D114" s="218" t="s">
        <v>162</v>
      </c>
      <c r="E114" s="40"/>
      <c r="F114" s="219" t="s">
        <v>178</v>
      </c>
      <c r="G114" s="40"/>
      <c r="H114" s="40"/>
      <c r="I114" s="220"/>
      <c r="J114" s="40"/>
      <c r="K114" s="40"/>
      <c r="L114" s="44"/>
      <c r="M114" s="221"/>
      <c r="N114" s="222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162</v>
      </c>
      <c r="AU114" s="17" t="s">
        <v>84</v>
      </c>
    </row>
    <row r="115" spans="1:51" s="13" customFormat="1" ht="12">
      <c r="A115" s="13"/>
      <c r="B115" s="223"/>
      <c r="C115" s="224"/>
      <c r="D115" s="225" t="s">
        <v>164</v>
      </c>
      <c r="E115" s="226" t="s">
        <v>19</v>
      </c>
      <c r="F115" s="227" t="s">
        <v>179</v>
      </c>
      <c r="G115" s="224"/>
      <c r="H115" s="228">
        <v>65.216</v>
      </c>
      <c r="I115" s="229"/>
      <c r="J115" s="224"/>
      <c r="K115" s="224"/>
      <c r="L115" s="230"/>
      <c r="M115" s="231"/>
      <c r="N115" s="232"/>
      <c r="O115" s="232"/>
      <c r="P115" s="232"/>
      <c r="Q115" s="232"/>
      <c r="R115" s="232"/>
      <c r="S115" s="232"/>
      <c r="T115" s="23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4" t="s">
        <v>164</v>
      </c>
      <c r="AU115" s="234" t="s">
        <v>84</v>
      </c>
      <c r="AV115" s="13" t="s">
        <v>84</v>
      </c>
      <c r="AW115" s="13" t="s">
        <v>34</v>
      </c>
      <c r="AX115" s="13" t="s">
        <v>74</v>
      </c>
      <c r="AY115" s="234" t="s">
        <v>154</v>
      </c>
    </row>
    <row r="116" spans="1:65" s="2" customFormat="1" ht="24.15" customHeight="1">
      <c r="A116" s="38"/>
      <c r="B116" s="39"/>
      <c r="C116" s="205" t="s">
        <v>160</v>
      </c>
      <c r="D116" s="205" t="s">
        <v>156</v>
      </c>
      <c r="E116" s="206" t="s">
        <v>180</v>
      </c>
      <c r="F116" s="207" t="s">
        <v>181</v>
      </c>
      <c r="G116" s="208" t="s">
        <v>93</v>
      </c>
      <c r="H116" s="209">
        <v>10.4</v>
      </c>
      <c r="I116" s="210"/>
      <c r="J116" s="211">
        <f>ROUND(I116*H116,2)</f>
        <v>0</v>
      </c>
      <c r="K116" s="207" t="s">
        <v>159</v>
      </c>
      <c r="L116" s="44"/>
      <c r="M116" s="212" t="s">
        <v>19</v>
      </c>
      <c r="N116" s="213" t="s">
        <v>45</v>
      </c>
      <c r="O116" s="84"/>
      <c r="P116" s="214">
        <f>O116*H116</f>
        <v>0</v>
      </c>
      <c r="Q116" s="214">
        <v>0</v>
      </c>
      <c r="R116" s="214">
        <f>Q116*H116</f>
        <v>0</v>
      </c>
      <c r="S116" s="214">
        <v>0.325</v>
      </c>
      <c r="T116" s="215">
        <f>S116*H116</f>
        <v>3.3800000000000003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16" t="s">
        <v>160</v>
      </c>
      <c r="AT116" s="216" t="s">
        <v>156</v>
      </c>
      <c r="AU116" s="216" t="s">
        <v>84</v>
      </c>
      <c r="AY116" s="17" t="s">
        <v>154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7" t="s">
        <v>82</v>
      </c>
      <c r="BK116" s="217">
        <f>ROUND(I116*H116,2)</f>
        <v>0</v>
      </c>
      <c r="BL116" s="17" t="s">
        <v>160</v>
      </c>
      <c r="BM116" s="216" t="s">
        <v>182</v>
      </c>
    </row>
    <row r="117" spans="1:47" s="2" customFormat="1" ht="12">
      <c r="A117" s="38"/>
      <c r="B117" s="39"/>
      <c r="C117" s="40"/>
      <c r="D117" s="218" t="s">
        <v>162</v>
      </c>
      <c r="E117" s="40"/>
      <c r="F117" s="219" t="s">
        <v>183</v>
      </c>
      <c r="G117" s="40"/>
      <c r="H117" s="40"/>
      <c r="I117" s="220"/>
      <c r="J117" s="40"/>
      <c r="K117" s="40"/>
      <c r="L117" s="44"/>
      <c r="M117" s="221"/>
      <c r="N117" s="222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162</v>
      </c>
      <c r="AU117" s="17" t="s">
        <v>84</v>
      </c>
    </row>
    <row r="118" spans="1:51" s="13" customFormat="1" ht="12">
      <c r="A118" s="13"/>
      <c r="B118" s="223"/>
      <c r="C118" s="224"/>
      <c r="D118" s="225" t="s">
        <v>164</v>
      </c>
      <c r="E118" s="226" t="s">
        <v>19</v>
      </c>
      <c r="F118" s="227" t="s">
        <v>184</v>
      </c>
      <c r="G118" s="224"/>
      <c r="H118" s="228">
        <v>2.8</v>
      </c>
      <c r="I118" s="229"/>
      <c r="J118" s="224"/>
      <c r="K118" s="224"/>
      <c r="L118" s="230"/>
      <c r="M118" s="231"/>
      <c r="N118" s="232"/>
      <c r="O118" s="232"/>
      <c r="P118" s="232"/>
      <c r="Q118" s="232"/>
      <c r="R118" s="232"/>
      <c r="S118" s="232"/>
      <c r="T118" s="23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4" t="s">
        <v>164</v>
      </c>
      <c r="AU118" s="234" t="s">
        <v>84</v>
      </c>
      <c r="AV118" s="13" t="s">
        <v>84</v>
      </c>
      <c r="AW118" s="13" t="s">
        <v>34</v>
      </c>
      <c r="AX118" s="13" t="s">
        <v>74</v>
      </c>
      <c r="AY118" s="234" t="s">
        <v>154</v>
      </c>
    </row>
    <row r="119" spans="1:51" s="13" customFormat="1" ht="12">
      <c r="A119" s="13"/>
      <c r="B119" s="223"/>
      <c r="C119" s="224"/>
      <c r="D119" s="225" t="s">
        <v>164</v>
      </c>
      <c r="E119" s="226" t="s">
        <v>19</v>
      </c>
      <c r="F119" s="227" t="s">
        <v>185</v>
      </c>
      <c r="G119" s="224"/>
      <c r="H119" s="228">
        <v>7.6</v>
      </c>
      <c r="I119" s="229"/>
      <c r="J119" s="224"/>
      <c r="K119" s="224"/>
      <c r="L119" s="230"/>
      <c r="M119" s="231"/>
      <c r="N119" s="232"/>
      <c r="O119" s="232"/>
      <c r="P119" s="232"/>
      <c r="Q119" s="232"/>
      <c r="R119" s="232"/>
      <c r="S119" s="232"/>
      <c r="T119" s="23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4" t="s">
        <v>164</v>
      </c>
      <c r="AU119" s="234" t="s">
        <v>84</v>
      </c>
      <c r="AV119" s="13" t="s">
        <v>84</v>
      </c>
      <c r="AW119" s="13" t="s">
        <v>34</v>
      </c>
      <c r="AX119" s="13" t="s">
        <v>74</v>
      </c>
      <c r="AY119" s="234" t="s">
        <v>154</v>
      </c>
    </row>
    <row r="120" spans="1:65" s="2" customFormat="1" ht="33" customHeight="1">
      <c r="A120" s="38"/>
      <c r="B120" s="39"/>
      <c r="C120" s="205" t="s">
        <v>186</v>
      </c>
      <c r="D120" s="205" t="s">
        <v>156</v>
      </c>
      <c r="E120" s="206" t="s">
        <v>187</v>
      </c>
      <c r="F120" s="207" t="s">
        <v>188</v>
      </c>
      <c r="G120" s="208" t="s">
        <v>93</v>
      </c>
      <c r="H120" s="209">
        <v>7.067</v>
      </c>
      <c r="I120" s="210"/>
      <c r="J120" s="211">
        <f>ROUND(I120*H120,2)</f>
        <v>0</v>
      </c>
      <c r="K120" s="207" t="s">
        <v>159</v>
      </c>
      <c r="L120" s="44"/>
      <c r="M120" s="212" t="s">
        <v>19</v>
      </c>
      <c r="N120" s="213" t="s">
        <v>45</v>
      </c>
      <c r="O120" s="84"/>
      <c r="P120" s="214">
        <f>O120*H120</f>
        <v>0</v>
      </c>
      <c r="Q120" s="214">
        <v>0</v>
      </c>
      <c r="R120" s="214">
        <f>Q120*H120</f>
        <v>0</v>
      </c>
      <c r="S120" s="214">
        <v>0.33</v>
      </c>
      <c r="T120" s="215">
        <f>S120*H120</f>
        <v>2.33211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6" t="s">
        <v>160</v>
      </c>
      <c r="AT120" s="216" t="s">
        <v>156</v>
      </c>
      <c r="AU120" s="216" t="s">
        <v>84</v>
      </c>
      <c r="AY120" s="17" t="s">
        <v>154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7" t="s">
        <v>82</v>
      </c>
      <c r="BK120" s="217">
        <f>ROUND(I120*H120,2)</f>
        <v>0</v>
      </c>
      <c r="BL120" s="17" t="s">
        <v>160</v>
      </c>
      <c r="BM120" s="216" t="s">
        <v>189</v>
      </c>
    </row>
    <row r="121" spans="1:47" s="2" customFormat="1" ht="12">
      <c r="A121" s="38"/>
      <c r="B121" s="39"/>
      <c r="C121" s="40"/>
      <c r="D121" s="218" t="s">
        <v>162</v>
      </c>
      <c r="E121" s="40"/>
      <c r="F121" s="219" t="s">
        <v>190</v>
      </c>
      <c r="G121" s="40"/>
      <c r="H121" s="40"/>
      <c r="I121" s="220"/>
      <c r="J121" s="40"/>
      <c r="K121" s="40"/>
      <c r="L121" s="44"/>
      <c r="M121" s="221"/>
      <c r="N121" s="222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162</v>
      </c>
      <c r="AU121" s="17" t="s">
        <v>84</v>
      </c>
    </row>
    <row r="122" spans="1:51" s="13" customFormat="1" ht="12">
      <c r="A122" s="13"/>
      <c r="B122" s="223"/>
      <c r="C122" s="224"/>
      <c r="D122" s="225" t="s">
        <v>164</v>
      </c>
      <c r="E122" s="226" t="s">
        <v>19</v>
      </c>
      <c r="F122" s="227" t="s">
        <v>191</v>
      </c>
      <c r="G122" s="224"/>
      <c r="H122" s="228">
        <v>3.867</v>
      </c>
      <c r="I122" s="229"/>
      <c r="J122" s="224"/>
      <c r="K122" s="224"/>
      <c r="L122" s="230"/>
      <c r="M122" s="231"/>
      <c r="N122" s="232"/>
      <c r="O122" s="232"/>
      <c r="P122" s="232"/>
      <c r="Q122" s="232"/>
      <c r="R122" s="232"/>
      <c r="S122" s="232"/>
      <c r="T122" s="23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4" t="s">
        <v>164</v>
      </c>
      <c r="AU122" s="234" t="s">
        <v>84</v>
      </c>
      <c r="AV122" s="13" t="s">
        <v>84</v>
      </c>
      <c r="AW122" s="13" t="s">
        <v>34</v>
      </c>
      <c r="AX122" s="13" t="s">
        <v>74</v>
      </c>
      <c r="AY122" s="234" t="s">
        <v>154</v>
      </c>
    </row>
    <row r="123" spans="1:51" s="13" customFormat="1" ht="12">
      <c r="A123" s="13"/>
      <c r="B123" s="223"/>
      <c r="C123" s="224"/>
      <c r="D123" s="225" t="s">
        <v>164</v>
      </c>
      <c r="E123" s="226" t="s">
        <v>19</v>
      </c>
      <c r="F123" s="227" t="s">
        <v>192</v>
      </c>
      <c r="G123" s="224"/>
      <c r="H123" s="228">
        <v>3.2</v>
      </c>
      <c r="I123" s="229"/>
      <c r="J123" s="224"/>
      <c r="K123" s="224"/>
      <c r="L123" s="230"/>
      <c r="M123" s="231"/>
      <c r="N123" s="232"/>
      <c r="O123" s="232"/>
      <c r="P123" s="232"/>
      <c r="Q123" s="232"/>
      <c r="R123" s="232"/>
      <c r="S123" s="232"/>
      <c r="T123" s="23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4" t="s">
        <v>164</v>
      </c>
      <c r="AU123" s="234" t="s">
        <v>84</v>
      </c>
      <c r="AV123" s="13" t="s">
        <v>84</v>
      </c>
      <c r="AW123" s="13" t="s">
        <v>34</v>
      </c>
      <c r="AX123" s="13" t="s">
        <v>74</v>
      </c>
      <c r="AY123" s="234" t="s">
        <v>154</v>
      </c>
    </row>
    <row r="124" spans="1:65" s="2" customFormat="1" ht="24.15" customHeight="1">
      <c r="A124" s="38"/>
      <c r="B124" s="39"/>
      <c r="C124" s="205" t="s">
        <v>193</v>
      </c>
      <c r="D124" s="205" t="s">
        <v>156</v>
      </c>
      <c r="E124" s="206" t="s">
        <v>194</v>
      </c>
      <c r="F124" s="207" t="s">
        <v>195</v>
      </c>
      <c r="G124" s="208" t="s">
        <v>196</v>
      </c>
      <c r="H124" s="209">
        <v>14.65</v>
      </c>
      <c r="I124" s="210"/>
      <c r="J124" s="211">
        <f>ROUND(I124*H124,2)</f>
        <v>0</v>
      </c>
      <c r="K124" s="207" t="s">
        <v>159</v>
      </c>
      <c r="L124" s="44"/>
      <c r="M124" s="212" t="s">
        <v>19</v>
      </c>
      <c r="N124" s="213" t="s">
        <v>45</v>
      </c>
      <c r="O124" s="84"/>
      <c r="P124" s="214">
        <f>O124*H124</f>
        <v>0</v>
      </c>
      <c r="Q124" s="214">
        <v>0</v>
      </c>
      <c r="R124" s="214">
        <f>Q124*H124</f>
        <v>0</v>
      </c>
      <c r="S124" s="214">
        <v>0.205</v>
      </c>
      <c r="T124" s="215">
        <f>S124*H124</f>
        <v>3.00325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6" t="s">
        <v>160</v>
      </c>
      <c r="AT124" s="216" t="s">
        <v>156</v>
      </c>
      <c r="AU124" s="216" t="s">
        <v>84</v>
      </c>
      <c r="AY124" s="17" t="s">
        <v>154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7" t="s">
        <v>82</v>
      </c>
      <c r="BK124" s="217">
        <f>ROUND(I124*H124,2)</f>
        <v>0</v>
      </c>
      <c r="BL124" s="17" t="s">
        <v>160</v>
      </c>
      <c r="BM124" s="216" t="s">
        <v>197</v>
      </c>
    </row>
    <row r="125" spans="1:47" s="2" customFormat="1" ht="12">
      <c r="A125" s="38"/>
      <c r="B125" s="39"/>
      <c r="C125" s="40"/>
      <c r="D125" s="218" t="s">
        <v>162</v>
      </c>
      <c r="E125" s="40"/>
      <c r="F125" s="219" t="s">
        <v>198</v>
      </c>
      <c r="G125" s="40"/>
      <c r="H125" s="40"/>
      <c r="I125" s="220"/>
      <c r="J125" s="40"/>
      <c r="K125" s="40"/>
      <c r="L125" s="44"/>
      <c r="M125" s="221"/>
      <c r="N125" s="222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162</v>
      </c>
      <c r="AU125" s="17" t="s">
        <v>84</v>
      </c>
    </row>
    <row r="126" spans="1:51" s="13" customFormat="1" ht="12">
      <c r="A126" s="13"/>
      <c r="B126" s="223"/>
      <c r="C126" s="224"/>
      <c r="D126" s="225" t="s">
        <v>164</v>
      </c>
      <c r="E126" s="226" t="s">
        <v>19</v>
      </c>
      <c r="F126" s="227" t="s">
        <v>199</v>
      </c>
      <c r="G126" s="224"/>
      <c r="H126" s="228">
        <v>6.55</v>
      </c>
      <c r="I126" s="229"/>
      <c r="J126" s="224"/>
      <c r="K126" s="224"/>
      <c r="L126" s="230"/>
      <c r="M126" s="231"/>
      <c r="N126" s="232"/>
      <c r="O126" s="232"/>
      <c r="P126" s="232"/>
      <c r="Q126" s="232"/>
      <c r="R126" s="232"/>
      <c r="S126" s="232"/>
      <c r="T126" s="23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4" t="s">
        <v>164</v>
      </c>
      <c r="AU126" s="234" t="s">
        <v>84</v>
      </c>
      <c r="AV126" s="13" t="s">
        <v>84</v>
      </c>
      <c r="AW126" s="13" t="s">
        <v>34</v>
      </c>
      <c r="AX126" s="13" t="s">
        <v>74</v>
      </c>
      <c r="AY126" s="234" t="s">
        <v>154</v>
      </c>
    </row>
    <row r="127" spans="1:51" s="13" customFormat="1" ht="12">
      <c r="A127" s="13"/>
      <c r="B127" s="223"/>
      <c r="C127" s="224"/>
      <c r="D127" s="225" t="s">
        <v>164</v>
      </c>
      <c r="E127" s="226" t="s">
        <v>19</v>
      </c>
      <c r="F127" s="227" t="s">
        <v>200</v>
      </c>
      <c r="G127" s="224"/>
      <c r="H127" s="228">
        <v>8.1</v>
      </c>
      <c r="I127" s="229"/>
      <c r="J127" s="224"/>
      <c r="K127" s="224"/>
      <c r="L127" s="230"/>
      <c r="M127" s="231"/>
      <c r="N127" s="232"/>
      <c r="O127" s="232"/>
      <c r="P127" s="232"/>
      <c r="Q127" s="232"/>
      <c r="R127" s="232"/>
      <c r="S127" s="232"/>
      <c r="T127" s="23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4" t="s">
        <v>164</v>
      </c>
      <c r="AU127" s="234" t="s">
        <v>84</v>
      </c>
      <c r="AV127" s="13" t="s">
        <v>84</v>
      </c>
      <c r="AW127" s="13" t="s">
        <v>34</v>
      </c>
      <c r="AX127" s="13" t="s">
        <v>74</v>
      </c>
      <c r="AY127" s="234" t="s">
        <v>154</v>
      </c>
    </row>
    <row r="128" spans="1:65" s="2" customFormat="1" ht="16.5" customHeight="1">
      <c r="A128" s="38"/>
      <c r="B128" s="39"/>
      <c r="C128" s="205" t="s">
        <v>201</v>
      </c>
      <c r="D128" s="205" t="s">
        <v>156</v>
      </c>
      <c r="E128" s="206" t="s">
        <v>202</v>
      </c>
      <c r="F128" s="207" t="s">
        <v>203</v>
      </c>
      <c r="G128" s="208" t="s">
        <v>204</v>
      </c>
      <c r="H128" s="209">
        <v>2.465</v>
      </c>
      <c r="I128" s="210"/>
      <c r="J128" s="211">
        <f>ROUND(I128*H128,2)</f>
        <v>0</v>
      </c>
      <c r="K128" s="207" t="s">
        <v>159</v>
      </c>
      <c r="L128" s="44"/>
      <c r="M128" s="212" t="s">
        <v>19</v>
      </c>
      <c r="N128" s="213" t="s">
        <v>45</v>
      </c>
      <c r="O128" s="84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16" t="s">
        <v>160</v>
      </c>
      <c r="AT128" s="216" t="s">
        <v>156</v>
      </c>
      <c r="AU128" s="216" t="s">
        <v>84</v>
      </c>
      <c r="AY128" s="17" t="s">
        <v>154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7" t="s">
        <v>82</v>
      </c>
      <c r="BK128" s="217">
        <f>ROUND(I128*H128,2)</f>
        <v>0</v>
      </c>
      <c r="BL128" s="17" t="s">
        <v>160</v>
      </c>
      <c r="BM128" s="216" t="s">
        <v>205</v>
      </c>
    </row>
    <row r="129" spans="1:47" s="2" customFormat="1" ht="12">
      <c r="A129" s="38"/>
      <c r="B129" s="39"/>
      <c r="C129" s="40"/>
      <c r="D129" s="218" t="s">
        <v>162</v>
      </c>
      <c r="E129" s="40"/>
      <c r="F129" s="219" t="s">
        <v>206</v>
      </c>
      <c r="G129" s="40"/>
      <c r="H129" s="40"/>
      <c r="I129" s="220"/>
      <c r="J129" s="40"/>
      <c r="K129" s="40"/>
      <c r="L129" s="44"/>
      <c r="M129" s="221"/>
      <c r="N129" s="222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162</v>
      </c>
      <c r="AU129" s="17" t="s">
        <v>84</v>
      </c>
    </row>
    <row r="130" spans="1:51" s="13" customFormat="1" ht="12">
      <c r="A130" s="13"/>
      <c r="B130" s="223"/>
      <c r="C130" s="224"/>
      <c r="D130" s="225" t="s">
        <v>164</v>
      </c>
      <c r="E130" s="226" t="s">
        <v>19</v>
      </c>
      <c r="F130" s="227" t="s">
        <v>207</v>
      </c>
      <c r="G130" s="224"/>
      <c r="H130" s="228">
        <v>2.465</v>
      </c>
      <c r="I130" s="229"/>
      <c r="J130" s="224"/>
      <c r="K130" s="224"/>
      <c r="L130" s="230"/>
      <c r="M130" s="231"/>
      <c r="N130" s="232"/>
      <c r="O130" s="232"/>
      <c r="P130" s="232"/>
      <c r="Q130" s="232"/>
      <c r="R130" s="232"/>
      <c r="S130" s="232"/>
      <c r="T130" s="23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4" t="s">
        <v>164</v>
      </c>
      <c r="AU130" s="234" t="s">
        <v>84</v>
      </c>
      <c r="AV130" s="13" t="s">
        <v>84</v>
      </c>
      <c r="AW130" s="13" t="s">
        <v>34</v>
      </c>
      <c r="AX130" s="13" t="s">
        <v>74</v>
      </c>
      <c r="AY130" s="234" t="s">
        <v>154</v>
      </c>
    </row>
    <row r="131" spans="1:65" s="2" customFormat="1" ht="24.15" customHeight="1">
      <c r="A131" s="38"/>
      <c r="B131" s="39"/>
      <c r="C131" s="205" t="s">
        <v>208</v>
      </c>
      <c r="D131" s="205" t="s">
        <v>156</v>
      </c>
      <c r="E131" s="206" t="s">
        <v>209</v>
      </c>
      <c r="F131" s="207" t="s">
        <v>210</v>
      </c>
      <c r="G131" s="208" t="s">
        <v>204</v>
      </c>
      <c r="H131" s="209">
        <v>13.062</v>
      </c>
      <c r="I131" s="210"/>
      <c r="J131" s="211">
        <f>ROUND(I131*H131,2)</f>
        <v>0</v>
      </c>
      <c r="K131" s="207" t="s">
        <v>159</v>
      </c>
      <c r="L131" s="44"/>
      <c r="M131" s="212" t="s">
        <v>19</v>
      </c>
      <c r="N131" s="213" t="s">
        <v>45</v>
      </c>
      <c r="O131" s="84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6" t="s">
        <v>160</v>
      </c>
      <c r="AT131" s="216" t="s">
        <v>156</v>
      </c>
      <c r="AU131" s="216" t="s">
        <v>84</v>
      </c>
      <c r="AY131" s="17" t="s">
        <v>154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7" t="s">
        <v>82</v>
      </c>
      <c r="BK131" s="217">
        <f>ROUND(I131*H131,2)</f>
        <v>0</v>
      </c>
      <c r="BL131" s="17" t="s">
        <v>160</v>
      </c>
      <c r="BM131" s="216" t="s">
        <v>211</v>
      </c>
    </row>
    <row r="132" spans="1:47" s="2" customFormat="1" ht="12">
      <c r="A132" s="38"/>
      <c r="B132" s="39"/>
      <c r="C132" s="40"/>
      <c r="D132" s="218" t="s">
        <v>162</v>
      </c>
      <c r="E132" s="40"/>
      <c r="F132" s="219" t="s">
        <v>212</v>
      </c>
      <c r="G132" s="40"/>
      <c r="H132" s="40"/>
      <c r="I132" s="220"/>
      <c r="J132" s="40"/>
      <c r="K132" s="40"/>
      <c r="L132" s="44"/>
      <c r="M132" s="221"/>
      <c r="N132" s="222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162</v>
      </c>
      <c r="AU132" s="17" t="s">
        <v>84</v>
      </c>
    </row>
    <row r="133" spans="1:51" s="13" customFormat="1" ht="12">
      <c r="A133" s="13"/>
      <c r="B133" s="223"/>
      <c r="C133" s="224"/>
      <c r="D133" s="225" t="s">
        <v>164</v>
      </c>
      <c r="E133" s="226" t="s">
        <v>19</v>
      </c>
      <c r="F133" s="227" t="s">
        <v>213</v>
      </c>
      <c r="G133" s="224"/>
      <c r="H133" s="228">
        <v>6.489</v>
      </c>
      <c r="I133" s="229"/>
      <c r="J133" s="224"/>
      <c r="K133" s="224"/>
      <c r="L133" s="230"/>
      <c r="M133" s="231"/>
      <c r="N133" s="232"/>
      <c r="O133" s="232"/>
      <c r="P133" s="232"/>
      <c r="Q133" s="232"/>
      <c r="R133" s="232"/>
      <c r="S133" s="232"/>
      <c r="T133" s="23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4" t="s">
        <v>164</v>
      </c>
      <c r="AU133" s="234" t="s">
        <v>84</v>
      </c>
      <c r="AV133" s="13" t="s">
        <v>84</v>
      </c>
      <c r="AW133" s="13" t="s">
        <v>34</v>
      </c>
      <c r="AX133" s="13" t="s">
        <v>74</v>
      </c>
      <c r="AY133" s="234" t="s">
        <v>154</v>
      </c>
    </row>
    <row r="134" spans="1:51" s="13" customFormat="1" ht="12">
      <c r="A134" s="13"/>
      <c r="B134" s="223"/>
      <c r="C134" s="224"/>
      <c r="D134" s="225" t="s">
        <v>164</v>
      </c>
      <c r="E134" s="226" t="s">
        <v>19</v>
      </c>
      <c r="F134" s="227" t="s">
        <v>214</v>
      </c>
      <c r="G134" s="224"/>
      <c r="H134" s="228">
        <v>7.371</v>
      </c>
      <c r="I134" s="229"/>
      <c r="J134" s="224"/>
      <c r="K134" s="224"/>
      <c r="L134" s="230"/>
      <c r="M134" s="231"/>
      <c r="N134" s="232"/>
      <c r="O134" s="232"/>
      <c r="P134" s="232"/>
      <c r="Q134" s="232"/>
      <c r="R134" s="232"/>
      <c r="S134" s="232"/>
      <c r="T134" s="23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4" t="s">
        <v>164</v>
      </c>
      <c r="AU134" s="234" t="s">
        <v>84</v>
      </c>
      <c r="AV134" s="13" t="s">
        <v>84</v>
      </c>
      <c r="AW134" s="13" t="s">
        <v>34</v>
      </c>
      <c r="AX134" s="13" t="s">
        <v>74</v>
      </c>
      <c r="AY134" s="234" t="s">
        <v>154</v>
      </c>
    </row>
    <row r="135" spans="1:51" s="13" customFormat="1" ht="12">
      <c r="A135" s="13"/>
      <c r="B135" s="223"/>
      <c r="C135" s="224"/>
      <c r="D135" s="225" t="s">
        <v>164</v>
      </c>
      <c r="E135" s="226" t="s">
        <v>19</v>
      </c>
      <c r="F135" s="227" t="s">
        <v>215</v>
      </c>
      <c r="G135" s="224"/>
      <c r="H135" s="228">
        <v>-0.798</v>
      </c>
      <c r="I135" s="229"/>
      <c r="J135" s="224"/>
      <c r="K135" s="224"/>
      <c r="L135" s="230"/>
      <c r="M135" s="231"/>
      <c r="N135" s="232"/>
      <c r="O135" s="232"/>
      <c r="P135" s="232"/>
      <c r="Q135" s="232"/>
      <c r="R135" s="232"/>
      <c r="S135" s="232"/>
      <c r="T135" s="23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4" t="s">
        <v>164</v>
      </c>
      <c r="AU135" s="234" t="s">
        <v>84</v>
      </c>
      <c r="AV135" s="13" t="s">
        <v>84</v>
      </c>
      <c r="AW135" s="13" t="s">
        <v>34</v>
      </c>
      <c r="AX135" s="13" t="s">
        <v>74</v>
      </c>
      <c r="AY135" s="234" t="s">
        <v>154</v>
      </c>
    </row>
    <row r="136" spans="1:65" s="2" customFormat="1" ht="37.8" customHeight="1">
      <c r="A136" s="38"/>
      <c r="B136" s="39"/>
      <c r="C136" s="205" t="s">
        <v>216</v>
      </c>
      <c r="D136" s="205" t="s">
        <v>156</v>
      </c>
      <c r="E136" s="206" t="s">
        <v>217</v>
      </c>
      <c r="F136" s="207" t="s">
        <v>218</v>
      </c>
      <c r="G136" s="208" t="s">
        <v>204</v>
      </c>
      <c r="H136" s="209">
        <v>25.933</v>
      </c>
      <c r="I136" s="210"/>
      <c r="J136" s="211">
        <f>ROUND(I136*H136,2)</f>
        <v>0</v>
      </c>
      <c r="K136" s="207" t="s">
        <v>159</v>
      </c>
      <c r="L136" s="44"/>
      <c r="M136" s="212" t="s">
        <v>19</v>
      </c>
      <c r="N136" s="213" t="s">
        <v>45</v>
      </c>
      <c r="O136" s="84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16" t="s">
        <v>160</v>
      </c>
      <c r="AT136" s="216" t="s">
        <v>156</v>
      </c>
      <c r="AU136" s="216" t="s">
        <v>84</v>
      </c>
      <c r="AY136" s="17" t="s">
        <v>154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7" t="s">
        <v>82</v>
      </c>
      <c r="BK136" s="217">
        <f>ROUND(I136*H136,2)</f>
        <v>0</v>
      </c>
      <c r="BL136" s="17" t="s">
        <v>160</v>
      </c>
      <c r="BM136" s="216" t="s">
        <v>219</v>
      </c>
    </row>
    <row r="137" spans="1:47" s="2" customFormat="1" ht="12">
      <c r="A137" s="38"/>
      <c r="B137" s="39"/>
      <c r="C137" s="40"/>
      <c r="D137" s="218" t="s">
        <v>162</v>
      </c>
      <c r="E137" s="40"/>
      <c r="F137" s="219" t="s">
        <v>220</v>
      </c>
      <c r="G137" s="40"/>
      <c r="H137" s="40"/>
      <c r="I137" s="220"/>
      <c r="J137" s="40"/>
      <c r="K137" s="40"/>
      <c r="L137" s="44"/>
      <c r="M137" s="221"/>
      <c r="N137" s="222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162</v>
      </c>
      <c r="AU137" s="17" t="s">
        <v>84</v>
      </c>
    </row>
    <row r="138" spans="1:51" s="13" customFormat="1" ht="12">
      <c r="A138" s="13"/>
      <c r="B138" s="223"/>
      <c r="C138" s="224"/>
      <c r="D138" s="225" t="s">
        <v>164</v>
      </c>
      <c r="E138" s="226" t="s">
        <v>19</v>
      </c>
      <c r="F138" s="227" t="s">
        <v>221</v>
      </c>
      <c r="G138" s="224"/>
      <c r="H138" s="228">
        <v>15.527</v>
      </c>
      <c r="I138" s="229"/>
      <c r="J138" s="224"/>
      <c r="K138" s="224"/>
      <c r="L138" s="230"/>
      <c r="M138" s="231"/>
      <c r="N138" s="232"/>
      <c r="O138" s="232"/>
      <c r="P138" s="232"/>
      <c r="Q138" s="232"/>
      <c r="R138" s="232"/>
      <c r="S138" s="232"/>
      <c r="T138" s="23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4" t="s">
        <v>164</v>
      </c>
      <c r="AU138" s="234" t="s">
        <v>84</v>
      </c>
      <c r="AV138" s="13" t="s">
        <v>84</v>
      </c>
      <c r="AW138" s="13" t="s">
        <v>34</v>
      </c>
      <c r="AX138" s="13" t="s">
        <v>74</v>
      </c>
      <c r="AY138" s="234" t="s">
        <v>154</v>
      </c>
    </row>
    <row r="139" spans="1:51" s="13" customFormat="1" ht="12">
      <c r="A139" s="13"/>
      <c r="B139" s="223"/>
      <c r="C139" s="224"/>
      <c r="D139" s="225" t="s">
        <v>164</v>
      </c>
      <c r="E139" s="226" t="s">
        <v>19</v>
      </c>
      <c r="F139" s="227" t="s">
        <v>222</v>
      </c>
      <c r="G139" s="224"/>
      <c r="H139" s="228">
        <v>-10.406</v>
      </c>
      <c r="I139" s="229"/>
      <c r="J139" s="224"/>
      <c r="K139" s="224"/>
      <c r="L139" s="230"/>
      <c r="M139" s="231"/>
      <c r="N139" s="232"/>
      <c r="O139" s="232"/>
      <c r="P139" s="232"/>
      <c r="Q139" s="232"/>
      <c r="R139" s="232"/>
      <c r="S139" s="232"/>
      <c r="T139" s="23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4" t="s">
        <v>164</v>
      </c>
      <c r="AU139" s="234" t="s">
        <v>84</v>
      </c>
      <c r="AV139" s="13" t="s">
        <v>84</v>
      </c>
      <c r="AW139" s="13" t="s">
        <v>34</v>
      </c>
      <c r="AX139" s="13" t="s">
        <v>74</v>
      </c>
      <c r="AY139" s="234" t="s">
        <v>154</v>
      </c>
    </row>
    <row r="140" spans="1:51" s="13" customFormat="1" ht="12">
      <c r="A140" s="13"/>
      <c r="B140" s="223"/>
      <c r="C140" s="224"/>
      <c r="D140" s="225" t="s">
        <v>164</v>
      </c>
      <c r="E140" s="226" t="s">
        <v>19</v>
      </c>
      <c r="F140" s="227" t="s">
        <v>223</v>
      </c>
      <c r="G140" s="224"/>
      <c r="H140" s="228">
        <v>20.812</v>
      </c>
      <c r="I140" s="229"/>
      <c r="J140" s="224"/>
      <c r="K140" s="224"/>
      <c r="L140" s="230"/>
      <c r="M140" s="231"/>
      <c r="N140" s="232"/>
      <c r="O140" s="232"/>
      <c r="P140" s="232"/>
      <c r="Q140" s="232"/>
      <c r="R140" s="232"/>
      <c r="S140" s="232"/>
      <c r="T140" s="23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4" t="s">
        <v>164</v>
      </c>
      <c r="AU140" s="234" t="s">
        <v>84</v>
      </c>
      <c r="AV140" s="13" t="s">
        <v>84</v>
      </c>
      <c r="AW140" s="13" t="s">
        <v>34</v>
      </c>
      <c r="AX140" s="13" t="s">
        <v>74</v>
      </c>
      <c r="AY140" s="234" t="s">
        <v>154</v>
      </c>
    </row>
    <row r="141" spans="1:65" s="2" customFormat="1" ht="24.15" customHeight="1">
      <c r="A141" s="38"/>
      <c r="B141" s="39"/>
      <c r="C141" s="205" t="s">
        <v>224</v>
      </c>
      <c r="D141" s="205" t="s">
        <v>156</v>
      </c>
      <c r="E141" s="206" t="s">
        <v>225</v>
      </c>
      <c r="F141" s="207" t="s">
        <v>226</v>
      </c>
      <c r="G141" s="208" t="s">
        <v>204</v>
      </c>
      <c r="H141" s="209">
        <v>10.406</v>
      </c>
      <c r="I141" s="210"/>
      <c r="J141" s="211">
        <f>ROUND(I141*H141,2)</f>
        <v>0</v>
      </c>
      <c r="K141" s="207" t="s">
        <v>159</v>
      </c>
      <c r="L141" s="44"/>
      <c r="M141" s="212" t="s">
        <v>19</v>
      </c>
      <c r="N141" s="213" t="s">
        <v>45</v>
      </c>
      <c r="O141" s="84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6" t="s">
        <v>160</v>
      </c>
      <c r="AT141" s="216" t="s">
        <v>156</v>
      </c>
      <c r="AU141" s="216" t="s">
        <v>84</v>
      </c>
      <c r="AY141" s="17" t="s">
        <v>154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7" t="s">
        <v>82</v>
      </c>
      <c r="BK141" s="217">
        <f>ROUND(I141*H141,2)</f>
        <v>0</v>
      </c>
      <c r="BL141" s="17" t="s">
        <v>160</v>
      </c>
      <c r="BM141" s="216" t="s">
        <v>227</v>
      </c>
    </row>
    <row r="142" spans="1:47" s="2" customFormat="1" ht="12">
      <c r="A142" s="38"/>
      <c r="B142" s="39"/>
      <c r="C142" s="40"/>
      <c r="D142" s="218" t="s">
        <v>162</v>
      </c>
      <c r="E142" s="40"/>
      <c r="F142" s="219" t="s">
        <v>228</v>
      </c>
      <c r="G142" s="40"/>
      <c r="H142" s="40"/>
      <c r="I142" s="220"/>
      <c r="J142" s="40"/>
      <c r="K142" s="40"/>
      <c r="L142" s="44"/>
      <c r="M142" s="221"/>
      <c r="N142" s="222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162</v>
      </c>
      <c r="AU142" s="17" t="s">
        <v>84</v>
      </c>
    </row>
    <row r="143" spans="1:51" s="13" customFormat="1" ht="12">
      <c r="A143" s="13"/>
      <c r="B143" s="223"/>
      <c r="C143" s="224"/>
      <c r="D143" s="225" t="s">
        <v>164</v>
      </c>
      <c r="E143" s="226" t="s">
        <v>19</v>
      </c>
      <c r="F143" s="227" t="s">
        <v>229</v>
      </c>
      <c r="G143" s="224"/>
      <c r="H143" s="228">
        <v>10.406</v>
      </c>
      <c r="I143" s="229"/>
      <c r="J143" s="224"/>
      <c r="K143" s="224"/>
      <c r="L143" s="230"/>
      <c r="M143" s="231"/>
      <c r="N143" s="232"/>
      <c r="O143" s="232"/>
      <c r="P143" s="232"/>
      <c r="Q143" s="232"/>
      <c r="R143" s="232"/>
      <c r="S143" s="232"/>
      <c r="T143" s="23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4" t="s">
        <v>164</v>
      </c>
      <c r="AU143" s="234" t="s">
        <v>84</v>
      </c>
      <c r="AV143" s="13" t="s">
        <v>84</v>
      </c>
      <c r="AW143" s="13" t="s">
        <v>34</v>
      </c>
      <c r="AX143" s="13" t="s">
        <v>74</v>
      </c>
      <c r="AY143" s="234" t="s">
        <v>154</v>
      </c>
    </row>
    <row r="144" spans="1:65" s="2" customFormat="1" ht="24.15" customHeight="1">
      <c r="A144" s="38"/>
      <c r="B144" s="39"/>
      <c r="C144" s="205" t="s">
        <v>230</v>
      </c>
      <c r="D144" s="205" t="s">
        <v>156</v>
      </c>
      <c r="E144" s="206" t="s">
        <v>231</v>
      </c>
      <c r="F144" s="207" t="s">
        <v>232</v>
      </c>
      <c r="G144" s="208" t="s">
        <v>233</v>
      </c>
      <c r="H144" s="209">
        <v>9.218</v>
      </c>
      <c r="I144" s="210"/>
      <c r="J144" s="211">
        <f>ROUND(I144*H144,2)</f>
        <v>0</v>
      </c>
      <c r="K144" s="207" t="s">
        <v>159</v>
      </c>
      <c r="L144" s="44"/>
      <c r="M144" s="212" t="s">
        <v>19</v>
      </c>
      <c r="N144" s="213" t="s">
        <v>45</v>
      </c>
      <c r="O144" s="84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16" t="s">
        <v>160</v>
      </c>
      <c r="AT144" s="216" t="s">
        <v>156</v>
      </c>
      <c r="AU144" s="216" t="s">
        <v>84</v>
      </c>
      <c r="AY144" s="17" t="s">
        <v>154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7" t="s">
        <v>82</v>
      </c>
      <c r="BK144" s="217">
        <f>ROUND(I144*H144,2)</f>
        <v>0</v>
      </c>
      <c r="BL144" s="17" t="s">
        <v>160</v>
      </c>
      <c r="BM144" s="216" t="s">
        <v>234</v>
      </c>
    </row>
    <row r="145" spans="1:47" s="2" customFormat="1" ht="12">
      <c r="A145" s="38"/>
      <c r="B145" s="39"/>
      <c r="C145" s="40"/>
      <c r="D145" s="218" t="s">
        <v>162</v>
      </c>
      <c r="E145" s="40"/>
      <c r="F145" s="219" t="s">
        <v>235</v>
      </c>
      <c r="G145" s="40"/>
      <c r="H145" s="40"/>
      <c r="I145" s="220"/>
      <c r="J145" s="40"/>
      <c r="K145" s="40"/>
      <c r="L145" s="44"/>
      <c r="M145" s="221"/>
      <c r="N145" s="222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162</v>
      </c>
      <c r="AU145" s="17" t="s">
        <v>84</v>
      </c>
    </row>
    <row r="146" spans="1:51" s="13" customFormat="1" ht="12">
      <c r="A146" s="13"/>
      <c r="B146" s="223"/>
      <c r="C146" s="224"/>
      <c r="D146" s="225" t="s">
        <v>164</v>
      </c>
      <c r="E146" s="226" t="s">
        <v>19</v>
      </c>
      <c r="F146" s="227" t="s">
        <v>236</v>
      </c>
      <c r="G146" s="224"/>
      <c r="H146" s="228">
        <v>9.218</v>
      </c>
      <c r="I146" s="229"/>
      <c r="J146" s="224"/>
      <c r="K146" s="224"/>
      <c r="L146" s="230"/>
      <c r="M146" s="231"/>
      <c r="N146" s="232"/>
      <c r="O146" s="232"/>
      <c r="P146" s="232"/>
      <c r="Q146" s="232"/>
      <c r="R146" s="232"/>
      <c r="S146" s="232"/>
      <c r="T146" s="23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4" t="s">
        <v>164</v>
      </c>
      <c r="AU146" s="234" t="s">
        <v>84</v>
      </c>
      <c r="AV146" s="13" t="s">
        <v>84</v>
      </c>
      <c r="AW146" s="13" t="s">
        <v>34</v>
      </c>
      <c r="AX146" s="13" t="s">
        <v>74</v>
      </c>
      <c r="AY146" s="234" t="s">
        <v>154</v>
      </c>
    </row>
    <row r="147" spans="1:65" s="2" customFormat="1" ht="24.15" customHeight="1">
      <c r="A147" s="38"/>
      <c r="B147" s="39"/>
      <c r="C147" s="205" t="s">
        <v>237</v>
      </c>
      <c r="D147" s="205" t="s">
        <v>156</v>
      </c>
      <c r="E147" s="206" t="s">
        <v>238</v>
      </c>
      <c r="F147" s="207" t="s">
        <v>239</v>
      </c>
      <c r="G147" s="208" t="s">
        <v>204</v>
      </c>
      <c r="H147" s="209">
        <v>10.406</v>
      </c>
      <c r="I147" s="210"/>
      <c r="J147" s="211">
        <f>ROUND(I147*H147,2)</f>
        <v>0</v>
      </c>
      <c r="K147" s="207" t="s">
        <v>159</v>
      </c>
      <c r="L147" s="44"/>
      <c r="M147" s="212" t="s">
        <v>19</v>
      </c>
      <c r="N147" s="213" t="s">
        <v>45</v>
      </c>
      <c r="O147" s="84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16" t="s">
        <v>160</v>
      </c>
      <c r="AT147" s="216" t="s">
        <v>156</v>
      </c>
      <c r="AU147" s="216" t="s">
        <v>84</v>
      </c>
      <c r="AY147" s="17" t="s">
        <v>154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7" t="s">
        <v>82</v>
      </c>
      <c r="BK147" s="217">
        <f>ROUND(I147*H147,2)</f>
        <v>0</v>
      </c>
      <c r="BL147" s="17" t="s">
        <v>160</v>
      </c>
      <c r="BM147" s="216" t="s">
        <v>240</v>
      </c>
    </row>
    <row r="148" spans="1:47" s="2" customFormat="1" ht="12">
      <c r="A148" s="38"/>
      <c r="B148" s="39"/>
      <c r="C148" s="40"/>
      <c r="D148" s="218" t="s">
        <v>162</v>
      </c>
      <c r="E148" s="40"/>
      <c r="F148" s="219" t="s">
        <v>241</v>
      </c>
      <c r="G148" s="40"/>
      <c r="H148" s="40"/>
      <c r="I148" s="220"/>
      <c r="J148" s="40"/>
      <c r="K148" s="40"/>
      <c r="L148" s="44"/>
      <c r="M148" s="221"/>
      <c r="N148" s="222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162</v>
      </c>
      <c r="AU148" s="17" t="s">
        <v>84</v>
      </c>
    </row>
    <row r="149" spans="1:51" s="13" customFormat="1" ht="12">
      <c r="A149" s="13"/>
      <c r="B149" s="223"/>
      <c r="C149" s="224"/>
      <c r="D149" s="225" t="s">
        <v>164</v>
      </c>
      <c r="E149" s="226" t="s">
        <v>19</v>
      </c>
      <c r="F149" s="227" t="s">
        <v>242</v>
      </c>
      <c r="G149" s="224"/>
      <c r="H149" s="228">
        <v>13.062</v>
      </c>
      <c r="I149" s="229"/>
      <c r="J149" s="224"/>
      <c r="K149" s="224"/>
      <c r="L149" s="230"/>
      <c r="M149" s="231"/>
      <c r="N149" s="232"/>
      <c r="O149" s="232"/>
      <c r="P149" s="232"/>
      <c r="Q149" s="232"/>
      <c r="R149" s="232"/>
      <c r="S149" s="232"/>
      <c r="T149" s="23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4" t="s">
        <v>164</v>
      </c>
      <c r="AU149" s="234" t="s">
        <v>84</v>
      </c>
      <c r="AV149" s="13" t="s">
        <v>84</v>
      </c>
      <c r="AW149" s="13" t="s">
        <v>34</v>
      </c>
      <c r="AX149" s="13" t="s">
        <v>74</v>
      </c>
      <c r="AY149" s="234" t="s">
        <v>154</v>
      </c>
    </row>
    <row r="150" spans="1:51" s="13" customFormat="1" ht="12">
      <c r="A150" s="13"/>
      <c r="B150" s="223"/>
      <c r="C150" s="224"/>
      <c r="D150" s="225" t="s">
        <v>164</v>
      </c>
      <c r="E150" s="226" t="s">
        <v>19</v>
      </c>
      <c r="F150" s="227" t="s">
        <v>243</v>
      </c>
      <c r="G150" s="224"/>
      <c r="H150" s="228">
        <v>-2.656</v>
      </c>
      <c r="I150" s="229"/>
      <c r="J150" s="224"/>
      <c r="K150" s="224"/>
      <c r="L150" s="230"/>
      <c r="M150" s="231"/>
      <c r="N150" s="232"/>
      <c r="O150" s="232"/>
      <c r="P150" s="232"/>
      <c r="Q150" s="232"/>
      <c r="R150" s="232"/>
      <c r="S150" s="232"/>
      <c r="T150" s="23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4" t="s">
        <v>164</v>
      </c>
      <c r="AU150" s="234" t="s">
        <v>84</v>
      </c>
      <c r="AV150" s="13" t="s">
        <v>84</v>
      </c>
      <c r="AW150" s="13" t="s">
        <v>34</v>
      </c>
      <c r="AX150" s="13" t="s">
        <v>74</v>
      </c>
      <c r="AY150" s="234" t="s">
        <v>154</v>
      </c>
    </row>
    <row r="151" spans="1:65" s="2" customFormat="1" ht="21.75" customHeight="1">
      <c r="A151" s="38"/>
      <c r="B151" s="39"/>
      <c r="C151" s="205" t="s">
        <v>244</v>
      </c>
      <c r="D151" s="205" t="s">
        <v>156</v>
      </c>
      <c r="E151" s="206" t="s">
        <v>245</v>
      </c>
      <c r="F151" s="207" t="s">
        <v>246</v>
      </c>
      <c r="G151" s="208" t="s">
        <v>93</v>
      </c>
      <c r="H151" s="209">
        <v>67.404</v>
      </c>
      <c r="I151" s="210"/>
      <c r="J151" s="211">
        <f>ROUND(I151*H151,2)</f>
        <v>0</v>
      </c>
      <c r="K151" s="207" t="s">
        <v>159</v>
      </c>
      <c r="L151" s="44"/>
      <c r="M151" s="212" t="s">
        <v>19</v>
      </c>
      <c r="N151" s="213" t="s">
        <v>45</v>
      </c>
      <c r="O151" s="84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16" t="s">
        <v>160</v>
      </c>
      <c r="AT151" s="216" t="s">
        <v>156</v>
      </c>
      <c r="AU151" s="216" t="s">
        <v>84</v>
      </c>
      <c r="AY151" s="17" t="s">
        <v>154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7" t="s">
        <v>82</v>
      </c>
      <c r="BK151" s="217">
        <f>ROUND(I151*H151,2)</f>
        <v>0</v>
      </c>
      <c r="BL151" s="17" t="s">
        <v>160</v>
      </c>
      <c r="BM151" s="216" t="s">
        <v>247</v>
      </c>
    </row>
    <row r="152" spans="1:47" s="2" customFormat="1" ht="12">
      <c r="A152" s="38"/>
      <c r="B152" s="39"/>
      <c r="C152" s="40"/>
      <c r="D152" s="218" t="s">
        <v>162</v>
      </c>
      <c r="E152" s="40"/>
      <c r="F152" s="219" t="s">
        <v>248</v>
      </c>
      <c r="G152" s="40"/>
      <c r="H152" s="40"/>
      <c r="I152" s="220"/>
      <c r="J152" s="40"/>
      <c r="K152" s="40"/>
      <c r="L152" s="44"/>
      <c r="M152" s="221"/>
      <c r="N152" s="222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162</v>
      </c>
      <c r="AU152" s="17" t="s">
        <v>84</v>
      </c>
    </row>
    <row r="153" spans="1:51" s="13" customFormat="1" ht="12">
      <c r="A153" s="13"/>
      <c r="B153" s="223"/>
      <c r="C153" s="224"/>
      <c r="D153" s="225" t="s">
        <v>164</v>
      </c>
      <c r="E153" s="226" t="s">
        <v>19</v>
      </c>
      <c r="F153" s="227" t="s">
        <v>249</v>
      </c>
      <c r="G153" s="224"/>
      <c r="H153" s="228">
        <v>22.742</v>
      </c>
      <c r="I153" s="229"/>
      <c r="J153" s="224"/>
      <c r="K153" s="224"/>
      <c r="L153" s="230"/>
      <c r="M153" s="231"/>
      <c r="N153" s="232"/>
      <c r="O153" s="232"/>
      <c r="P153" s="232"/>
      <c r="Q153" s="232"/>
      <c r="R153" s="232"/>
      <c r="S153" s="232"/>
      <c r="T153" s="23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4" t="s">
        <v>164</v>
      </c>
      <c r="AU153" s="234" t="s">
        <v>84</v>
      </c>
      <c r="AV153" s="13" t="s">
        <v>84</v>
      </c>
      <c r="AW153" s="13" t="s">
        <v>34</v>
      </c>
      <c r="AX153" s="13" t="s">
        <v>74</v>
      </c>
      <c r="AY153" s="234" t="s">
        <v>154</v>
      </c>
    </row>
    <row r="154" spans="1:51" s="13" customFormat="1" ht="12">
      <c r="A154" s="13"/>
      <c r="B154" s="223"/>
      <c r="C154" s="224"/>
      <c r="D154" s="225" t="s">
        <v>164</v>
      </c>
      <c r="E154" s="226" t="s">
        <v>19</v>
      </c>
      <c r="F154" s="227" t="s">
        <v>191</v>
      </c>
      <c r="G154" s="224"/>
      <c r="H154" s="228">
        <v>3.867</v>
      </c>
      <c r="I154" s="229"/>
      <c r="J154" s="224"/>
      <c r="K154" s="224"/>
      <c r="L154" s="230"/>
      <c r="M154" s="231"/>
      <c r="N154" s="232"/>
      <c r="O154" s="232"/>
      <c r="P154" s="232"/>
      <c r="Q154" s="232"/>
      <c r="R154" s="232"/>
      <c r="S154" s="232"/>
      <c r="T154" s="23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4" t="s">
        <v>164</v>
      </c>
      <c r="AU154" s="234" t="s">
        <v>84</v>
      </c>
      <c r="AV154" s="13" t="s">
        <v>84</v>
      </c>
      <c r="AW154" s="13" t="s">
        <v>34</v>
      </c>
      <c r="AX154" s="13" t="s">
        <v>74</v>
      </c>
      <c r="AY154" s="234" t="s">
        <v>154</v>
      </c>
    </row>
    <row r="155" spans="1:51" s="13" customFormat="1" ht="12">
      <c r="A155" s="13"/>
      <c r="B155" s="223"/>
      <c r="C155" s="224"/>
      <c r="D155" s="225" t="s">
        <v>164</v>
      </c>
      <c r="E155" s="226" t="s">
        <v>19</v>
      </c>
      <c r="F155" s="227" t="s">
        <v>250</v>
      </c>
      <c r="G155" s="224"/>
      <c r="H155" s="228">
        <v>3.2</v>
      </c>
      <c r="I155" s="229"/>
      <c r="J155" s="224"/>
      <c r="K155" s="224"/>
      <c r="L155" s="230"/>
      <c r="M155" s="231"/>
      <c r="N155" s="232"/>
      <c r="O155" s="232"/>
      <c r="P155" s="232"/>
      <c r="Q155" s="232"/>
      <c r="R155" s="232"/>
      <c r="S155" s="232"/>
      <c r="T155" s="23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4" t="s">
        <v>164</v>
      </c>
      <c r="AU155" s="234" t="s">
        <v>84</v>
      </c>
      <c r="AV155" s="13" t="s">
        <v>84</v>
      </c>
      <c r="AW155" s="13" t="s">
        <v>34</v>
      </c>
      <c r="AX155" s="13" t="s">
        <v>74</v>
      </c>
      <c r="AY155" s="234" t="s">
        <v>154</v>
      </c>
    </row>
    <row r="156" spans="1:51" s="13" customFormat="1" ht="12">
      <c r="A156" s="13"/>
      <c r="B156" s="223"/>
      <c r="C156" s="224"/>
      <c r="D156" s="225" t="s">
        <v>164</v>
      </c>
      <c r="E156" s="226" t="s">
        <v>19</v>
      </c>
      <c r="F156" s="227" t="s">
        <v>251</v>
      </c>
      <c r="G156" s="224"/>
      <c r="H156" s="228">
        <v>7.6</v>
      </c>
      <c r="I156" s="229"/>
      <c r="J156" s="224"/>
      <c r="K156" s="224"/>
      <c r="L156" s="230"/>
      <c r="M156" s="231"/>
      <c r="N156" s="232"/>
      <c r="O156" s="232"/>
      <c r="P156" s="232"/>
      <c r="Q156" s="232"/>
      <c r="R156" s="232"/>
      <c r="S156" s="232"/>
      <c r="T156" s="23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4" t="s">
        <v>164</v>
      </c>
      <c r="AU156" s="234" t="s">
        <v>84</v>
      </c>
      <c r="AV156" s="13" t="s">
        <v>84</v>
      </c>
      <c r="AW156" s="13" t="s">
        <v>34</v>
      </c>
      <c r="AX156" s="13" t="s">
        <v>74</v>
      </c>
      <c r="AY156" s="234" t="s">
        <v>154</v>
      </c>
    </row>
    <row r="157" spans="1:51" s="13" customFormat="1" ht="12">
      <c r="A157" s="13"/>
      <c r="B157" s="223"/>
      <c r="C157" s="224"/>
      <c r="D157" s="225" t="s">
        <v>164</v>
      </c>
      <c r="E157" s="226" t="s">
        <v>19</v>
      </c>
      <c r="F157" s="227" t="s">
        <v>252</v>
      </c>
      <c r="G157" s="224"/>
      <c r="H157" s="228">
        <v>29.995</v>
      </c>
      <c r="I157" s="229"/>
      <c r="J157" s="224"/>
      <c r="K157" s="224"/>
      <c r="L157" s="230"/>
      <c r="M157" s="231"/>
      <c r="N157" s="232"/>
      <c r="O157" s="232"/>
      <c r="P157" s="232"/>
      <c r="Q157" s="232"/>
      <c r="R157" s="232"/>
      <c r="S157" s="232"/>
      <c r="T157" s="23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4" t="s">
        <v>164</v>
      </c>
      <c r="AU157" s="234" t="s">
        <v>84</v>
      </c>
      <c r="AV157" s="13" t="s">
        <v>84</v>
      </c>
      <c r="AW157" s="13" t="s">
        <v>34</v>
      </c>
      <c r="AX157" s="13" t="s">
        <v>74</v>
      </c>
      <c r="AY157" s="234" t="s">
        <v>154</v>
      </c>
    </row>
    <row r="158" spans="1:63" s="12" customFormat="1" ht="22.8" customHeight="1">
      <c r="A158" s="12"/>
      <c r="B158" s="189"/>
      <c r="C158" s="190"/>
      <c r="D158" s="191" t="s">
        <v>73</v>
      </c>
      <c r="E158" s="203" t="s">
        <v>186</v>
      </c>
      <c r="F158" s="203" t="s">
        <v>253</v>
      </c>
      <c r="G158" s="190"/>
      <c r="H158" s="190"/>
      <c r="I158" s="193"/>
      <c r="J158" s="204">
        <f>BK158</f>
        <v>0</v>
      </c>
      <c r="K158" s="190"/>
      <c r="L158" s="195"/>
      <c r="M158" s="196"/>
      <c r="N158" s="197"/>
      <c r="O158" s="197"/>
      <c r="P158" s="198">
        <f>SUM(P159:P183)</f>
        <v>0</v>
      </c>
      <c r="Q158" s="197"/>
      <c r="R158" s="198">
        <f>SUM(R159:R183)</f>
        <v>12.408051740000001</v>
      </c>
      <c r="S158" s="197"/>
      <c r="T158" s="199">
        <f>SUM(T159:T183)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00" t="s">
        <v>82</v>
      </c>
      <c r="AT158" s="201" t="s">
        <v>73</v>
      </c>
      <c r="AU158" s="201" t="s">
        <v>82</v>
      </c>
      <c r="AY158" s="200" t="s">
        <v>154</v>
      </c>
      <c r="BK158" s="202">
        <f>SUM(BK159:BK183)</f>
        <v>0</v>
      </c>
    </row>
    <row r="159" spans="1:65" s="2" customFormat="1" ht="21.75" customHeight="1">
      <c r="A159" s="38"/>
      <c r="B159" s="39"/>
      <c r="C159" s="205" t="s">
        <v>254</v>
      </c>
      <c r="D159" s="205" t="s">
        <v>156</v>
      </c>
      <c r="E159" s="206" t="s">
        <v>255</v>
      </c>
      <c r="F159" s="207" t="s">
        <v>256</v>
      </c>
      <c r="G159" s="208" t="s">
        <v>93</v>
      </c>
      <c r="H159" s="209">
        <v>67.404</v>
      </c>
      <c r="I159" s="210"/>
      <c r="J159" s="211">
        <f>ROUND(I159*H159,2)</f>
        <v>0</v>
      </c>
      <c r="K159" s="207" t="s">
        <v>159</v>
      </c>
      <c r="L159" s="44"/>
      <c r="M159" s="212" t="s">
        <v>19</v>
      </c>
      <c r="N159" s="213" t="s">
        <v>45</v>
      </c>
      <c r="O159" s="84"/>
      <c r="P159" s="214">
        <f>O159*H159</f>
        <v>0</v>
      </c>
      <c r="Q159" s="214">
        <v>0</v>
      </c>
      <c r="R159" s="214">
        <f>Q159*H159</f>
        <v>0</v>
      </c>
      <c r="S159" s="214">
        <v>0</v>
      </c>
      <c r="T159" s="215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16" t="s">
        <v>160</v>
      </c>
      <c r="AT159" s="216" t="s">
        <v>156</v>
      </c>
      <c r="AU159" s="216" t="s">
        <v>84</v>
      </c>
      <c r="AY159" s="17" t="s">
        <v>154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7" t="s">
        <v>82</v>
      </c>
      <c r="BK159" s="217">
        <f>ROUND(I159*H159,2)</f>
        <v>0</v>
      </c>
      <c r="BL159" s="17" t="s">
        <v>160</v>
      </c>
      <c r="BM159" s="216" t="s">
        <v>257</v>
      </c>
    </row>
    <row r="160" spans="1:47" s="2" customFormat="1" ht="12">
      <c r="A160" s="38"/>
      <c r="B160" s="39"/>
      <c r="C160" s="40"/>
      <c r="D160" s="218" t="s">
        <v>162</v>
      </c>
      <c r="E160" s="40"/>
      <c r="F160" s="219" t="s">
        <v>258</v>
      </c>
      <c r="G160" s="40"/>
      <c r="H160" s="40"/>
      <c r="I160" s="220"/>
      <c r="J160" s="40"/>
      <c r="K160" s="40"/>
      <c r="L160" s="44"/>
      <c r="M160" s="221"/>
      <c r="N160" s="222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162</v>
      </c>
      <c r="AU160" s="17" t="s">
        <v>84</v>
      </c>
    </row>
    <row r="161" spans="1:51" s="13" customFormat="1" ht="12">
      <c r="A161" s="13"/>
      <c r="B161" s="223"/>
      <c r="C161" s="224"/>
      <c r="D161" s="225" t="s">
        <v>164</v>
      </c>
      <c r="E161" s="226" t="s">
        <v>19</v>
      </c>
      <c r="F161" s="227" t="s">
        <v>259</v>
      </c>
      <c r="G161" s="224"/>
      <c r="H161" s="228">
        <v>22.742</v>
      </c>
      <c r="I161" s="229"/>
      <c r="J161" s="224"/>
      <c r="K161" s="224"/>
      <c r="L161" s="230"/>
      <c r="M161" s="231"/>
      <c r="N161" s="232"/>
      <c r="O161" s="232"/>
      <c r="P161" s="232"/>
      <c r="Q161" s="232"/>
      <c r="R161" s="232"/>
      <c r="S161" s="232"/>
      <c r="T161" s="23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4" t="s">
        <v>164</v>
      </c>
      <c r="AU161" s="234" t="s">
        <v>84</v>
      </c>
      <c r="AV161" s="13" t="s">
        <v>84</v>
      </c>
      <c r="AW161" s="13" t="s">
        <v>34</v>
      </c>
      <c r="AX161" s="13" t="s">
        <v>74</v>
      </c>
      <c r="AY161" s="234" t="s">
        <v>154</v>
      </c>
    </row>
    <row r="162" spans="1:51" s="13" customFormat="1" ht="12">
      <c r="A162" s="13"/>
      <c r="B162" s="223"/>
      <c r="C162" s="224"/>
      <c r="D162" s="225" t="s">
        <v>164</v>
      </c>
      <c r="E162" s="226" t="s">
        <v>19</v>
      </c>
      <c r="F162" s="227" t="s">
        <v>191</v>
      </c>
      <c r="G162" s="224"/>
      <c r="H162" s="228">
        <v>3.867</v>
      </c>
      <c r="I162" s="229"/>
      <c r="J162" s="224"/>
      <c r="K162" s="224"/>
      <c r="L162" s="230"/>
      <c r="M162" s="231"/>
      <c r="N162" s="232"/>
      <c r="O162" s="232"/>
      <c r="P162" s="232"/>
      <c r="Q162" s="232"/>
      <c r="R162" s="232"/>
      <c r="S162" s="232"/>
      <c r="T162" s="23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4" t="s">
        <v>164</v>
      </c>
      <c r="AU162" s="234" t="s">
        <v>84</v>
      </c>
      <c r="AV162" s="13" t="s">
        <v>84</v>
      </c>
      <c r="AW162" s="13" t="s">
        <v>34</v>
      </c>
      <c r="AX162" s="13" t="s">
        <v>74</v>
      </c>
      <c r="AY162" s="234" t="s">
        <v>154</v>
      </c>
    </row>
    <row r="163" spans="1:51" s="13" customFormat="1" ht="12">
      <c r="A163" s="13"/>
      <c r="B163" s="223"/>
      <c r="C163" s="224"/>
      <c r="D163" s="225" t="s">
        <v>164</v>
      </c>
      <c r="E163" s="226" t="s">
        <v>19</v>
      </c>
      <c r="F163" s="227" t="s">
        <v>250</v>
      </c>
      <c r="G163" s="224"/>
      <c r="H163" s="228">
        <v>3.2</v>
      </c>
      <c r="I163" s="229"/>
      <c r="J163" s="224"/>
      <c r="K163" s="224"/>
      <c r="L163" s="230"/>
      <c r="M163" s="231"/>
      <c r="N163" s="232"/>
      <c r="O163" s="232"/>
      <c r="P163" s="232"/>
      <c r="Q163" s="232"/>
      <c r="R163" s="232"/>
      <c r="S163" s="232"/>
      <c r="T163" s="23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4" t="s">
        <v>164</v>
      </c>
      <c r="AU163" s="234" t="s">
        <v>84</v>
      </c>
      <c r="AV163" s="13" t="s">
        <v>84</v>
      </c>
      <c r="AW163" s="13" t="s">
        <v>34</v>
      </c>
      <c r="AX163" s="13" t="s">
        <v>74</v>
      </c>
      <c r="AY163" s="234" t="s">
        <v>154</v>
      </c>
    </row>
    <row r="164" spans="1:51" s="13" customFormat="1" ht="12">
      <c r="A164" s="13"/>
      <c r="B164" s="223"/>
      <c r="C164" s="224"/>
      <c r="D164" s="225" t="s">
        <v>164</v>
      </c>
      <c r="E164" s="226" t="s">
        <v>19</v>
      </c>
      <c r="F164" s="227" t="s">
        <v>251</v>
      </c>
      <c r="G164" s="224"/>
      <c r="H164" s="228">
        <v>7.6</v>
      </c>
      <c r="I164" s="229"/>
      <c r="J164" s="224"/>
      <c r="K164" s="224"/>
      <c r="L164" s="230"/>
      <c r="M164" s="231"/>
      <c r="N164" s="232"/>
      <c r="O164" s="232"/>
      <c r="P164" s="232"/>
      <c r="Q164" s="232"/>
      <c r="R164" s="232"/>
      <c r="S164" s="232"/>
      <c r="T164" s="23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4" t="s">
        <v>164</v>
      </c>
      <c r="AU164" s="234" t="s">
        <v>84</v>
      </c>
      <c r="AV164" s="13" t="s">
        <v>84</v>
      </c>
      <c r="AW164" s="13" t="s">
        <v>34</v>
      </c>
      <c r="AX164" s="13" t="s">
        <v>74</v>
      </c>
      <c r="AY164" s="234" t="s">
        <v>154</v>
      </c>
    </row>
    <row r="165" spans="1:51" s="13" customFormat="1" ht="12">
      <c r="A165" s="13"/>
      <c r="B165" s="223"/>
      <c r="C165" s="224"/>
      <c r="D165" s="225" t="s">
        <v>164</v>
      </c>
      <c r="E165" s="226" t="s">
        <v>19</v>
      </c>
      <c r="F165" s="227" t="s">
        <v>252</v>
      </c>
      <c r="G165" s="224"/>
      <c r="H165" s="228">
        <v>29.995</v>
      </c>
      <c r="I165" s="229"/>
      <c r="J165" s="224"/>
      <c r="K165" s="224"/>
      <c r="L165" s="230"/>
      <c r="M165" s="231"/>
      <c r="N165" s="232"/>
      <c r="O165" s="232"/>
      <c r="P165" s="232"/>
      <c r="Q165" s="232"/>
      <c r="R165" s="232"/>
      <c r="S165" s="232"/>
      <c r="T165" s="23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4" t="s">
        <v>164</v>
      </c>
      <c r="AU165" s="234" t="s">
        <v>84</v>
      </c>
      <c r="AV165" s="13" t="s">
        <v>84</v>
      </c>
      <c r="AW165" s="13" t="s">
        <v>34</v>
      </c>
      <c r="AX165" s="13" t="s">
        <v>74</v>
      </c>
      <c r="AY165" s="234" t="s">
        <v>154</v>
      </c>
    </row>
    <row r="166" spans="1:65" s="2" customFormat="1" ht="16.5" customHeight="1">
      <c r="A166" s="38"/>
      <c r="B166" s="39"/>
      <c r="C166" s="205" t="s">
        <v>8</v>
      </c>
      <c r="D166" s="205" t="s">
        <v>156</v>
      </c>
      <c r="E166" s="206" t="s">
        <v>260</v>
      </c>
      <c r="F166" s="207" t="s">
        <v>261</v>
      </c>
      <c r="G166" s="208" t="s">
        <v>93</v>
      </c>
      <c r="H166" s="209">
        <v>11.467</v>
      </c>
      <c r="I166" s="210"/>
      <c r="J166" s="211">
        <f>ROUND(I166*H166,2)</f>
        <v>0</v>
      </c>
      <c r="K166" s="207" t="s">
        <v>159</v>
      </c>
      <c r="L166" s="44"/>
      <c r="M166" s="212" t="s">
        <v>19</v>
      </c>
      <c r="N166" s="213" t="s">
        <v>45</v>
      </c>
      <c r="O166" s="84"/>
      <c r="P166" s="214">
        <f>O166*H166</f>
        <v>0</v>
      </c>
      <c r="Q166" s="214">
        <v>0</v>
      </c>
      <c r="R166" s="214">
        <f>Q166*H166</f>
        <v>0</v>
      </c>
      <c r="S166" s="214">
        <v>0</v>
      </c>
      <c r="T166" s="215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16" t="s">
        <v>160</v>
      </c>
      <c r="AT166" s="216" t="s">
        <v>156</v>
      </c>
      <c r="AU166" s="216" t="s">
        <v>84</v>
      </c>
      <c r="AY166" s="17" t="s">
        <v>154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7" t="s">
        <v>82</v>
      </c>
      <c r="BK166" s="217">
        <f>ROUND(I166*H166,2)</f>
        <v>0</v>
      </c>
      <c r="BL166" s="17" t="s">
        <v>160</v>
      </c>
      <c r="BM166" s="216" t="s">
        <v>262</v>
      </c>
    </row>
    <row r="167" spans="1:47" s="2" customFormat="1" ht="12">
      <c r="A167" s="38"/>
      <c r="B167" s="39"/>
      <c r="C167" s="40"/>
      <c r="D167" s="218" t="s">
        <v>162</v>
      </c>
      <c r="E167" s="40"/>
      <c r="F167" s="219" t="s">
        <v>263</v>
      </c>
      <c r="G167" s="40"/>
      <c r="H167" s="40"/>
      <c r="I167" s="220"/>
      <c r="J167" s="40"/>
      <c r="K167" s="40"/>
      <c r="L167" s="44"/>
      <c r="M167" s="221"/>
      <c r="N167" s="222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162</v>
      </c>
      <c r="AU167" s="17" t="s">
        <v>84</v>
      </c>
    </row>
    <row r="168" spans="1:51" s="13" customFormat="1" ht="12">
      <c r="A168" s="13"/>
      <c r="B168" s="223"/>
      <c r="C168" s="224"/>
      <c r="D168" s="225" t="s">
        <v>164</v>
      </c>
      <c r="E168" s="226" t="s">
        <v>19</v>
      </c>
      <c r="F168" s="227" t="s">
        <v>191</v>
      </c>
      <c r="G168" s="224"/>
      <c r="H168" s="228">
        <v>3.867</v>
      </c>
      <c r="I168" s="229"/>
      <c r="J168" s="224"/>
      <c r="K168" s="224"/>
      <c r="L168" s="230"/>
      <c r="M168" s="231"/>
      <c r="N168" s="232"/>
      <c r="O168" s="232"/>
      <c r="P168" s="232"/>
      <c r="Q168" s="232"/>
      <c r="R168" s="232"/>
      <c r="S168" s="232"/>
      <c r="T168" s="23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4" t="s">
        <v>164</v>
      </c>
      <c r="AU168" s="234" t="s">
        <v>84</v>
      </c>
      <c r="AV168" s="13" t="s">
        <v>84</v>
      </c>
      <c r="AW168" s="13" t="s">
        <v>34</v>
      </c>
      <c r="AX168" s="13" t="s">
        <v>74</v>
      </c>
      <c r="AY168" s="234" t="s">
        <v>154</v>
      </c>
    </row>
    <row r="169" spans="1:51" s="13" customFormat="1" ht="12">
      <c r="A169" s="13"/>
      <c r="B169" s="223"/>
      <c r="C169" s="224"/>
      <c r="D169" s="225" t="s">
        <v>164</v>
      </c>
      <c r="E169" s="226" t="s">
        <v>19</v>
      </c>
      <c r="F169" s="227" t="s">
        <v>251</v>
      </c>
      <c r="G169" s="224"/>
      <c r="H169" s="228">
        <v>7.6</v>
      </c>
      <c r="I169" s="229"/>
      <c r="J169" s="224"/>
      <c r="K169" s="224"/>
      <c r="L169" s="230"/>
      <c r="M169" s="231"/>
      <c r="N169" s="232"/>
      <c r="O169" s="232"/>
      <c r="P169" s="232"/>
      <c r="Q169" s="232"/>
      <c r="R169" s="232"/>
      <c r="S169" s="232"/>
      <c r="T169" s="23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4" t="s">
        <v>164</v>
      </c>
      <c r="AU169" s="234" t="s">
        <v>84</v>
      </c>
      <c r="AV169" s="13" t="s">
        <v>84</v>
      </c>
      <c r="AW169" s="13" t="s">
        <v>34</v>
      </c>
      <c r="AX169" s="13" t="s">
        <v>74</v>
      </c>
      <c r="AY169" s="234" t="s">
        <v>154</v>
      </c>
    </row>
    <row r="170" spans="1:65" s="2" customFormat="1" ht="37.8" customHeight="1">
      <c r="A170" s="38"/>
      <c r="B170" s="39"/>
      <c r="C170" s="205" t="s">
        <v>264</v>
      </c>
      <c r="D170" s="205" t="s">
        <v>156</v>
      </c>
      <c r="E170" s="206" t="s">
        <v>265</v>
      </c>
      <c r="F170" s="207" t="s">
        <v>266</v>
      </c>
      <c r="G170" s="208" t="s">
        <v>93</v>
      </c>
      <c r="H170" s="209">
        <v>59.317</v>
      </c>
      <c r="I170" s="210"/>
      <c r="J170" s="211">
        <f>ROUND(I170*H170,2)</f>
        <v>0</v>
      </c>
      <c r="K170" s="207" t="s">
        <v>159</v>
      </c>
      <c r="L170" s="44"/>
      <c r="M170" s="212" t="s">
        <v>19</v>
      </c>
      <c r="N170" s="213" t="s">
        <v>45</v>
      </c>
      <c r="O170" s="84"/>
      <c r="P170" s="214">
        <f>O170*H170</f>
        <v>0</v>
      </c>
      <c r="Q170" s="214">
        <v>0.08922</v>
      </c>
      <c r="R170" s="214">
        <f>Q170*H170</f>
        <v>5.29226274</v>
      </c>
      <c r="S170" s="214">
        <v>0</v>
      </c>
      <c r="T170" s="215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16" t="s">
        <v>160</v>
      </c>
      <c r="AT170" s="216" t="s">
        <v>156</v>
      </c>
      <c r="AU170" s="216" t="s">
        <v>84</v>
      </c>
      <c r="AY170" s="17" t="s">
        <v>154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7" t="s">
        <v>82</v>
      </c>
      <c r="BK170" s="217">
        <f>ROUND(I170*H170,2)</f>
        <v>0</v>
      </c>
      <c r="BL170" s="17" t="s">
        <v>160</v>
      </c>
      <c r="BM170" s="216" t="s">
        <v>267</v>
      </c>
    </row>
    <row r="171" spans="1:47" s="2" customFormat="1" ht="12">
      <c r="A171" s="38"/>
      <c r="B171" s="39"/>
      <c r="C171" s="40"/>
      <c r="D171" s="218" t="s">
        <v>162</v>
      </c>
      <c r="E171" s="40"/>
      <c r="F171" s="219" t="s">
        <v>268</v>
      </c>
      <c r="G171" s="40"/>
      <c r="H171" s="40"/>
      <c r="I171" s="220"/>
      <c r="J171" s="40"/>
      <c r="K171" s="40"/>
      <c r="L171" s="44"/>
      <c r="M171" s="221"/>
      <c r="N171" s="222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162</v>
      </c>
      <c r="AU171" s="17" t="s">
        <v>84</v>
      </c>
    </row>
    <row r="172" spans="1:51" s="13" customFormat="1" ht="12">
      <c r="A172" s="13"/>
      <c r="B172" s="223"/>
      <c r="C172" s="224"/>
      <c r="D172" s="225" t="s">
        <v>164</v>
      </c>
      <c r="E172" s="226" t="s">
        <v>19</v>
      </c>
      <c r="F172" s="227" t="s">
        <v>165</v>
      </c>
      <c r="G172" s="224"/>
      <c r="H172" s="228">
        <v>30.9</v>
      </c>
      <c r="I172" s="229"/>
      <c r="J172" s="224"/>
      <c r="K172" s="224"/>
      <c r="L172" s="230"/>
      <c r="M172" s="231"/>
      <c r="N172" s="232"/>
      <c r="O172" s="232"/>
      <c r="P172" s="232"/>
      <c r="Q172" s="232"/>
      <c r="R172" s="232"/>
      <c r="S172" s="232"/>
      <c r="T172" s="23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4" t="s">
        <v>164</v>
      </c>
      <c r="AU172" s="234" t="s">
        <v>84</v>
      </c>
      <c r="AV172" s="13" t="s">
        <v>84</v>
      </c>
      <c r="AW172" s="13" t="s">
        <v>34</v>
      </c>
      <c r="AX172" s="13" t="s">
        <v>74</v>
      </c>
      <c r="AY172" s="234" t="s">
        <v>154</v>
      </c>
    </row>
    <row r="173" spans="1:51" s="13" customFormat="1" ht="12">
      <c r="A173" s="13"/>
      <c r="B173" s="223"/>
      <c r="C173" s="224"/>
      <c r="D173" s="225" t="s">
        <v>164</v>
      </c>
      <c r="E173" s="226" t="s">
        <v>19</v>
      </c>
      <c r="F173" s="227" t="s">
        <v>166</v>
      </c>
      <c r="G173" s="224"/>
      <c r="H173" s="228">
        <v>-2.28</v>
      </c>
      <c r="I173" s="229"/>
      <c r="J173" s="224"/>
      <c r="K173" s="224"/>
      <c r="L173" s="230"/>
      <c r="M173" s="231"/>
      <c r="N173" s="232"/>
      <c r="O173" s="232"/>
      <c r="P173" s="232"/>
      <c r="Q173" s="232"/>
      <c r="R173" s="232"/>
      <c r="S173" s="232"/>
      <c r="T173" s="23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4" t="s">
        <v>164</v>
      </c>
      <c r="AU173" s="234" t="s">
        <v>84</v>
      </c>
      <c r="AV173" s="13" t="s">
        <v>84</v>
      </c>
      <c r="AW173" s="13" t="s">
        <v>34</v>
      </c>
      <c r="AX173" s="13" t="s">
        <v>74</v>
      </c>
      <c r="AY173" s="234" t="s">
        <v>154</v>
      </c>
    </row>
    <row r="174" spans="1:51" s="13" customFormat="1" ht="12">
      <c r="A174" s="13"/>
      <c r="B174" s="223"/>
      <c r="C174" s="224"/>
      <c r="D174" s="225" t="s">
        <v>164</v>
      </c>
      <c r="E174" s="226" t="s">
        <v>19</v>
      </c>
      <c r="F174" s="227" t="s">
        <v>167</v>
      </c>
      <c r="G174" s="224"/>
      <c r="H174" s="228">
        <v>1.375</v>
      </c>
      <c r="I174" s="229"/>
      <c r="J174" s="224"/>
      <c r="K174" s="224"/>
      <c r="L174" s="230"/>
      <c r="M174" s="231"/>
      <c r="N174" s="232"/>
      <c r="O174" s="232"/>
      <c r="P174" s="232"/>
      <c r="Q174" s="232"/>
      <c r="R174" s="232"/>
      <c r="S174" s="232"/>
      <c r="T174" s="23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4" t="s">
        <v>164</v>
      </c>
      <c r="AU174" s="234" t="s">
        <v>84</v>
      </c>
      <c r="AV174" s="13" t="s">
        <v>84</v>
      </c>
      <c r="AW174" s="13" t="s">
        <v>34</v>
      </c>
      <c r="AX174" s="13" t="s">
        <v>74</v>
      </c>
      <c r="AY174" s="234" t="s">
        <v>154</v>
      </c>
    </row>
    <row r="175" spans="1:51" s="13" customFormat="1" ht="12">
      <c r="A175" s="13"/>
      <c r="B175" s="223"/>
      <c r="C175" s="224"/>
      <c r="D175" s="225" t="s">
        <v>164</v>
      </c>
      <c r="E175" s="226" t="s">
        <v>19</v>
      </c>
      <c r="F175" s="227" t="s">
        <v>269</v>
      </c>
      <c r="G175" s="224"/>
      <c r="H175" s="228">
        <v>6.58</v>
      </c>
      <c r="I175" s="229"/>
      <c r="J175" s="224"/>
      <c r="K175" s="224"/>
      <c r="L175" s="230"/>
      <c r="M175" s="231"/>
      <c r="N175" s="232"/>
      <c r="O175" s="232"/>
      <c r="P175" s="232"/>
      <c r="Q175" s="232"/>
      <c r="R175" s="232"/>
      <c r="S175" s="232"/>
      <c r="T175" s="23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4" t="s">
        <v>164</v>
      </c>
      <c r="AU175" s="234" t="s">
        <v>84</v>
      </c>
      <c r="AV175" s="13" t="s">
        <v>84</v>
      </c>
      <c r="AW175" s="13" t="s">
        <v>34</v>
      </c>
      <c r="AX175" s="13" t="s">
        <v>74</v>
      </c>
      <c r="AY175" s="234" t="s">
        <v>154</v>
      </c>
    </row>
    <row r="176" spans="1:51" s="13" customFormat="1" ht="12">
      <c r="A176" s="13"/>
      <c r="B176" s="223"/>
      <c r="C176" s="224"/>
      <c r="D176" s="225" t="s">
        <v>164</v>
      </c>
      <c r="E176" s="226" t="s">
        <v>19</v>
      </c>
      <c r="F176" s="227" t="s">
        <v>270</v>
      </c>
      <c r="G176" s="224"/>
      <c r="H176" s="228">
        <v>22.742</v>
      </c>
      <c r="I176" s="229"/>
      <c r="J176" s="224"/>
      <c r="K176" s="224"/>
      <c r="L176" s="230"/>
      <c r="M176" s="231"/>
      <c r="N176" s="232"/>
      <c r="O176" s="232"/>
      <c r="P176" s="232"/>
      <c r="Q176" s="232"/>
      <c r="R176" s="232"/>
      <c r="S176" s="232"/>
      <c r="T176" s="23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4" t="s">
        <v>164</v>
      </c>
      <c r="AU176" s="234" t="s">
        <v>84</v>
      </c>
      <c r="AV176" s="13" t="s">
        <v>84</v>
      </c>
      <c r="AW176" s="13" t="s">
        <v>34</v>
      </c>
      <c r="AX176" s="13" t="s">
        <v>74</v>
      </c>
      <c r="AY176" s="234" t="s">
        <v>154</v>
      </c>
    </row>
    <row r="177" spans="1:65" s="2" customFormat="1" ht="16.5" customHeight="1">
      <c r="A177" s="38"/>
      <c r="B177" s="39"/>
      <c r="C177" s="235" t="s">
        <v>271</v>
      </c>
      <c r="D177" s="235" t="s">
        <v>272</v>
      </c>
      <c r="E177" s="236" t="s">
        <v>273</v>
      </c>
      <c r="F177" s="237" t="s">
        <v>274</v>
      </c>
      <c r="G177" s="238" t="s">
        <v>93</v>
      </c>
      <c r="H177" s="239">
        <v>30.895</v>
      </c>
      <c r="I177" s="240"/>
      <c r="J177" s="241">
        <f>ROUND(I177*H177,2)</f>
        <v>0</v>
      </c>
      <c r="K177" s="237" t="s">
        <v>159</v>
      </c>
      <c r="L177" s="242"/>
      <c r="M177" s="243" t="s">
        <v>19</v>
      </c>
      <c r="N177" s="244" t="s">
        <v>45</v>
      </c>
      <c r="O177" s="84"/>
      <c r="P177" s="214">
        <f>O177*H177</f>
        <v>0</v>
      </c>
      <c r="Q177" s="214">
        <v>0.131</v>
      </c>
      <c r="R177" s="214">
        <f>Q177*H177</f>
        <v>4.047245</v>
      </c>
      <c r="S177" s="214">
        <v>0</v>
      </c>
      <c r="T177" s="215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16" t="s">
        <v>208</v>
      </c>
      <c r="AT177" s="216" t="s">
        <v>272</v>
      </c>
      <c r="AU177" s="216" t="s">
        <v>84</v>
      </c>
      <c r="AY177" s="17" t="s">
        <v>154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7" t="s">
        <v>82</v>
      </c>
      <c r="BK177" s="217">
        <f>ROUND(I177*H177,2)</f>
        <v>0</v>
      </c>
      <c r="BL177" s="17" t="s">
        <v>160</v>
      </c>
      <c r="BM177" s="216" t="s">
        <v>275</v>
      </c>
    </row>
    <row r="178" spans="1:47" s="2" customFormat="1" ht="12">
      <c r="A178" s="38"/>
      <c r="B178" s="39"/>
      <c r="C178" s="40"/>
      <c r="D178" s="225" t="s">
        <v>276</v>
      </c>
      <c r="E178" s="40"/>
      <c r="F178" s="245" t="s">
        <v>277</v>
      </c>
      <c r="G178" s="40"/>
      <c r="H178" s="40"/>
      <c r="I178" s="220"/>
      <c r="J178" s="40"/>
      <c r="K178" s="40"/>
      <c r="L178" s="44"/>
      <c r="M178" s="221"/>
      <c r="N178" s="222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276</v>
      </c>
      <c r="AU178" s="17" t="s">
        <v>84</v>
      </c>
    </row>
    <row r="179" spans="1:51" s="13" customFormat="1" ht="12">
      <c r="A179" s="13"/>
      <c r="B179" s="223"/>
      <c r="C179" s="224"/>
      <c r="D179" s="225" t="s">
        <v>164</v>
      </c>
      <c r="E179" s="226" t="s">
        <v>19</v>
      </c>
      <c r="F179" s="227" t="s">
        <v>278</v>
      </c>
      <c r="G179" s="224"/>
      <c r="H179" s="228">
        <v>29.995</v>
      </c>
      <c r="I179" s="229"/>
      <c r="J179" s="224"/>
      <c r="K179" s="224"/>
      <c r="L179" s="230"/>
      <c r="M179" s="231"/>
      <c r="N179" s="232"/>
      <c r="O179" s="232"/>
      <c r="P179" s="232"/>
      <c r="Q179" s="232"/>
      <c r="R179" s="232"/>
      <c r="S179" s="232"/>
      <c r="T179" s="23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4" t="s">
        <v>164</v>
      </c>
      <c r="AU179" s="234" t="s">
        <v>84</v>
      </c>
      <c r="AV179" s="13" t="s">
        <v>84</v>
      </c>
      <c r="AW179" s="13" t="s">
        <v>34</v>
      </c>
      <c r="AX179" s="13" t="s">
        <v>74</v>
      </c>
      <c r="AY179" s="234" t="s">
        <v>154</v>
      </c>
    </row>
    <row r="180" spans="1:51" s="13" customFormat="1" ht="12">
      <c r="A180" s="13"/>
      <c r="B180" s="223"/>
      <c r="C180" s="224"/>
      <c r="D180" s="225" t="s">
        <v>164</v>
      </c>
      <c r="E180" s="224"/>
      <c r="F180" s="227" t="s">
        <v>279</v>
      </c>
      <c r="G180" s="224"/>
      <c r="H180" s="228">
        <v>30.895</v>
      </c>
      <c r="I180" s="229"/>
      <c r="J180" s="224"/>
      <c r="K180" s="224"/>
      <c r="L180" s="230"/>
      <c r="M180" s="231"/>
      <c r="N180" s="232"/>
      <c r="O180" s="232"/>
      <c r="P180" s="232"/>
      <c r="Q180" s="232"/>
      <c r="R180" s="232"/>
      <c r="S180" s="232"/>
      <c r="T180" s="23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4" t="s">
        <v>164</v>
      </c>
      <c r="AU180" s="234" t="s">
        <v>84</v>
      </c>
      <c r="AV180" s="13" t="s">
        <v>84</v>
      </c>
      <c r="AW180" s="13" t="s">
        <v>4</v>
      </c>
      <c r="AX180" s="13" t="s">
        <v>82</v>
      </c>
      <c r="AY180" s="234" t="s">
        <v>154</v>
      </c>
    </row>
    <row r="181" spans="1:65" s="2" customFormat="1" ht="16.5" customHeight="1">
      <c r="A181" s="38"/>
      <c r="B181" s="39"/>
      <c r="C181" s="235" t="s">
        <v>280</v>
      </c>
      <c r="D181" s="235" t="s">
        <v>272</v>
      </c>
      <c r="E181" s="236" t="s">
        <v>281</v>
      </c>
      <c r="F181" s="237" t="s">
        <v>282</v>
      </c>
      <c r="G181" s="238" t="s">
        <v>93</v>
      </c>
      <c r="H181" s="239">
        <v>23.424</v>
      </c>
      <c r="I181" s="240"/>
      <c r="J181" s="241">
        <f>ROUND(I181*H181,2)</f>
        <v>0</v>
      </c>
      <c r="K181" s="237" t="s">
        <v>159</v>
      </c>
      <c r="L181" s="242"/>
      <c r="M181" s="243" t="s">
        <v>19</v>
      </c>
      <c r="N181" s="244" t="s">
        <v>45</v>
      </c>
      <c r="O181" s="84"/>
      <c r="P181" s="214">
        <f>O181*H181</f>
        <v>0</v>
      </c>
      <c r="Q181" s="214">
        <v>0.131</v>
      </c>
      <c r="R181" s="214">
        <f>Q181*H181</f>
        <v>3.068544</v>
      </c>
      <c r="S181" s="214">
        <v>0</v>
      </c>
      <c r="T181" s="215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16" t="s">
        <v>208</v>
      </c>
      <c r="AT181" s="216" t="s">
        <v>272</v>
      </c>
      <c r="AU181" s="216" t="s">
        <v>84</v>
      </c>
      <c r="AY181" s="17" t="s">
        <v>154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7" t="s">
        <v>82</v>
      </c>
      <c r="BK181" s="217">
        <f>ROUND(I181*H181,2)</f>
        <v>0</v>
      </c>
      <c r="BL181" s="17" t="s">
        <v>160</v>
      </c>
      <c r="BM181" s="216" t="s">
        <v>283</v>
      </c>
    </row>
    <row r="182" spans="1:51" s="13" customFormat="1" ht="12">
      <c r="A182" s="13"/>
      <c r="B182" s="223"/>
      <c r="C182" s="224"/>
      <c r="D182" s="225" t="s">
        <v>164</v>
      </c>
      <c r="E182" s="226" t="s">
        <v>19</v>
      </c>
      <c r="F182" s="227" t="s">
        <v>284</v>
      </c>
      <c r="G182" s="224"/>
      <c r="H182" s="228">
        <v>22.742</v>
      </c>
      <c r="I182" s="229"/>
      <c r="J182" s="224"/>
      <c r="K182" s="224"/>
      <c r="L182" s="230"/>
      <c r="M182" s="231"/>
      <c r="N182" s="232"/>
      <c r="O182" s="232"/>
      <c r="P182" s="232"/>
      <c r="Q182" s="232"/>
      <c r="R182" s="232"/>
      <c r="S182" s="232"/>
      <c r="T182" s="23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4" t="s">
        <v>164</v>
      </c>
      <c r="AU182" s="234" t="s">
        <v>84</v>
      </c>
      <c r="AV182" s="13" t="s">
        <v>84</v>
      </c>
      <c r="AW182" s="13" t="s">
        <v>34</v>
      </c>
      <c r="AX182" s="13" t="s">
        <v>74</v>
      </c>
      <c r="AY182" s="234" t="s">
        <v>154</v>
      </c>
    </row>
    <row r="183" spans="1:51" s="13" customFormat="1" ht="12">
      <c r="A183" s="13"/>
      <c r="B183" s="223"/>
      <c r="C183" s="224"/>
      <c r="D183" s="225" t="s">
        <v>164</v>
      </c>
      <c r="E183" s="224"/>
      <c r="F183" s="227" t="s">
        <v>285</v>
      </c>
      <c r="G183" s="224"/>
      <c r="H183" s="228">
        <v>23.424</v>
      </c>
      <c r="I183" s="229"/>
      <c r="J183" s="224"/>
      <c r="K183" s="224"/>
      <c r="L183" s="230"/>
      <c r="M183" s="231"/>
      <c r="N183" s="232"/>
      <c r="O183" s="232"/>
      <c r="P183" s="232"/>
      <c r="Q183" s="232"/>
      <c r="R183" s="232"/>
      <c r="S183" s="232"/>
      <c r="T183" s="23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4" t="s">
        <v>164</v>
      </c>
      <c r="AU183" s="234" t="s">
        <v>84</v>
      </c>
      <c r="AV183" s="13" t="s">
        <v>84</v>
      </c>
      <c r="AW183" s="13" t="s">
        <v>4</v>
      </c>
      <c r="AX183" s="13" t="s">
        <v>82</v>
      </c>
      <c r="AY183" s="234" t="s">
        <v>154</v>
      </c>
    </row>
    <row r="184" spans="1:63" s="12" customFormat="1" ht="22.8" customHeight="1">
      <c r="A184" s="12"/>
      <c r="B184" s="189"/>
      <c r="C184" s="190"/>
      <c r="D184" s="191" t="s">
        <v>73</v>
      </c>
      <c r="E184" s="203" t="s">
        <v>193</v>
      </c>
      <c r="F184" s="203" t="s">
        <v>286</v>
      </c>
      <c r="G184" s="190"/>
      <c r="H184" s="190"/>
      <c r="I184" s="193"/>
      <c r="J184" s="204">
        <f>BK184</f>
        <v>0</v>
      </c>
      <c r="K184" s="190"/>
      <c r="L184" s="195"/>
      <c r="M184" s="196"/>
      <c r="N184" s="197"/>
      <c r="O184" s="197"/>
      <c r="P184" s="198">
        <f>SUM(P185:P323)</f>
        <v>0</v>
      </c>
      <c r="Q184" s="197"/>
      <c r="R184" s="198">
        <f>SUM(R185:R323)</f>
        <v>15.145598689999998</v>
      </c>
      <c r="S184" s="197"/>
      <c r="T184" s="199">
        <f>SUM(T185:T323)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00" t="s">
        <v>82</v>
      </c>
      <c r="AT184" s="201" t="s">
        <v>73</v>
      </c>
      <c r="AU184" s="201" t="s">
        <v>82</v>
      </c>
      <c r="AY184" s="200" t="s">
        <v>154</v>
      </c>
      <c r="BK184" s="202">
        <f>SUM(BK185:BK323)</f>
        <v>0</v>
      </c>
    </row>
    <row r="185" spans="1:65" s="2" customFormat="1" ht="16.5" customHeight="1">
      <c r="A185" s="38"/>
      <c r="B185" s="39"/>
      <c r="C185" s="205" t="s">
        <v>287</v>
      </c>
      <c r="D185" s="205" t="s">
        <v>156</v>
      </c>
      <c r="E185" s="206" t="s">
        <v>288</v>
      </c>
      <c r="F185" s="207" t="s">
        <v>289</v>
      </c>
      <c r="G185" s="208" t="s">
        <v>93</v>
      </c>
      <c r="H185" s="209">
        <v>61.449</v>
      </c>
      <c r="I185" s="210"/>
      <c r="J185" s="211">
        <f>ROUND(I185*H185,2)</f>
        <v>0</v>
      </c>
      <c r="K185" s="207" t="s">
        <v>159</v>
      </c>
      <c r="L185" s="44"/>
      <c r="M185" s="212" t="s">
        <v>19</v>
      </c>
      <c r="N185" s="213" t="s">
        <v>45</v>
      </c>
      <c r="O185" s="84"/>
      <c r="P185" s="214">
        <f>O185*H185</f>
        <v>0</v>
      </c>
      <c r="Q185" s="214">
        <v>0.00026</v>
      </c>
      <c r="R185" s="214">
        <f>Q185*H185</f>
        <v>0.01597674</v>
      </c>
      <c r="S185" s="214">
        <v>0</v>
      </c>
      <c r="T185" s="215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16" t="s">
        <v>160</v>
      </c>
      <c r="AT185" s="216" t="s">
        <v>156</v>
      </c>
      <c r="AU185" s="216" t="s">
        <v>84</v>
      </c>
      <c r="AY185" s="17" t="s">
        <v>154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7" t="s">
        <v>82</v>
      </c>
      <c r="BK185" s="217">
        <f>ROUND(I185*H185,2)</f>
        <v>0</v>
      </c>
      <c r="BL185" s="17" t="s">
        <v>160</v>
      </c>
      <c r="BM185" s="216" t="s">
        <v>290</v>
      </c>
    </row>
    <row r="186" spans="1:47" s="2" customFormat="1" ht="12">
      <c r="A186" s="38"/>
      <c r="B186" s="39"/>
      <c r="C186" s="40"/>
      <c r="D186" s="218" t="s">
        <v>162</v>
      </c>
      <c r="E186" s="40"/>
      <c r="F186" s="219" t="s">
        <v>291</v>
      </c>
      <c r="G186" s="40"/>
      <c r="H186" s="40"/>
      <c r="I186" s="220"/>
      <c r="J186" s="40"/>
      <c r="K186" s="40"/>
      <c r="L186" s="44"/>
      <c r="M186" s="221"/>
      <c r="N186" s="222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162</v>
      </c>
      <c r="AU186" s="17" t="s">
        <v>84</v>
      </c>
    </row>
    <row r="187" spans="1:51" s="13" customFormat="1" ht="12">
      <c r="A187" s="13"/>
      <c r="B187" s="223"/>
      <c r="C187" s="224"/>
      <c r="D187" s="225" t="s">
        <v>164</v>
      </c>
      <c r="E187" s="226" t="s">
        <v>19</v>
      </c>
      <c r="F187" s="227" t="s">
        <v>292</v>
      </c>
      <c r="G187" s="224"/>
      <c r="H187" s="228">
        <v>26.56</v>
      </c>
      <c r="I187" s="229"/>
      <c r="J187" s="224"/>
      <c r="K187" s="224"/>
      <c r="L187" s="230"/>
      <c r="M187" s="231"/>
      <c r="N187" s="232"/>
      <c r="O187" s="232"/>
      <c r="P187" s="232"/>
      <c r="Q187" s="232"/>
      <c r="R187" s="232"/>
      <c r="S187" s="232"/>
      <c r="T187" s="23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4" t="s">
        <v>164</v>
      </c>
      <c r="AU187" s="234" t="s">
        <v>84</v>
      </c>
      <c r="AV187" s="13" t="s">
        <v>84</v>
      </c>
      <c r="AW187" s="13" t="s">
        <v>34</v>
      </c>
      <c r="AX187" s="13" t="s">
        <v>74</v>
      </c>
      <c r="AY187" s="234" t="s">
        <v>154</v>
      </c>
    </row>
    <row r="188" spans="1:51" s="13" customFormat="1" ht="12">
      <c r="A188" s="13"/>
      <c r="B188" s="223"/>
      <c r="C188" s="224"/>
      <c r="D188" s="225" t="s">
        <v>164</v>
      </c>
      <c r="E188" s="226" t="s">
        <v>19</v>
      </c>
      <c r="F188" s="227" t="s">
        <v>293</v>
      </c>
      <c r="G188" s="224"/>
      <c r="H188" s="228">
        <v>34.889</v>
      </c>
      <c r="I188" s="229"/>
      <c r="J188" s="224"/>
      <c r="K188" s="224"/>
      <c r="L188" s="230"/>
      <c r="M188" s="231"/>
      <c r="N188" s="232"/>
      <c r="O188" s="232"/>
      <c r="P188" s="232"/>
      <c r="Q188" s="232"/>
      <c r="R188" s="232"/>
      <c r="S188" s="232"/>
      <c r="T188" s="23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4" t="s">
        <v>164</v>
      </c>
      <c r="AU188" s="234" t="s">
        <v>84</v>
      </c>
      <c r="AV188" s="13" t="s">
        <v>84</v>
      </c>
      <c r="AW188" s="13" t="s">
        <v>34</v>
      </c>
      <c r="AX188" s="13" t="s">
        <v>74</v>
      </c>
      <c r="AY188" s="234" t="s">
        <v>154</v>
      </c>
    </row>
    <row r="189" spans="1:65" s="2" customFormat="1" ht="21.75" customHeight="1">
      <c r="A189" s="38"/>
      <c r="B189" s="39"/>
      <c r="C189" s="205" t="s">
        <v>294</v>
      </c>
      <c r="D189" s="205" t="s">
        <v>156</v>
      </c>
      <c r="E189" s="206" t="s">
        <v>295</v>
      </c>
      <c r="F189" s="207" t="s">
        <v>296</v>
      </c>
      <c r="G189" s="208" t="s">
        <v>93</v>
      </c>
      <c r="H189" s="209">
        <v>26.56</v>
      </c>
      <c r="I189" s="210"/>
      <c r="J189" s="211">
        <f>ROUND(I189*H189,2)</f>
        <v>0</v>
      </c>
      <c r="K189" s="207" t="s">
        <v>159</v>
      </c>
      <c r="L189" s="44"/>
      <c r="M189" s="212" t="s">
        <v>19</v>
      </c>
      <c r="N189" s="213" t="s">
        <v>45</v>
      </c>
      <c r="O189" s="84"/>
      <c r="P189" s="214">
        <f>O189*H189</f>
        <v>0</v>
      </c>
      <c r="Q189" s="214">
        <v>0.0273</v>
      </c>
      <c r="R189" s="214">
        <f>Q189*H189</f>
        <v>0.725088</v>
      </c>
      <c r="S189" s="214">
        <v>0</v>
      </c>
      <c r="T189" s="215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16" t="s">
        <v>160</v>
      </c>
      <c r="AT189" s="216" t="s">
        <v>156</v>
      </c>
      <c r="AU189" s="216" t="s">
        <v>84</v>
      </c>
      <c r="AY189" s="17" t="s">
        <v>154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7" t="s">
        <v>82</v>
      </c>
      <c r="BK189" s="217">
        <f>ROUND(I189*H189,2)</f>
        <v>0</v>
      </c>
      <c r="BL189" s="17" t="s">
        <v>160</v>
      </c>
      <c r="BM189" s="216" t="s">
        <v>297</v>
      </c>
    </row>
    <row r="190" spans="1:47" s="2" customFormat="1" ht="12">
      <c r="A190" s="38"/>
      <c r="B190" s="39"/>
      <c r="C190" s="40"/>
      <c r="D190" s="218" t="s">
        <v>162</v>
      </c>
      <c r="E190" s="40"/>
      <c r="F190" s="219" t="s">
        <v>298</v>
      </c>
      <c r="G190" s="40"/>
      <c r="H190" s="40"/>
      <c r="I190" s="220"/>
      <c r="J190" s="40"/>
      <c r="K190" s="40"/>
      <c r="L190" s="44"/>
      <c r="M190" s="221"/>
      <c r="N190" s="222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162</v>
      </c>
      <c r="AU190" s="17" t="s">
        <v>84</v>
      </c>
    </row>
    <row r="191" spans="1:51" s="13" customFormat="1" ht="12">
      <c r="A191" s="13"/>
      <c r="B191" s="223"/>
      <c r="C191" s="224"/>
      <c r="D191" s="225" t="s">
        <v>164</v>
      </c>
      <c r="E191" s="226" t="s">
        <v>19</v>
      </c>
      <c r="F191" s="227" t="s">
        <v>292</v>
      </c>
      <c r="G191" s="224"/>
      <c r="H191" s="228">
        <v>26.56</v>
      </c>
      <c r="I191" s="229"/>
      <c r="J191" s="224"/>
      <c r="K191" s="224"/>
      <c r="L191" s="230"/>
      <c r="M191" s="231"/>
      <c r="N191" s="232"/>
      <c r="O191" s="232"/>
      <c r="P191" s="232"/>
      <c r="Q191" s="232"/>
      <c r="R191" s="232"/>
      <c r="S191" s="232"/>
      <c r="T191" s="23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4" t="s">
        <v>164</v>
      </c>
      <c r="AU191" s="234" t="s">
        <v>84</v>
      </c>
      <c r="AV191" s="13" t="s">
        <v>84</v>
      </c>
      <c r="AW191" s="13" t="s">
        <v>34</v>
      </c>
      <c r="AX191" s="13" t="s">
        <v>74</v>
      </c>
      <c r="AY191" s="234" t="s">
        <v>154</v>
      </c>
    </row>
    <row r="192" spans="1:65" s="2" customFormat="1" ht="24.15" customHeight="1">
      <c r="A192" s="38"/>
      <c r="B192" s="39"/>
      <c r="C192" s="205" t="s">
        <v>7</v>
      </c>
      <c r="D192" s="205" t="s">
        <v>156</v>
      </c>
      <c r="E192" s="206" t="s">
        <v>299</v>
      </c>
      <c r="F192" s="207" t="s">
        <v>300</v>
      </c>
      <c r="G192" s="208" t="s">
        <v>93</v>
      </c>
      <c r="H192" s="209">
        <v>34.889</v>
      </c>
      <c r="I192" s="210"/>
      <c r="J192" s="211">
        <f>ROUND(I192*H192,2)</f>
        <v>0</v>
      </c>
      <c r="K192" s="207" t="s">
        <v>159</v>
      </c>
      <c r="L192" s="44"/>
      <c r="M192" s="212" t="s">
        <v>19</v>
      </c>
      <c r="N192" s="213" t="s">
        <v>45</v>
      </c>
      <c r="O192" s="84"/>
      <c r="P192" s="214">
        <f>O192*H192</f>
        <v>0</v>
      </c>
      <c r="Q192" s="214">
        <v>0.00438</v>
      </c>
      <c r="R192" s="214">
        <f>Q192*H192</f>
        <v>0.15281382000000002</v>
      </c>
      <c r="S192" s="214">
        <v>0</v>
      </c>
      <c r="T192" s="215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16" t="s">
        <v>160</v>
      </c>
      <c r="AT192" s="216" t="s">
        <v>156</v>
      </c>
      <c r="AU192" s="216" t="s">
        <v>84</v>
      </c>
      <c r="AY192" s="17" t="s">
        <v>154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7" t="s">
        <v>82</v>
      </c>
      <c r="BK192" s="217">
        <f>ROUND(I192*H192,2)</f>
        <v>0</v>
      </c>
      <c r="BL192" s="17" t="s">
        <v>160</v>
      </c>
      <c r="BM192" s="216" t="s">
        <v>301</v>
      </c>
    </row>
    <row r="193" spans="1:47" s="2" customFormat="1" ht="12">
      <c r="A193" s="38"/>
      <c r="B193" s="39"/>
      <c r="C193" s="40"/>
      <c r="D193" s="218" t="s">
        <v>162</v>
      </c>
      <c r="E193" s="40"/>
      <c r="F193" s="219" t="s">
        <v>302</v>
      </c>
      <c r="G193" s="40"/>
      <c r="H193" s="40"/>
      <c r="I193" s="220"/>
      <c r="J193" s="40"/>
      <c r="K193" s="40"/>
      <c r="L193" s="44"/>
      <c r="M193" s="221"/>
      <c r="N193" s="222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162</v>
      </c>
      <c r="AU193" s="17" t="s">
        <v>84</v>
      </c>
    </row>
    <row r="194" spans="1:51" s="13" customFormat="1" ht="12">
      <c r="A194" s="13"/>
      <c r="B194" s="223"/>
      <c r="C194" s="224"/>
      <c r="D194" s="225" t="s">
        <v>164</v>
      </c>
      <c r="E194" s="226" t="s">
        <v>19</v>
      </c>
      <c r="F194" s="227" t="s">
        <v>293</v>
      </c>
      <c r="G194" s="224"/>
      <c r="H194" s="228">
        <v>34.889</v>
      </c>
      <c r="I194" s="229"/>
      <c r="J194" s="224"/>
      <c r="K194" s="224"/>
      <c r="L194" s="230"/>
      <c r="M194" s="231"/>
      <c r="N194" s="232"/>
      <c r="O194" s="232"/>
      <c r="P194" s="232"/>
      <c r="Q194" s="232"/>
      <c r="R194" s="232"/>
      <c r="S194" s="232"/>
      <c r="T194" s="23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4" t="s">
        <v>164</v>
      </c>
      <c r="AU194" s="234" t="s">
        <v>84</v>
      </c>
      <c r="AV194" s="13" t="s">
        <v>84</v>
      </c>
      <c r="AW194" s="13" t="s">
        <v>34</v>
      </c>
      <c r="AX194" s="13" t="s">
        <v>74</v>
      </c>
      <c r="AY194" s="234" t="s">
        <v>154</v>
      </c>
    </row>
    <row r="195" spans="1:65" s="2" customFormat="1" ht="33" customHeight="1">
      <c r="A195" s="38"/>
      <c r="B195" s="39"/>
      <c r="C195" s="205" t="s">
        <v>303</v>
      </c>
      <c r="D195" s="205" t="s">
        <v>156</v>
      </c>
      <c r="E195" s="206" t="s">
        <v>304</v>
      </c>
      <c r="F195" s="207" t="s">
        <v>305</v>
      </c>
      <c r="G195" s="208" t="s">
        <v>196</v>
      </c>
      <c r="H195" s="209">
        <v>355.01</v>
      </c>
      <c r="I195" s="210"/>
      <c r="J195" s="211">
        <f>ROUND(I195*H195,2)</f>
        <v>0</v>
      </c>
      <c r="K195" s="207" t="s">
        <v>159</v>
      </c>
      <c r="L195" s="44"/>
      <c r="M195" s="212" t="s">
        <v>19</v>
      </c>
      <c r="N195" s="213" t="s">
        <v>45</v>
      </c>
      <c r="O195" s="84"/>
      <c r="P195" s="214">
        <f>O195*H195</f>
        <v>0</v>
      </c>
      <c r="Q195" s="214">
        <v>0</v>
      </c>
      <c r="R195" s="214">
        <f>Q195*H195</f>
        <v>0</v>
      </c>
      <c r="S195" s="214">
        <v>0</v>
      </c>
      <c r="T195" s="215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16" t="s">
        <v>160</v>
      </c>
      <c r="AT195" s="216" t="s">
        <v>156</v>
      </c>
      <c r="AU195" s="216" t="s">
        <v>84</v>
      </c>
      <c r="AY195" s="17" t="s">
        <v>154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7" t="s">
        <v>82</v>
      </c>
      <c r="BK195" s="217">
        <f>ROUND(I195*H195,2)</f>
        <v>0</v>
      </c>
      <c r="BL195" s="17" t="s">
        <v>160</v>
      </c>
      <c r="BM195" s="216" t="s">
        <v>306</v>
      </c>
    </row>
    <row r="196" spans="1:47" s="2" customFormat="1" ht="12">
      <c r="A196" s="38"/>
      <c r="B196" s="39"/>
      <c r="C196" s="40"/>
      <c r="D196" s="218" t="s">
        <v>162</v>
      </c>
      <c r="E196" s="40"/>
      <c r="F196" s="219" t="s">
        <v>307</v>
      </c>
      <c r="G196" s="40"/>
      <c r="H196" s="40"/>
      <c r="I196" s="220"/>
      <c r="J196" s="40"/>
      <c r="K196" s="40"/>
      <c r="L196" s="44"/>
      <c r="M196" s="221"/>
      <c r="N196" s="222"/>
      <c r="O196" s="84"/>
      <c r="P196" s="84"/>
      <c r="Q196" s="84"/>
      <c r="R196" s="84"/>
      <c r="S196" s="84"/>
      <c r="T196" s="8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162</v>
      </c>
      <c r="AU196" s="17" t="s">
        <v>84</v>
      </c>
    </row>
    <row r="197" spans="1:65" s="2" customFormat="1" ht="16.5" customHeight="1">
      <c r="A197" s="38"/>
      <c r="B197" s="39"/>
      <c r="C197" s="235" t="s">
        <v>308</v>
      </c>
      <c r="D197" s="235" t="s">
        <v>272</v>
      </c>
      <c r="E197" s="236" t="s">
        <v>309</v>
      </c>
      <c r="F197" s="237" t="s">
        <v>310</v>
      </c>
      <c r="G197" s="238" t="s">
        <v>196</v>
      </c>
      <c r="H197" s="239">
        <v>286.493</v>
      </c>
      <c r="I197" s="240"/>
      <c r="J197" s="241">
        <f>ROUND(I197*H197,2)</f>
        <v>0</v>
      </c>
      <c r="K197" s="237" t="s">
        <v>159</v>
      </c>
      <c r="L197" s="242"/>
      <c r="M197" s="243" t="s">
        <v>19</v>
      </c>
      <c r="N197" s="244" t="s">
        <v>45</v>
      </c>
      <c r="O197" s="84"/>
      <c r="P197" s="214">
        <f>O197*H197</f>
        <v>0</v>
      </c>
      <c r="Q197" s="214">
        <v>4E-05</v>
      </c>
      <c r="R197" s="214">
        <f>Q197*H197</f>
        <v>0.011459720000000001</v>
      </c>
      <c r="S197" s="214">
        <v>0</v>
      </c>
      <c r="T197" s="215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16" t="s">
        <v>208</v>
      </c>
      <c r="AT197" s="216" t="s">
        <v>272</v>
      </c>
      <c r="AU197" s="216" t="s">
        <v>84</v>
      </c>
      <c r="AY197" s="17" t="s">
        <v>154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7" t="s">
        <v>82</v>
      </c>
      <c r="BK197" s="217">
        <f>ROUND(I197*H197,2)</f>
        <v>0</v>
      </c>
      <c r="BL197" s="17" t="s">
        <v>160</v>
      </c>
      <c r="BM197" s="216" t="s">
        <v>311</v>
      </c>
    </row>
    <row r="198" spans="1:51" s="13" customFormat="1" ht="12">
      <c r="A198" s="13"/>
      <c r="B198" s="223"/>
      <c r="C198" s="224"/>
      <c r="D198" s="225" t="s">
        <v>164</v>
      </c>
      <c r="E198" s="226" t="s">
        <v>19</v>
      </c>
      <c r="F198" s="227" t="s">
        <v>312</v>
      </c>
      <c r="G198" s="224"/>
      <c r="H198" s="228">
        <v>30.9</v>
      </c>
      <c r="I198" s="229"/>
      <c r="J198" s="224"/>
      <c r="K198" s="224"/>
      <c r="L198" s="230"/>
      <c r="M198" s="231"/>
      <c r="N198" s="232"/>
      <c r="O198" s="232"/>
      <c r="P198" s="232"/>
      <c r="Q198" s="232"/>
      <c r="R198" s="232"/>
      <c r="S198" s="232"/>
      <c r="T198" s="23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4" t="s">
        <v>164</v>
      </c>
      <c r="AU198" s="234" t="s">
        <v>84</v>
      </c>
      <c r="AV198" s="13" t="s">
        <v>84</v>
      </c>
      <c r="AW198" s="13" t="s">
        <v>34</v>
      </c>
      <c r="AX198" s="13" t="s">
        <v>74</v>
      </c>
      <c r="AY198" s="234" t="s">
        <v>154</v>
      </c>
    </row>
    <row r="199" spans="1:51" s="13" customFormat="1" ht="12">
      <c r="A199" s="13"/>
      <c r="B199" s="223"/>
      <c r="C199" s="224"/>
      <c r="D199" s="225" t="s">
        <v>164</v>
      </c>
      <c r="E199" s="226" t="s">
        <v>19</v>
      </c>
      <c r="F199" s="227" t="s">
        <v>313</v>
      </c>
      <c r="G199" s="224"/>
      <c r="H199" s="228">
        <v>63.32</v>
      </c>
      <c r="I199" s="229"/>
      <c r="J199" s="224"/>
      <c r="K199" s="224"/>
      <c r="L199" s="230"/>
      <c r="M199" s="231"/>
      <c r="N199" s="232"/>
      <c r="O199" s="232"/>
      <c r="P199" s="232"/>
      <c r="Q199" s="232"/>
      <c r="R199" s="232"/>
      <c r="S199" s="232"/>
      <c r="T199" s="23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4" t="s">
        <v>164</v>
      </c>
      <c r="AU199" s="234" t="s">
        <v>84</v>
      </c>
      <c r="AV199" s="13" t="s">
        <v>84</v>
      </c>
      <c r="AW199" s="13" t="s">
        <v>34</v>
      </c>
      <c r="AX199" s="13" t="s">
        <v>74</v>
      </c>
      <c r="AY199" s="234" t="s">
        <v>154</v>
      </c>
    </row>
    <row r="200" spans="1:51" s="13" customFormat="1" ht="12">
      <c r="A200" s="13"/>
      <c r="B200" s="223"/>
      <c r="C200" s="224"/>
      <c r="D200" s="225" t="s">
        <v>164</v>
      </c>
      <c r="E200" s="226" t="s">
        <v>19</v>
      </c>
      <c r="F200" s="227" t="s">
        <v>314</v>
      </c>
      <c r="G200" s="224"/>
      <c r="H200" s="228">
        <v>54.89</v>
      </c>
      <c r="I200" s="229"/>
      <c r="J200" s="224"/>
      <c r="K200" s="224"/>
      <c r="L200" s="230"/>
      <c r="M200" s="231"/>
      <c r="N200" s="232"/>
      <c r="O200" s="232"/>
      <c r="P200" s="232"/>
      <c r="Q200" s="232"/>
      <c r="R200" s="232"/>
      <c r="S200" s="232"/>
      <c r="T200" s="23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4" t="s">
        <v>164</v>
      </c>
      <c r="AU200" s="234" t="s">
        <v>84</v>
      </c>
      <c r="AV200" s="13" t="s">
        <v>84</v>
      </c>
      <c r="AW200" s="13" t="s">
        <v>34</v>
      </c>
      <c r="AX200" s="13" t="s">
        <v>74</v>
      </c>
      <c r="AY200" s="234" t="s">
        <v>154</v>
      </c>
    </row>
    <row r="201" spans="1:51" s="13" customFormat="1" ht="12">
      <c r="A201" s="13"/>
      <c r="B201" s="223"/>
      <c r="C201" s="224"/>
      <c r="D201" s="225" t="s">
        <v>164</v>
      </c>
      <c r="E201" s="226" t="s">
        <v>19</v>
      </c>
      <c r="F201" s="227" t="s">
        <v>315</v>
      </c>
      <c r="G201" s="224"/>
      <c r="H201" s="228">
        <v>59.91</v>
      </c>
      <c r="I201" s="229"/>
      <c r="J201" s="224"/>
      <c r="K201" s="224"/>
      <c r="L201" s="230"/>
      <c r="M201" s="231"/>
      <c r="N201" s="232"/>
      <c r="O201" s="232"/>
      <c r="P201" s="232"/>
      <c r="Q201" s="232"/>
      <c r="R201" s="232"/>
      <c r="S201" s="232"/>
      <c r="T201" s="23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4" t="s">
        <v>164</v>
      </c>
      <c r="AU201" s="234" t="s">
        <v>84</v>
      </c>
      <c r="AV201" s="13" t="s">
        <v>84</v>
      </c>
      <c r="AW201" s="13" t="s">
        <v>34</v>
      </c>
      <c r="AX201" s="13" t="s">
        <v>74</v>
      </c>
      <c r="AY201" s="234" t="s">
        <v>154</v>
      </c>
    </row>
    <row r="202" spans="1:51" s="13" customFormat="1" ht="12">
      <c r="A202" s="13"/>
      <c r="B202" s="223"/>
      <c r="C202" s="224"/>
      <c r="D202" s="225" t="s">
        <v>164</v>
      </c>
      <c r="E202" s="226" t="s">
        <v>19</v>
      </c>
      <c r="F202" s="227" t="s">
        <v>316</v>
      </c>
      <c r="G202" s="224"/>
      <c r="H202" s="228">
        <v>49.41</v>
      </c>
      <c r="I202" s="229"/>
      <c r="J202" s="224"/>
      <c r="K202" s="224"/>
      <c r="L202" s="230"/>
      <c r="M202" s="231"/>
      <c r="N202" s="232"/>
      <c r="O202" s="232"/>
      <c r="P202" s="232"/>
      <c r="Q202" s="232"/>
      <c r="R202" s="232"/>
      <c r="S202" s="232"/>
      <c r="T202" s="23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4" t="s">
        <v>164</v>
      </c>
      <c r="AU202" s="234" t="s">
        <v>84</v>
      </c>
      <c r="AV202" s="13" t="s">
        <v>84</v>
      </c>
      <c r="AW202" s="13" t="s">
        <v>34</v>
      </c>
      <c r="AX202" s="13" t="s">
        <v>74</v>
      </c>
      <c r="AY202" s="234" t="s">
        <v>154</v>
      </c>
    </row>
    <row r="203" spans="1:51" s="13" customFormat="1" ht="12">
      <c r="A203" s="13"/>
      <c r="B203" s="223"/>
      <c r="C203" s="224"/>
      <c r="D203" s="225" t="s">
        <v>164</v>
      </c>
      <c r="E203" s="226" t="s">
        <v>19</v>
      </c>
      <c r="F203" s="227" t="s">
        <v>317</v>
      </c>
      <c r="G203" s="224"/>
      <c r="H203" s="228">
        <v>8.1</v>
      </c>
      <c r="I203" s="229"/>
      <c r="J203" s="224"/>
      <c r="K203" s="224"/>
      <c r="L203" s="230"/>
      <c r="M203" s="231"/>
      <c r="N203" s="232"/>
      <c r="O203" s="232"/>
      <c r="P203" s="232"/>
      <c r="Q203" s="232"/>
      <c r="R203" s="232"/>
      <c r="S203" s="232"/>
      <c r="T203" s="23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4" t="s">
        <v>164</v>
      </c>
      <c r="AU203" s="234" t="s">
        <v>84</v>
      </c>
      <c r="AV203" s="13" t="s">
        <v>84</v>
      </c>
      <c r="AW203" s="13" t="s">
        <v>34</v>
      </c>
      <c r="AX203" s="13" t="s">
        <v>74</v>
      </c>
      <c r="AY203" s="234" t="s">
        <v>154</v>
      </c>
    </row>
    <row r="204" spans="1:51" s="13" customFormat="1" ht="12">
      <c r="A204" s="13"/>
      <c r="B204" s="223"/>
      <c r="C204" s="224"/>
      <c r="D204" s="225" t="s">
        <v>164</v>
      </c>
      <c r="E204" s="226" t="s">
        <v>19</v>
      </c>
      <c r="F204" s="227" t="s">
        <v>318</v>
      </c>
      <c r="G204" s="224"/>
      <c r="H204" s="228">
        <v>6.32</v>
      </c>
      <c r="I204" s="229"/>
      <c r="J204" s="224"/>
      <c r="K204" s="224"/>
      <c r="L204" s="230"/>
      <c r="M204" s="231"/>
      <c r="N204" s="232"/>
      <c r="O204" s="232"/>
      <c r="P204" s="232"/>
      <c r="Q204" s="232"/>
      <c r="R204" s="232"/>
      <c r="S204" s="232"/>
      <c r="T204" s="23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4" t="s">
        <v>164</v>
      </c>
      <c r="AU204" s="234" t="s">
        <v>84</v>
      </c>
      <c r="AV204" s="13" t="s">
        <v>84</v>
      </c>
      <c r="AW204" s="13" t="s">
        <v>34</v>
      </c>
      <c r="AX204" s="13" t="s">
        <v>74</v>
      </c>
      <c r="AY204" s="234" t="s">
        <v>154</v>
      </c>
    </row>
    <row r="205" spans="1:51" s="13" customFormat="1" ht="12">
      <c r="A205" s="13"/>
      <c r="B205" s="223"/>
      <c r="C205" s="224"/>
      <c r="D205" s="225" t="s">
        <v>164</v>
      </c>
      <c r="E205" s="224"/>
      <c r="F205" s="227" t="s">
        <v>319</v>
      </c>
      <c r="G205" s="224"/>
      <c r="H205" s="228">
        <v>286.493</v>
      </c>
      <c r="I205" s="229"/>
      <c r="J205" s="224"/>
      <c r="K205" s="224"/>
      <c r="L205" s="230"/>
      <c r="M205" s="231"/>
      <c r="N205" s="232"/>
      <c r="O205" s="232"/>
      <c r="P205" s="232"/>
      <c r="Q205" s="232"/>
      <c r="R205" s="232"/>
      <c r="S205" s="232"/>
      <c r="T205" s="23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4" t="s">
        <v>164</v>
      </c>
      <c r="AU205" s="234" t="s">
        <v>84</v>
      </c>
      <c r="AV205" s="13" t="s">
        <v>84</v>
      </c>
      <c r="AW205" s="13" t="s">
        <v>4</v>
      </c>
      <c r="AX205" s="13" t="s">
        <v>82</v>
      </c>
      <c r="AY205" s="234" t="s">
        <v>154</v>
      </c>
    </row>
    <row r="206" spans="1:65" s="2" customFormat="1" ht="16.5" customHeight="1">
      <c r="A206" s="38"/>
      <c r="B206" s="39"/>
      <c r="C206" s="235" t="s">
        <v>320</v>
      </c>
      <c r="D206" s="235" t="s">
        <v>272</v>
      </c>
      <c r="E206" s="236" t="s">
        <v>321</v>
      </c>
      <c r="F206" s="237" t="s">
        <v>322</v>
      </c>
      <c r="G206" s="238" t="s">
        <v>196</v>
      </c>
      <c r="H206" s="239">
        <v>82.16</v>
      </c>
      <c r="I206" s="240"/>
      <c r="J206" s="241">
        <f>ROUND(I206*H206,2)</f>
        <v>0</v>
      </c>
      <c r="K206" s="237" t="s">
        <v>159</v>
      </c>
      <c r="L206" s="242"/>
      <c r="M206" s="243" t="s">
        <v>19</v>
      </c>
      <c r="N206" s="244" t="s">
        <v>45</v>
      </c>
      <c r="O206" s="84"/>
      <c r="P206" s="214">
        <f>O206*H206</f>
        <v>0</v>
      </c>
      <c r="Q206" s="214">
        <v>0.0002</v>
      </c>
      <c r="R206" s="214">
        <f>Q206*H206</f>
        <v>0.016432</v>
      </c>
      <c r="S206" s="214">
        <v>0</v>
      </c>
      <c r="T206" s="215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16" t="s">
        <v>208</v>
      </c>
      <c r="AT206" s="216" t="s">
        <v>272</v>
      </c>
      <c r="AU206" s="216" t="s">
        <v>84</v>
      </c>
      <c r="AY206" s="17" t="s">
        <v>154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7" t="s">
        <v>82</v>
      </c>
      <c r="BK206" s="217">
        <f>ROUND(I206*H206,2)</f>
        <v>0</v>
      </c>
      <c r="BL206" s="17" t="s">
        <v>160</v>
      </c>
      <c r="BM206" s="216" t="s">
        <v>323</v>
      </c>
    </row>
    <row r="207" spans="1:51" s="13" customFormat="1" ht="12">
      <c r="A207" s="13"/>
      <c r="B207" s="223"/>
      <c r="C207" s="224"/>
      <c r="D207" s="225" t="s">
        <v>164</v>
      </c>
      <c r="E207" s="226" t="s">
        <v>19</v>
      </c>
      <c r="F207" s="227" t="s">
        <v>324</v>
      </c>
      <c r="G207" s="224"/>
      <c r="H207" s="228">
        <v>16.6</v>
      </c>
      <c r="I207" s="229"/>
      <c r="J207" s="224"/>
      <c r="K207" s="224"/>
      <c r="L207" s="230"/>
      <c r="M207" s="231"/>
      <c r="N207" s="232"/>
      <c r="O207" s="232"/>
      <c r="P207" s="232"/>
      <c r="Q207" s="232"/>
      <c r="R207" s="232"/>
      <c r="S207" s="232"/>
      <c r="T207" s="23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4" t="s">
        <v>164</v>
      </c>
      <c r="AU207" s="234" t="s">
        <v>84</v>
      </c>
      <c r="AV207" s="13" t="s">
        <v>84</v>
      </c>
      <c r="AW207" s="13" t="s">
        <v>34</v>
      </c>
      <c r="AX207" s="13" t="s">
        <v>74</v>
      </c>
      <c r="AY207" s="234" t="s">
        <v>154</v>
      </c>
    </row>
    <row r="208" spans="1:51" s="13" customFormat="1" ht="12">
      <c r="A208" s="13"/>
      <c r="B208" s="223"/>
      <c r="C208" s="224"/>
      <c r="D208" s="225" t="s">
        <v>164</v>
      </c>
      <c r="E208" s="226" t="s">
        <v>19</v>
      </c>
      <c r="F208" s="227" t="s">
        <v>325</v>
      </c>
      <c r="G208" s="224"/>
      <c r="H208" s="228">
        <v>28.6</v>
      </c>
      <c r="I208" s="229"/>
      <c r="J208" s="224"/>
      <c r="K208" s="224"/>
      <c r="L208" s="230"/>
      <c r="M208" s="231"/>
      <c r="N208" s="232"/>
      <c r="O208" s="232"/>
      <c r="P208" s="232"/>
      <c r="Q208" s="232"/>
      <c r="R208" s="232"/>
      <c r="S208" s="232"/>
      <c r="T208" s="23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4" t="s">
        <v>164</v>
      </c>
      <c r="AU208" s="234" t="s">
        <v>84</v>
      </c>
      <c r="AV208" s="13" t="s">
        <v>84</v>
      </c>
      <c r="AW208" s="13" t="s">
        <v>34</v>
      </c>
      <c r="AX208" s="13" t="s">
        <v>74</v>
      </c>
      <c r="AY208" s="234" t="s">
        <v>154</v>
      </c>
    </row>
    <row r="209" spans="1:51" s="13" customFormat="1" ht="12">
      <c r="A209" s="13"/>
      <c r="B209" s="223"/>
      <c r="C209" s="224"/>
      <c r="D209" s="225" t="s">
        <v>164</v>
      </c>
      <c r="E209" s="226" t="s">
        <v>19</v>
      </c>
      <c r="F209" s="227" t="s">
        <v>326</v>
      </c>
      <c r="G209" s="224"/>
      <c r="H209" s="228">
        <v>31.26</v>
      </c>
      <c r="I209" s="229"/>
      <c r="J209" s="224"/>
      <c r="K209" s="224"/>
      <c r="L209" s="230"/>
      <c r="M209" s="231"/>
      <c r="N209" s="232"/>
      <c r="O209" s="232"/>
      <c r="P209" s="232"/>
      <c r="Q209" s="232"/>
      <c r="R209" s="232"/>
      <c r="S209" s="232"/>
      <c r="T209" s="23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4" t="s">
        <v>164</v>
      </c>
      <c r="AU209" s="234" t="s">
        <v>84</v>
      </c>
      <c r="AV209" s="13" t="s">
        <v>84</v>
      </c>
      <c r="AW209" s="13" t="s">
        <v>34</v>
      </c>
      <c r="AX209" s="13" t="s">
        <v>74</v>
      </c>
      <c r="AY209" s="234" t="s">
        <v>154</v>
      </c>
    </row>
    <row r="210" spans="1:51" s="13" customFormat="1" ht="12">
      <c r="A210" s="13"/>
      <c r="B210" s="223"/>
      <c r="C210" s="224"/>
      <c r="D210" s="225" t="s">
        <v>164</v>
      </c>
      <c r="E210" s="226" t="s">
        <v>19</v>
      </c>
      <c r="F210" s="227" t="s">
        <v>327</v>
      </c>
      <c r="G210" s="224"/>
      <c r="H210" s="228">
        <v>5.7</v>
      </c>
      <c r="I210" s="229"/>
      <c r="J210" s="224"/>
      <c r="K210" s="224"/>
      <c r="L210" s="230"/>
      <c r="M210" s="231"/>
      <c r="N210" s="232"/>
      <c r="O210" s="232"/>
      <c r="P210" s="232"/>
      <c r="Q210" s="232"/>
      <c r="R210" s="232"/>
      <c r="S210" s="232"/>
      <c r="T210" s="23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4" t="s">
        <v>164</v>
      </c>
      <c r="AU210" s="234" t="s">
        <v>84</v>
      </c>
      <c r="AV210" s="13" t="s">
        <v>84</v>
      </c>
      <c r="AW210" s="13" t="s">
        <v>34</v>
      </c>
      <c r="AX210" s="13" t="s">
        <v>74</v>
      </c>
      <c r="AY210" s="234" t="s">
        <v>154</v>
      </c>
    </row>
    <row r="211" spans="1:65" s="2" customFormat="1" ht="16.5" customHeight="1">
      <c r="A211" s="38"/>
      <c r="B211" s="39"/>
      <c r="C211" s="205" t="s">
        <v>328</v>
      </c>
      <c r="D211" s="205" t="s">
        <v>156</v>
      </c>
      <c r="E211" s="206" t="s">
        <v>329</v>
      </c>
      <c r="F211" s="207" t="s">
        <v>330</v>
      </c>
      <c r="G211" s="208" t="s">
        <v>93</v>
      </c>
      <c r="H211" s="209">
        <v>484.302</v>
      </c>
      <c r="I211" s="210"/>
      <c r="J211" s="211">
        <f>ROUND(I211*H211,2)</f>
        <v>0</v>
      </c>
      <c r="K211" s="207" t="s">
        <v>159</v>
      </c>
      <c r="L211" s="44"/>
      <c r="M211" s="212" t="s">
        <v>19</v>
      </c>
      <c r="N211" s="213" t="s">
        <v>45</v>
      </c>
      <c r="O211" s="84"/>
      <c r="P211" s="214">
        <f>O211*H211</f>
        <v>0</v>
      </c>
      <c r="Q211" s="214">
        <v>0.00014</v>
      </c>
      <c r="R211" s="214">
        <f>Q211*H211</f>
        <v>0.06780227999999999</v>
      </c>
      <c r="S211" s="214">
        <v>0</v>
      </c>
      <c r="T211" s="215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16" t="s">
        <v>160</v>
      </c>
      <c r="AT211" s="216" t="s">
        <v>156</v>
      </c>
      <c r="AU211" s="216" t="s">
        <v>84</v>
      </c>
      <c r="AY211" s="17" t="s">
        <v>154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7" t="s">
        <v>82</v>
      </c>
      <c r="BK211" s="217">
        <f>ROUND(I211*H211,2)</f>
        <v>0</v>
      </c>
      <c r="BL211" s="17" t="s">
        <v>160</v>
      </c>
      <c r="BM211" s="216" t="s">
        <v>331</v>
      </c>
    </row>
    <row r="212" spans="1:47" s="2" customFormat="1" ht="12">
      <c r="A212" s="38"/>
      <c r="B212" s="39"/>
      <c r="C212" s="40"/>
      <c r="D212" s="218" t="s">
        <v>162</v>
      </c>
      <c r="E212" s="40"/>
      <c r="F212" s="219" t="s">
        <v>332</v>
      </c>
      <c r="G212" s="40"/>
      <c r="H212" s="40"/>
      <c r="I212" s="220"/>
      <c r="J212" s="40"/>
      <c r="K212" s="40"/>
      <c r="L212" s="44"/>
      <c r="M212" s="221"/>
      <c r="N212" s="222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162</v>
      </c>
      <c r="AU212" s="17" t="s">
        <v>84</v>
      </c>
    </row>
    <row r="213" spans="1:51" s="13" customFormat="1" ht="12">
      <c r="A213" s="13"/>
      <c r="B213" s="223"/>
      <c r="C213" s="224"/>
      <c r="D213" s="225" t="s">
        <v>164</v>
      </c>
      <c r="E213" s="226" t="s">
        <v>19</v>
      </c>
      <c r="F213" s="227" t="s">
        <v>293</v>
      </c>
      <c r="G213" s="224"/>
      <c r="H213" s="228">
        <v>34.889</v>
      </c>
      <c r="I213" s="229"/>
      <c r="J213" s="224"/>
      <c r="K213" s="224"/>
      <c r="L213" s="230"/>
      <c r="M213" s="231"/>
      <c r="N213" s="232"/>
      <c r="O213" s="232"/>
      <c r="P213" s="232"/>
      <c r="Q213" s="232"/>
      <c r="R213" s="232"/>
      <c r="S213" s="232"/>
      <c r="T213" s="23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4" t="s">
        <v>164</v>
      </c>
      <c r="AU213" s="234" t="s">
        <v>84</v>
      </c>
      <c r="AV213" s="13" t="s">
        <v>84</v>
      </c>
      <c r="AW213" s="13" t="s">
        <v>34</v>
      </c>
      <c r="AX213" s="13" t="s">
        <v>74</v>
      </c>
      <c r="AY213" s="234" t="s">
        <v>154</v>
      </c>
    </row>
    <row r="214" spans="1:51" s="13" customFormat="1" ht="12">
      <c r="A214" s="13"/>
      <c r="B214" s="223"/>
      <c r="C214" s="224"/>
      <c r="D214" s="225" t="s">
        <v>164</v>
      </c>
      <c r="E214" s="226" t="s">
        <v>19</v>
      </c>
      <c r="F214" s="227" t="s">
        <v>333</v>
      </c>
      <c r="G214" s="224"/>
      <c r="H214" s="228">
        <v>342.595</v>
      </c>
      <c r="I214" s="229"/>
      <c r="J214" s="224"/>
      <c r="K214" s="224"/>
      <c r="L214" s="230"/>
      <c r="M214" s="231"/>
      <c r="N214" s="232"/>
      <c r="O214" s="232"/>
      <c r="P214" s="232"/>
      <c r="Q214" s="232"/>
      <c r="R214" s="232"/>
      <c r="S214" s="232"/>
      <c r="T214" s="23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4" t="s">
        <v>164</v>
      </c>
      <c r="AU214" s="234" t="s">
        <v>84</v>
      </c>
      <c r="AV214" s="13" t="s">
        <v>84</v>
      </c>
      <c r="AW214" s="13" t="s">
        <v>34</v>
      </c>
      <c r="AX214" s="13" t="s">
        <v>74</v>
      </c>
      <c r="AY214" s="234" t="s">
        <v>154</v>
      </c>
    </row>
    <row r="215" spans="1:51" s="13" customFormat="1" ht="12">
      <c r="A215" s="13"/>
      <c r="B215" s="223"/>
      <c r="C215" s="224"/>
      <c r="D215" s="225" t="s">
        <v>164</v>
      </c>
      <c r="E215" s="226" t="s">
        <v>19</v>
      </c>
      <c r="F215" s="227" t="s">
        <v>334</v>
      </c>
      <c r="G215" s="224"/>
      <c r="H215" s="228">
        <v>25.699</v>
      </c>
      <c r="I215" s="229"/>
      <c r="J215" s="224"/>
      <c r="K215" s="224"/>
      <c r="L215" s="230"/>
      <c r="M215" s="231"/>
      <c r="N215" s="232"/>
      <c r="O215" s="232"/>
      <c r="P215" s="232"/>
      <c r="Q215" s="232"/>
      <c r="R215" s="232"/>
      <c r="S215" s="232"/>
      <c r="T215" s="23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4" t="s">
        <v>164</v>
      </c>
      <c r="AU215" s="234" t="s">
        <v>84</v>
      </c>
      <c r="AV215" s="13" t="s">
        <v>84</v>
      </c>
      <c r="AW215" s="13" t="s">
        <v>34</v>
      </c>
      <c r="AX215" s="13" t="s">
        <v>74</v>
      </c>
      <c r="AY215" s="234" t="s">
        <v>154</v>
      </c>
    </row>
    <row r="216" spans="1:51" s="13" customFormat="1" ht="12">
      <c r="A216" s="13"/>
      <c r="B216" s="223"/>
      <c r="C216" s="224"/>
      <c r="D216" s="225" t="s">
        <v>164</v>
      </c>
      <c r="E216" s="226" t="s">
        <v>19</v>
      </c>
      <c r="F216" s="227" t="s">
        <v>335</v>
      </c>
      <c r="G216" s="224"/>
      <c r="H216" s="228">
        <v>1.257</v>
      </c>
      <c r="I216" s="229"/>
      <c r="J216" s="224"/>
      <c r="K216" s="224"/>
      <c r="L216" s="230"/>
      <c r="M216" s="231"/>
      <c r="N216" s="232"/>
      <c r="O216" s="232"/>
      <c r="P216" s="232"/>
      <c r="Q216" s="232"/>
      <c r="R216" s="232"/>
      <c r="S216" s="232"/>
      <c r="T216" s="23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4" t="s">
        <v>164</v>
      </c>
      <c r="AU216" s="234" t="s">
        <v>84</v>
      </c>
      <c r="AV216" s="13" t="s">
        <v>84</v>
      </c>
      <c r="AW216" s="13" t="s">
        <v>34</v>
      </c>
      <c r="AX216" s="13" t="s">
        <v>74</v>
      </c>
      <c r="AY216" s="234" t="s">
        <v>154</v>
      </c>
    </row>
    <row r="217" spans="1:51" s="13" customFormat="1" ht="12">
      <c r="A217" s="13"/>
      <c r="B217" s="223"/>
      <c r="C217" s="224"/>
      <c r="D217" s="225" t="s">
        <v>164</v>
      </c>
      <c r="E217" s="226" t="s">
        <v>19</v>
      </c>
      <c r="F217" s="227" t="s">
        <v>336</v>
      </c>
      <c r="G217" s="224"/>
      <c r="H217" s="228">
        <v>76.699</v>
      </c>
      <c r="I217" s="229"/>
      <c r="J217" s="224"/>
      <c r="K217" s="224"/>
      <c r="L217" s="230"/>
      <c r="M217" s="231"/>
      <c r="N217" s="232"/>
      <c r="O217" s="232"/>
      <c r="P217" s="232"/>
      <c r="Q217" s="232"/>
      <c r="R217" s="232"/>
      <c r="S217" s="232"/>
      <c r="T217" s="23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4" t="s">
        <v>164</v>
      </c>
      <c r="AU217" s="234" t="s">
        <v>84</v>
      </c>
      <c r="AV217" s="13" t="s">
        <v>84</v>
      </c>
      <c r="AW217" s="13" t="s">
        <v>34</v>
      </c>
      <c r="AX217" s="13" t="s">
        <v>74</v>
      </c>
      <c r="AY217" s="234" t="s">
        <v>154</v>
      </c>
    </row>
    <row r="218" spans="1:51" s="13" customFormat="1" ht="12">
      <c r="A218" s="13"/>
      <c r="B218" s="223"/>
      <c r="C218" s="224"/>
      <c r="D218" s="225" t="s">
        <v>164</v>
      </c>
      <c r="E218" s="226" t="s">
        <v>19</v>
      </c>
      <c r="F218" s="227" t="s">
        <v>337</v>
      </c>
      <c r="G218" s="224"/>
      <c r="H218" s="228">
        <v>3.163</v>
      </c>
      <c r="I218" s="229"/>
      <c r="J218" s="224"/>
      <c r="K218" s="224"/>
      <c r="L218" s="230"/>
      <c r="M218" s="231"/>
      <c r="N218" s="232"/>
      <c r="O218" s="232"/>
      <c r="P218" s="232"/>
      <c r="Q218" s="232"/>
      <c r="R218" s="232"/>
      <c r="S218" s="232"/>
      <c r="T218" s="23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4" t="s">
        <v>164</v>
      </c>
      <c r="AU218" s="234" t="s">
        <v>84</v>
      </c>
      <c r="AV218" s="13" t="s">
        <v>84</v>
      </c>
      <c r="AW218" s="13" t="s">
        <v>34</v>
      </c>
      <c r="AX218" s="13" t="s">
        <v>74</v>
      </c>
      <c r="AY218" s="234" t="s">
        <v>154</v>
      </c>
    </row>
    <row r="219" spans="1:65" s="2" customFormat="1" ht="37.8" customHeight="1">
      <c r="A219" s="38"/>
      <c r="B219" s="39"/>
      <c r="C219" s="205" t="s">
        <v>338</v>
      </c>
      <c r="D219" s="205" t="s">
        <v>156</v>
      </c>
      <c r="E219" s="206" t="s">
        <v>339</v>
      </c>
      <c r="F219" s="207" t="s">
        <v>340</v>
      </c>
      <c r="G219" s="208" t="s">
        <v>93</v>
      </c>
      <c r="H219" s="209">
        <v>343.852</v>
      </c>
      <c r="I219" s="210"/>
      <c r="J219" s="211">
        <f>ROUND(I219*H219,2)</f>
        <v>0</v>
      </c>
      <c r="K219" s="207" t="s">
        <v>159</v>
      </c>
      <c r="L219" s="44"/>
      <c r="M219" s="212" t="s">
        <v>19</v>
      </c>
      <c r="N219" s="213" t="s">
        <v>45</v>
      </c>
      <c r="O219" s="84"/>
      <c r="P219" s="214">
        <f>O219*H219</f>
        <v>0</v>
      </c>
      <c r="Q219" s="214">
        <v>0.0086</v>
      </c>
      <c r="R219" s="214">
        <f>Q219*H219</f>
        <v>2.9571272</v>
      </c>
      <c r="S219" s="214">
        <v>0</v>
      </c>
      <c r="T219" s="215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16" t="s">
        <v>160</v>
      </c>
      <c r="AT219" s="216" t="s">
        <v>156</v>
      </c>
      <c r="AU219" s="216" t="s">
        <v>84</v>
      </c>
      <c r="AY219" s="17" t="s">
        <v>154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7" t="s">
        <v>82</v>
      </c>
      <c r="BK219" s="217">
        <f>ROUND(I219*H219,2)</f>
        <v>0</v>
      </c>
      <c r="BL219" s="17" t="s">
        <v>160</v>
      </c>
      <c r="BM219" s="216" t="s">
        <v>341</v>
      </c>
    </row>
    <row r="220" spans="1:47" s="2" customFormat="1" ht="12">
      <c r="A220" s="38"/>
      <c r="B220" s="39"/>
      <c r="C220" s="40"/>
      <c r="D220" s="218" t="s">
        <v>162</v>
      </c>
      <c r="E220" s="40"/>
      <c r="F220" s="219" t="s">
        <v>342</v>
      </c>
      <c r="G220" s="40"/>
      <c r="H220" s="40"/>
      <c r="I220" s="220"/>
      <c r="J220" s="40"/>
      <c r="K220" s="40"/>
      <c r="L220" s="44"/>
      <c r="M220" s="221"/>
      <c r="N220" s="222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162</v>
      </c>
      <c r="AU220" s="17" t="s">
        <v>84</v>
      </c>
    </row>
    <row r="221" spans="1:51" s="14" customFormat="1" ht="12">
      <c r="A221" s="14"/>
      <c r="B221" s="246"/>
      <c r="C221" s="247"/>
      <c r="D221" s="225" t="s">
        <v>164</v>
      </c>
      <c r="E221" s="248" t="s">
        <v>19</v>
      </c>
      <c r="F221" s="249" t="s">
        <v>343</v>
      </c>
      <c r="G221" s="247"/>
      <c r="H221" s="248" t="s">
        <v>19</v>
      </c>
      <c r="I221" s="250"/>
      <c r="J221" s="247"/>
      <c r="K221" s="247"/>
      <c r="L221" s="251"/>
      <c r="M221" s="252"/>
      <c r="N221" s="253"/>
      <c r="O221" s="253"/>
      <c r="P221" s="253"/>
      <c r="Q221" s="253"/>
      <c r="R221" s="253"/>
      <c r="S221" s="253"/>
      <c r="T221" s="25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5" t="s">
        <v>164</v>
      </c>
      <c r="AU221" s="255" t="s">
        <v>84</v>
      </c>
      <c r="AV221" s="14" t="s">
        <v>82</v>
      </c>
      <c r="AW221" s="14" t="s">
        <v>34</v>
      </c>
      <c r="AX221" s="14" t="s">
        <v>74</v>
      </c>
      <c r="AY221" s="255" t="s">
        <v>154</v>
      </c>
    </row>
    <row r="222" spans="1:51" s="13" customFormat="1" ht="12">
      <c r="A222" s="13"/>
      <c r="B222" s="223"/>
      <c r="C222" s="224"/>
      <c r="D222" s="225" t="s">
        <v>164</v>
      </c>
      <c r="E222" s="226" t="s">
        <v>19</v>
      </c>
      <c r="F222" s="227" t="s">
        <v>344</v>
      </c>
      <c r="G222" s="224"/>
      <c r="H222" s="228">
        <v>241.102</v>
      </c>
      <c r="I222" s="229"/>
      <c r="J222" s="224"/>
      <c r="K222" s="224"/>
      <c r="L222" s="230"/>
      <c r="M222" s="231"/>
      <c r="N222" s="232"/>
      <c r="O222" s="232"/>
      <c r="P222" s="232"/>
      <c r="Q222" s="232"/>
      <c r="R222" s="232"/>
      <c r="S222" s="232"/>
      <c r="T222" s="23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4" t="s">
        <v>164</v>
      </c>
      <c r="AU222" s="234" t="s">
        <v>84</v>
      </c>
      <c r="AV222" s="13" t="s">
        <v>84</v>
      </c>
      <c r="AW222" s="13" t="s">
        <v>34</v>
      </c>
      <c r="AX222" s="13" t="s">
        <v>74</v>
      </c>
      <c r="AY222" s="234" t="s">
        <v>154</v>
      </c>
    </row>
    <row r="223" spans="1:51" s="14" customFormat="1" ht="12">
      <c r="A223" s="14"/>
      <c r="B223" s="246"/>
      <c r="C223" s="247"/>
      <c r="D223" s="225" t="s">
        <v>164</v>
      </c>
      <c r="E223" s="248" t="s">
        <v>19</v>
      </c>
      <c r="F223" s="249" t="s">
        <v>345</v>
      </c>
      <c r="G223" s="247"/>
      <c r="H223" s="248" t="s">
        <v>19</v>
      </c>
      <c r="I223" s="250"/>
      <c r="J223" s="247"/>
      <c r="K223" s="247"/>
      <c r="L223" s="251"/>
      <c r="M223" s="252"/>
      <c r="N223" s="253"/>
      <c r="O223" s="253"/>
      <c r="P223" s="253"/>
      <c r="Q223" s="253"/>
      <c r="R223" s="253"/>
      <c r="S223" s="253"/>
      <c r="T223" s="25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5" t="s">
        <v>164</v>
      </c>
      <c r="AU223" s="255" t="s">
        <v>84</v>
      </c>
      <c r="AV223" s="14" t="s">
        <v>82</v>
      </c>
      <c r="AW223" s="14" t="s">
        <v>34</v>
      </c>
      <c r="AX223" s="14" t="s">
        <v>74</v>
      </c>
      <c r="AY223" s="255" t="s">
        <v>154</v>
      </c>
    </row>
    <row r="224" spans="1:51" s="13" customFormat="1" ht="12">
      <c r="A224" s="13"/>
      <c r="B224" s="223"/>
      <c r="C224" s="224"/>
      <c r="D224" s="225" t="s">
        <v>164</v>
      </c>
      <c r="E224" s="226" t="s">
        <v>19</v>
      </c>
      <c r="F224" s="227" t="s">
        <v>346</v>
      </c>
      <c r="G224" s="224"/>
      <c r="H224" s="228">
        <v>242.68</v>
      </c>
      <c r="I224" s="229"/>
      <c r="J224" s="224"/>
      <c r="K224" s="224"/>
      <c r="L224" s="230"/>
      <c r="M224" s="231"/>
      <c r="N224" s="232"/>
      <c r="O224" s="232"/>
      <c r="P224" s="232"/>
      <c r="Q224" s="232"/>
      <c r="R224" s="232"/>
      <c r="S224" s="232"/>
      <c r="T224" s="23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4" t="s">
        <v>164</v>
      </c>
      <c r="AU224" s="234" t="s">
        <v>84</v>
      </c>
      <c r="AV224" s="13" t="s">
        <v>84</v>
      </c>
      <c r="AW224" s="13" t="s">
        <v>34</v>
      </c>
      <c r="AX224" s="13" t="s">
        <v>74</v>
      </c>
      <c r="AY224" s="234" t="s">
        <v>154</v>
      </c>
    </row>
    <row r="225" spans="1:51" s="14" customFormat="1" ht="12">
      <c r="A225" s="14"/>
      <c r="B225" s="246"/>
      <c r="C225" s="247"/>
      <c r="D225" s="225" t="s">
        <v>164</v>
      </c>
      <c r="E225" s="248" t="s">
        <v>19</v>
      </c>
      <c r="F225" s="249" t="s">
        <v>347</v>
      </c>
      <c r="G225" s="247"/>
      <c r="H225" s="248" t="s">
        <v>19</v>
      </c>
      <c r="I225" s="250"/>
      <c r="J225" s="247"/>
      <c r="K225" s="247"/>
      <c r="L225" s="251"/>
      <c r="M225" s="252"/>
      <c r="N225" s="253"/>
      <c r="O225" s="253"/>
      <c r="P225" s="253"/>
      <c r="Q225" s="253"/>
      <c r="R225" s="253"/>
      <c r="S225" s="253"/>
      <c r="T225" s="25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5" t="s">
        <v>164</v>
      </c>
      <c r="AU225" s="255" t="s">
        <v>84</v>
      </c>
      <c r="AV225" s="14" t="s">
        <v>82</v>
      </c>
      <c r="AW225" s="14" t="s">
        <v>34</v>
      </c>
      <c r="AX225" s="14" t="s">
        <v>74</v>
      </c>
      <c r="AY225" s="255" t="s">
        <v>154</v>
      </c>
    </row>
    <row r="226" spans="1:51" s="13" customFormat="1" ht="12">
      <c r="A226" s="13"/>
      <c r="B226" s="223"/>
      <c r="C226" s="224"/>
      <c r="D226" s="225" t="s">
        <v>164</v>
      </c>
      <c r="E226" s="226" t="s">
        <v>19</v>
      </c>
      <c r="F226" s="227" t="s">
        <v>348</v>
      </c>
      <c r="G226" s="224"/>
      <c r="H226" s="228">
        <v>-11.016</v>
      </c>
      <c r="I226" s="229"/>
      <c r="J226" s="224"/>
      <c r="K226" s="224"/>
      <c r="L226" s="230"/>
      <c r="M226" s="231"/>
      <c r="N226" s="232"/>
      <c r="O226" s="232"/>
      <c r="P226" s="232"/>
      <c r="Q226" s="232"/>
      <c r="R226" s="232"/>
      <c r="S226" s="232"/>
      <c r="T226" s="23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4" t="s">
        <v>164</v>
      </c>
      <c r="AU226" s="234" t="s">
        <v>84</v>
      </c>
      <c r="AV226" s="13" t="s">
        <v>84</v>
      </c>
      <c r="AW226" s="13" t="s">
        <v>34</v>
      </c>
      <c r="AX226" s="13" t="s">
        <v>74</v>
      </c>
      <c r="AY226" s="234" t="s">
        <v>154</v>
      </c>
    </row>
    <row r="227" spans="1:51" s="13" customFormat="1" ht="12">
      <c r="A227" s="13"/>
      <c r="B227" s="223"/>
      <c r="C227" s="224"/>
      <c r="D227" s="225" t="s">
        <v>164</v>
      </c>
      <c r="E227" s="226" t="s">
        <v>19</v>
      </c>
      <c r="F227" s="227" t="s">
        <v>349</v>
      </c>
      <c r="G227" s="224"/>
      <c r="H227" s="228">
        <v>21.385</v>
      </c>
      <c r="I227" s="229"/>
      <c r="J227" s="224"/>
      <c r="K227" s="224"/>
      <c r="L227" s="230"/>
      <c r="M227" s="231"/>
      <c r="N227" s="232"/>
      <c r="O227" s="232"/>
      <c r="P227" s="232"/>
      <c r="Q227" s="232"/>
      <c r="R227" s="232"/>
      <c r="S227" s="232"/>
      <c r="T227" s="23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4" t="s">
        <v>164</v>
      </c>
      <c r="AU227" s="234" t="s">
        <v>84</v>
      </c>
      <c r="AV227" s="13" t="s">
        <v>84</v>
      </c>
      <c r="AW227" s="13" t="s">
        <v>34</v>
      </c>
      <c r="AX227" s="13" t="s">
        <v>74</v>
      </c>
      <c r="AY227" s="234" t="s">
        <v>154</v>
      </c>
    </row>
    <row r="228" spans="1:51" s="14" customFormat="1" ht="12">
      <c r="A228" s="14"/>
      <c r="B228" s="246"/>
      <c r="C228" s="247"/>
      <c r="D228" s="225" t="s">
        <v>164</v>
      </c>
      <c r="E228" s="248" t="s">
        <v>19</v>
      </c>
      <c r="F228" s="249" t="s">
        <v>350</v>
      </c>
      <c r="G228" s="247"/>
      <c r="H228" s="248" t="s">
        <v>19</v>
      </c>
      <c r="I228" s="250"/>
      <c r="J228" s="247"/>
      <c r="K228" s="247"/>
      <c r="L228" s="251"/>
      <c r="M228" s="252"/>
      <c r="N228" s="253"/>
      <c r="O228" s="253"/>
      <c r="P228" s="253"/>
      <c r="Q228" s="253"/>
      <c r="R228" s="253"/>
      <c r="S228" s="253"/>
      <c r="T228" s="25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5" t="s">
        <v>164</v>
      </c>
      <c r="AU228" s="255" t="s">
        <v>84</v>
      </c>
      <c r="AV228" s="14" t="s">
        <v>82</v>
      </c>
      <c r="AW228" s="14" t="s">
        <v>34</v>
      </c>
      <c r="AX228" s="14" t="s">
        <v>74</v>
      </c>
      <c r="AY228" s="255" t="s">
        <v>154</v>
      </c>
    </row>
    <row r="229" spans="1:51" s="13" customFormat="1" ht="12">
      <c r="A229" s="13"/>
      <c r="B229" s="223"/>
      <c r="C229" s="224"/>
      <c r="D229" s="225" t="s">
        <v>164</v>
      </c>
      <c r="E229" s="226" t="s">
        <v>19</v>
      </c>
      <c r="F229" s="227" t="s">
        <v>351</v>
      </c>
      <c r="G229" s="224"/>
      <c r="H229" s="228">
        <v>-25.699</v>
      </c>
      <c r="I229" s="229"/>
      <c r="J229" s="224"/>
      <c r="K229" s="224"/>
      <c r="L229" s="230"/>
      <c r="M229" s="231"/>
      <c r="N229" s="232"/>
      <c r="O229" s="232"/>
      <c r="P229" s="232"/>
      <c r="Q229" s="232"/>
      <c r="R229" s="232"/>
      <c r="S229" s="232"/>
      <c r="T229" s="23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4" t="s">
        <v>164</v>
      </c>
      <c r="AU229" s="234" t="s">
        <v>84</v>
      </c>
      <c r="AV229" s="13" t="s">
        <v>84</v>
      </c>
      <c r="AW229" s="13" t="s">
        <v>34</v>
      </c>
      <c r="AX229" s="13" t="s">
        <v>74</v>
      </c>
      <c r="AY229" s="234" t="s">
        <v>154</v>
      </c>
    </row>
    <row r="230" spans="1:51" s="14" customFormat="1" ht="12">
      <c r="A230" s="14"/>
      <c r="B230" s="246"/>
      <c r="C230" s="247"/>
      <c r="D230" s="225" t="s">
        <v>164</v>
      </c>
      <c r="E230" s="248" t="s">
        <v>19</v>
      </c>
      <c r="F230" s="249" t="s">
        <v>352</v>
      </c>
      <c r="G230" s="247"/>
      <c r="H230" s="248" t="s">
        <v>19</v>
      </c>
      <c r="I230" s="250"/>
      <c r="J230" s="247"/>
      <c r="K230" s="247"/>
      <c r="L230" s="251"/>
      <c r="M230" s="252"/>
      <c r="N230" s="253"/>
      <c r="O230" s="253"/>
      <c r="P230" s="253"/>
      <c r="Q230" s="253"/>
      <c r="R230" s="253"/>
      <c r="S230" s="253"/>
      <c r="T230" s="25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5" t="s">
        <v>164</v>
      </c>
      <c r="AU230" s="255" t="s">
        <v>84</v>
      </c>
      <c r="AV230" s="14" t="s">
        <v>82</v>
      </c>
      <c r="AW230" s="14" t="s">
        <v>34</v>
      </c>
      <c r="AX230" s="14" t="s">
        <v>74</v>
      </c>
      <c r="AY230" s="255" t="s">
        <v>154</v>
      </c>
    </row>
    <row r="231" spans="1:51" s="13" customFormat="1" ht="12">
      <c r="A231" s="13"/>
      <c r="B231" s="223"/>
      <c r="C231" s="224"/>
      <c r="D231" s="225" t="s">
        <v>164</v>
      </c>
      <c r="E231" s="226" t="s">
        <v>19</v>
      </c>
      <c r="F231" s="227" t="s">
        <v>353</v>
      </c>
      <c r="G231" s="224"/>
      <c r="H231" s="228">
        <v>-125.857</v>
      </c>
      <c r="I231" s="229"/>
      <c r="J231" s="224"/>
      <c r="K231" s="224"/>
      <c r="L231" s="230"/>
      <c r="M231" s="231"/>
      <c r="N231" s="232"/>
      <c r="O231" s="232"/>
      <c r="P231" s="232"/>
      <c r="Q231" s="232"/>
      <c r="R231" s="232"/>
      <c r="S231" s="232"/>
      <c r="T231" s="23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4" t="s">
        <v>164</v>
      </c>
      <c r="AU231" s="234" t="s">
        <v>84</v>
      </c>
      <c r="AV231" s="13" t="s">
        <v>84</v>
      </c>
      <c r="AW231" s="13" t="s">
        <v>34</v>
      </c>
      <c r="AX231" s="13" t="s">
        <v>74</v>
      </c>
      <c r="AY231" s="234" t="s">
        <v>154</v>
      </c>
    </row>
    <row r="232" spans="1:51" s="13" customFormat="1" ht="12">
      <c r="A232" s="13"/>
      <c r="B232" s="223"/>
      <c r="C232" s="224"/>
      <c r="D232" s="225" t="s">
        <v>164</v>
      </c>
      <c r="E232" s="226" t="s">
        <v>19</v>
      </c>
      <c r="F232" s="227" t="s">
        <v>335</v>
      </c>
      <c r="G232" s="224"/>
      <c r="H232" s="228">
        <v>1.257</v>
      </c>
      <c r="I232" s="229"/>
      <c r="J232" s="224"/>
      <c r="K232" s="224"/>
      <c r="L232" s="230"/>
      <c r="M232" s="231"/>
      <c r="N232" s="232"/>
      <c r="O232" s="232"/>
      <c r="P232" s="232"/>
      <c r="Q232" s="232"/>
      <c r="R232" s="232"/>
      <c r="S232" s="232"/>
      <c r="T232" s="23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4" t="s">
        <v>164</v>
      </c>
      <c r="AU232" s="234" t="s">
        <v>84</v>
      </c>
      <c r="AV232" s="13" t="s">
        <v>84</v>
      </c>
      <c r="AW232" s="13" t="s">
        <v>34</v>
      </c>
      <c r="AX232" s="13" t="s">
        <v>74</v>
      </c>
      <c r="AY232" s="234" t="s">
        <v>154</v>
      </c>
    </row>
    <row r="233" spans="1:65" s="2" customFormat="1" ht="16.5" customHeight="1">
      <c r="A233" s="38"/>
      <c r="B233" s="39"/>
      <c r="C233" s="235" t="s">
        <v>354</v>
      </c>
      <c r="D233" s="235" t="s">
        <v>272</v>
      </c>
      <c r="E233" s="236" t="s">
        <v>355</v>
      </c>
      <c r="F233" s="237" t="s">
        <v>356</v>
      </c>
      <c r="G233" s="238" t="s">
        <v>93</v>
      </c>
      <c r="H233" s="239">
        <v>359.725</v>
      </c>
      <c r="I233" s="240"/>
      <c r="J233" s="241">
        <f>ROUND(I233*H233,2)</f>
        <v>0</v>
      </c>
      <c r="K233" s="237" t="s">
        <v>159</v>
      </c>
      <c r="L233" s="242"/>
      <c r="M233" s="243" t="s">
        <v>19</v>
      </c>
      <c r="N233" s="244" t="s">
        <v>45</v>
      </c>
      <c r="O233" s="84"/>
      <c r="P233" s="214">
        <f>O233*H233</f>
        <v>0</v>
      </c>
      <c r="Q233" s="214">
        <v>0.00196</v>
      </c>
      <c r="R233" s="214">
        <f>Q233*H233</f>
        <v>0.705061</v>
      </c>
      <c r="S233" s="214">
        <v>0</v>
      </c>
      <c r="T233" s="215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16" t="s">
        <v>208</v>
      </c>
      <c r="AT233" s="216" t="s">
        <v>272</v>
      </c>
      <c r="AU233" s="216" t="s">
        <v>84</v>
      </c>
      <c r="AY233" s="17" t="s">
        <v>154</v>
      </c>
      <c r="BE233" s="217">
        <f>IF(N233="základní",J233,0)</f>
        <v>0</v>
      </c>
      <c r="BF233" s="217">
        <f>IF(N233="snížená",J233,0)</f>
        <v>0</v>
      </c>
      <c r="BG233" s="217">
        <f>IF(N233="zákl. přenesená",J233,0)</f>
        <v>0</v>
      </c>
      <c r="BH233" s="217">
        <f>IF(N233="sníž. přenesená",J233,0)</f>
        <v>0</v>
      </c>
      <c r="BI233" s="217">
        <f>IF(N233="nulová",J233,0)</f>
        <v>0</v>
      </c>
      <c r="BJ233" s="17" t="s">
        <v>82</v>
      </c>
      <c r="BK233" s="217">
        <f>ROUND(I233*H233,2)</f>
        <v>0</v>
      </c>
      <c r="BL233" s="17" t="s">
        <v>160</v>
      </c>
      <c r="BM233" s="216" t="s">
        <v>357</v>
      </c>
    </row>
    <row r="234" spans="1:51" s="13" customFormat="1" ht="12">
      <c r="A234" s="13"/>
      <c r="B234" s="223"/>
      <c r="C234" s="224"/>
      <c r="D234" s="225" t="s">
        <v>164</v>
      </c>
      <c r="E234" s="226" t="s">
        <v>19</v>
      </c>
      <c r="F234" s="227" t="s">
        <v>105</v>
      </c>
      <c r="G234" s="224"/>
      <c r="H234" s="228">
        <v>342.595</v>
      </c>
      <c r="I234" s="229"/>
      <c r="J234" s="224"/>
      <c r="K234" s="224"/>
      <c r="L234" s="230"/>
      <c r="M234" s="231"/>
      <c r="N234" s="232"/>
      <c r="O234" s="232"/>
      <c r="P234" s="232"/>
      <c r="Q234" s="232"/>
      <c r="R234" s="232"/>
      <c r="S234" s="232"/>
      <c r="T234" s="23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4" t="s">
        <v>164</v>
      </c>
      <c r="AU234" s="234" t="s">
        <v>84</v>
      </c>
      <c r="AV234" s="13" t="s">
        <v>84</v>
      </c>
      <c r="AW234" s="13" t="s">
        <v>34</v>
      </c>
      <c r="AX234" s="13" t="s">
        <v>74</v>
      </c>
      <c r="AY234" s="234" t="s">
        <v>154</v>
      </c>
    </row>
    <row r="235" spans="1:51" s="13" customFormat="1" ht="12">
      <c r="A235" s="13"/>
      <c r="B235" s="223"/>
      <c r="C235" s="224"/>
      <c r="D235" s="225" t="s">
        <v>164</v>
      </c>
      <c r="E235" s="224"/>
      <c r="F235" s="227" t="s">
        <v>358</v>
      </c>
      <c r="G235" s="224"/>
      <c r="H235" s="228">
        <v>359.725</v>
      </c>
      <c r="I235" s="229"/>
      <c r="J235" s="224"/>
      <c r="K235" s="224"/>
      <c r="L235" s="230"/>
      <c r="M235" s="231"/>
      <c r="N235" s="232"/>
      <c r="O235" s="232"/>
      <c r="P235" s="232"/>
      <c r="Q235" s="232"/>
      <c r="R235" s="232"/>
      <c r="S235" s="232"/>
      <c r="T235" s="23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4" t="s">
        <v>164</v>
      </c>
      <c r="AU235" s="234" t="s">
        <v>84</v>
      </c>
      <c r="AV235" s="13" t="s">
        <v>84</v>
      </c>
      <c r="AW235" s="13" t="s">
        <v>4</v>
      </c>
      <c r="AX235" s="13" t="s">
        <v>82</v>
      </c>
      <c r="AY235" s="234" t="s">
        <v>154</v>
      </c>
    </row>
    <row r="236" spans="1:65" s="2" customFormat="1" ht="16.5" customHeight="1">
      <c r="A236" s="38"/>
      <c r="B236" s="39"/>
      <c r="C236" s="235" t="s">
        <v>359</v>
      </c>
      <c r="D236" s="235" t="s">
        <v>272</v>
      </c>
      <c r="E236" s="236" t="s">
        <v>360</v>
      </c>
      <c r="F236" s="237" t="s">
        <v>361</v>
      </c>
      <c r="G236" s="238" t="s">
        <v>93</v>
      </c>
      <c r="H236" s="239">
        <v>1.32</v>
      </c>
      <c r="I236" s="240"/>
      <c r="J236" s="241">
        <f>ROUND(I236*H236,2)</f>
        <v>0</v>
      </c>
      <c r="K236" s="237" t="s">
        <v>159</v>
      </c>
      <c r="L236" s="242"/>
      <c r="M236" s="243" t="s">
        <v>19</v>
      </c>
      <c r="N236" s="244" t="s">
        <v>45</v>
      </c>
      <c r="O236" s="84"/>
      <c r="P236" s="214">
        <f>O236*H236</f>
        <v>0</v>
      </c>
      <c r="Q236" s="214">
        <v>0.0041</v>
      </c>
      <c r="R236" s="214">
        <f>Q236*H236</f>
        <v>0.005412000000000001</v>
      </c>
      <c r="S236" s="214">
        <v>0</v>
      </c>
      <c r="T236" s="215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16" t="s">
        <v>208</v>
      </c>
      <c r="AT236" s="216" t="s">
        <v>272</v>
      </c>
      <c r="AU236" s="216" t="s">
        <v>84</v>
      </c>
      <c r="AY236" s="17" t="s">
        <v>154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17" t="s">
        <v>82</v>
      </c>
      <c r="BK236" s="217">
        <f>ROUND(I236*H236,2)</f>
        <v>0</v>
      </c>
      <c r="BL236" s="17" t="s">
        <v>160</v>
      </c>
      <c r="BM236" s="216" t="s">
        <v>362</v>
      </c>
    </row>
    <row r="237" spans="1:51" s="13" customFormat="1" ht="12">
      <c r="A237" s="13"/>
      <c r="B237" s="223"/>
      <c r="C237" s="224"/>
      <c r="D237" s="225" t="s">
        <v>164</v>
      </c>
      <c r="E237" s="226" t="s">
        <v>19</v>
      </c>
      <c r="F237" s="227" t="s">
        <v>335</v>
      </c>
      <c r="G237" s="224"/>
      <c r="H237" s="228">
        <v>1.257</v>
      </c>
      <c r="I237" s="229"/>
      <c r="J237" s="224"/>
      <c r="K237" s="224"/>
      <c r="L237" s="230"/>
      <c r="M237" s="231"/>
      <c r="N237" s="232"/>
      <c r="O237" s="232"/>
      <c r="P237" s="232"/>
      <c r="Q237" s="232"/>
      <c r="R237" s="232"/>
      <c r="S237" s="232"/>
      <c r="T237" s="23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4" t="s">
        <v>164</v>
      </c>
      <c r="AU237" s="234" t="s">
        <v>84</v>
      </c>
      <c r="AV237" s="13" t="s">
        <v>84</v>
      </c>
      <c r="AW237" s="13" t="s">
        <v>34</v>
      </c>
      <c r="AX237" s="13" t="s">
        <v>74</v>
      </c>
      <c r="AY237" s="234" t="s">
        <v>154</v>
      </c>
    </row>
    <row r="238" spans="1:51" s="13" customFormat="1" ht="12">
      <c r="A238" s="13"/>
      <c r="B238" s="223"/>
      <c r="C238" s="224"/>
      <c r="D238" s="225" t="s">
        <v>164</v>
      </c>
      <c r="E238" s="224"/>
      <c r="F238" s="227" t="s">
        <v>363</v>
      </c>
      <c r="G238" s="224"/>
      <c r="H238" s="228">
        <v>1.32</v>
      </c>
      <c r="I238" s="229"/>
      <c r="J238" s="224"/>
      <c r="K238" s="224"/>
      <c r="L238" s="230"/>
      <c r="M238" s="231"/>
      <c r="N238" s="232"/>
      <c r="O238" s="232"/>
      <c r="P238" s="232"/>
      <c r="Q238" s="232"/>
      <c r="R238" s="232"/>
      <c r="S238" s="232"/>
      <c r="T238" s="23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4" t="s">
        <v>164</v>
      </c>
      <c r="AU238" s="234" t="s">
        <v>84</v>
      </c>
      <c r="AV238" s="13" t="s">
        <v>84</v>
      </c>
      <c r="AW238" s="13" t="s">
        <v>4</v>
      </c>
      <c r="AX238" s="13" t="s">
        <v>82</v>
      </c>
      <c r="AY238" s="234" t="s">
        <v>154</v>
      </c>
    </row>
    <row r="239" spans="1:65" s="2" customFormat="1" ht="24.15" customHeight="1">
      <c r="A239" s="38"/>
      <c r="B239" s="39"/>
      <c r="C239" s="205" t="s">
        <v>364</v>
      </c>
      <c r="D239" s="205" t="s">
        <v>156</v>
      </c>
      <c r="E239" s="206" t="s">
        <v>365</v>
      </c>
      <c r="F239" s="207" t="s">
        <v>366</v>
      </c>
      <c r="G239" s="208" t="s">
        <v>196</v>
      </c>
      <c r="H239" s="209">
        <v>264.48</v>
      </c>
      <c r="I239" s="210"/>
      <c r="J239" s="211">
        <f>ROUND(I239*H239,2)</f>
        <v>0</v>
      </c>
      <c r="K239" s="207" t="s">
        <v>159</v>
      </c>
      <c r="L239" s="44"/>
      <c r="M239" s="212" t="s">
        <v>19</v>
      </c>
      <c r="N239" s="213" t="s">
        <v>45</v>
      </c>
      <c r="O239" s="84"/>
      <c r="P239" s="214">
        <f>O239*H239</f>
        <v>0</v>
      </c>
      <c r="Q239" s="214">
        <v>0.00339</v>
      </c>
      <c r="R239" s="214">
        <f>Q239*H239</f>
        <v>0.8965872</v>
      </c>
      <c r="S239" s="214">
        <v>0</v>
      </c>
      <c r="T239" s="215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16" t="s">
        <v>160</v>
      </c>
      <c r="AT239" s="216" t="s">
        <v>156</v>
      </c>
      <c r="AU239" s="216" t="s">
        <v>84</v>
      </c>
      <c r="AY239" s="17" t="s">
        <v>154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7" t="s">
        <v>82</v>
      </c>
      <c r="BK239" s="217">
        <f>ROUND(I239*H239,2)</f>
        <v>0</v>
      </c>
      <c r="BL239" s="17" t="s">
        <v>160</v>
      </c>
      <c r="BM239" s="216" t="s">
        <v>367</v>
      </c>
    </row>
    <row r="240" spans="1:47" s="2" customFormat="1" ht="12">
      <c r="A240" s="38"/>
      <c r="B240" s="39"/>
      <c r="C240" s="40"/>
      <c r="D240" s="218" t="s">
        <v>162</v>
      </c>
      <c r="E240" s="40"/>
      <c r="F240" s="219" t="s">
        <v>368</v>
      </c>
      <c r="G240" s="40"/>
      <c r="H240" s="40"/>
      <c r="I240" s="220"/>
      <c r="J240" s="40"/>
      <c r="K240" s="40"/>
      <c r="L240" s="44"/>
      <c r="M240" s="221"/>
      <c r="N240" s="222"/>
      <c r="O240" s="84"/>
      <c r="P240" s="84"/>
      <c r="Q240" s="84"/>
      <c r="R240" s="84"/>
      <c r="S240" s="84"/>
      <c r="T240" s="85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162</v>
      </c>
      <c r="AU240" s="17" t="s">
        <v>84</v>
      </c>
    </row>
    <row r="241" spans="1:51" s="13" customFormat="1" ht="12">
      <c r="A241" s="13"/>
      <c r="B241" s="223"/>
      <c r="C241" s="224"/>
      <c r="D241" s="225" t="s">
        <v>164</v>
      </c>
      <c r="E241" s="226" t="s">
        <v>19</v>
      </c>
      <c r="F241" s="227" t="s">
        <v>312</v>
      </c>
      <c r="G241" s="224"/>
      <c r="H241" s="228">
        <v>30.9</v>
      </c>
      <c r="I241" s="229"/>
      <c r="J241" s="224"/>
      <c r="K241" s="224"/>
      <c r="L241" s="230"/>
      <c r="M241" s="231"/>
      <c r="N241" s="232"/>
      <c r="O241" s="232"/>
      <c r="P241" s="232"/>
      <c r="Q241" s="232"/>
      <c r="R241" s="232"/>
      <c r="S241" s="232"/>
      <c r="T241" s="23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4" t="s">
        <v>164</v>
      </c>
      <c r="AU241" s="234" t="s">
        <v>84</v>
      </c>
      <c r="AV241" s="13" t="s">
        <v>84</v>
      </c>
      <c r="AW241" s="13" t="s">
        <v>34</v>
      </c>
      <c r="AX241" s="13" t="s">
        <v>74</v>
      </c>
      <c r="AY241" s="234" t="s">
        <v>154</v>
      </c>
    </row>
    <row r="242" spans="1:51" s="13" customFormat="1" ht="12">
      <c r="A242" s="13"/>
      <c r="B242" s="223"/>
      <c r="C242" s="224"/>
      <c r="D242" s="225" t="s">
        <v>164</v>
      </c>
      <c r="E242" s="226" t="s">
        <v>19</v>
      </c>
      <c r="F242" s="227" t="s">
        <v>313</v>
      </c>
      <c r="G242" s="224"/>
      <c r="H242" s="228">
        <v>63.32</v>
      </c>
      <c r="I242" s="229"/>
      <c r="J242" s="224"/>
      <c r="K242" s="224"/>
      <c r="L242" s="230"/>
      <c r="M242" s="231"/>
      <c r="N242" s="232"/>
      <c r="O242" s="232"/>
      <c r="P242" s="232"/>
      <c r="Q242" s="232"/>
      <c r="R242" s="232"/>
      <c r="S242" s="232"/>
      <c r="T242" s="23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4" t="s">
        <v>164</v>
      </c>
      <c r="AU242" s="234" t="s">
        <v>84</v>
      </c>
      <c r="AV242" s="13" t="s">
        <v>84</v>
      </c>
      <c r="AW242" s="13" t="s">
        <v>34</v>
      </c>
      <c r="AX242" s="13" t="s">
        <v>74</v>
      </c>
      <c r="AY242" s="234" t="s">
        <v>154</v>
      </c>
    </row>
    <row r="243" spans="1:51" s="13" customFormat="1" ht="12">
      <c r="A243" s="13"/>
      <c r="B243" s="223"/>
      <c r="C243" s="224"/>
      <c r="D243" s="225" t="s">
        <v>164</v>
      </c>
      <c r="E243" s="226" t="s">
        <v>19</v>
      </c>
      <c r="F243" s="227" t="s">
        <v>314</v>
      </c>
      <c r="G243" s="224"/>
      <c r="H243" s="228">
        <v>54.89</v>
      </c>
      <c r="I243" s="229"/>
      <c r="J243" s="224"/>
      <c r="K243" s="224"/>
      <c r="L243" s="230"/>
      <c r="M243" s="231"/>
      <c r="N243" s="232"/>
      <c r="O243" s="232"/>
      <c r="P243" s="232"/>
      <c r="Q243" s="232"/>
      <c r="R243" s="232"/>
      <c r="S243" s="232"/>
      <c r="T243" s="23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4" t="s">
        <v>164</v>
      </c>
      <c r="AU243" s="234" t="s">
        <v>84</v>
      </c>
      <c r="AV243" s="13" t="s">
        <v>84</v>
      </c>
      <c r="AW243" s="13" t="s">
        <v>34</v>
      </c>
      <c r="AX243" s="13" t="s">
        <v>74</v>
      </c>
      <c r="AY243" s="234" t="s">
        <v>154</v>
      </c>
    </row>
    <row r="244" spans="1:51" s="13" customFormat="1" ht="12">
      <c r="A244" s="13"/>
      <c r="B244" s="223"/>
      <c r="C244" s="224"/>
      <c r="D244" s="225" t="s">
        <v>164</v>
      </c>
      <c r="E244" s="226" t="s">
        <v>19</v>
      </c>
      <c r="F244" s="227" t="s">
        <v>315</v>
      </c>
      <c r="G244" s="224"/>
      <c r="H244" s="228">
        <v>59.91</v>
      </c>
      <c r="I244" s="229"/>
      <c r="J244" s="224"/>
      <c r="K244" s="224"/>
      <c r="L244" s="230"/>
      <c r="M244" s="231"/>
      <c r="N244" s="232"/>
      <c r="O244" s="232"/>
      <c r="P244" s="232"/>
      <c r="Q244" s="232"/>
      <c r="R244" s="232"/>
      <c r="S244" s="232"/>
      <c r="T244" s="23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4" t="s">
        <v>164</v>
      </c>
      <c r="AU244" s="234" t="s">
        <v>84</v>
      </c>
      <c r="AV244" s="13" t="s">
        <v>84</v>
      </c>
      <c r="AW244" s="13" t="s">
        <v>34</v>
      </c>
      <c r="AX244" s="13" t="s">
        <v>74</v>
      </c>
      <c r="AY244" s="234" t="s">
        <v>154</v>
      </c>
    </row>
    <row r="245" spans="1:51" s="13" customFormat="1" ht="12">
      <c r="A245" s="13"/>
      <c r="B245" s="223"/>
      <c r="C245" s="224"/>
      <c r="D245" s="225" t="s">
        <v>164</v>
      </c>
      <c r="E245" s="226" t="s">
        <v>19</v>
      </c>
      <c r="F245" s="227" t="s">
        <v>316</v>
      </c>
      <c r="G245" s="224"/>
      <c r="H245" s="228">
        <v>49.41</v>
      </c>
      <c r="I245" s="229"/>
      <c r="J245" s="224"/>
      <c r="K245" s="224"/>
      <c r="L245" s="230"/>
      <c r="M245" s="231"/>
      <c r="N245" s="232"/>
      <c r="O245" s="232"/>
      <c r="P245" s="232"/>
      <c r="Q245" s="232"/>
      <c r="R245" s="232"/>
      <c r="S245" s="232"/>
      <c r="T245" s="23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4" t="s">
        <v>164</v>
      </c>
      <c r="AU245" s="234" t="s">
        <v>84</v>
      </c>
      <c r="AV245" s="13" t="s">
        <v>84</v>
      </c>
      <c r="AW245" s="13" t="s">
        <v>34</v>
      </c>
      <c r="AX245" s="13" t="s">
        <v>74</v>
      </c>
      <c r="AY245" s="234" t="s">
        <v>154</v>
      </c>
    </row>
    <row r="246" spans="1:51" s="13" customFormat="1" ht="12">
      <c r="A246" s="13"/>
      <c r="B246" s="223"/>
      <c r="C246" s="224"/>
      <c r="D246" s="225" t="s">
        <v>164</v>
      </c>
      <c r="E246" s="226" t="s">
        <v>19</v>
      </c>
      <c r="F246" s="227" t="s">
        <v>317</v>
      </c>
      <c r="G246" s="224"/>
      <c r="H246" s="228">
        <v>8.1</v>
      </c>
      <c r="I246" s="229"/>
      <c r="J246" s="224"/>
      <c r="K246" s="224"/>
      <c r="L246" s="230"/>
      <c r="M246" s="231"/>
      <c r="N246" s="232"/>
      <c r="O246" s="232"/>
      <c r="P246" s="232"/>
      <c r="Q246" s="232"/>
      <c r="R246" s="232"/>
      <c r="S246" s="232"/>
      <c r="T246" s="23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4" t="s">
        <v>164</v>
      </c>
      <c r="AU246" s="234" t="s">
        <v>84</v>
      </c>
      <c r="AV246" s="13" t="s">
        <v>84</v>
      </c>
      <c r="AW246" s="13" t="s">
        <v>34</v>
      </c>
      <c r="AX246" s="13" t="s">
        <v>74</v>
      </c>
      <c r="AY246" s="234" t="s">
        <v>154</v>
      </c>
    </row>
    <row r="247" spans="1:51" s="13" customFormat="1" ht="12">
      <c r="A247" s="13"/>
      <c r="B247" s="223"/>
      <c r="C247" s="224"/>
      <c r="D247" s="225" t="s">
        <v>164</v>
      </c>
      <c r="E247" s="226" t="s">
        <v>19</v>
      </c>
      <c r="F247" s="227" t="s">
        <v>318</v>
      </c>
      <c r="G247" s="224"/>
      <c r="H247" s="228">
        <v>6.32</v>
      </c>
      <c r="I247" s="229"/>
      <c r="J247" s="224"/>
      <c r="K247" s="224"/>
      <c r="L247" s="230"/>
      <c r="M247" s="231"/>
      <c r="N247" s="232"/>
      <c r="O247" s="232"/>
      <c r="P247" s="232"/>
      <c r="Q247" s="232"/>
      <c r="R247" s="232"/>
      <c r="S247" s="232"/>
      <c r="T247" s="23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4" t="s">
        <v>164</v>
      </c>
      <c r="AU247" s="234" t="s">
        <v>84</v>
      </c>
      <c r="AV247" s="13" t="s">
        <v>84</v>
      </c>
      <c r="AW247" s="13" t="s">
        <v>34</v>
      </c>
      <c r="AX247" s="13" t="s">
        <v>74</v>
      </c>
      <c r="AY247" s="234" t="s">
        <v>154</v>
      </c>
    </row>
    <row r="248" spans="1:51" s="14" customFormat="1" ht="12">
      <c r="A248" s="14"/>
      <c r="B248" s="246"/>
      <c r="C248" s="247"/>
      <c r="D248" s="225" t="s">
        <v>164</v>
      </c>
      <c r="E248" s="248" t="s">
        <v>19</v>
      </c>
      <c r="F248" s="249" t="s">
        <v>369</v>
      </c>
      <c r="G248" s="247"/>
      <c r="H248" s="248" t="s">
        <v>19</v>
      </c>
      <c r="I248" s="250"/>
      <c r="J248" s="247"/>
      <c r="K248" s="247"/>
      <c r="L248" s="251"/>
      <c r="M248" s="252"/>
      <c r="N248" s="253"/>
      <c r="O248" s="253"/>
      <c r="P248" s="253"/>
      <c r="Q248" s="253"/>
      <c r="R248" s="253"/>
      <c r="S248" s="253"/>
      <c r="T248" s="25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5" t="s">
        <v>164</v>
      </c>
      <c r="AU248" s="255" t="s">
        <v>84</v>
      </c>
      <c r="AV248" s="14" t="s">
        <v>82</v>
      </c>
      <c r="AW248" s="14" t="s">
        <v>34</v>
      </c>
      <c r="AX248" s="14" t="s">
        <v>74</v>
      </c>
      <c r="AY248" s="255" t="s">
        <v>154</v>
      </c>
    </row>
    <row r="249" spans="1:51" s="13" customFormat="1" ht="12">
      <c r="A249" s="13"/>
      <c r="B249" s="223"/>
      <c r="C249" s="224"/>
      <c r="D249" s="225" t="s">
        <v>164</v>
      </c>
      <c r="E249" s="226" t="s">
        <v>19</v>
      </c>
      <c r="F249" s="227" t="s">
        <v>370</v>
      </c>
      <c r="G249" s="224"/>
      <c r="H249" s="228">
        <v>-8.37</v>
      </c>
      <c r="I249" s="229"/>
      <c r="J249" s="224"/>
      <c r="K249" s="224"/>
      <c r="L249" s="230"/>
      <c r="M249" s="231"/>
      <c r="N249" s="232"/>
      <c r="O249" s="232"/>
      <c r="P249" s="232"/>
      <c r="Q249" s="232"/>
      <c r="R249" s="232"/>
      <c r="S249" s="232"/>
      <c r="T249" s="23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4" t="s">
        <v>164</v>
      </c>
      <c r="AU249" s="234" t="s">
        <v>84</v>
      </c>
      <c r="AV249" s="13" t="s">
        <v>84</v>
      </c>
      <c r="AW249" s="13" t="s">
        <v>34</v>
      </c>
      <c r="AX249" s="13" t="s">
        <v>74</v>
      </c>
      <c r="AY249" s="234" t="s">
        <v>154</v>
      </c>
    </row>
    <row r="250" spans="1:65" s="2" customFormat="1" ht="16.5" customHeight="1">
      <c r="A250" s="38"/>
      <c r="B250" s="39"/>
      <c r="C250" s="235" t="s">
        <v>371</v>
      </c>
      <c r="D250" s="235" t="s">
        <v>272</v>
      </c>
      <c r="E250" s="236" t="s">
        <v>372</v>
      </c>
      <c r="F250" s="237" t="s">
        <v>373</v>
      </c>
      <c r="G250" s="238" t="s">
        <v>93</v>
      </c>
      <c r="H250" s="239">
        <v>82.835</v>
      </c>
      <c r="I250" s="240"/>
      <c r="J250" s="241">
        <f>ROUND(I250*H250,2)</f>
        <v>0</v>
      </c>
      <c r="K250" s="237" t="s">
        <v>159</v>
      </c>
      <c r="L250" s="242"/>
      <c r="M250" s="243" t="s">
        <v>19</v>
      </c>
      <c r="N250" s="244" t="s">
        <v>45</v>
      </c>
      <c r="O250" s="84"/>
      <c r="P250" s="214">
        <f>O250*H250</f>
        <v>0</v>
      </c>
      <c r="Q250" s="214">
        <v>0.00028</v>
      </c>
      <c r="R250" s="214">
        <f>Q250*H250</f>
        <v>0.023193799999999997</v>
      </c>
      <c r="S250" s="214">
        <v>0</v>
      </c>
      <c r="T250" s="215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16" t="s">
        <v>208</v>
      </c>
      <c r="AT250" s="216" t="s">
        <v>272</v>
      </c>
      <c r="AU250" s="216" t="s">
        <v>84</v>
      </c>
      <c r="AY250" s="17" t="s">
        <v>154</v>
      </c>
      <c r="BE250" s="217">
        <f>IF(N250="základní",J250,0)</f>
        <v>0</v>
      </c>
      <c r="BF250" s="217">
        <f>IF(N250="snížená",J250,0)</f>
        <v>0</v>
      </c>
      <c r="BG250" s="217">
        <f>IF(N250="zákl. přenesená",J250,0)</f>
        <v>0</v>
      </c>
      <c r="BH250" s="217">
        <f>IF(N250="sníž. přenesená",J250,0)</f>
        <v>0</v>
      </c>
      <c r="BI250" s="217">
        <f>IF(N250="nulová",J250,0)</f>
        <v>0</v>
      </c>
      <c r="BJ250" s="17" t="s">
        <v>82</v>
      </c>
      <c r="BK250" s="217">
        <f>ROUND(I250*H250,2)</f>
        <v>0</v>
      </c>
      <c r="BL250" s="17" t="s">
        <v>160</v>
      </c>
      <c r="BM250" s="216" t="s">
        <v>374</v>
      </c>
    </row>
    <row r="251" spans="1:51" s="13" customFormat="1" ht="12">
      <c r="A251" s="13"/>
      <c r="B251" s="223"/>
      <c r="C251" s="224"/>
      <c r="D251" s="225" t="s">
        <v>164</v>
      </c>
      <c r="E251" s="226" t="s">
        <v>19</v>
      </c>
      <c r="F251" s="227" t="s">
        <v>375</v>
      </c>
      <c r="G251" s="224"/>
      <c r="H251" s="228">
        <v>76.699</v>
      </c>
      <c r="I251" s="229"/>
      <c r="J251" s="224"/>
      <c r="K251" s="224"/>
      <c r="L251" s="230"/>
      <c r="M251" s="231"/>
      <c r="N251" s="232"/>
      <c r="O251" s="232"/>
      <c r="P251" s="232"/>
      <c r="Q251" s="232"/>
      <c r="R251" s="232"/>
      <c r="S251" s="232"/>
      <c r="T251" s="23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4" t="s">
        <v>164</v>
      </c>
      <c r="AU251" s="234" t="s">
        <v>84</v>
      </c>
      <c r="AV251" s="13" t="s">
        <v>84</v>
      </c>
      <c r="AW251" s="13" t="s">
        <v>34</v>
      </c>
      <c r="AX251" s="13" t="s">
        <v>74</v>
      </c>
      <c r="AY251" s="234" t="s">
        <v>154</v>
      </c>
    </row>
    <row r="252" spans="1:51" s="13" customFormat="1" ht="12">
      <c r="A252" s="13"/>
      <c r="B252" s="223"/>
      <c r="C252" s="224"/>
      <c r="D252" s="225" t="s">
        <v>164</v>
      </c>
      <c r="E252" s="224"/>
      <c r="F252" s="227" t="s">
        <v>376</v>
      </c>
      <c r="G252" s="224"/>
      <c r="H252" s="228">
        <v>82.835</v>
      </c>
      <c r="I252" s="229"/>
      <c r="J252" s="224"/>
      <c r="K252" s="224"/>
      <c r="L252" s="230"/>
      <c r="M252" s="231"/>
      <c r="N252" s="232"/>
      <c r="O252" s="232"/>
      <c r="P252" s="232"/>
      <c r="Q252" s="232"/>
      <c r="R252" s="232"/>
      <c r="S252" s="232"/>
      <c r="T252" s="23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4" t="s">
        <v>164</v>
      </c>
      <c r="AU252" s="234" t="s">
        <v>84</v>
      </c>
      <c r="AV252" s="13" t="s">
        <v>84</v>
      </c>
      <c r="AW252" s="13" t="s">
        <v>4</v>
      </c>
      <c r="AX252" s="13" t="s">
        <v>82</v>
      </c>
      <c r="AY252" s="234" t="s">
        <v>154</v>
      </c>
    </row>
    <row r="253" spans="1:65" s="2" customFormat="1" ht="37.8" customHeight="1">
      <c r="A253" s="38"/>
      <c r="B253" s="39"/>
      <c r="C253" s="205" t="s">
        <v>377</v>
      </c>
      <c r="D253" s="205" t="s">
        <v>156</v>
      </c>
      <c r="E253" s="206" t="s">
        <v>378</v>
      </c>
      <c r="F253" s="207" t="s">
        <v>379</v>
      </c>
      <c r="G253" s="208" t="s">
        <v>93</v>
      </c>
      <c r="H253" s="209">
        <v>25.699</v>
      </c>
      <c r="I253" s="210"/>
      <c r="J253" s="211">
        <f>ROUND(I253*H253,2)</f>
        <v>0</v>
      </c>
      <c r="K253" s="207" t="s">
        <v>159</v>
      </c>
      <c r="L253" s="44"/>
      <c r="M253" s="212" t="s">
        <v>19</v>
      </c>
      <c r="N253" s="213" t="s">
        <v>45</v>
      </c>
      <c r="O253" s="84"/>
      <c r="P253" s="214">
        <f>O253*H253</f>
        <v>0</v>
      </c>
      <c r="Q253" s="214">
        <v>0.0116</v>
      </c>
      <c r="R253" s="214">
        <f>Q253*H253</f>
        <v>0.2981084</v>
      </c>
      <c r="S253" s="214">
        <v>0</v>
      </c>
      <c r="T253" s="215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16" t="s">
        <v>160</v>
      </c>
      <c r="AT253" s="216" t="s">
        <v>156</v>
      </c>
      <c r="AU253" s="216" t="s">
        <v>84</v>
      </c>
      <c r="AY253" s="17" t="s">
        <v>154</v>
      </c>
      <c r="BE253" s="217">
        <f>IF(N253="základní",J253,0)</f>
        <v>0</v>
      </c>
      <c r="BF253" s="217">
        <f>IF(N253="snížená",J253,0)</f>
        <v>0</v>
      </c>
      <c r="BG253" s="217">
        <f>IF(N253="zákl. přenesená",J253,0)</f>
        <v>0</v>
      </c>
      <c r="BH253" s="217">
        <f>IF(N253="sníž. přenesená",J253,0)</f>
        <v>0</v>
      </c>
      <c r="BI253" s="217">
        <f>IF(N253="nulová",J253,0)</f>
        <v>0</v>
      </c>
      <c r="BJ253" s="17" t="s">
        <v>82</v>
      </c>
      <c r="BK253" s="217">
        <f>ROUND(I253*H253,2)</f>
        <v>0</v>
      </c>
      <c r="BL253" s="17" t="s">
        <v>160</v>
      </c>
      <c r="BM253" s="216" t="s">
        <v>380</v>
      </c>
    </row>
    <row r="254" spans="1:47" s="2" customFormat="1" ht="12">
      <c r="A254" s="38"/>
      <c r="B254" s="39"/>
      <c r="C254" s="40"/>
      <c r="D254" s="218" t="s">
        <v>162</v>
      </c>
      <c r="E254" s="40"/>
      <c r="F254" s="219" t="s">
        <v>381</v>
      </c>
      <c r="G254" s="40"/>
      <c r="H254" s="40"/>
      <c r="I254" s="220"/>
      <c r="J254" s="40"/>
      <c r="K254" s="40"/>
      <c r="L254" s="44"/>
      <c r="M254" s="221"/>
      <c r="N254" s="222"/>
      <c r="O254" s="84"/>
      <c r="P254" s="84"/>
      <c r="Q254" s="84"/>
      <c r="R254" s="84"/>
      <c r="S254" s="84"/>
      <c r="T254" s="85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162</v>
      </c>
      <c r="AU254" s="17" t="s">
        <v>84</v>
      </c>
    </row>
    <row r="255" spans="1:51" s="13" customFormat="1" ht="12">
      <c r="A255" s="13"/>
      <c r="B255" s="223"/>
      <c r="C255" s="224"/>
      <c r="D255" s="225" t="s">
        <v>164</v>
      </c>
      <c r="E255" s="226" t="s">
        <v>19</v>
      </c>
      <c r="F255" s="227" t="s">
        <v>382</v>
      </c>
      <c r="G255" s="224"/>
      <c r="H255" s="228">
        <v>14.121</v>
      </c>
      <c r="I255" s="229"/>
      <c r="J255" s="224"/>
      <c r="K255" s="224"/>
      <c r="L255" s="230"/>
      <c r="M255" s="231"/>
      <c r="N255" s="232"/>
      <c r="O255" s="232"/>
      <c r="P255" s="232"/>
      <c r="Q255" s="232"/>
      <c r="R255" s="232"/>
      <c r="S255" s="232"/>
      <c r="T255" s="23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4" t="s">
        <v>164</v>
      </c>
      <c r="AU255" s="234" t="s">
        <v>84</v>
      </c>
      <c r="AV255" s="13" t="s">
        <v>84</v>
      </c>
      <c r="AW255" s="13" t="s">
        <v>34</v>
      </c>
      <c r="AX255" s="13" t="s">
        <v>74</v>
      </c>
      <c r="AY255" s="234" t="s">
        <v>154</v>
      </c>
    </row>
    <row r="256" spans="1:51" s="13" customFormat="1" ht="12">
      <c r="A256" s="13"/>
      <c r="B256" s="223"/>
      <c r="C256" s="224"/>
      <c r="D256" s="225" t="s">
        <v>164</v>
      </c>
      <c r="E256" s="226" t="s">
        <v>19</v>
      </c>
      <c r="F256" s="227" t="s">
        <v>383</v>
      </c>
      <c r="G256" s="224"/>
      <c r="H256" s="228">
        <v>-1.67</v>
      </c>
      <c r="I256" s="229"/>
      <c r="J256" s="224"/>
      <c r="K256" s="224"/>
      <c r="L256" s="230"/>
      <c r="M256" s="231"/>
      <c r="N256" s="232"/>
      <c r="O256" s="232"/>
      <c r="P256" s="232"/>
      <c r="Q256" s="232"/>
      <c r="R256" s="232"/>
      <c r="S256" s="232"/>
      <c r="T256" s="23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4" t="s">
        <v>164</v>
      </c>
      <c r="AU256" s="234" t="s">
        <v>84</v>
      </c>
      <c r="AV256" s="13" t="s">
        <v>84</v>
      </c>
      <c r="AW256" s="13" t="s">
        <v>34</v>
      </c>
      <c r="AX256" s="13" t="s">
        <v>74</v>
      </c>
      <c r="AY256" s="234" t="s">
        <v>154</v>
      </c>
    </row>
    <row r="257" spans="1:51" s="13" customFormat="1" ht="12">
      <c r="A257" s="13"/>
      <c r="B257" s="223"/>
      <c r="C257" s="224"/>
      <c r="D257" s="225" t="s">
        <v>164</v>
      </c>
      <c r="E257" s="226" t="s">
        <v>19</v>
      </c>
      <c r="F257" s="227" t="s">
        <v>384</v>
      </c>
      <c r="G257" s="224"/>
      <c r="H257" s="228">
        <v>14.274</v>
      </c>
      <c r="I257" s="229"/>
      <c r="J257" s="224"/>
      <c r="K257" s="224"/>
      <c r="L257" s="230"/>
      <c r="M257" s="231"/>
      <c r="N257" s="232"/>
      <c r="O257" s="232"/>
      <c r="P257" s="232"/>
      <c r="Q257" s="232"/>
      <c r="R257" s="232"/>
      <c r="S257" s="232"/>
      <c r="T257" s="23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4" t="s">
        <v>164</v>
      </c>
      <c r="AU257" s="234" t="s">
        <v>84</v>
      </c>
      <c r="AV257" s="13" t="s">
        <v>84</v>
      </c>
      <c r="AW257" s="13" t="s">
        <v>34</v>
      </c>
      <c r="AX257" s="13" t="s">
        <v>74</v>
      </c>
      <c r="AY257" s="234" t="s">
        <v>154</v>
      </c>
    </row>
    <row r="258" spans="1:51" s="13" customFormat="1" ht="12">
      <c r="A258" s="13"/>
      <c r="B258" s="223"/>
      <c r="C258" s="224"/>
      <c r="D258" s="225" t="s">
        <v>164</v>
      </c>
      <c r="E258" s="226" t="s">
        <v>19</v>
      </c>
      <c r="F258" s="227" t="s">
        <v>385</v>
      </c>
      <c r="G258" s="224"/>
      <c r="H258" s="228">
        <v>-1.026</v>
      </c>
      <c r="I258" s="229"/>
      <c r="J258" s="224"/>
      <c r="K258" s="224"/>
      <c r="L258" s="230"/>
      <c r="M258" s="231"/>
      <c r="N258" s="232"/>
      <c r="O258" s="232"/>
      <c r="P258" s="232"/>
      <c r="Q258" s="232"/>
      <c r="R258" s="232"/>
      <c r="S258" s="232"/>
      <c r="T258" s="23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4" t="s">
        <v>164</v>
      </c>
      <c r="AU258" s="234" t="s">
        <v>84</v>
      </c>
      <c r="AV258" s="13" t="s">
        <v>84</v>
      </c>
      <c r="AW258" s="13" t="s">
        <v>34</v>
      </c>
      <c r="AX258" s="13" t="s">
        <v>74</v>
      </c>
      <c r="AY258" s="234" t="s">
        <v>154</v>
      </c>
    </row>
    <row r="259" spans="1:65" s="2" customFormat="1" ht="16.5" customHeight="1">
      <c r="A259" s="38"/>
      <c r="B259" s="39"/>
      <c r="C259" s="235" t="s">
        <v>386</v>
      </c>
      <c r="D259" s="235" t="s">
        <v>272</v>
      </c>
      <c r="E259" s="236" t="s">
        <v>387</v>
      </c>
      <c r="F259" s="237" t="s">
        <v>388</v>
      </c>
      <c r="G259" s="238" t="s">
        <v>93</v>
      </c>
      <c r="H259" s="239">
        <v>26.984</v>
      </c>
      <c r="I259" s="240"/>
      <c r="J259" s="241">
        <f>ROUND(I259*H259,2)</f>
        <v>0</v>
      </c>
      <c r="K259" s="237" t="s">
        <v>159</v>
      </c>
      <c r="L259" s="242"/>
      <c r="M259" s="243" t="s">
        <v>19</v>
      </c>
      <c r="N259" s="244" t="s">
        <v>45</v>
      </c>
      <c r="O259" s="84"/>
      <c r="P259" s="214">
        <f>O259*H259</f>
        <v>0</v>
      </c>
      <c r="Q259" s="214">
        <v>0.022</v>
      </c>
      <c r="R259" s="214">
        <f>Q259*H259</f>
        <v>0.593648</v>
      </c>
      <c r="S259" s="214">
        <v>0</v>
      </c>
      <c r="T259" s="215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16" t="s">
        <v>208</v>
      </c>
      <c r="AT259" s="216" t="s">
        <v>272</v>
      </c>
      <c r="AU259" s="216" t="s">
        <v>84</v>
      </c>
      <c r="AY259" s="17" t="s">
        <v>154</v>
      </c>
      <c r="BE259" s="217">
        <f>IF(N259="základní",J259,0)</f>
        <v>0</v>
      </c>
      <c r="BF259" s="217">
        <f>IF(N259="snížená",J259,0)</f>
        <v>0</v>
      </c>
      <c r="BG259" s="217">
        <f>IF(N259="zákl. přenesená",J259,0)</f>
        <v>0</v>
      </c>
      <c r="BH259" s="217">
        <f>IF(N259="sníž. přenesená",J259,0)</f>
        <v>0</v>
      </c>
      <c r="BI259" s="217">
        <f>IF(N259="nulová",J259,0)</f>
        <v>0</v>
      </c>
      <c r="BJ259" s="17" t="s">
        <v>82</v>
      </c>
      <c r="BK259" s="217">
        <f>ROUND(I259*H259,2)</f>
        <v>0</v>
      </c>
      <c r="BL259" s="17" t="s">
        <v>160</v>
      </c>
      <c r="BM259" s="216" t="s">
        <v>389</v>
      </c>
    </row>
    <row r="260" spans="1:51" s="13" customFormat="1" ht="12">
      <c r="A260" s="13"/>
      <c r="B260" s="223"/>
      <c r="C260" s="224"/>
      <c r="D260" s="225" t="s">
        <v>164</v>
      </c>
      <c r="E260" s="224"/>
      <c r="F260" s="227" t="s">
        <v>390</v>
      </c>
      <c r="G260" s="224"/>
      <c r="H260" s="228">
        <v>26.984</v>
      </c>
      <c r="I260" s="229"/>
      <c r="J260" s="224"/>
      <c r="K260" s="224"/>
      <c r="L260" s="230"/>
      <c r="M260" s="231"/>
      <c r="N260" s="232"/>
      <c r="O260" s="232"/>
      <c r="P260" s="232"/>
      <c r="Q260" s="232"/>
      <c r="R260" s="232"/>
      <c r="S260" s="232"/>
      <c r="T260" s="23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4" t="s">
        <v>164</v>
      </c>
      <c r="AU260" s="234" t="s">
        <v>84</v>
      </c>
      <c r="AV260" s="13" t="s">
        <v>84</v>
      </c>
      <c r="AW260" s="13" t="s">
        <v>4</v>
      </c>
      <c r="AX260" s="13" t="s">
        <v>82</v>
      </c>
      <c r="AY260" s="234" t="s">
        <v>154</v>
      </c>
    </row>
    <row r="261" spans="1:65" s="2" customFormat="1" ht="37.8" customHeight="1">
      <c r="A261" s="38"/>
      <c r="B261" s="39"/>
      <c r="C261" s="205" t="s">
        <v>391</v>
      </c>
      <c r="D261" s="205" t="s">
        <v>156</v>
      </c>
      <c r="E261" s="206" t="s">
        <v>392</v>
      </c>
      <c r="F261" s="207" t="s">
        <v>393</v>
      </c>
      <c r="G261" s="208" t="s">
        <v>196</v>
      </c>
      <c r="H261" s="209">
        <v>8.37</v>
      </c>
      <c r="I261" s="210"/>
      <c r="J261" s="211">
        <f>ROUND(I261*H261,2)</f>
        <v>0</v>
      </c>
      <c r="K261" s="207" t="s">
        <v>159</v>
      </c>
      <c r="L261" s="44"/>
      <c r="M261" s="212" t="s">
        <v>19</v>
      </c>
      <c r="N261" s="213" t="s">
        <v>45</v>
      </c>
      <c r="O261" s="84"/>
      <c r="P261" s="214">
        <f>O261*H261</f>
        <v>0</v>
      </c>
      <c r="Q261" s="214">
        <v>0.00339</v>
      </c>
      <c r="R261" s="214">
        <f>Q261*H261</f>
        <v>0.028374299999999995</v>
      </c>
      <c r="S261" s="214">
        <v>0</v>
      </c>
      <c r="T261" s="215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16" t="s">
        <v>160</v>
      </c>
      <c r="AT261" s="216" t="s">
        <v>156</v>
      </c>
      <c r="AU261" s="216" t="s">
        <v>84</v>
      </c>
      <c r="AY261" s="17" t="s">
        <v>154</v>
      </c>
      <c r="BE261" s="217">
        <f>IF(N261="základní",J261,0)</f>
        <v>0</v>
      </c>
      <c r="BF261" s="217">
        <f>IF(N261="snížená",J261,0)</f>
        <v>0</v>
      </c>
      <c r="BG261" s="217">
        <f>IF(N261="zákl. přenesená",J261,0)</f>
        <v>0</v>
      </c>
      <c r="BH261" s="217">
        <f>IF(N261="sníž. přenesená",J261,0)</f>
        <v>0</v>
      </c>
      <c r="BI261" s="217">
        <f>IF(N261="nulová",J261,0)</f>
        <v>0</v>
      </c>
      <c r="BJ261" s="17" t="s">
        <v>82</v>
      </c>
      <c r="BK261" s="217">
        <f>ROUND(I261*H261,2)</f>
        <v>0</v>
      </c>
      <c r="BL261" s="17" t="s">
        <v>160</v>
      </c>
      <c r="BM261" s="216" t="s">
        <v>394</v>
      </c>
    </row>
    <row r="262" spans="1:47" s="2" customFormat="1" ht="12">
      <c r="A262" s="38"/>
      <c r="B262" s="39"/>
      <c r="C262" s="40"/>
      <c r="D262" s="218" t="s">
        <v>162</v>
      </c>
      <c r="E262" s="40"/>
      <c r="F262" s="219" t="s">
        <v>395</v>
      </c>
      <c r="G262" s="40"/>
      <c r="H262" s="40"/>
      <c r="I262" s="220"/>
      <c r="J262" s="40"/>
      <c r="K262" s="40"/>
      <c r="L262" s="44"/>
      <c r="M262" s="221"/>
      <c r="N262" s="222"/>
      <c r="O262" s="84"/>
      <c r="P262" s="84"/>
      <c r="Q262" s="84"/>
      <c r="R262" s="84"/>
      <c r="S262" s="84"/>
      <c r="T262" s="85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162</v>
      </c>
      <c r="AU262" s="17" t="s">
        <v>84</v>
      </c>
    </row>
    <row r="263" spans="1:51" s="13" customFormat="1" ht="12">
      <c r="A263" s="13"/>
      <c r="B263" s="223"/>
      <c r="C263" s="224"/>
      <c r="D263" s="225" t="s">
        <v>164</v>
      </c>
      <c r="E263" s="226" t="s">
        <v>19</v>
      </c>
      <c r="F263" s="227" t="s">
        <v>396</v>
      </c>
      <c r="G263" s="224"/>
      <c r="H263" s="228">
        <v>4.67</v>
      </c>
      <c r="I263" s="229"/>
      <c r="J263" s="224"/>
      <c r="K263" s="224"/>
      <c r="L263" s="230"/>
      <c r="M263" s="231"/>
      <c r="N263" s="232"/>
      <c r="O263" s="232"/>
      <c r="P263" s="232"/>
      <c r="Q263" s="232"/>
      <c r="R263" s="232"/>
      <c r="S263" s="232"/>
      <c r="T263" s="23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4" t="s">
        <v>164</v>
      </c>
      <c r="AU263" s="234" t="s">
        <v>84</v>
      </c>
      <c r="AV263" s="13" t="s">
        <v>84</v>
      </c>
      <c r="AW263" s="13" t="s">
        <v>34</v>
      </c>
      <c r="AX263" s="13" t="s">
        <v>74</v>
      </c>
      <c r="AY263" s="234" t="s">
        <v>154</v>
      </c>
    </row>
    <row r="264" spans="1:51" s="13" customFormat="1" ht="12">
      <c r="A264" s="13"/>
      <c r="B264" s="223"/>
      <c r="C264" s="224"/>
      <c r="D264" s="225" t="s">
        <v>164</v>
      </c>
      <c r="E264" s="226" t="s">
        <v>19</v>
      </c>
      <c r="F264" s="227" t="s">
        <v>397</v>
      </c>
      <c r="G264" s="224"/>
      <c r="H264" s="228">
        <v>3.7</v>
      </c>
      <c r="I264" s="229"/>
      <c r="J264" s="224"/>
      <c r="K264" s="224"/>
      <c r="L264" s="230"/>
      <c r="M264" s="231"/>
      <c r="N264" s="232"/>
      <c r="O264" s="232"/>
      <c r="P264" s="232"/>
      <c r="Q264" s="232"/>
      <c r="R264" s="232"/>
      <c r="S264" s="232"/>
      <c r="T264" s="23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4" t="s">
        <v>164</v>
      </c>
      <c r="AU264" s="234" t="s">
        <v>84</v>
      </c>
      <c r="AV264" s="13" t="s">
        <v>84</v>
      </c>
      <c r="AW264" s="13" t="s">
        <v>34</v>
      </c>
      <c r="AX264" s="13" t="s">
        <v>74</v>
      </c>
      <c r="AY264" s="234" t="s">
        <v>154</v>
      </c>
    </row>
    <row r="265" spans="1:65" s="2" customFormat="1" ht="16.5" customHeight="1">
      <c r="A265" s="38"/>
      <c r="B265" s="39"/>
      <c r="C265" s="235" t="s">
        <v>398</v>
      </c>
      <c r="D265" s="235" t="s">
        <v>272</v>
      </c>
      <c r="E265" s="236" t="s">
        <v>399</v>
      </c>
      <c r="F265" s="237" t="s">
        <v>400</v>
      </c>
      <c r="G265" s="238" t="s">
        <v>93</v>
      </c>
      <c r="H265" s="239">
        <v>3.416</v>
      </c>
      <c r="I265" s="240"/>
      <c r="J265" s="241">
        <f>ROUND(I265*H265,2)</f>
        <v>0</v>
      </c>
      <c r="K265" s="237" t="s">
        <v>159</v>
      </c>
      <c r="L265" s="242"/>
      <c r="M265" s="243" t="s">
        <v>19</v>
      </c>
      <c r="N265" s="244" t="s">
        <v>45</v>
      </c>
      <c r="O265" s="84"/>
      <c r="P265" s="214">
        <f>O265*H265</f>
        <v>0</v>
      </c>
      <c r="Q265" s="214">
        <v>0.00322</v>
      </c>
      <c r="R265" s="214">
        <f>Q265*H265</f>
        <v>0.01099952</v>
      </c>
      <c r="S265" s="214">
        <v>0</v>
      </c>
      <c r="T265" s="215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16" t="s">
        <v>208</v>
      </c>
      <c r="AT265" s="216" t="s">
        <v>272</v>
      </c>
      <c r="AU265" s="216" t="s">
        <v>84</v>
      </c>
      <c r="AY265" s="17" t="s">
        <v>154</v>
      </c>
      <c r="BE265" s="217">
        <f>IF(N265="základní",J265,0)</f>
        <v>0</v>
      </c>
      <c r="BF265" s="217">
        <f>IF(N265="snížená",J265,0)</f>
        <v>0</v>
      </c>
      <c r="BG265" s="217">
        <f>IF(N265="zákl. přenesená",J265,0)</f>
        <v>0</v>
      </c>
      <c r="BH265" s="217">
        <f>IF(N265="sníž. přenesená",J265,0)</f>
        <v>0</v>
      </c>
      <c r="BI265" s="217">
        <f>IF(N265="nulová",J265,0)</f>
        <v>0</v>
      </c>
      <c r="BJ265" s="17" t="s">
        <v>82</v>
      </c>
      <c r="BK265" s="217">
        <f>ROUND(I265*H265,2)</f>
        <v>0</v>
      </c>
      <c r="BL265" s="17" t="s">
        <v>160</v>
      </c>
      <c r="BM265" s="216" t="s">
        <v>401</v>
      </c>
    </row>
    <row r="266" spans="1:51" s="13" customFormat="1" ht="12">
      <c r="A266" s="13"/>
      <c r="B266" s="223"/>
      <c r="C266" s="224"/>
      <c r="D266" s="225" t="s">
        <v>164</v>
      </c>
      <c r="E266" s="226" t="s">
        <v>19</v>
      </c>
      <c r="F266" s="227" t="s">
        <v>402</v>
      </c>
      <c r="G266" s="224"/>
      <c r="H266" s="228">
        <v>2.09</v>
      </c>
      <c r="I266" s="229"/>
      <c r="J266" s="224"/>
      <c r="K266" s="224"/>
      <c r="L266" s="230"/>
      <c r="M266" s="231"/>
      <c r="N266" s="232"/>
      <c r="O266" s="232"/>
      <c r="P266" s="232"/>
      <c r="Q266" s="232"/>
      <c r="R266" s="232"/>
      <c r="S266" s="232"/>
      <c r="T266" s="23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4" t="s">
        <v>164</v>
      </c>
      <c r="AU266" s="234" t="s">
        <v>84</v>
      </c>
      <c r="AV266" s="13" t="s">
        <v>84</v>
      </c>
      <c r="AW266" s="13" t="s">
        <v>34</v>
      </c>
      <c r="AX266" s="13" t="s">
        <v>74</v>
      </c>
      <c r="AY266" s="234" t="s">
        <v>154</v>
      </c>
    </row>
    <row r="267" spans="1:51" s="13" customFormat="1" ht="12">
      <c r="A267" s="13"/>
      <c r="B267" s="223"/>
      <c r="C267" s="224"/>
      <c r="D267" s="225" t="s">
        <v>164</v>
      </c>
      <c r="E267" s="226" t="s">
        <v>19</v>
      </c>
      <c r="F267" s="227" t="s">
        <v>403</v>
      </c>
      <c r="G267" s="224"/>
      <c r="H267" s="228">
        <v>1.073</v>
      </c>
      <c r="I267" s="229"/>
      <c r="J267" s="224"/>
      <c r="K267" s="224"/>
      <c r="L267" s="230"/>
      <c r="M267" s="231"/>
      <c r="N267" s="232"/>
      <c r="O267" s="232"/>
      <c r="P267" s="232"/>
      <c r="Q267" s="232"/>
      <c r="R267" s="232"/>
      <c r="S267" s="232"/>
      <c r="T267" s="23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4" t="s">
        <v>164</v>
      </c>
      <c r="AU267" s="234" t="s">
        <v>84</v>
      </c>
      <c r="AV267" s="13" t="s">
        <v>84</v>
      </c>
      <c r="AW267" s="13" t="s">
        <v>34</v>
      </c>
      <c r="AX267" s="13" t="s">
        <v>74</v>
      </c>
      <c r="AY267" s="234" t="s">
        <v>154</v>
      </c>
    </row>
    <row r="268" spans="1:51" s="13" customFormat="1" ht="12">
      <c r="A268" s="13"/>
      <c r="B268" s="223"/>
      <c r="C268" s="224"/>
      <c r="D268" s="225" t="s">
        <v>164</v>
      </c>
      <c r="E268" s="224"/>
      <c r="F268" s="227" t="s">
        <v>404</v>
      </c>
      <c r="G268" s="224"/>
      <c r="H268" s="228">
        <v>3.416</v>
      </c>
      <c r="I268" s="229"/>
      <c r="J268" s="224"/>
      <c r="K268" s="224"/>
      <c r="L268" s="230"/>
      <c r="M268" s="231"/>
      <c r="N268" s="232"/>
      <c r="O268" s="232"/>
      <c r="P268" s="232"/>
      <c r="Q268" s="232"/>
      <c r="R268" s="232"/>
      <c r="S268" s="232"/>
      <c r="T268" s="23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4" t="s">
        <v>164</v>
      </c>
      <c r="AU268" s="234" t="s">
        <v>84</v>
      </c>
      <c r="AV268" s="13" t="s">
        <v>84</v>
      </c>
      <c r="AW268" s="13" t="s">
        <v>4</v>
      </c>
      <c r="AX268" s="13" t="s">
        <v>82</v>
      </c>
      <c r="AY268" s="234" t="s">
        <v>154</v>
      </c>
    </row>
    <row r="269" spans="1:65" s="2" customFormat="1" ht="24.15" customHeight="1">
      <c r="A269" s="38"/>
      <c r="B269" s="39"/>
      <c r="C269" s="205" t="s">
        <v>405</v>
      </c>
      <c r="D269" s="205" t="s">
        <v>156</v>
      </c>
      <c r="E269" s="206" t="s">
        <v>406</v>
      </c>
      <c r="F269" s="207" t="s">
        <v>407</v>
      </c>
      <c r="G269" s="208" t="s">
        <v>93</v>
      </c>
      <c r="H269" s="209">
        <v>343.852</v>
      </c>
      <c r="I269" s="210"/>
      <c r="J269" s="211">
        <f>ROUND(I269*H269,2)</f>
        <v>0</v>
      </c>
      <c r="K269" s="207" t="s">
        <v>159</v>
      </c>
      <c r="L269" s="44"/>
      <c r="M269" s="212" t="s">
        <v>19</v>
      </c>
      <c r="N269" s="213" t="s">
        <v>45</v>
      </c>
      <c r="O269" s="84"/>
      <c r="P269" s="214">
        <f>O269*H269</f>
        <v>0</v>
      </c>
      <c r="Q269" s="214">
        <v>8E-05</v>
      </c>
      <c r="R269" s="214">
        <f>Q269*H269</f>
        <v>0.02750816</v>
      </c>
      <c r="S269" s="214">
        <v>0</v>
      </c>
      <c r="T269" s="215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16" t="s">
        <v>160</v>
      </c>
      <c r="AT269" s="216" t="s">
        <v>156</v>
      </c>
      <c r="AU269" s="216" t="s">
        <v>84</v>
      </c>
      <c r="AY269" s="17" t="s">
        <v>154</v>
      </c>
      <c r="BE269" s="217">
        <f>IF(N269="základní",J269,0)</f>
        <v>0</v>
      </c>
      <c r="BF269" s="217">
        <f>IF(N269="snížená",J269,0)</f>
        <v>0</v>
      </c>
      <c r="BG269" s="217">
        <f>IF(N269="zákl. přenesená",J269,0)</f>
        <v>0</v>
      </c>
      <c r="BH269" s="217">
        <f>IF(N269="sníž. přenesená",J269,0)</f>
        <v>0</v>
      </c>
      <c r="BI269" s="217">
        <f>IF(N269="nulová",J269,0)</f>
        <v>0</v>
      </c>
      <c r="BJ269" s="17" t="s">
        <v>82</v>
      </c>
      <c r="BK269" s="217">
        <f>ROUND(I269*H269,2)</f>
        <v>0</v>
      </c>
      <c r="BL269" s="17" t="s">
        <v>160</v>
      </c>
      <c r="BM269" s="216" t="s">
        <v>408</v>
      </c>
    </row>
    <row r="270" spans="1:47" s="2" customFormat="1" ht="12">
      <c r="A270" s="38"/>
      <c r="B270" s="39"/>
      <c r="C270" s="40"/>
      <c r="D270" s="218" t="s">
        <v>162</v>
      </c>
      <c r="E270" s="40"/>
      <c r="F270" s="219" t="s">
        <v>409</v>
      </c>
      <c r="G270" s="40"/>
      <c r="H270" s="40"/>
      <c r="I270" s="220"/>
      <c r="J270" s="40"/>
      <c r="K270" s="40"/>
      <c r="L270" s="44"/>
      <c r="M270" s="221"/>
      <c r="N270" s="222"/>
      <c r="O270" s="84"/>
      <c r="P270" s="84"/>
      <c r="Q270" s="84"/>
      <c r="R270" s="84"/>
      <c r="S270" s="84"/>
      <c r="T270" s="85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162</v>
      </c>
      <c r="AU270" s="17" t="s">
        <v>84</v>
      </c>
    </row>
    <row r="271" spans="1:51" s="13" customFormat="1" ht="12">
      <c r="A271" s="13"/>
      <c r="B271" s="223"/>
      <c r="C271" s="224"/>
      <c r="D271" s="225" t="s">
        <v>164</v>
      </c>
      <c r="E271" s="226" t="s">
        <v>19</v>
      </c>
      <c r="F271" s="227" t="s">
        <v>105</v>
      </c>
      <c r="G271" s="224"/>
      <c r="H271" s="228">
        <v>342.595</v>
      </c>
      <c r="I271" s="229"/>
      <c r="J271" s="224"/>
      <c r="K271" s="224"/>
      <c r="L271" s="230"/>
      <c r="M271" s="231"/>
      <c r="N271" s="232"/>
      <c r="O271" s="232"/>
      <c r="P271" s="232"/>
      <c r="Q271" s="232"/>
      <c r="R271" s="232"/>
      <c r="S271" s="232"/>
      <c r="T271" s="23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4" t="s">
        <v>164</v>
      </c>
      <c r="AU271" s="234" t="s">
        <v>84</v>
      </c>
      <c r="AV271" s="13" t="s">
        <v>84</v>
      </c>
      <c r="AW271" s="13" t="s">
        <v>34</v>
      </c>
      <c r="AX271" s="13" t="s">
        <v>74</v>
      </c>
      <c r="AY271" s="234" t="s">
        <v>154</v>
      </c>
    </row>
    <row r="272" spans="1:51" s="13" customFormat="1" ht="12">
      <c r="A272" s="13"/>
      <c r="B272" s="223"/>
      <c r="C272" s="224"/>
      <c r="D272" s="225" t="s">
        <v>164</v>
      </c>
      <c r="E272" s="226" t="s">
        <v>19</v>
      </c>
      <c r="F272" s="227" t="s">
        <v>335</v>
      </c>
      <c r="G272" s="224"/>
      <c r="H272" s="228">
        <v>1.257</v>
      </c>
      <c r="I272" s="229"/>
      <c r="J272" s="224"/>
      <c r="K272" s="224"/>
      <c r="L272" s="230"/>
      <c r="M272" s="231"/>
      <c r="N272" s="232"/>
      <c r="O272" s="232"/>
      <c r="P272" s="232"/>
      <c r="Q272" s="232"/>
      <c r="R272" s="232"/>
      <c r="S272" s="232"/>
      <c r="T272" s="23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4" t="s">
        <v>164</v>
      </c>
      <c r="AU272" s="234" t="s">
        <v>84</v>
      </c>
      <c r="AV272" s="13" t="s">
        <v>84</v>
      </c>
      <c r="AW272" s="13" t="s">
        <v>34</v>
      </c>
      <c r="AX272" s="13" t="s">
        <v>74</v>
      </c>
      <c r="AY272" s="234" t="s">
        <v>154</v>
      </c>
    </row>
    <row r="273" spans="1:65" s="2" customFormat="1" ht="24.15" customHeight="1">
      <c r="A273" s="38"/>
      <c r="B273" s="39"/>
      <c r="C273" s="205" t="s">
        <v>410</v>
      </c>
      <c r="D273" s="205" t="s">
        <v>156</v>
      </c>
      <c r="E273" s="206" t="s">
        <v>411</v>
      </c>
      <c r="F273" s="207" t="s">
        <v>412</v>
      </c>
      <c r="G273" s="208" t="s">
        <v>93</v>
      </c>
      <c r="H273" s="209">
        <v>25.699</v>
      </c>
      <c r="I273" s="210"/>
      <c r="J273" s="211">
        <f>ROUND(I273*H273,2)</f>
        <v>0</v>
      </c>
      <c r="K273" s="207" t="s">
        <v>159</v>
      </c>
      <c r="L273" s="44"/>
      <c r="M273" s="212" t="s">
        <v>19</v>
      </c>
      <c r="N273" s="213" t="s">
        <v>45</v>
      </c>
      <c r="O273" s="84"/>
      <c r="P273" s="214">
        <f>O273*H273</f>
        <v>0</v>
      </c>
      <c r="Q273" s="214">
        <v>8E-05</v>
      </c>
      <c r="R273" s="214">
        <f>Q273*H273</f>
        <v>0.00205592</v>
      </c>
      <c r="S273" s="214">
        <v>0</v>
      </c>
      <c r="T273" s="215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16" t="s">
        <v>160</v>
      </c>
      <c r="AT273" s="216" t="s">
        <v>156</v>
      </c>
      <c r="AU273" s="216" t="s">
        <v>84</v>
      </c>
      <c r="AY273" s="17" t="s">
        <v>154</v>
      </c>
      <c r="BE273" s="217">
        <f>IF(N273="základní",J273,0)</f>
        <v>0</v>
      </c>
      <c r="BF273" s="217">
        <f>IF(N273="snížená",J273,0)</f>
        <v>0</v>
      </c>
      <c r="BG273" s="217">
        <f>IF(N273="zákl. přenesená",J273,0)</f>
        <v>0</v>
      </c>
      <c r="BH273" s="217">
        <f>IF(N273="sníž. přenesená",J273,0)</f>
        <v>0</v>
      </c>
      <c r="BI273" s="217">
        <f>IF(N273="nulová",J273,0)</f>
        <v>0</v>
      </c>
      <c r="BJ273" s="17" t="s">
        <v>82</v>
      </c>
      <c r="BK273" s="217">
        <f>ROUND(I273*H273,2)</f>
        <v>0</v>
      </c>
      <c r="BL273" s="17" t="s">
        <v>160</v>
      </c>
      <c r="BM273" s="216" t="s">
        <v>413</v>
      </c>
    </row>
    <row r="274" spans="1:47" s="2" customFormat="1" ht="12">
      <c r="A274" s="38"/>
      <c r="B274" s="39"/>
      <c r="C274" s="40"/>
      <c r="D274" s="218" t="s">
        <v>162</v>
      </c>
      <c r="E274" s="40"/>
      <c r="F274" s="219" t="s">
        <v>414</v>
      </c>
      <c r="G274" s="40"/>
      <c r="H274" s="40"/>
      <c r="I274" s="220"/>
      <c r="J274" s="40"/>
      <c r="K274" s="40"/>
      <c r="L274" s="44"/>
      <c r="M274" s="221"/>
      <c r="N274" s="222"/>
      <c r="O274" s="84"/>
      <c r="P274" s="84"/>
      <c r="Q274" s="84"/>
      <c r="R274" s="84"/>
      <c r="S274" s="84"/>
      <c r="T274" s="85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162</v>
      </c>
      <c r="AU274" s="17" t="s">
        <v>84</v>
      </c>
    </row>
    <row r="275" spans="1:51" s="13" customFormat="1" ht="12">
      <c r="A275" s="13"/>
      <c r="B275" s="223"/>
      <c r="C275" s="224"/>
      <c r="D275" s="225" t="s">
        <v>164</v>
      </c>
      <c r="E275" s="226" t="s">
        <v>19</v>
      </c>
      <c r="F275" s="227" t="s">
        <v>102</v>
      </c>
      <c r="G275" s="224"/>
      <c r="H275" s="228">
        <v>25.699</v>
      </c>
      <c r="I275" s="229"/>
      <c r="J275" s="224"/>
      <c r="K275" s="224"/>
      <c r="L275" s="230"/>
      <c r="M275" s="231"/>
      <c r="N275" s="232"/>
      <c r="O275" s="232"/>
      <c r="P275" s="232"/>
      <c r="Q275" s="232"/>
      <c r="R275" s="232"/>
      <c r="S275" s="232"/>
      <c r="T275" s="23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4" t="s">
        <v>164</v>
      </c>
      <c r="AU275" s="234" t="s">
        <v>84</v>
      </c>
      <c r="AV275" s="13" t="s">
        <v>84</v>
      </c>
      <c r="AW275" s="13" t="s">
        <v>34</v>
      </c>
      <c r="AX275" s="13" t="s">
        <v>74</v>
      </c>
      <c r="AY275" s="234" t="s">
        <v>154</v>
      </c>
    </row>
    <row r="276" spans="1:65" s="2" customFormat="1" ht="24.15" customHeight="1">
      <c r="A276" s="38"/>
      <c r="B276" s="39"/>
      <c r="C276" s="205" t="s">
        <v>415</v>
      </c>
      <c r="D276" s="205" t="s">
        <v>156</v>
      </c>
      <c r="E276" s="206" t="s">
        <v>416</v>
      </c>
      <c r="F276" s="207" t="s">
        <v>417</v>
      </c>
      <c r="G276" s="208" t="s">
        <v>93</v>
      </c>
      <c r="H276" s="209">
        <v>34.889</v>
      </c>
      <c r="I276" s="210"/>
      <c r="J276" s="211">
        <f>ROUND(I276*H276,2)</f>
        <v>0</v>
      </c>
      <c r="K276" s="207" t="s">
        <v>159</v>
      </c>
      <c r="L276" s="44"/>
      <c r="M276" s="212" t="s">
        <v>19</v>
      </c>
      <c r="N276" s="213" t="s">
        <v>45</v>
      </c>
      <c r="O276" s="84"/>
      <c r="P276" s="214">
        <f>O276*H276</f>
        <v>0</v>
      </c>
      <c r="Q276" s="214">
        <v>0.00378</v>
      </c>
      <c r="R276" s="214">
        <f>Q276*H276</f>
        <v>0.13188042</v>
      </c>
      <c r="S276" s="214">
        <v>0</v>
      </c>
      <c r="T276" s="215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16" t="s">
        <v>160</v>
      </c>
      <c r="AT276" s="216" t="s">
        <v>156</v>
      </c>
      <c r="AU276" s="216" t="s">
        <v>84</v>
      </c>
      <c r="AY276" s="17" t="s">
        <v>154</v>
      </c>
      <c r="BE276" s="217">
        <f>IF(N276="základní",J276,0)</f>
        <v>0</v>
      </c>
      <c r="BF276" s="217">
        <f>IF(N276="snížená",J276,0)</f>
        <v>0</v>
      </c>
      <c r="BG276" s="217">
        <f>IF(N276="zákl. přenesená",J276,0)</f>
        <v>0</v>
      </c>
      <c r="BH276" s="217">
        <f>IF(N276="sníž. přenesená",J276,0)</f>
        <v>0</v>
      </c>
      <c r="BI276" s="217">
        <f>IF(N276="nulová",J276,0)</f>
        <v>0</v>
      </c>
      <c r="BJ276" s="17" t="s">
        <v>82</v>
      </c>
      <c r="BK276" s="217">
        <f>ROUND(I276*H276,2)</f>
        <v>0</v>
      </c>
      <c r="BL276" s="17" t="s">
        <v>160</v>
      </c>
      <c r="BM276" s="216" t="s">
        <v>418</v>
      </c>
    </row>
    <row r="277" spans="1:47" s="2" customFormat="1" ht="12">
      <c r="A277" s="38"/>
      <c r="B277" s="39"/>
      <c r="C277" s="40"/>
      <c r="D277" s="218" t="s">
        <v>162</v>
      </c>
      <c r="E277" s="40"/>
      <c r="F277" s="219" t="s">
        <v>419</v>
      </c>
      <c r="G277" s="40"/>
      <c r="H277" s="40"/>
      <c r="I277" s="220"/>
      <c r="J277" s="40"/>
      <c r="K277" s="40"/>
      <c r="L277" s="44"/>
      <c r="M277" s="221"/>
      <c r="N277" s="222"/>
      <c r="O277" s="84"/>
      <c r="P277" s="84"/>
      <c r="Q277" s="84"/>
      <c r="R277" s="84"/>
      <c r="S277" s="84"/>
      <c r="T277" s="85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162</v>
      </c>
      <c r="AU277" s="17" t="s">
        <v>84</v>
      </c>
    </row>
    <row r="278" spans="1:51" s="13" customFormat="1" ht="12">
      <c r="A278" s="13"/>
      <c r="B278" s="223"/>
      <c r="C278" s="224"/>
      <c r="D278" s="225" t="s">
        <v>164</v>
      </c>
      <c r="E278" s="226" t="s">
        <v>19</v>
      </c>
      <c r="F278" s="227" t="s">
        <v>95</v>
      </c>
      <c r="G278" s="224"/>
      <c r="H278" s="228">
        <v>34.889</v>
      </c>
      <c r="I278" s="229"/>
      <c r="J278" s="224"/>
      <c r="K278" s="224"/>
      <c r="L278" s="230"/>
      <c r="M278" s="231"/>
      <c r="N278" s="232"/>
      <c r="O278" s="232"/>
      <c r="P278" s="232"/>
      <c r="Q278" s="232"/>
      <c r="R278" s="232"/>
      <c r="S278" s="232"/>
      <c r="T278" s="23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4" t="s">
        <v>164</v>
      </c>
      <c r="AU278" s="234" t="s">
        <v>84</v>
      </c>
      <c r="AV278" s="13" t="s">
        <v>84</v>
      </c>
      <c r="AW278" s="13" t="s">
        <v>34</v>
      </c>
      <c r="AX278" s="13" t="s">
        <v>74</v>
      </c>
      <c r="AY278" s="234" t="s">
        <v>154</v>
      </c>
    </row>
    <row r="279" spans="1:65" s="2" customFormat="1" ht="16.5" customHeight="1">
      <c r="A279" s="38"/>
      <c r="B279" s="39"/>
      <c r="C279" s="205" t="s">
        <v>420</v>
      </c>
      <c r="D279" s="205" t="s">
        <v>156</v>
      </c>
      <c r="E279" s="206" t="s">
        <v>421</v>
      </c>
      <c r="F279" s="207" t="s">
        <v>422</v>
      </c>
      <c r="G279" s="208" t="s">
        <v>196</v>
      </c>
      <c r="H279" s="209">
        <v>187.68</v>
      </c>
      <c r="I279" s="210"/>
      <c r="J279" s="211">
        <f>ROUND(I279*H279,2)</f>
        <v>0</v>
      </c>
      <c r="K279" s="207" t="s">
        <v>159</v>
      </c>
      <c r="L279" s="44"/>
      <c r="M279" s="212" t="s">
        <v>19</v>
      </c>
      <c r="N279" s="213" t="s">
        <v>45</v>
      </c>
      <c r="O279" s="84"/>
      <c r="P279" s="214">
        <f>O279*H279</f>
        <v>0</v>
      </c>
      <c r="Q279" s="214">
        <v>0</v>
      </c>
      <c r="R279" s="214">
        <f>Q279*H279</f>
        <v>0</v>
      </c>
      <c r="S279" s="214">
        <v>0</v>
      </c>
      <c r="T279" s="215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16" t="s">
        <v>160</v>
      </c>
      <c r="AT279" s="216" t="s">
        <v>156</v>
      </c>
      <c r="AU279" s="216" t="s">
        <v>84</v>
      </c>
      <c r="AY279" s="17" t="s">
        <v>154</v>
      </c>
      <c r="BE279" s="217">
        <f>IF(N279="základní",J279,0)</f>
        <v>0</v>
      </c>
      <c r="BF279" s="217">
        <f>IF(N279="snížená",J279,0)</f>
        <v>0</v>
      </c>
      <c r="BG279" s="217">
        <f>IF(N279="zákl. přenesená",J279,0)</f>
        <v>0</v>
      </c>
      <c r="BH279" s="217">
        <f>IF(N279="sníž. přenesená",J279,0)</f>
        <v>0</v>
      </c>
      <c r="BI279" s="217">
        <f>IF(N279="nulová",J279,0)</f>
        <v>0</v>
      </c>
      <c r="BJ279" s="17" t="s">
        <v>82</v>
      </c>
      <c r="BK279" s="217">
        <f>ROUND(I279*H279,2)</f>
        <v>0</v>
      </c>
      <c r="BL279" s="17" t="s">
        <v>160</v>
      </c>
      <c r="BM279" s="216" t="s">
        <v>423</v>
      </c>
    </row>
    <row r="280" spans="1:47" s="2" customFormat="1" ht="12">
      <c r="A280" s="38"/>
      <c r="B280" s="39"/>
      <c r="C280" s="40"/>
      <c r="D280" s="218" t="s">
        <v>162</v>
      </c>
      <c r="E280" s="40"/>
      <c r="F280" s="219" t="s">
        <v>424</v>
      </c>
      <c r="G280" s="40"/>
      <c r="H280" s="40"/>
      <c r="I280" s="220"/>
      <c r="J280" s="40"/>
      <c r="K280" s="40"/>
      <c r="L280" s="44"/>
      <c r="M280" s="221"/>
      <c r="N280" s="222"/>
      <c r="O280" s="84"/>
      <c r="P280" s="84"/>
      <c r="Q280" s="84"/>
      <c r="R280" s="84"/>
      <c r="S280" s="84"/>
      <c r="T280" s="85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162</v>
      </c>
      <c r="AU280" s="17" t="s">
        <v>84</v>
      </c>
    </row>
    <row r="281" spans="1:65" s="2" customFormat="1" ht="16.5" customHeight="1">
      <c r="A281" s="38"/>
      <c r="B281" s="39"/>
      <c r="C281" s="235" t="s">
        <v>425</v>
      </c>
      <c r="D281" s="235" t="s">
        <v>272</v>
      </c>
      <c r="E281" s="236" t="s">
        <v>426</v>
      </c>
      <c r="F281" s="237" t="s">
        <v>427</v>
      </c>
      <c r="G281" s="238" t="s">
        <v>196</v>
      </c>
      <c r="H281" s="239">
        <v>197.064</v>
      </c>
      <c r="I281" s="240"/>
      <c r="J281" s="241">
        <f>ROUND(I281*H281,2)</f>
        <v>0</v>
      </c>
      <c r="K281" s="237" t="s">
        <v>159</v>
      </c>
      <c r="L281" s="242"/>
      <c r="M281" s="243" t="s">
        <v>19</v>
      </c>
      <c r="N281" s="244" t="s">
        <v>45</v>
      </c>
      <c r="O281" s="84"/>
      <c r="P281" s="214">
        <f>O281*H281</f>
        <v>0</v>
      </c>
      <c r="Q281" s="214">
        <v>3E-05</v>
      </c>
      <c r="R281" s="214">
        <f>Q281*H281</f>
        <v>0.00591192</v>
      </c>
      <c r="S281" s="214">
        <v>0</v>
      </c>
      <c r="T281" s="215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16" t="s">
        <v>208</v>
      </c>
      <c r="AT281" s="216" t="s">
        <v>272</v>
      </c>
      <c r="AU281" s="216" t="s">
        <v>84</v>
      </c>
      <c r="AY281" s="17" t="s">
        <v>154</v>
      </c>
      <c r="BE281" s="217">
        <f>IF(N281="základní",J281,0)</f>
        <v>0</v>
      </c>
      <c r="BF281" s="217">
        <f>IF(N281="snížená",J281,0)</f>
        <v>0</v>
      </c>
      <c r="BG281" s="217">
        <f>IF(N281="zákl. přenesená",J281,0)</f>
        <v>0</v>
      </c>
      <c r="BH281" s="217">
        <f>IF(N281="sníž. přenesená",J281,0)</f>
        <v>0</v>
      </c>
      <c r="BI281" s="217">
        <f>IF(N281="nulová",J281,0)</f>
        <v>0</v>
      </c>
      <c r="BJ281" s="17" t="s">
        <v>82</v>
      </c>
      <c r="BK281" s="217">
        <f>ROUND(I281*H281,2)</f>
        <v>0</v>
      </c>
      <c r="BL281" s="17" t="s">
        <v>160</v>
      </c>
      <c r="BM281" s="216" t="s">
        <v>428</v>
      </c>
    </row>
    <row r="282" spans="1:51" s="14" customFormat="1" ht="12">
      <c r="A282" s="14"/>
      <c r="B282" s="246"/>
      <c r="C282" s="247"/>
      <c r="D282" s="225" t="s">
        <v>164</v>
      </c>
      <c r="E282" s="248" t="s">
        <v>19</v>
      </c>
      <c r="F282" s="249" t="s">
        <v>429</v>
      </c>
      <c r="G282" s="247"/>
      <c r="H282" s="248" t="s">
        <v>19</v>
      </c>
      <c r="I282" s="250"/>
      <c r="J282" s="247"/>
      <c r="K282" s="247"/>
      <c r="L282" s="251"/>
      <c r="M282" s="252"/>
      <c r="N282" s="253"/>
      <c r="O282" s="253"/>
      <c r="P282" s="253"/>
      <c r="Q282" s="253"/>
      <c r="R282" s="253"/>
      <c r="S282" s="253"/>
      <c r="T282" s="25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5" t="s">
        <v>164</v>
      </c>
      <c r="AU282" s="255" t="s">
        <v>84</v>
      </c>
      <c r="AV282" s="14" t="s">
        <v>82</v>
      </c>
      <c r="AW282" s="14" t="s">
        <v>34</v>
      </c>
      <c r="AX282" s="14" t="s">
        <v>74</v>
      </c>
      <c r="AY282" s="255" t="s">
        <v>154</v>
      </c>
    </row>
    <row r="283" spans="1:51" s="13" customFormat="1" ht="12">
      <c r="A283" s="13"/>
      <c r="B283" s="223"/>
      <c r="C283" s="224"/>
      <c r="D283" s="225" t="s">
        <v>164</v>
      </c>
      <c r="E283" s="226" t="s">
        <v>19</v>
      </c>
      <c r="F283" s="227" t="s">
        <v>430</v>
      </c>
      <c r="G283" s="224"/>
      <c r="H283" s="228">
        <v>14.3</v>
      </c>
      <c r="I283" s="229"/>
      <c r="J283" s="224"/>
      <c r="K283" s="224"/>
      <c r="L283" s="230"/>
      <c r="M283" s="231"/>
      <c r="N283" s="232"/>
      <c r="O283" s="232"/>
      <c r="P283" s="232"/>
      <c r="Q283" s="232"/>
      <c r="R283" s="232"/>
      <c r="S283" s="232"/>
      <c r="T283" s="23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4" t="s">
        <v>164</v>
      </c>
      <c r="AU283" s="234" t="s">
        <v>84</v>
      </c>
      <c r="AV283" s="13" t="s">
        <v>84</v>
      </c>
      <c r="AW283" s="13" t="s">
        <v>34</v>
      </c>
      <c r="AX283" s="13" t="s">
        <v>74</v>
      </c>
      <c r="AY283" s="234" t="s">
        <v>154</v>
      </c>
    </row>
    <row r="284" spans="1:51" s="13" customFormat="1" ht="12">
      <c r="A284" s="13"/>
      <c r="B284" s="223"/>
      <c r="C284" s="224"/>
      <c r="D284" s="225" t="s">
        <v>164</v>
      </c>
      <c r="E284" s="226" t="s">
        <v>19</v>
      </c>
      <c r="F284" s="227" t="s">
        <v>431</v>
      </c>
      <c r="G284" s="224"/>
      <c r="H284" s="228">
        <v>44.44</v>
      </c>
      <c r="I284" s="229"/>
      <c r="J284" s="224"/>
      <c r="K284" s="224"/>
      <c r="L284" s="230"/>
      <c r="M284" s="231"/>
      <c r="N284" s="232"/>
      <c r="O284" s="232"/>
      <c r="P284" s="232"/>
      <c r="Q284" s="232"/>
      <c r="R284" s="232"/>
      <c r="S284" s="232"/>
      <c r="T284" s="23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4" t="s">
        <v>164</v>
      </c>
      <c r="AU284" s="234" t="s">
        <v>84</v>
      </c>
      <c r="AV284" s="13" t="s">
        <v>84</v>
      </c>
      <c r="AW284" s="13" t="s">
        <v>34</v>
      </c>
      <c r="AX284" s="13" t="s">
        <v>74</v>
      </c>
      <c r="AY284" s="234" t="s">
        <v>154</v>
      </c>
    </row>
    <row r="285" spans="1:51" s="13" customFormat="1" ht="12">
      <c r="A285" s="13"/>
      <c r="B285" s="223"/>
      <c r="C285" s="224"/>
      <c r="D285" s="225" t="s">
        <v>164</v>
      </c>
      <c r="E285" s="226" t="s">
        <v>19</v>
      </c>
      <c r="F285" s="227" t="s">
        <v>432</v>
      </c>
      <c r="G285" s="224"/>
      <c r="H285" s="228">
        <v>38.64</v>
      </c>
      <c r="I285" s="229"/>
      <c r="J285" s="224"/>
      <c r="K285" s="224"/>
      <c r="L285" s="230"/>
      <c r="M285" s="231"/>
      <c r="N285" s="232"/>
      <c r="O285" s="232"/>
      <c r="P285" s="232"/>
      <c r="Q285" s="232"/>
      <c r="R285" s="232"/>
      <c r="S285" s="232"/>
      <c r="T285" s="23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4" t="s">
        <v>164</v>
      </c>
      <c r="AU285" s="234" t="s">
        <v>84</v>
      </c>
      <c r="AV285" s="13" t="s">
        <v>84</v>
      </c>
      <c r="AW285" s="13" t="s">
        <v>34</v>
      </c>
      <c r="AX285" s="13" t="s">
        <v>74</v>
      </c>
      <c r="AY285" s="234" t="s">
        <v>154</v>
      </c>
    </row>
    <row r="286" spans="1:51" s="13" customFormat="1" ht="12">
      <c r="A286" s="13"/>
      <c r="B286" s="223"/>
      <c r="C286" s="224"/>
      <c r="D286" s="225" t="s">
        <v>164</v>
      </c>
      <c r="E286" s="226" t="s">
        <v>19</v>
      </c>
      <c r="F286" s="227" t="s">
        <v>433</v>
      </c>
      <c r="G286" s="224"/>
      <c r="H286" s="228">
        <v>41.4</v>
      </c>
      <c r="I286" s="229"/>
      <c r="J286" s="224"/>
      <c r="K286" s="224"/>
      <c r="L286" s="230"/>
      <c r="M286" s="231"/>
      <c r="N286" s="232"/>
      <c r="O286" s="232"/>
      <c r="P286" s="232"/>
      <c r="Q286" s="232"/>
      <c r="R286" s="232"/>
      <c r="S286" s="232"/>
      <c r="T286" s="23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4" t="s">
        <v>164</v>
      </c>
      <c r="AU286" s="234" t="s">
        <v>84</v>
      </c>
      <c r="AV286" s="13" t="s">
        <v>84</v>
      </c>
      <c r="AW286" s="13" t="s">
        <v>34</v>
      </c>
      <c r="AX286" s="13" t="s">
        <v>74</v>
      </c>
      <c r="AY286" s="234" t="s">
        <v>154</v>
      </c>
    </row>
    <row r="287" spans="1:51" s="13" customFormat="1" ht="12">
      <c r="A287" s="13"/>
      <c r="B287" s="223"/>
      <c r="C287" s="224"/>
      <c r="D287" s="225" t="s">
        <v>164</v>
      </c>
      <c r="E287" s="226" t="s">
        <v>19</v>
      </c>
      <c r="F287" s="227" t="s">
        <v>434</v>
      </c>
      <c r="G287" s="224"/>
      <c r="H287" s="228">
        <v>35.4</v>
      </c>
      <c r="I287" s="229"/>
      <c r="J287" s="224"/>
      <c r="K287" s="224"/>
      <c r="L287" s="230"/>
      <c r="M287" s="231"/>
      <c r="N287" s="232"/>
      <c r="O287" s="232"/>
      <c r="P287" s="232"/>
      <c r="Q287" s="232"/>
      <c r="R287" s="232"/>
      <c r="S287" s="232"/>
      <c r="T287" s="23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4" t="s">
        <v>164</v>
      </c>
      <c r="AU287" s="234" t="s">
        <v>84</v>
      </c>
      <c r="AV287" s="13" t="s">
        <v>84</v>
      </c>
      <c r="AW287" s="13" t="s">
        <v>34</v>
      </c>
      <c r="AX287" s="13" t="s">
        <v>74</v>
      </c>
      <c r="AY287" s="234" t="s">
        <v>154</v>
      </c>
    </row>
    <row r="288" spans="1:51" s="13" customFormat="1" ht="12">
      <c r="A288" s="13"/>
      <c r="B288" s="223"/>
      <c r="C288" s="224"/>
      <c r="D288" s="225" t="s">
        <v>164</v>
      </c>
      <c r="E288" s="226" t="s">
        <v>19</v>
      </c>
      <c r="F288" s="227" t="s">
        <v>435</v>
      </c>
      <c r="G288" s="224"/>
      <c r="H288" s="228">
        <v>13.5</v>
      </c>
      <c r="I288" s="229"/>
      <c r="J288" s="224"/>
      <c r="K288" s="224"/>
      <c r="L288" s="230"/>
      <c r="M288" s="231"/>
      <c r="N288" s="232"/>
      <c r="O288" s="232"/>
      <c r="P288" s="232"/>
      <c r="Q288" s="232"/>
      <c r="R288" s="232"/>
      <c r="S288" s="232"/>
      <c r="T288" s="23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4" t="s">
        <v>164</v>
      </c>
      <c r="AU288" s="234" t="s">
        <v>84</v>
      </c>
      <c r="AV288" s="13" t="s">
        <v>84</v>
      </c>
      <c r="AW288" s="13" t="s">
        <v>34</v>
      </c>
      <c r="AX288" s="13" t="s">
        <v>74</v>
      </c>
      <c r="AY288" s="234" t="s">
        <v>154</v>
      </c>
    </row>
    <row r="289" spans="1:51" s="13" customFormat="1" ht="12">
      <c r="A289" s="13"/>
      <c r="B289" s="223"/>
      <c r="C289" s="224"/>
      <c r="D289" s="225" t="s">
        <v>164</v>
      </c>
      <c r="E289" s="224"/>
      <c r="F289" s="227" t="s">
        <v>436</v>
      </c>
      <c r="G289" s="224"/>
      <c r="H289" s="228">
        <v>197.064</v>
      </c>
      <c r="I289" s="229"/>
      <c r="J289" s="224"/>
      <c r="K289" s="224"/>
      <c r="L289" s="230"/>
      <c r="M289" s="231"/>
      <c r="N289" s="232"/>
      <c r="O289" s="232"/>
      <c r="P289" s="232"/>
      <c r="Q289" s="232"/>
      <c r="R289" s="232"/>
      <c r="S289" s="232"/>
      <c r="T289" s="23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4" t="s">
        <v>164</v>
      </c>
      <c r="AU289" s="234" t="s">
        <v>84</v>
      </c>
      <c r="AV289" s="13" t="s">
        <v>84</v>
      </c>
      <c r="AW289" s="13" t="s">
        <v>4</v>
      </c>
      <c r="AX289" s="13" t="s">
        <v>82</v>
      </c>
      <c r="AY289" s="234" t="s">
        <v>154</v>
      </c>
    </row>
    <row r="290" spans="1:65" s="2" customFormat="1" ht="24.15" customHeight="1">
      <c r="A290" s="38"/>
      <c r="B290" s="39"/>
      <c r="C290" s="205" t="s">
        <v>437</v>
      </c>
      <c r="D290" s="205" t="s">
        <v>156</v>
      </c>
      <c r="E290" s="206" t="s">
        <v>438</v>
      </c>
      <c r="F290" s="207" t="s">
        <v>439</v>
      </c>
      <c r="G290" s="208" t="s">
        <v>93</v>
      </c>
      <c r="H290" s="209">
        <v>444.111</v>
      </c>
      <c r="I290" s="210"/>
      <c r="J290" s="211">
        <f>ROUND(I290*H290,2)</f>
        <v>0</v>
      </c>
      <c r="K290" s="207" t="s">
        <v>159</v>
      </c>
      <c r="L290" s="44"/>
      <c r="M290" s="212" t="s">
        <v>19</v>
      </c>
      <c r="N290" s="213" t="s">
        <v>45</v>
      </c>
      <c r="O290" s="84"/>
      <c r="P290" s="214">
        <f>O290*H290</f>
        <v>0</v>
      </c>
      <c r="Q290" s="214">
        <v>0.01146</v>
      </c>
      <c r="R290" s="214">
        <f>Q290*H290</f>
        <v>5.08951206</v>
      </c>
      <c r="S290" s="214">
        <v>0</v>
      </c>
      <c r="T290" s="215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16" t="s">
        <v>160</v>
      </c>
      <c r="AT290" s="216" t="s">
        <v>156</v>
      </c>
      <c r="AU290" s="216" t="s">
        <v>84</v>
      </c>
      <c r="AY290" s="17" t="s">
        <v>154</v>
      </c>
      <c r="BE290" s="217">
        <f>IF(N290="základní",J290,0)</f>
        <v>0</v>
      </c>
      <c r="BF290" s="217">
        <f>IF(N290="snížená",J290,0)</f>
        <v>0</v>
      </c>
      <c r="BG290" s="217">
        <f>IF(N290="zákl. přenesená",J290,0)</f>
        <v>0</v>
      </c>
      <c r="BH290" s="217">
        <f>IF(N290="sníž. přenesená",J290,0)</f>
        <v>0</v>
      </c>
      <c r="BI290" s="217">
        <f>IF(N290="nulová",J290,0)</f>
        <v>0</v>
      </c>
      <c r="BJ290" s="17" t="s">
        <v>82</v>
      </c>
      <c r="BK290" s="217">
        <f>ROUND(I290*H290,2)</f>
        <v>0</v>
      </c>
      <c r="BL290" s="17" t="s">
        <v>160</v>
      </c>
      <c r="BM290" s="216" t="s">
        <v>440</v>
      </c>
    </row>
    <row r="291" spans="1:47" s="2" customFormat="1" ht="12">
      <c r="A291" s="38"/>
      <c r="B291" s="39"/>
      <c r="C291" s="40"/>
      <c r="D291" s="218" t="s">
        <v>162</v>
      </c>
      <c r="E291" s="40"/>
      <c r="F291" s="219" t="s">
        <v>441</v>
      </c>
      <c r="G291" s="40"/>
      <c r="H291" s="40"/>
      <c r="I291" s="220"/>
      <c r="J291" s="40"/>
      <c r="K291" s="40"/>
      <c r="L291" s="44"/>
      <c r="M291" s="221"/>
      <c r="N291" s="222"/>
      <c r="O291" s="84"/>
      <c r="P291" s="84"/>
      <c r="Q291" s="84"/>
      <c r="R291" s="84"/>
      <c r="S291" s="84"/>
      <c r="T291" s="85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162</v>
      </c>
      <c r="AU291" s="17" t="s">
        <v>84</v>
      </c>
    </row>
    <row r="292" spans="1:51" s="13" customFormat="1" ht="12">
      <c r="A292" s="13"/>
      <c r="B292" s="223"/>
      <c r="C292" s="224"/>
      <c r="D292" s="225" t="s">
        <v>164</v>
      </c>
      <c r="E292" s="226" t="s">
        <v>19</v>
      </c>
      <c r="F292" s="227" t="s">
        <v>442</v>
      </c>
      <c r="G292" s="224"/>
      <c r="H292" s="228">
        <v>444.111</v>
      </c>
      <c r="I292" s="229"/>
      <c r="J292" s="224"/>
      <c r="K292" s="224"/>
      <c r="L292" s="230"/>
      <c r="M292" s="231"/>
      <c r="N292" s="232"/>
      <c r="O292" s="232"/>
      <c r="P292" s="232"/>
      <c r="Q292" s="232"/>
      <c r="R292" s="232"/>
      <c r="S292" s="232"/>
      <c r="T292" s="23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4" t="s">
        <v>164</v>
      </c>
      <c r="AU292" s="234" t="s">
        <v>84</v>
      </c>
      <c r="AV292" s="13" t="s">
        <v>84</v>
      </c>
      <c r="AW292" s="13" t="s">
        <v>34</v>
      </c>
      <c r="AX292" s="13" t="s">
        <v>74</v>
      </c>
      <c r="AY292" s="234" t="s">
        <v>154</v>
      </c>
    </row>
    <row r="293" spans="1:65" s="2" customFormat="1" ht="21.75" customHeight="1">
      <c r="A293" s="38"/>
      <c r="B293" s="39"/>
      <c r="C293" s="205" t="s">
        <v>443</v>
      </c>
      <c r="D293" s="205" t="s">
        <v>156</v>
      </c>
      <c r="E293" s="206" t="s">
        <v>444</v>
      </c>
      <c r="F293" s="207" t="s">
        <v>445</v>
      </c>
      <c r="G293" s="208" t="s">
        <v>93</v>
      </c>
      <c r="H293" s="209">
        <v>61.449</v>
      </c>
      <c r="I293" s="210"/>
      <c r="J293" s="211">
        <f>ROUND(I293*H293,2)</f>
        <v>0</v>
      </c>
      <c r="K293" s="207" t="s">
        <v>159</v>
      </c>
      <c r="L293" s="44"/>
      <c r="M293" s="212" t="s">
        <v>19</v>
      </c>
      <c r="N293" s="213" t="s">
        <v>45</v>
      </c>
      <c r="O293" s="84"/>
      <c r="P293" s="214">
        <f>O293*H293</f>
        <v>0</v>
      </c>
      <c r="Q293" s="214">
        <v>0.01457</v>
      </c>
      <c r="R293" s="214">
        <f>Q293*H293</f>
        <v>0.89531193</v>
      </c>
      <c r="S293" s="214">
        <v>0</v>
      </c>
      <c r="T293" s="215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16" t="s">
        <v>160</v>
      </c>
      <c r="AT293" s="216" t="s">
        <v>156</v>
      </c>
      <c r="AU293" s="216" t="s">
        <v>84</v>
      </c>
      <c r="AY293" s="17" t="s">
        <v>154</v>
      </c>
      <c r="BE293" s="217">
        <f>IF(N293="základní",J293,0)</f>
        <v>0</v>
      </c>
      <c r="BF293" s="217">
        <f>IF(N293="snížená",J293,0)</f>
        <v>0</v>
      </c>
      <c r="BG293" s="217">
        <f>IF(N293="zákl. přenesená",J293,0)</f>
        <v>0</v>
      </c>
      <c r="BH293" s="217">
        <f>IF(N293="sníž. přenesená",J293,0)</f>
        <v>0</v>
      </c>
      <c r="BI293" s="217">
        <f>IF(N293="nulová",J293,0)</f>
        <v>0</v>
      </c>
      <c r="BJ293" s="17" t="s">
        <v>82</v>
      </c>
      <c r="BK293" s="217">
        <f>ROUND(I293*H293,2)</f>
        <v>0</v>
      </c>
      <c r="BL293" s="17" t="s">
        <v>160</v>
      </c>
      <c r="BM293" s="216" t="s">
        <v>446</v>
      </c>
    </row>
    <row r="294" spans="1:47" s="2" customFormat="1" ht="12">
      <c r="A294" s="38"/>
      <c r="B294" s="39"/>
      <c r="C294" s="40"/>
      <c r="D294" s="218" t="s">
        <v>162</v>
      </c>
      <c r="E294" s="40"/>
      <c r="F294" s="219" t="s">
        <v>447</v>
      </c>
      <c r="G294" s="40"/>
      <c r="H294" s="40"/>
      <c r="I294" s="220"/>
      <c r="J294" s="40"/>
      <c r="K294" s="40"/>
      <c r="L294" s="44"/>
      <c r="M294" s="221"/>
      <c r="N294" s="222"/>
      <c r="O294" s="84"/>
      <c r="P294" s="84"/>
      <c r="Q294" s="84"/>
      <c r="R294" s="84"/>
      <c r="S294" s="84"/>
      <c r="T294" s="85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7" t="s">
        <v>162</v>
      </c>
      <c r="AU294" s="17" t="s">
        <v>84</v>
      </c>
    </row>
    <row r="295" spans="1:51" s="13" customFormat="1" ht="12">
      <c r="A295" s="13"/>
      <c r="B295" s="223"/>
      <c r="C295" s="224"/>
      <c r="D295" s="225" t="s">
        <v>164</v>
      </c>
      <c r="E295" s="226" t="s">
        <v>19</v>
      </c>
      <c r="F295" s="227" t="s">
        <v>448</v>
      </c>
      <c r="G295" s="224"/>
      <c r="H295" s="228">
        <v>34.889</v>
      </c>
      <c r="I295" s="229"/>
      <c r="J295" s="224"/>
      <c r="K295" s="224"/>
      <c r="L295" s="230"/>
      <c r="M295" s="231"/>
      <c r="N295" s="232"/>
      <c r="O295" s="232"/>
      <c r="P295" s="232"/>
      <c r="Q295" s="232"/>
      <c r="R295" s="232"/>
      <c r="S295" s="232"/>
      <c r="T295" s="23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4" t="s">
        <v>164</v>
      </c>
      <c r="AU295" s="234" t="s">
        <v>84</v>
      </c>
      <c r="AV295" s="13" t="s">
        <v>84</v>
      </c>
      <c r="AW295" s="13" t="s">
        <v>34</v>
      </c>
      <c r="AX295" s="13" t="s">
        <v>74</v>
      </c>
      <c r="AY295" s="234" t="s">
        <v>154</v>
      </c>
    </row>
    <row r="296" spans="1:51" s="13" customFormat="1" ht="12">
      <c r="A296" s="13"/>
      <c r="B296" s="223"/>
      <c r="C296" s="224"/>
      <c r="D296" s="225" t="s">
        <v>164</v>
      </c>
      <c r="E296" s="226" t="s">
        <v>19</v>
      </c>
      <c r="F296" s="227" t="s">
        <v>449</v>
      </c>
      <c r="G296" s="224"/>
      <c r="H296" s="228">
        <v>26.56</v>
      </c>
      <c r="I296" s="229"/>
      <c r="J296" s="224"/>
      <c r="K296" s="224"/>
      <c r="L296" s="230"/>
      <c r="M296" s="231"/>
      <c r="N296" s="232"/>
      <c r="O296" s="232"/>
      <c r="P296" s="232"/>
      <c r="Q296" s="232"/>
      <c r="R296" s="232"/>
      <c r="S296" s="232"/>
      <c r="T296" s="23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4" t="s">
        <v>164</v>
      </c>
      <c r="AU296" s="234" t="s">
        <v>84</v>
      </c>
      <c r="AV296" s="13" t="s">
        <v>84</v>
      </c>
      <c r="AW296" s="13" t="s">
        <v>34</v>
      </c>
      <c r="AX296" s="13" t="s">
        <v>74</v>
      </c>
      <c r="AY296" s="234" t="s">
        <v>154</v>
      </c>
    </row>
    <row r="297" spans="1:65" s="2" customFormat="1" ht="24.15" customHeight="1">
      <c r="A297" s="38"/>
      <c r="B297" s="39"/>
      <c r="C297" s="205" t="s">
        <v>450</v>
      </c>
      <c r="D297" s="205" t="s">
        <v>156</v>
      </c>
      <c r="E297" s="206" t="s">
        <v>451</v>
      </c>
      <c r="F297" s="207" t="s">
        <v>452</v>
      </c>
      <c r="G297" s="208" t="s">
        <v>93</v>
      </c>
      <c r="H297" s="209">
        <v>484.302</v>
      </c>
      <c r="I297" s="210"/>
      <c r="J297" s="211">
        <f>ROUND(I297*H297,2)</f>
        <v>0</v>
      </c>
      <c r="K297" s="207" t="s">
        <v>159</v>
      </c>
      <c r="L297" s="44"/>
      <c r="M297" s="212" t="s">
        <v>19</v>
      </c>
      <c r="N297" s="213" t="s">
        <v>45</v>
      </c>
      <c r="O297" s="84"/>
      <c r="P297" s="214">
        <f>O297*H297</f>
        <v>0</v>
      </c>
      <c r="Q297" s="214">
        <v>0.00285</v>
      </c>
      <c r="R297" s="214">
        <f>Q297*H297</f>
        <v>1.3802607</v>
      </c>
      <c r="S297" s="214">
        <v>0</v>
      </c>
      <c r="T297" s="215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16" t="s">
        <v>160</v>
      </c>
      <c r="AT297" s="216" t="s">
        <v>156</v>
      </c>
      <c r="AU297" s="216" t="s">
        <v>84</v>
      </c>
      <c r="AY297" s="17" t="s">
        <v>154</v>
      </c>
      <c r="BE297" s="217">
        <f>IF(N297="základní",J297,0)</f>
        <v>0</v>
      </c>
      <c r="BF297" s="217">
        <f>IF(N297="snížená",J297,0)</f>
        <v>0</v>
      </c>
      <c r="BG297" s="217">
        <f>IF(N297="zákl. přenesená",J297,0)</f>
        <v>0</v>
      </c>
      <c r="BH297" s="217">
        <f>IF(N297="sníž. přenesená",J297,0)</f>
        <v>0</v>
      </c>
      <c r="BI297" s="217">
        <f>IF(N297="nulová",J297,0)</f>
        <v>0</v>
      </c>
      <c r="BJ297" s="17" t="s">
        <v>82</v>
      </c>
      <c r="BK297" s="217">
        <f>ROUND(I297*H297,2)</f>
        <v>0</v>
      </c>
      <c r="BL297" s="17" t="s">
        <v>160</v>
      </c>
      <c r="BM297" s="216" t="s">
        <v>453</v>
      </c>
    </row>
    <row r="298" spans="1:47" s="2" customFormat="1" ht="12">
      <c r="A298" s="38"/>
      <c r="B298" s="39"/>
      <c r="C298" s="40"/>
      <c r="D298" s="218" t="s">
        <v>162</v>
      </c>
      <c r="E298" s="40"/>
      <c r="F298" s="219" t="s">
        <v>454</v>
      </c>
      <c r="G298" s="40"/>
      <c r="H298" s="40"/>
      <c r="I298" s="220"/>
      <c r="J298" s="40"/>
      <c r="K298" s="40"/>
      <c r="L298" s="44"/>
      <c r="M298" s="221"/>
      <c r="N298" s="222"/>
      <c r="O298" s="84"/>
      <c r="P298" s="84"/>
      <c r="Q298" s="84"/>
      <c r="R298" s="84"/>
      <c r="S298" s="84"/>
      <c r="T298" s="85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7" t="s">
        <v>162</v>
      </c>
      <c r="AU298" s="17" t="s">
        <v>84</v>
      </c>
    </row>
    <row r="299" spans="1:51" s="13" customFormat="1" ht="12">
      <c r="A299" s="13"/>
      <c r="B299" s="223"/>
      <c r="C299" s="224"/>
      <c r="D299" s="225" t="s">
        <v>164</v>
      </c>
      <c r="E299" s="226" t="s">
        <v>19</v>
      </c>
      <c r="F299" s="227" t="s">
        <v>293</v>
      </c>
      <c r="G299" s="224"/>
      <c r="H299" s="228">
        <v>34.889</v>
      </c>
      <c r="I299" s="229"/>
      <c r="J299" s="224"/>
      <c r="K299" s="224"/>
      <c r="L299" s="230"/>
      <c r="M299" s="231"/>
      <c r="N299" s="232"/>
      <c r="O299" s="232"/>
      <c r="P299" s="232"/>
      <c r="Q299" s="232"/>
      <c r="R299" s="232"/>
      <c r="S299" s="232"/>
      <c r="T299" s="23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4" t="s">
        <v>164</v>
      </c>
      <c r="AU299" s="234" t="s">
        <v>84</v>
      </c>
      <c r="AV299" s="13" t="s">
        <v>84</v>
      </c>
      <c r="AW299" s="13" t="s">
        <v>34</v>
      </c>
      <c r="AX299" s="13" t="s">
        <v>74</v>
      </c>
      <c r="AY299" s="234" t="s">
        <v>154</v>
      </c>
    </row>
    <row r="300" spans="1:51" s="13" customFormat="1" ht="12">
      <c r="A300" s="13"/>
      <c r="B300" s="223"/>
      <c r="C300" s="224"/>
      <c r="D300" s="225" t="s">
        <v>164</v>
      </c>
      <c r="E300" s="226" t="s">
        <v>19</v>
      </c>
      <c r="F300" s="227" t="s">
        <v>333</v>
      </c>
      <c r="G300" s="224"/>
      <c r="H300" s="228">
        <v>342.595</v>
      </c>
      <c r="I300" s="229"/>
      <c r="J300" s="224"/>
      <c r="K300" s="224"/>
      <c r="L300" s="230"/>
      <c r="M300" s="231"/>
      <c r="N300" s="232"/>
      <c r="O300" s="232"/>
      <c r="P300" s="232"/>
      <c r="Q300" s="232"/>
      <c r="R300" s="232"/>
      <c r="S300" s="232"/>
      <c r="T300" s="23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4" t="s">
        <v>164</v>
      </c>
      <c r="AU300" s="234" t="s">
        <v>84</v>
      </c>
      <c r="AV300" s="13" t="s">
        <v>84</v>
      </c>
      <c r="AW300" s="13" t="s">
        <v>34</v>
      </c>
      <c r="AX300" s="13" t="s">
        <v>74</v>
      </c>
      <c r="AY300" s="234" t="s">
        <v>154</v>
      </c>
    </row>
    <row r="301" spans="1:51" s="13" customFormat="1" ht="12">
      <c r="A301" s="13"/>
      <c r="B301" s="223"/>
      <c r="C301" s="224"/>
      <c r="D301" s="225" t="s">
        <v>164</v>
      </c>
      <c r="E301" s="226" t="s">
        <v>19</v>
      </c>
      <c r="F301" s="227" t="s">
        <v>334</v>
      </c>
      <c r="G301" s="224"/>
      <c r="H301" s="228">
        <v>25.699</v>
      </c>
      <c r="I301" s="229"/>
      <c r="J301" s="224"/>
      <c r="K301" s="224"/>
      <c r="L301" s="230"/>
      <c r="M301" s="231"/>
      <c r="N301" s="232"/>
      <c r="O301" s="232"/>
      <c r="P301" s="232"/>
      <c r="Q301" s="232"/>
      <c r="R301" s="232"/>
      <c r="S301" s="232"/>
      <c r="T301" s="23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4" t="s">
        <v>164</v>
      </c>
      <c r="AU301" s="234" t="s">
        <v>84</v>
      </c>
      <c r="AV301" s="13" t="s">
        <v>84</v>
      </c>
      <c r="AW301" s="13" t="s">
        <v>34</v>
      </c>
      <c r="AX301" s="13" t="s">
        <v>74</v>
      </c>
      <c r="AY301" s="234" t="s">
        <v>154</v>
      </c>
    </row>
    <row r="302" spans="1:51" s="13" customFormat="1" ht="12">
      <c r="A302" s="13"/>
      <c r="B302" s="223"/>
      <c r="C302" s="224"/>
      <c r="D302" s="225" t="s">
        <v>164</v>
      </c>
      <c r="E302" s="226" t="s">
        <v>19</v>
      </c>
      <c r="F302" s="227" t="s">
        <v>335</v>
      </c>
      <c r="G302" s="224"/>
      <c r="H302" s="228">
        <v>1.257</v>
      </c>
      <c r="I302" s="229"/>
      <c r="J302" s="224"/>
      <c r="K302" s="224"/>
      <c r="L302" s="230"/>
      <c r="M302" s="231"/>
      <c r="N302" s="232"/>
      <c r="O302" s="232"/>
      <c r="P302" s="232"/>
      <c r="Q302" s="232"/>
      <c r="R302" s="232"/>
      <c r="S302" s="232"/>
      <c r="T302" s="23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4" t="s">
        <v>164</v>
      </c>
      <c r="AU302" s="234" t="s">
        <v>84</v>
      </c>
      <c r="AV302" s="13" t="s">
        <v>84</v>
      </c>
      <c r="AW302" s="13" t="s">
        <v>34</v>
      </c>
      <c r="AX302" s="13" t="s">
        <v>74</v>
      </c>
      <c r="AY302" s="234" t="s">
        <v>154</v>
      </c>
    </row>
    <row r="303" spans="1:51" s="13" customFormat="1" ht="12">
      <c r="A303" s="13"/>
      <c r="B303" s="223"/>
      <c r="C303" s="224"/>
      <c r="D303" s="225" t="s">
        <v>164</v>
      </c>
      <c r="E303" s="226" t="s">
        <v>19</v>
      </c>
      <c r="F303" s="227" t="s">
        <v>336</v>
      </c>
      <c r="G303" s="224"/>
      <c r="H303" s="228">
        <v>76.699</v>
      </c>
      <c r="I303" s="229"/>
      <c r="J303" s="224"/>
      <c r="K303" s="224"/>
      <c r="L303" s="230"/>
      <c r="M303" s="231"/>
      <c r="N303" s="232"/>
      <c r="O303" s="232"/>
      <c r="P303" s="232"/>
      <c r="Q303" s="232"/>
      <c r="R303" s="232"/>
      <c r="S303" s="232"/>
      <c r="T303" s="23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4" t="s">
        <v>164</v>
      </c>
      <c r="AU303" s="234" t="s">
        <v>84</v>
      </c>
      <c r="AV303" s="13" t="s">
        <v>84</v>
      </c>
      <c r="AW303" s="13" t="s">
        <v>34</v>
      </c>
      <c r="AX303" s="13" t="s">
        <v>74</v>
      </c>
      <c r="AY303" s="234" t="s">
        <v>154</v>
      </c>
    </row>
    <row r="304" spans="1:51" s="13" customFormat="1" ht="12">
      <c r="A304" s="13"/>
      <c r="B304" s="223"/>
      <c r="C304" s="224"/>
      <c r="D304" s="225" t="s">
        <v>164</v>
      </c>
      <c r="E304" s="226" t="s">
        <v>19</v>
      </c>
      <c r="F304" s="227" t="s">
        <v>337</v>
      </c>
      <c r="G304" s="224"/>
      <c r="H304" s="228">
        <v>3.163</v>
      </c>
      <c r="I304" s="229"/>
      <c r="J304" s="224"/>
      <c r="K304" s="224"/>
      <c r="L304" s="230"/>
      <c r="M304" s="231"/>
      <c r="N304" s="232"/>
      <c r="O304" s="232"/>
      <c r="P304" s="232"/>
      <c r="Q304" s="232"/>
      <c r="R304" s="232"/>
      <c r="S304" s="232"/>
      <c r="T304" s="23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4" t="s">
        <v>164</v>
      </c>
      <c r="AU304" s="234" t="s">
        <v>84</v>
      </c>
      <c r="AV304" s="13" t="s">
        <v>84</v>
      </c>
      <c r="AW304" s="13" t="s">
        <v>34</v>
      </c>
      <c r="AX304" s="13" t="s">
        <v>74</v>
      </c>
      <c r="AY304" s="234" t="s">
        <v>154</v>
      </c>
    </row>
    <row r="305" spans="1:65" s="2" customFormat="1" ht="24.15" customHeight="1">
      <c r="A305" s="38"/>
      <c r="B305" s="39"/>
      <c r="C305" s="205" t="s">
        <v>455</v>
      </c>
      <c r="D305" s="205" t="s">
        <v>156</v>
      </c>
      <c r="E305" s="206" t="s">
        <v>456</v>
      </c>
      <c r="F305" s="207" t="s">
        <v>457</v>
      </c>
      <c r="G305" s="208" t="s">
        <v>93</v>
      </c>
      <c r="H305" s="209">
        <v>125.857</v>
      </c>
      <c r="I305" s="210"/>
      <c r="J305" s="211">
        <f>ROUND(I305*H305,2)</f>
        <v>0</v>
      </c>
      <c r="K305" s="207" t="s">
        <v>159</v>
      </c>
      <c r="L305" s="44"/>
      <c r="M305" s="212" t="s">
        <v>19</v>
      </c>
      <c r="N305" s="213" t="s">
        <v>45</v>
      </c>
      <c r="O305" s="84"/>
      <c r="P305" s="214">
        <f>O305*H305</f>
        <v>0</v>
      </c>
      <c r="Q305" s="214">
        <v>0</v>
      </c>
      <c r="R305" s="214">
        <f>Q305*H305</f>
        <v>0</v>
      </c>
      <c r="S305" s="214">
        <v>0</v>
      </c>
      <c r="T305" s="215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16" t="s">
        <v>160</v>
      </c>
      <c r="AT305" s="216" t="s">
        <v>156</v>
      </c>
      <c r="AU305" s="216" t="s">
        <v>84</v>
      </c>
      <c r="AY305" s="17" t="s">
        <v>154</v>
      </c>
      <c r="BE305" s="217">
        <f>IF(N305="základní",J305,0)</f>
        <v>0</v>
      </c>
      <c r="BF305" s="217">
        <f>IF(N305="snížená",J305,0)</f>
        <v>0</v>
      </c>
      <c r="BG305" s="217">
        <f>IF(N305="zákl. přenesená",J305,0)</f>
        <v>0</v>
      </c>
      <c r="BH305" s="217">
        <f>IF(N305="sníž. přenesená",J305,0)</f>
        <v>0</v>
      </c>
      <c r="BI305" s="217">
        <f>IF(N305="nulová",J305,0)</f>
        <v>0</v>
      </c>
      <c r="BJ305" s="17" t="s">
        <v>82</v>
      </c>
      <c r="BK305" s="217">
        <f>ROUND(I305*H305,2)</f>
        <v>0</v>
      </c>
      <c r="BL305" s="17" t="s">
        <v>160</v>
      </c>
      <c r="BM305" s="216" t="s">
        <v>458</v>
      </c>
    </row>
    <row r="306" spans="1:47" s="2" customFormat="1" ht="12">
      <c r="A306" s="38"/>
      <c r="B306" s="39"/>
      <c r="C306" s="40"/>
      <c r="D306" s="218" t="s">
        <v>162</v>
      </c>
      <c r="E306" s="40"/>
      <c r="F306" s="219" t="s">
        <v>459</v>
      </c>
      <c r="G306" s="40"/>
      <c r="H306" s="40"/>
      <c r="I306" s="220"/>
      <c r="J306" s="40"/>
      <c r="K306" s="40"/>
      <c r="L306" s="44"/>
      <c r="M306" s="221"/>
      <c r="N306" s="222"/>
      <c r="O306" s="84"/>
      <c r="P306" s="84"/>
      <c r="Q306" s="84"/>
      <c r="R306" s="84"/>
      <c r="S306" s="84"/>
      <c r="T306" s="85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7" t="s">
        <v>162</v>
      </c>
      <c r="AU306" s="17" t="s">
        <v>84</v>
      </c>
    </row>
    <row r="307" spans="1:51" s="13" customFormat="1" ht="12">
      <c r="A307" s="13"/>
      <c r="B307" s="223"/>
      <c r="C307" s="224"/>
      <c r="D307" s="225" t="s">
        <v>164</v>
      </c>
      <c r="E307" s="226" t="s">
        <v>19</v>
      </c>
      <c r="F307" s="227" t="s">
        <v>460</v>
      </c>
      <c r="G307" s="224"/>
      <c r="H307" s="228">
        <v>9.13</v>
      </c>
      <c r="I307" s="229"/>
      <c r="J307" s="224"/>
      <c r="K307" s="224"/>
      <c r="L307" s="230"/>
      <c r="M307" s="231"/>
      <c r="N307" s="232"/>
      <c r="O307" s="232"/>
      <c r="P307" s="232"/>
      <c r="Q307" s="232"/>
      <c r="R307" s="232"/>
      <c r="S307" s="232"/>
      <c r="T307" s="23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4" t="s">
        <v>164</v>
      </c>
      <c r="AU307" s="234" t="s">
        <v>84</v>
      </c>
      <c r="AV307" s="13" t="s">
        <v>84</v>
      </c>
      <c r="AW307" s="13" t="s">
        <v>34</v>
      </c>
      <c r="AX307" s="13" t="s">
        <v>74</v>
      </c>
      <c r="AY307" s="234" t="s">
        <v>154</v>
      </c>
    </row>
    <row r="308" spans="1:51" s="13" customFormat="1" ht="12">
      <c r="A308" s="13"/>
      <c r="B308" s="223"/>
      <c r="C308" s="224"/>
      <c r="D308" s="225" t="s">
        <v>164</v>
      </c>
      <c r="E308" s="226" t="s">
        <v>19</v>
      </c>
      <c r="F308" s="227" t="s">
        <v>461</v>
      </c>
      <c r="G308" s="224"/>
      <c r="H308" s="228">
        <v>40.497</v>
      </c>
      <c r="I308" s="229"/>
      <c r="J308" s="224"/>
      <c r="K308" s="224"/>
      <c r="L308" s="230"/>
      <c r="M308" s="231"/>
      <c r="N308" s="232"/>
      <c r="O308" s="232"/>
      <c r="P308" s="232"/>
      <c r="Q308" s="232"/>
      <c r="R308" s="232"/>
      <c r="S308" s="232"/>
      <c r="T308" s="23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4" t="s">
        <v>164</v>
      </c>
      <c r="AU308" s="234" t="s">
        <v>84</v>
      </c>
      <c r="AV308" s="13" t="s">
        <v>84</v>
      </c>
      <c r="AW308" s="13" t="s">
        <v>34</v>
      </c>
      <c r="AX308" s="13" t="s">
        <v>74</v>
      </c>
      <c r="AY308" s="234" t="s">
        <v>154</v>
      </c>
    </row>
    <row r="309" spans="1:51" s="13" customFormat="1" ht="12">
      <c r="A309" s="13"/>
      <c r="B309" s="223"/>
      <c r="C309" s="224"/>
      <c r="D309" s="225" t="s">
        <v>164</v>
      </c>
      <c r="E309" s="226" t="s">
        <v>19</v>
      </c>
      <c r="F309" s="227" t="s">
        <v>462</v>
      </c>
      <c r="G309" s="224"/>
      <c r="H309" s="228">
        <v>51.054</v>
      </c>
      <c r="I309" s="229"/>
      <c r="J309" s="224"/>
      <c r="K309" s="224"/>
      <c r="L309" s="230"/>
      <c r="M309" s="231"/>
      <c r="N309" s="232"/>
      <c r="O309" s="232"/>
      <c r="P309" s="232"/>
      <c r="Q309" s="232"/>
      <c r="R309" s="232"/>
      <c r="S309" s="232"/>
      <c r="T309" s="23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4" t="s">
        <v>164</v>
      </c>
      <c r="AU309" s="234" t="s">
        <v>84</v>
      </c>
      <c r="AV309" s="13" t="s">
        <v>84</v>
      </c>
      <c r="AW309" s="13" t="s">
        <v>34</v>
      </c>
      <c r="AX309" s="13" t="s">
        <v>74</v>
      </c>
      <c r="AY309" s="234" t="s">
        <v>154</v>
      </c>
    </row>
    <row r="310" spans="1:51" s="13" customFormat="1" ht="12">
      <c r="A310" s="13"/>
      <c r="B310" s="223"/>
      <c r="C310" s="224"/>
      <c r="D310" s="225" t="s">
        <v>164</v>
      </c>
      <c r="E310" s="226" t="s">
        <v>19</v>
      </c>
      <c r="F310" s="227" t="s">
        <v>463</v>
      </c>
      <c r="G310" s="224"/>
      <c r="H310" s="228">
        <v>5.472</v>
      </c>
      <c r="I310" s="229"/>
      <c r="J310" s="224"/>
      <c r="K310" s="224"/>
      <c r="L310" s="230"/>
      <c r="M310" s="231"/>
      <c r="N310" s="232"/>
      <c r="O310" s="232"/>
      <c r="P310" s="232"/>
      <c r="Q310" s="232"/>
      <c r="R310" s="232"/>
      <c r="S310" s="232"/>
      <c r="T310" s="23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4" t="s">
        <v>164</v>
      </c>
      <c r="AU310" s="234" t="s">
        <v>84</v>
      </c>
      <c r="AV310" s="13" t="s">
        <v>84</v>
      </c>
      <c r="AW310" s="13" t="s">
        <v>34</v>
      </c>
      <c r="AX310" s="13" t="s">
        <v>74</v>
      </c>
      <c r="AY310" s="234" t="s">
        <v>154</v>
      </c>
    </row>
    <row r="311" spans="1:51" s="13" customFormat="1" ht="12">
      <c r="A311" s="13"/>
      <c r="B311" s="223"/>
      <c r="C311" s="224"/>
      <c r="D311" s="225" t="s">
        <v>164</v>
      </c>
      <c r="E311" s="226" t="s">
        <v>19</v>
      </c>
      <c r="F311" s="227" t="s">
        <v>464</v>
      </c>
      <c r="G311" s="224"/>
      <c r="H311" s="228">
        <v>19.704</v>
      </c>
      <c r="I311" s="229"/>
      <c r="J311" s="224"/>
      <c r="K311" s="224"/>
      <c r="L311" s="230"/>
      <c r="M311" s="231"/>
      <c r="N311" s="232"/>
      <c r="O311" s="232"/>
      <c r="P311" s="232"/>
      <c r="Q311" s="232"/>
      <c r="R311" s="232"/>
      <c r="S311" s="232"/>
      <c r="T311" s="23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4" t="s">
        <v>164</v>
      </c>
      <c r="AU311" s="234" t="s">
        <v>84</v>
      </c>
      <c r="AV311" s="13" t="s">
        <v>84</v>
      </c>
      <c r="AW311" s="13" t="s">
        <v>34</v>
      </c>
      <c r="AX311" s="13" t="s">
        <v>74</v>
      </c>
      <c r="AY311" s="234" t="s">
        <v>154</v>
      </c>
    </row>
    <row r="312" spans="1:65" s="2" customFormat="1" ht="16.5" customHeight="1">
      <c r="A312" s="38"/>
      <c r="B312" s="39"/>
      <c r="C312" s="205" t="s">
        <v>465</v>
      </c>
      <c r="D312" s="205" t="s">
        <v>156</v>
      </c>
      <c r="E312" s="206" t="s">
        <v>466</v>
      </c>
      <c r="F312" s="207" t="s">
        <v>467</v>
      </c>
      <c r="G312" s="208" t="s">
        <v>93</v>
      </c>
      <c r="H312" s="209">
        <v>505.56</v>
      </c>
      <c r="I312" s="210"/>
      <c r="J312" s="211">
        <f>ROUND(I312*H312,2)</f>
        <v>0</v>
      </c>
      <c r="K312" s="207" t="s">
        <v>159</v>
      </c>
      <c r="L312" s="44"/>
      <c r="M312" s="212" t="s">
        <v>19</v>
      </c>
      <c r="N312" s="213" t="s">
        <v>45</v>
      </c>
      <c r="O312" s="84"/>
      <c r="P312" s="214">
        <f>O312*H312</f>
        <v>0</v>
      </c>
      <c r="Q312" s="214">
        <v>0</v>
      </c>
      <c r="R312" s="214">
        <f>Q312*H312</f>
        <v>0</v>
      </c>
      <c r="S312" s="214">
        <v>0</v>
      </c>
      <c r="T312" s="215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16" t="s">
        <v>160</v>
      </c>
      <c r="AT312" s="216" t="s">
        <v>156</v>
      </c>
      <c r="AU312" s="216" t="s">
        <v>84</v>
      </c>
      <c r="AY312" s="17" t="s">
        <v>154</v>
      </c>
      <c r="BE312" s="217">
        <f>IF(N312="základní",J312,0)</f>
        <v>0</v>
      </c>
      <c r="BF312" s="217">
        <f>IF(N312="snížená",J312,0)</f>
        <v>0</v>
      </c>
      <c r="BG312" s="217">
        <f>IF(N312="zákl. přenesená",J312,0)</f>
        <v>0</v>
      </c>
      <c r="BH312" s="217">
        <f>IF(N312="sníž. přenesená",J312,0)</f>
        <v>0</v>
      </c>
      <c r="BI312" s="217">
        <f>IF(N312="nulová",J312,0)</f>
        <v>0</v>
      </c>
      <c r="BJ312" s="17" t="s">
        <v>82</v>
      </c>
      <c r="BK312" s="217">
        <f>ROUND(I312*H312,2)</f>
        <v>0</v>
      </c>
      <c r="BL312" s="17" t="s">
        <v>160</v>
      </c>
      <c r="BM312" s="216" t="s">
        <v>468</v>
      </c>
    </row>
    <row r="313" spans="1:47" s="2" customFormat="1" ht="12">
      <c r="A313" s="38"/>
      <c r="B313" s="39"/>
      <c r="C313" s="40"/>
      <c r="D313" s="218" t="s">
        <v>162</v>
      </c>
      <c r="E313" s="40"/>
      <c r="F313" s="219" t="s">
        <v>469</v>
      </c>
      <c r="G313" s="40"/>
      <c r="H313" s="40"/>
      <c r="I313" s="220"/>
      <c r="J313" s="40"/>
      <c r="K313" s="40"/>
      <c r="L313" s="44"/>
      <c r="M313" s="221"/>
      <c r="N313" s="222"/>
      <c r="O313" s="84"/>
      <c r="P313" s="84"/>
      <c r="Q313" s="84"/>
      <c r="R313" s="84"/>
      <c r="S313" s="84"/>
      <c r="T313" s="85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T313" s="17" t="s">
        <v>162</v>
      </c>
      <c r="AU313" s="17" t="s">
        <v>84</v>
      </c>
    </row>
    <row r="314" spans="1:51" s="13" customFormat="1" ht="12">
      <c r="A314" s="13"/>
      <c r="B314" s="223"/>
      <c r="C314" s="224"/>
      <c r="D314" s="225" t="s">
        <v>164</v>
      </c>
      <c r="E314" s="226" t="s">
        <v>19</v>
      </c>
      <c r="F314" s="227" t="s">
        <v>470</v>
      </c>
      <c r="G314" s="224"/>
      <c r="H314" s="228">
        <v>505.56</v>
      </c>
      <c r="I314" s="229"/>
      <c r="J314" s="224"/>
      <c r="K314" s="224"/>
      <c r="L314" s="230"/>
      <c r="M314" s="231"/>
      <c r="N314" s="232"/>
      <c r="O314" s="232"/>
      <c r="P314" s="232"/>
      <c r="Q314" s="232"/>
      <c r="R314" s="232"/>
      <c r="S314" s="232"/>
      <c r="T314" s="23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4" t="s">
        <v>164</v>
      </c>
      <c r="AU314" s="234" t="s">
        <v>84</v>
      </c>
      <c r="AV314" s="13" t="s">
        <v>84</v>
      </c>
      <c r="AW314" s="13" t="s">
        <v>34</v>
      </c>
      <c r="AX314" s="13" t="s">
        <v>74</v>
      </c>
      <c r="AY314" s="234" t="s">
        <v>154</v>
      </c>
    </row>
    <row r="315" spans="1:65" s="2" customFormat="1" ht="21.75" customHeight="1">
      <c r="A315" s="38"/>
      <c r="B315" s="39"/>
      <c r="C315" s="205" t="s">
        <v>471</v>
      </c>
      <c r="D315" s="205" t="s">
        <v>156</v>
      </c>
      <c r="E315" s="206" t="s">
        <v>472</v>
      </c>
      <c r="F315" s="207" t="s">
        <v>473</v>
      </c>
      <c r="G315" s="208" t="s">
        <v>204</v>
      </c>
      <c r="H315" s="209">
        <v>0.48</v>
      </c>
      <c r="I315" s="210"/>
      <c r="J315" s="211">
        <f>ROUND(I315*H315,2)</f>
        <v>0</v>
      </c>
      <c r="K315" s="207" t="s">
        <v>159</v>
      </c>
      <c r="L315" s="44"/>
      <c r="M315" s="212" t="s">
        <v>19</v>
      </c>
      <c r="N315" s="213" t="s">
        <v>45</v>
      </c>
      <c r="O315" s="84"/>
      <c r="P315" s="214">
        <f>O315*H315</f>
        <v>0</v>
      </c>
      <c r="Q315" s="214">
        <v>2.30102</v>
      </c>
      <c r="R315" s="214">
        <f>Q315*H315</f>
        <v>1.1044896</v>
      </c>
      <c r="S315" s="214">
        <v>0</v>
      </c>
      <c r="T315" s="215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16" t="s">
        <v>160</v>
      </c>
      <c r="AT315" s="216" t="s">
        <v>156</v>
      </c>
      <c r="AU315" s="216" t="s">
        <v>84</v>
      </c>
      <c r="AY315" s="17" t="s">
        <v>154</v>
      </c>
      <c r="BE315" s="217">
        <f>IF(N315="základní",J315,0)</f>
        <v>0</v>
      </c>
      <c r="BF315" s="217">
        <f>IF(N315="snížená",J315,0)</f>
        <v>0</v>
      </c>
      <c r="BG315" s="217">
        <f>IF(N315="zákl. přenesená",J315,0)</f>
        <v>0</v>
      </c>
      <c r="BH315" s="217">
        <f>IF(N315="sníž. přenesená",J315,0)</f>
        <v>0</v>
      </c>
      <c r="BI315" s="217">
        <f>IF(N315="nulová",J315,0)</f>
        <v>0</v>
      </c>
      <c r="BJ315" s="17" t="s">
        <v>82</v>
      </c>
      <c r="BK315" s="217">
        <f>ROUND(I315*H315,2)</f>
        <v>0</v>
      </c>
      <c r="BL315" s="17" t="s">
        <v>160</v>
      </c>
      <c r="BM315" s="216" t="s">
        <v>474</v>
      </c>
    </row>
    <row r="316" spans="1:47" s="2" customFormat="1" ht="12">
      <c r="A316" s="38"/>
      <c r="B316" s="39"/>
      <c r="C316" s="40"/>
      <c r="D316" s="218" t="s">
        <v>162</v>
      </c>
      <c r="E316" s="40"/>
      <c r="F316" s="219" t="s">
        <v>475</v>
      </c>
      <c r="G316" s="40"/>
      <c r="H316" s="40"/>
      <c r="I316" s="220"/>
      <c r="J316" s="40"/>
      <c r="K316" s="40"/>
      <c r="L316" s="44"/>
      <c r="M316" s="221"/>
      <c r="N316" s="222"/>
      <c r="O316" s="84"/>
      <c r="P316" s="84"/>
      <c r="Q316" s="84"/>
      <c r="R316" s="84"/>
      <c r="S316" s="84"/>
      <c r="T316" s="85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162</v>
      </c>
      <c r="AU316" s="17" t="s">
        <v>84</v>
      </c>
    </row>
    <row r="317" spans="1:51" s="13" customFormat="1" ht="12">
      <c r="A317" s="13"/>
      <c r="B317" s="223"/>
      <c r="C317" s="224"/>
      <c r="D317" s="225" t="s">
        <v>164</v>
      </c>
      <c r="E317" s="226" t="s">
        <v>19</v>
      </c>
      <c r="F317" s="227" t="s">
        <v>476</v>
      </c>
      <c r="G317" s="224"/>
      <c r="H317" s="228">
        <v>0.48</v>
      </c>
      <c r="I317" s="229"/>
      <c r="J317" s="224"/>
      <c r="K317" s="224"/>
      <c r="L317" s="230"/>
      <c r="M317" s="231"/>
      <c r="N317" s="232"/>
      <c r="O317" s="232"/>
      <c r="P317" s="232"/>
      <c r="Q317" s="232"/>
      <c r="R317" s="232"/>
      <c r="S317" s="232"/>
      <c r="T317" s="23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4" t="s">
        <v>164</v>
      </c>
      <c r="AU317" s="234" t="s">
        <v>84</v>
      </c>
      <c r="AV317" s="13" t="s">
        <v>84</v>
      </c>
      <c r="AW317" s="13" t="s">
        <v>34</v>
      </c>
      <c r="AX317" s="13" t="s">
        <v>74</v>
      </c>
      <c r="AY317" s="234" t="s">
        <v>154</v>
      </c>
    </row>
    <row r="318" spans="1:65" s="2" customFormat="1" ht="16.5" customHeight="1">
      <c r="A318" s="38"/>
      <c r="B318" s="39"/>
      <c r="C318" s="205" t="s">
        <v>477</v>
      </c>
      <c r="D318" s="205" t="s">
        <v>156</v>
      </c>
      <c r="E318" s="206" t="s">
        <v>478</v>
      </c>
      <c r="F318" s="207" t="s">
        <v>479</v>
      </c>
      <c r="G318" s="208" t="s">
        <v>480</v>
      </c>
      <c r="H318" s="209">
        <v>3</v>
      </c>
      <c r="I318" s="210"/>
      <c r="J318" s="211">
        <f>ROUND(I318*H318,2)</f>
        <v>0</v>
      </c>
      <c r="K318" s="207" t="s">
        <v>159</v>
      </c>
      <c r="L318" s="44"/>
      <c r="M318" s="212" t="s">
        <v>19</v>
      </c>
      <c r="N318" s="213" t="s">
        <v>45</v>
      </c>
      <c r="O318" s="84"/>
      <c r="P318" s="214">
        <f>O318*H318</f>
        <v>0</v>
      </c>
      <c r="Q318" s="214">
        <v>0</v>
      </c>
      <c r="R318" s="214">
        <f>Q318*H318</f>
        <v>0</v>
      </c>
      <c r="S318" s="214">
        <v>0</v>
      </c>
      <c r="T318" s="215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16" t="s">
        <v>160</v>
      </c>
      <c r="AT318" s="216" t="s">
        <v>156</v>
      </c>
      <c r="AU318" s="216" t="s">
        <v>84</v>
      </c>
      <c r="AY318" s="17" t="s">
        <v>154</v>
      </c>
      <c r="BE318" s="217">
        <f>IF(N318="základní",J318,0)</f>
        <v>0</v>
      </c>
      <c r="BF318" s="217">
        <f>IF(N318="snížená",J318,0)</f>
        <v>0</v>
      </c>
      <c r="BG318" s="217">
        <f>IF(N318="zákl. přenesená",J318,0)</f>
        <v>0</v>
      </c>
      <c r="BH318" s="217">
        <f>IF(N318="sníž. přenesená",J318,0)</f>
        <v>0</v>
      </c>
      <c r="BI318" s="217">
        <f>IF(N318="nulová",J318,0)</f>
        <v>0</v>
      </c>
      <c r="BJ318" s="17" t="s">
        <v>82</v>
      </c>
      <c r="BK318" s="217">
        <f>ROUND(I318*H318,2)</f>
        <v>0</v>
      </c>
      <c r="BL318" s="17" t="s">
        <v>160</v>
      </c>
      <c r="BM318" s="216" t="s">
        <v>481</v>
      </c>
    </row>
    <row r="319" spans="1:47" s="2" customFormat="1" ht="12">
      <c r="A319" s="38"/>
      <c r="B319" s="39"/>
      <c r="C319" s="40"/>
      <c r="D319" s="218" t="s">
        <v>162</v>
      </c>
      <c r="E319" s="40"/>
      <c r="F319" s="219" t="s">
        <v>482</v>
      </c>
      <c r="G319" s="40"/>
      <c r="H319" s="40"/>
      <c r="I319" s="220"/>
      <c r="J319" s="40"/>
      <c r="K319" s="40"/>
      <c r="L319" s="44"/>
      <c r="M319" s="221"/>
      <c r="N319" s="222"/>
      <c r="O319" s="84"/>
      <c r="P319" s="84"/>
      <c r="Q319" s="84"/>
      <c r="R319" s="84"/>
      <c r="S319" s="84"/>
      <c r="T319" s="85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T319" s="17" t="s">
        <v>162</v>
      </c>
      <c r="AU319" s="17" t="s">
        <v>84</v>
      </c>
    </row>
    <row r="320" spans="1:65" s="2" customFormat="1" ht="16.5" customHeight="1">
      <c r="A320" s="38"/>
      <c r="B320" s="39"/>
      <c r="C320" s="235" t="s">
        <v>483</v>
      </c>
      <c r="D320" s="235" t="s">
        <v>272</v>
      </c>
      <c r="E320" s="236" t="s">
        <v>484</v>
      </c>
      <c r="F320" s="237" t="s">
        <v>485</v>
      </c>
      <c r="G320" s="238" t="s">
        <v>480</v>
      </c>
      <c r="H320" s="239">
        <v>3</v>
      </c>
      <c r="I320" s="240"/>
      <c r="J320" s="241">
        <f>ROUND(I320*H320,2)</f>
        <v>0</v>
      </c>
      <c r="K320" s="237" t="s">
        <v>159</v>
      </c>
      <c r="L320" s="242"/>
      <c r="M320" s="243" t="s">
        <v>19</v>
      </c>
      <c r="N320" s="244" t="s">
        <v>45</v>
      </c>
      <c r="O320" s="84"/>
      <c r="P320" s="214">
        <f>O320*H320</f>
        <v>0</v>
      </c>
      <c r="Q320" s="214">
        <v>0.00012</v>
      </c>
      <c r="R320" s="214">
        <f>Q320*H320</f>
        <v>0.00036</v>
      </c>
      <c r="S320" s="214">
        <v>0</v>
      </c>
      <c r="T320" s="215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16" t="s">
        <v>208</v>
      </c>
      <c r="AT320" s="216" t="s">
        <v>272</v>
      </c>
      <c r="AU320" s="216" t="s">
        <v>84</v>
      </c>
      <c r="AY320" s="17" t="s">
        <v>154</v>
      </c>
      <c r="BE320" s="217">
        <f>IF(N320="základní",J320,0)</f>
        <v>0</v>
      </c>
      <c r="BF320" s="217">
        <f>IF(N320="snížená",J320,0)</f>
        <v>0</v>
      </c>
      <c r="BG320" s="217">
        <f>IF(N320="zákl. přenesená",J320,0)</f>
        <v>0</v>
      </c>
      <c r="BH320" s="217">
        <f>IF(N320="sníž. přenesená",J320,0)</f>
        <v>0</v>
      </c>
      <c r="BI320" s="217">
        <f>IF(N320="nulová",J320,0)</f>
        <v>0</v>
      </c>
      <c r="BJ320" s="17" t="s">
        <v>82</v>
      </c>
      <c r="BK320" s="217">
        <f>ROUND(I320*H320,2)</f>
        <v>0</v>
      </c>
      <c r="BL320" s="17" t="s">
        <v>160</v>
      </c>
      <c r="BM320" s="216" t="s">
        <v>486</v>
      </c>
    </row>
    <row r="321" spans="1:65" s="2" customFormat="1" ht="21.75" customHeight="1">
      <c r="A321" s="38"/>
      <c r="B321" s="39"/>
      <c r="C321" s="205" t="s">
        <v>487</v>
      </c>
      <c r="D321" s="205" t="s">
        <v>156</v>
      </c>
      <c r="E321" s="206" t="s">
        <v>488</v>
      </c>
      <c r="F321" s="207" t="s">
        <v>489</v>
      </c>
      <c r="G321" s="208" t="s">
        <v>480</v>
      </c>
      <c r="H321" s="209">
        <v>3</v>
      </c>
      <c r="I321" s="210"/>
      <c r="J321" s="211">
        <f>ROUND(I321*H321,2)</f>
        <v>0</v>
      </c>
      <c r="K321" s="207" t="s">
        <v>159</v>
      </c>
      <c r="L321" s="44"/>
      <c r="M321" s="212" t="s">
        <v>19</v>
      </c>
      <c r="N321" s="213" t="s">
        <v>45</v>
      </c>
      <c r="O321" s="84"/>
      <c r="P321" s="214">
        <f>O321*H321</f>
        <v>0</v>
      </c>
      <c r="Q321" s="214">
        <v>0</v>
      </c>
      <c r="R321" s="214">
        <f>Q321*H321</f>
        <v>0</v>
      </c>
      <c r="S321" s="214">
        <v>0</v>
      </c>
      <c r="T321" s="215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16" t="s">
        <v>160</v>
      </c>
      <c r="AT321" s="216" t="s">
        <v>156</v>
      </c>
      <c r="AU321" s="216" t="s">
        <v>84</v>
      </c>
      <c r="AY321" s="17" t="s">
        <v>154</v>
      </c>
      <c r="BE321" s="217">
        <f>IF(N321="základní",J321,0)</f>
        <v>0</v>
      </c>
      <c r="BF321" s="217">
        <f>IF(N321="snížená",J321,0)</f>
        <v>0</v>
      </c>
      <c r="BG321" s="217">
        <f>IF(N321="zákl. přenesená",J321,0)</f>
        <v>0</v>
      </c>
      <c r="BH321" s="217">
        <f>IF(N321="sníž. přenesená",J321,0)</f>
        <v>0</v>
      </c>
      <c r="BI321" s="217">
        <f>IF(N321="nulová",J321,0)</f>
        <v>0</v>
      </c>
      <c r="BJ321" s="17" t="s">
        <v>82</v>
      </c>
      <c r="BK321" s="217">
        <f>ROUND(I321*H321,2)</f>
        <v>0</v>
      </c>
      <c r="BL321" s="17" t="s">
        <v>160</v>
      </c>
      <c r="BM321" s="216" t="s">
        <v>490</v>
      </c>
    </row>
    <row r="322" spans="1:47" s="2" customFormat="1" ht="12">
      <c r="A322" s="38"/>
      <c r="B322" s="39"/>
      <c r="C322" s="40"/>
      <c r="D322" s="218" t="s">
        <v>162</v>
      </c>
      <c r="E322" s="40"/>
      <c r="F322" s="219" t="s">
        <v>491</v>
      </c>
      <c r="G322" s="40"/>
      <c r="H322" s="40"/>
      <c r="I322" s="220"/>
      <c r="J322" s="40"/>
      <c r="K322" s="40"/>
      <c r="L322" s="44"/>
      <c r="M322" s="221"/>
      <c r="N322" s="222"/>
      <c r="O322" s="84"/>
      <c r="P322" s="84"/>
      <c r="Q322" s="84"/>
      <c r="R322" s="84"/>
      <c r="S322" s="84"/>
      <c r="T322" s="85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T322" s="17" t="s">
        <v>162</v>
      </c>
      <c r="AU322" s="17" t="s">
        <v>84</v>
      </c>
    </row>
    <row r="323" spans="1:65" s="2" customFormat="1" ht="16.5" customHeight="1">
      <c r="A323" s="38"/>
      <c r="B323" s="39"/>
      <c r="C323" s="235" t="s">
        <v>492</v>
      </c>
      <c r="D323" s="235" t="s">
        <v>272</v>
      </c>
      <c r="E323" s="236" t="s">
        <v>493</v>
      </c>
      <c r="F323" s="237" t="s">
        <v>494</v>
      </c>
      <c r="G323" s="238" t="s">
        <v>196</v>
      </c>
      <c r="H323" s="239">
        <v>0.32</v>
      </c>
      <c r="I323" s="240"/>
      <c r="J323" s="241">
        <f>ROUND(I323*H323,2)</f>
        <v>0</v>
      </c>
      <c r="K323" s="237" t="s">
        <v>159</v>
      </c>
      <c r="L323" s="242"/>
      <c r="M323" s="243" t="s">
        <v>19</v>
      </c>
      <c r="N323" s="244" t="s">
        <v>45</v>
      </c>
      <c r="O323" s="84"/>
      <c r="P323" s="214">
        <f>O323*H323</f>
        <v>0</v>
      </c>
      <c r="Q323" s="214">
        <v>0.0007</v>
      </c>
      <c r="R323" s="214">
        <f>Q323*H323</f>
        <v>0.000224</v>
      </c>
      <c r="S323" s="214">
        <v>0</v>
      </c>
      <c r="T323" s="215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16" t="s">
        <v>208</v>
      </c>
      <c r="AT323" s="216" t="s">
        <v>272</v>
      </c>
      <c r="AU323" s="216" t="s">
        <v>84</v>
      </c>
      <c r="AY323" s="17" t="s">
        <v>154</v>
      </c>
      <c r="BE323" s="217">
        <f>IF(N323="základní",J323,0)</f>
        <v>0</v>
      </c>
      <c r="BF323" s="217">
        <f>IF(N323="snížená",J323,0)</f>
        <v>0</v>
      </c>
      <c r="BG323" s="217">
        <f>IF(N323="zákl. přenesená",J323,0)</f>
        <v>0</v>
      </c>
      <c r="BH323" s="217">
        <f>IF(N323="sníž. přenesená",J323,0)</f>
        <v>0</v>
      </c>
      <c r="BI323" s="217">
        <f>IF(N323="nulová",J323,0)</f>
        <v>0</v>
      </c>
      <c r="BJ323" s="17" t="s">
        <v>82</v>
      </c>
      <c r="BK323" s="217">
        <f>ROUND(I323*H323,2)</f>
        <v>0</v>
      </c>
      <c r="BL323" s="17" t="s">
        <v>160</v>
      </c>
      <c r="BM323" s="216" t="s">
        <v>495</v>
      </c>
    </row>
    <row r="324" spans="1:63" s="12" customFormat="1" ht="22.8" customHeight="1">
      <c r="A324" s="12"/>
      <c r="B324" s="189"/>
      <c r="C324" s="190"/>
      <c r="D324" s="191" t="s">
        <v>73</v>
      </c>
      <c r="E324" s="203" t="s">
        <v>216</v>
      </c>
      <c r="F324" s="203" t="s">
        <v>496</v>
      </c>
      <c r="G324" s="190"/>
      <c r="H324" s="190"/>
      <c r="I324" s="193"/>
      <c r="J324" s="204">
        <f>BK324</f>
        <v>0</v>
      </c>
      <c r="K324" s="190"/>
      <c r="L324" s="195"/>
      <c r="M324" s="196"/>
      <c r="N324" s="197"/>
      <c r="O324" s="197"/>
      <c r="P324" s="198">
        <f>SUM(P325:P418)</f>
        <v>0</v>
      </c>
      <c r="Q324" s="197"/>
      <c r="R324" s="198">
        <f>SUM(R325:R418)</f>
        <v>3.53423173</v>
      </c>
      <c r="S324" s="197"/>
      <c r="T324" s="199">
        <f>SUM(T325:T418)</f>
        <v>13.146425999999998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00" t="s">
        <v>82</v>
      </c>
      <c r="AT324" s="201" t="s">
        <v>73</v>
      </c>
      <c r="AU324" s="201" t="s">
        <v>82</v>
      </c>
      <c r="AY324" s="200" t="s">
        <v>154</v>
      </c>
      <c r="BK324" s="202">
        <f>SUM(BK325:BK418)</f>
        <v>0</v>
      </c>
    </row>
    <row r="325" spans="1:65" s="2" customFormat="1" ht="24.15" customHeight="1">
      <c r="A325" s="38"/>
      <c r="B325" s="39"/>
      <c r="C325" s="205" t="s">
        <v>497</v>
      </c>
      <c r="D325" s="205" t="s">
        <v>156</v>
      </c>
      <c r="E325" s="206" t="s">
        <v>498</v>
      </c>
      <c r="F325" s="207" t="s">
        <v>499</v>
      </c>
      <c r="G325" s="208" t="s">
        <v>196</v>
      </c>
      <c r="H325" s="209">
        <v>19</v>
      </c>
      <c r="I325" s="210"/>
      <c r="J325" s="211">
        <f>ROUND(I325*H325,2)</f>
        <v>0</v>
      </c>
      <c r="K325" s="207" t="s">
        <v>159</v>
      </c>
      <c r="L325" s="44"/>
      <c r="M325" s="212" t="s">
        <v>19</v>
      </c>
      <c r="N325" s="213" t="s">
        <v>45</v>
      </c>
      <c r="O325" s="84"/>
      <c r="P325" s="214">
        <f>O325*H325</f>
        <v>0</v>
      </c>
      <c r="Q325" s="214">
        <v>0.1295</v>
      </c>
      <c r="R325" s="214">
        <f>Q325*H325</f>
        <v>2.4605</v>
      </c>
      <c r="S325" s="214">
        <v>0</v>
      </c>
      <c r="T325" s="215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16" t="s">
        <v>160</v>
      </c>
      <c r="AT325" s="216" t="s">
        <v>156</v>
      </c>
      <c r="AU325" s="216" t="s">
        <v>84</v>
      </c>
      <c r="AY325" s="17" t="s">
        <v>154</v>
      </c>
      <c r="BE325" s="217">
        <f>IF(N325="základní",J325,0)</f>
        <v>0</v>
      </c>
      <c r="BF325" s="217">
        <f>IF(N325="snížená",J325,0)</f>
        <v>0</v>
      </c>
      <c r="BG325" s="217">
        <f>IF(N325="zákl. přenesená",J325,0)</f>
        <v>0</v>
      </c>
      <c r="BH325" s="217">
        <f>IF(N325="sníž. přenesená",J325,0)</f>
        <v>0</v>
      </c>
      <c r="BI325" s="217">
        <f>IF(N325="nulová",J325,0)</f>
        <v>0</v>
      </c>
      <c r="BJ325" s="17" t="s">
        <v>82</v>
      </c>
      <c r="BK325" s="217">
        <f>ROUND(I325*H325,2)</f>
        <v>0</v>
      </c>
      <c r="BL325" s="17" t="s">
        <v>160</v>
      </c>
      <c r="BM325" s="216" t="s">
        <v>500</v>
      </c>
    </row>
    <row r="326" spans="1:47" s="2" customFormat="1" ht="12">
      <c r="A326" s="38"/>
      <c r="B326" s="39"/>
      <c r="C326" s="40"/>
      <c r="D326" s="218" t="s">
        <v>162</v>
      </c>
      <c r="E326" s="40"/>
      <c r="F326" s="219" t="s">
        <v>501</v>
      </c>
      <c r="G326" s="40"/>
      <c r="H326" s="40"/>
      <c r="I326" s="220"/>
      <c r="J326" s="40"/>
      <c r="K326" s="40"/>
      <c r="L326" s="44"/>
      <c r="M326" s="221"/>
      <c r="N326" s="222"/>
      <c r="O326" s="84"/>
      <c r="P326" s="84"/>
      <c r="Q326" s="84"/>
      <c r="R326" s="84"/>
      <c r="S326" s="84"/>
      <c r="T326" s="85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T326" s="17" t="s">
        <v>162</v>
      </c>
      <c r="AU326" s="17" t="s">
        <v>84</v>
      </c>
    </row>
    <row r="327" spans="1:51" s="13" customFormat="1" ht="12">
      <c r="A327" s="13"/>
      <c r="B327" s="223"/>
      <c r="C327" s="224"/>
      <c r="D327" s="225" t="s">
        <v>164</v>
      </c>
      <c r="E327" s="226" t="s">
        <v>19</v>
      </c>
      <c r="F327" s="227" t="s">
        <v>502</v>
      </c>
      <c r="G327" s="224"/>
      <c r="H327" s="228">
        <v>5.6</v>
      </c>
      <c r="I327" s="229"/>
      <c r="J327" s="224"/>
      <c r="K327" s="224"/>
      <c r="L327" s="230"/>
      <c r="M327" s="231"/>
      <c r="N327" s="232"/>
      <c r="O327" s="232"/>
      <c r="P327" s="232"/>
      <c r="Q327" s="232"/>
      <c r="R327" s="232"/>
      <c r="S327" s="232"/>
      <c r="T327" s="23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4" t="s">
        <v>164</v>
      </c>
      <c r="AU327" s="234" t="s">
        <v>84</v>
      </c>
      <c r="AV327" s="13" t="s">
        <v>84</v>
      </c>
      <c r="AW327" s="13" t="s">
        <v>34</v>
      </c>
      <c r="AX327" s="13" t="s">
        <v>74</v>
      </c>
      <c r="AY327" s="234" t="s">
        <v>154</v>
      </c>
    </row>
    <row r="328" spans="1:51" s="13" customFormat="1" ht="12">
      <c r="A328" s="13"/>
      <c r="B328" s="223"/>
      <c r="C328" s="224"/>
      <c r="D328" s="225" t="s">
        <v>164</v>
      </c>
      <c r="E328" s="226" t="s">
        <v>19</v>
      </c>
      <c r="F328" s="227" t="s">
        <v>503</v>
      </c>
      <c r="G328" s="224"/>
      <c r="H328" s="228">
        <v>13.4</v>
      </c>
      <c r="I328" s="229"/>
      <c r="J328" s="224"/>
      <c r="K328" s="224"/>
      <c r="L328" s="230"/>
      <c r="M328" s="231"/>
      <c r="N328" s="232"/>
      <c r="O328" s="232"/>
      <c r="P328" s="232"/>
      <c r="Q328" s="232"/>
      <c r="R328" s="232"/>
      <c r="S328" s="232"/>
      <c r="T328" s="23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4" t="s">
        <v>164</v>
      </c>
      <c r="AU328" s="234" t="s">
        <v>84</v>
      </c>
      <c r="AV328" s="13" t="s">
        <v>84</v>
      </c>
      <c r="AW328" s="13" t="s">
        <v>34</v>
      </c>
      <c r="AX328" s="13" t="s">
        <v>74</v>
      </c>
      <c r="AY328" s="234" t="s">
        <v>154</v>
      </c>
    </row>
    <row r="329" spans="1:65" s="2" customFormat="1" ht="16.5" customHeight="1">
      <c r="A329" s="38"/>
      <c r="B329" s="39"/>
      <c r="C329" s="235" t="s">
        <v>504</v>
      </c>
      <c r="D329" s="235" t="s">
        <v>272</v>
      </c>
      <c r="E329" s="236" t="s">
        <v>505</v>
      </c>
      <c r="F329" s="237" t="s">
        <v>506</v>
      </c>
      <c r="G329" s="238" t="s">
        <v>196</v>
      </c>
      <c r="H329" s="239">
        <v>19.38</v>
      </c>
      <c r="I329" s="240"/>
      <c r="J329" s="241">
        <f>ROUND(I329*H329,2)</f>
        <v>0</v>
      </c>
      <c r="K329" s="237" t="s">
        <v>159</v>
      </c>
      <c r="L329" s="242"/>
      <c r="M329" s="243" t="s">
        <v>19</v>
      </c>
      <c r="N329" s="244" t="s">
        <v>45</v>
      </c>
      <c r="O329" s="84"/>
      <c r="P329" s="214">
        <f>O329*H329</f>
        <v>0</v>
      </c>
      <c r="Q329" s="214">
        <v>0.028</v>
      </c>
      <c r="R329" s="214">
        <f>Q329*H329</f>
        <v>0.54264</v>
      </c>
      <c r="S329" s="214">
        <v>0</v>
      </c>
      <c r="T329" s="215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16" t="s">
        <v>208</v>
      </c>
      <c r="AT329" s="216" t="s">
        <v>272</v>
      </c>
      <c r="AU329" s="216" t="s">
        <v>84</v>
      </c>
      <c r="AY329" s="17" t="s">
        <v>154</v>
      </c>
      <c r="BE329" s="217">
        <f>IF(N329="základní",J329,0)</f>
        <v>0</v>
      </c>
      <c r="BF329" s="217">
        <f>IF(N329="snížená",J329,0)</f>
        <v>0</v>
      </c>
      <c r="BG329" s="217">
        <f>IF(N329="zákl. přenesená",J329,0)</f>
        <v>0</v>
      </c>
      <c r="BH329" s="217">
        <f>IF(N329="sníž. přenesená",J329,0)</f>
        <v>0</v>
      </c>
      <c r="BI329" s="217">
        <f>IF(N329="nulová",J329,0)</f>
        <v>0</v>
      </c>
      <c r="BJ329" s="17" t="s">
        <v>82</v>
      </c>
      <c r="BK329" s="217">
        <f>ROUND(I329*H329,2)</f>
        <v>0</v>
      </c>
      <c r="BL329" s="17" t="s">
        <v>160</v>
      </c>
      <c r="BM329" s="216" t="s">
        <v>507</v>
      </c>
    </row>
    <row r="330" spans="1:51" s="13" customFormat="1" ht="12">
      <c r="A330" s="13"/>
      <c r="B330" s="223"/>
      <c r="C330" s="224"/>
      <c r="D330" s="225" t="s">
        <v>164</v>
      </c>
      <c r="E330" s="224"/>
      <c r="F330" s="227" t="s">
        <v>508</v>
      </c>
      <c r="G330" s="224"/>
      <c r="H330" s="228">
        <v>19.38</v>
      </c>
      <c r="I330" s="229"/>
      <c r="J330" s="224"/>
      <c r="K330" s="224"/>
      <c r="L330" s="230"/>
      <c r="M330" s="231"/>
      <c r="N330" s="232"/>
      <c r="O330" s="232"/>
      <c r="P330" s="232"/>
      <c r="Q330" s="232"/>
      <c r="R330" s="232"/>
      <c r="S330" s="232"/>
      <c r="T330" s="23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4" t="s">
        <v>164</v>
      </c>
      <c r="AU330" s="234" t="s">
        <v>84</v>
      </c>
      <c r="AV330" s="13" t="s">
        <v>84</v>
      </c>
      <c r="AW330" s="13" t="s">
        <v>4</v>
      </c>
      <c r="AX330" s="13" t="s">
        <v>82</v>
      </c>
      <c r="AY330" s="234" t="s">
        <v>154</v>
      </c>
    </row>
    <row r="331" spans="1:65" s="2" customFormat="1" ht="16.5" customHeight="1">
      <c r="A331" s="38"/>
      <c r="B331" s="39"/>
      <c r="C331" s="205" t="s">
        <v>509</v>
      </c>
      <c r="D331" s="205" t="s">
        <v>156</v>
      </c>
      <c r="E331" s="206" t="s">
        <v>510</v>
      </c>
      <c r="F331" s="207" t="s">
        <v>511</v>
      </c>
      <c r="G331" s="208" t="s">
        <v>93</v>
      </c>
      <c r="H331" s="209">
        <v>22.742</v>
      </c>
      <c r="I331" s="210"/>
      <c r="J331" s="211">
        <f>ROUND(I331*H331,2)</f>
        <v>0</v>
      </c>
      <c r="K331" s="207" t="s">
        <v>159</v>
      </c>
      <c r="L331" s="44"/>
      <c r="M331" s="212" t="s">
        <v>19</v>
      </c>
      <c r="N331" s="213" t="s">
        <v>45</v>
      </c>
      <c r="O331" s="84"/>
      <c r="P331" s="214">
        <f>O331*H331</f>
        <v>0</v>
      </c>
      <c r="Q331" s="214">
        <v>0.00069</v>
      </c>
      <c r="R331" s="214">
        <f>Q331*H331</f>
        <v>0.01569198</v>
      </c>
      <c r="S331" s="214">
        <v>0</v>
      </c>
      <c r="T331" s="215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16" t="s">
        <v>160</v>
      </c>
      <c r="AT331" s="216" t="s">
        <v>156</v>
      </c>
      <c r="AU331" s="216" t="s">
        <v>84</v>
      </c>
      <c r="AY331" s="17" t="s">
        <v>154</v>
      </c>
      <c r="BE331" s="217">
        <f>IF(N331="základní",J331,0)</f>
        <v>0</v>
      </c>
      <c r="BF331" s="217">
        <f>IF(N331="snížená",J331,0)</f>
        <v>0</v>
      </c>
      <c r="BG331" s="217">
        <f>IF(N331="zákl. přenesená",J331,0)</f>
        <v>0</v>
      </c>
      <c r="BH331" s="217">
        <f>IF(N331="sníž. přenesená",J331,0)</f>
        <v>0</v>
      </c>
      <c r="BI331" s="217">
        <f>IF(N331="nulová",J331,0)</f>
        <v>0</v>
      </c>
      <c r="BJ331" s="17" t="s">
        <v>82</v>
      </c>
      <c r="BK331" s="217">
        <f>ROUND(I331*H331,2)</f>
        <v>0</v>
      </c>
      <c r="BL331" s="17" t="s">
        <v>160</v>
      </c>
      <c r="BM331" s="216" t="s">
        <v>512</v>
      </c>
    </row>
    <row r="332" spans="1:47" s="2" customFormat="1" ht="12">
      <c r="A332" s="38"/>
      <c r="B332" s="39"/>
      <c r="C332" s="40"/>
      <c r="D332" s="218" t="s">
        <v>162</v>
      </c>
      <c r="E332" s="40"/>
      <c r="F332" s="219" t="s">
        <v>513</v>
      </c>
      <c r="G332" s="40"/>
      <c r="H332" s="40"/>
      <c r="I332" s="220"/>
      <c r="J332" s="40"/>
      <c r="K332" s="40"/>
      <c r="L332" s="44"/>
      <c r="M332" s="221"/>
      <c r="N332" s="222"/>
      <c r="O332" s="84"/>
      <c r="P332" s="84"/>
      <c r="Q332" s="84"/>
      <c r="R332" s="84"/>
      <c r="S332" s="84"/>
      <c r="T332" s="85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T332" s="17" t="s">
        <v>162</v>
      </c>
      <c r="AU332" s="17" t="s">
        <v>84</v>
      </c>
    </row>
    <row r="333" spans="1:51" s="13" customFormat="1" ht="12">
      <c r="A333" s="13"/>
      <c r="B333" s="223"/>
      <c r="C333" s="224"/>
      <c r="D333" s="225" t="s">
        <v>164</v>
      </c>
      <c r="E333" s="226" t="s">
        <v>19</v>
      </c>
      <c r="F333" s="227" t="s">
        <v>270</v>
      </c>
      <c r="G333" s="224"/>
      <c r="H333" s="228">
        <v>22.742</v>
      </c>
      <c r="I333" s="229"/>
      <c r="J333" s="224"/>
      <c r="K333" s="224"/>
      <c r="L333" s="230"/>
      <c r="M333" s="231"/>
      <c r="N333" s="232"/>
      <c r="O333" s="232"/>
      <c r="P333" s="232"/>
      <c r="Q333" s="232"/>
      <c r="R333" s="232"/>
      <c r="S333" s="232"/>
      <c r="T333" s="23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4" t="s">
        <v>164</v>
      </c>
      <c r="AU333" s="234" t="s">
        <v>84</v>
      </c>
      <c r="AV333" s="13" t="s">
        <v>84</v>
      </c>
      <c r="AW333" s="13" t="s">
        <v>34</v>
      </c>
      <c r="AX333" s="13" t="s">
        <v>74</v>
      </c>
      <c r="AY333" s="234" t="s">
        <v>154</v>
      </c>
    </row>
    <row r="334" spans="1:65" s="2" customFormat="1" ht="16.5" customHeight="1">
      <c r="A334" s="38"/>
      <c r="B334" s="39"/>
      <c r="C334" s="205" t="s">
        <v>514</v>
      </c>
      <c r="D334" s="205" t="s">
        <v>156</v>
      </c>
      <c r="E334" s="206" t="s">
        <v>515</v>
      </c>
      <c r="F334" s="207" t="s">
        <v>516</v>
      </c>
      <c r="G334" s="208" t="s">
        <v>196</v>
      </c>
      <c r="H334" s="209">
        <v>12.325</v>
      </c>
      <c r="I334" s="210"/>
      <c r="J334" s="211">
        <f>ROUND(I334*H334,2)</f>
        <v>0</v>
      </c>
      <c r="K334" s="207" t="s">
        <v>159</v>
      </c>
      <c r="L334" s="44"/>
      <c r="M334" s="212" t="s">
        <v>19</v>
      </c>
      <c r="N334" s="213" t="s">
        <v>45</v>
      </c>
      <c r="O334" s="84"/>
      <c r="P334" s="214">
        <f>O334*H334</f>
        <v>0</v>
      </c>
      <c r="Q334" s="214">
        <v>3E-05</v>
      </c>
      <c r="R334" s="214">
        <f>Q334*H334</f>
        <v>0.00036974999999999996</v>
      </c>
      <c r="S334" s="214">
        <v>0</v>
      </c>
      <c r="T334" s="215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16" t="s">
        <v>160</v>
      </c>
      <c r="AT334" s="216" t="s">
        <v>156</v>
      </c>
      <c r="AU334" s="216" t="s">
        <v>84</v>
      </c>
      <c r="AY334" s="17" t="s">
        <v>154</v>
      </c>
      <c r="BE334" s="217">
        <f>IF(N334="základní",J334,0)</f>
        <v>0</v>
      </c>
      <c r="BF334" s="217">
        <f>IF(N334="snížená",J334,0)</f>
        <v>0</v>
      </c>
      <c r="BG334" s="217">
        <f>IF(N334="zákl. přenesená",J334,0)</f>
        <v>0</v>
      </c>
      <c r="BH334" s="217">
        <f>IF(N334="sníž. přenesená",J334,0)</f>
        <v>0</v>
      </c>
      <c r="BI334" s="217">
        <f>IF(N334="nulová",J334,0)</f>
        <v>0</v>
      </c>
      <c r="BJ334" s="17" t="s">
        <v>82</v>
      </c>
      <c r="BK334" s="217">
        <f>ROUND(I334*H334,2)</f>
        <v>0</v>
      </c>
      <c r="BL334" s="17" t="s">
        <v>160</v>
      </c>
      <c r="BM334" s="216" t="s">
        <v>517</v>
      </c>
    </row>
    <row r="335" spans="1:47" s="2" customFormat="1" ht="12">
      <c r="A335" s="38"/>
      <c r="B335" s="39"/>
      <c r="C335" s="40"/>
      <c r="D335" s="218" t="s">
        <v>162</v>
      </c>
      <c r="E335" s="40"/>
      <c r="F335" s="219" t="s">
        <v>518</v>
      </c>
      <c r="G335" s="40"/>
      <c r="H335" s="40"/>
      <c r="I335" s="220"/>
      <c r="J335" s="40"/>
      <c r="K335" s="40"/>
      <c r="L335" s="44"/>
      <c r="M335" s="221"/>
      <c r="N335" s="222"/>
      <c r="O335" s="84"/>
      <c r="P335" s="84"/>
      <c r="Q335" s="84"/>
      <c r="R335" s="84"/>
      <c r="S335" s="84"/>
      <c r="T335" s="85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T335" s="17" t="s">
        <v>162</v>
      </c>
      <c r="AU335" s="17" t="s">
        <v>84</v>
      </c>
    </row>
    <row r="336" spans="1:51" s="13" customFormat="1" ht="12">
      <c r="A336" s="13"/>
      <c r="B336" s="223"/>
      <c r="C336" s="224"/>
      <c r="D336" s="225" t="s">
        <v>164</v>
      </c>
      <c r="E336" s="226" t="s">
        <v>19</v>
      </c>
      <c r="F336" s="227" t="s">
        <v>519</v>
      </c>
      <c r="G336" s="224"/>
      <c r="H336" s="228">
        <v>6.6</v>
      </c>
      <c r="I336" s="229"/>
      <c r="J336" s="224"/>
      <c r="K336" s="224"/>
      <c r="L336" s="230"/>
      <c r="M336" s="231"/>
      <c r="N336" s="232"/>
      <c r="O336" s="232"/>
      <c r="P336" s="232"/>
      <c r="Q336" s="232"/>
      <c r="R336" s="232"/>
      <c r="S336" s="232"/>
      <c r="T336" s="23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4" t="s">
        <v>164</v>
      </c>
      <c r="AU336" s="234" t="s">
        <v>84</v>
      </c>
      <c r="AV336" s="13" t="s">
        <v>84</v>
      </c>
      <c r="AW336" s="13" t="s">
        <v>34</v>
      </c>
      <c r="AX336" s="13" t="s">
        <v>74</v>
      </c>
      <c r="AY336" s="234" t="s">
        <v>154</v>
      </c>
    </row>
    <row r="337" spans="1:51" s="13" customFormat="1" ht="12">
      <c r="A337" s="13"/>
      <c r="B337" s="223"/>
      <c r="C337" s="224"/>
      <c r="D337" s="225" t="s">
        <v>164</v>
      </c>
      <c r="E337" s="226" t="s">
        <v>19</v>
      </c>
      <c r="F337" s="227" t="s">
        <v>520</v>
      </c>
      <c r="G337" s="224"/>
      <c r="H337" s="228">
        <v>2.53</v>
      </c>
      <c r="I337" s="229"/>
      <c r="J337" s="224"/>
      <c r="K337" s="224"/>
      <c r="L337" s="230"/>
      <c r="M337" s="231"/>
      <c r="N337" s="232"/>
      <c r="O337" s="232"/>
      <c r="P337" s="232"/>
      <c r="Q337" s="232"/>
      <c r="R337" s="232"/>
      <c r="S337" s="232"/>
      <c r="T337" s="23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4" t="s">
        <v>164</v>
      </c>
      <c r="AU337" s="234" t="s">
        <v>84</v>
      </c>
      <c r="AV337" s="13" t="s">
        <v>84</v>
      </c>
      <c r="AW337" s="13" t="s">
        <v>34</v>
      </c>
      <c r="AX337" s="13" t="s">
        <v>74</v>
      </c>
      <c r="AY337" s="234" t="s">
        <v>154</v>
      </c>
    </row>
    <row r="338" spans="1:51" s="13" customFormat="1" ht="12">
      <c r="A338" s="13"/>
      <c r="B338" s="223"/>
      <c r="C338" s="224"/>
      <c r="D338" s="225" t="s">
        <v>164</v>
      </c>
      <c r="E338" s="226" t="s">
        <v>19</v>
      </c>
      <c r="F338" s="227" t="s">
        <v>521</v>
      </c>
      <c r="G338" s="224"/>
      <c r="H338" s="228">
        <v>3.195</v>
      </c>
      <c r="I338" s="229"/>
      <c r="J338" s="224"/>
      <c r="K338" s="224"/>
      <c r="L338" s="230"/>
      <c r="M338" s="231"/>
      <c r="N338" s="232"/>
      <c r="O338" s="232"/>
      <c r="P338" s="232"/>
      <c r="Q338" s="232"/>
      <c r="R338" s="232"/>
      <c r="S338" s="232"/>
      <c r="T338" s="23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4" t="s">
        <v>164</v>
      </c>
      <c r="AU338" s="234" t="s">
        <v>84</v>
      </c>
      <c r="AV338" s="13" t="s">
        <v>84</v>
      </c>
      <c r="AW338" s="13" t="s">
        <v>34</v>
      </c>
      <c r="AX338" s="13" t="s">
        <v>74</v>
      </c>
      <c r="AY338" s="234" t="s">
        <v>154</v>
      </c>
    </row>
    <row r="339" spans="1:65" s="2" customFormat="1" ht="16.5" customHeight="1">
      <c r="A339" s="38"/>
      <c r="B339" s="39"/>
      <c r="C339" s="205" t="s">
        <v>522</v>
      </c>
      <c r="D339" s="205" t="s">
        <v>156</v>
      </c>
      <c r="E339" s="206" t="s">
        <v>523</v>
      </c>
      <c r="F339" s="207" t="s">
        <v>524</v>
      </c>
      <c r="G339" s="208" t="s">
        <v>196</v>
      </c>
      <c r="H339" s="209">
        <v>1</v>
      </c>
      <c r="I339" s="210"/>
      <c r="J339" s="211">
        <f>ROUND(I339*H339,2)</f>
        <v>0</v>
      </c>
      <c r="K339" s="207" t="s">
        <v>159</v>
      </c>
      <c r="L339" s="44"/>
      <c r="M339" s="212" t="s">
        <v>19</v>
      </c>
      <c r="N339" s="213" t="s">
        <v>45</v>
      </c>
      <c r="O339" s="84"/>
      <c r="P339" s="214">
        <f>O339*H339</f>
        <v>0</v>
      </c>
      <c r="Q339" s="214">
        <v>0.29221</v>
      </c>
      <c r="R339" s="214">
        <f>Q339*H339</f>
        <v>0.29221</v>
      </c>
      <c r="S339" s="214">
        <v>0</v>
      </c>
      <c r="T339" s="215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16" t="s">
        <v>160</v>
      </c>
      <c r="AT339" s="216" t="s">
        <v>156</v>
      </c>
      <c r="AU339" s="216" t="s">
        <v>84</v>
      </c>
      <c r="AY339" s="17" t="s">
        <v>154</v>
      </c>
      <c r="BE339" s="217">
        <f>IF(N339="základní",J339,0)</f>
        <v>0</v>
      </c>
      <c r="BF339" s="217">
        <f>IF(N339="snížená",J339,0)</f>
        <v>0</v>
      </c>
      <c r="BG339" s="217">
        <f>IF(N339="zákl. přenesená",J339,0)</f>
        <v>0</v>
      </c>
      <c r="BH339" s="217">
        <f>IF(N339="sníž. přenesená",J339,0)</f>
        <v>0</v>
      </c>
      <c r="BI339" s="217">
        <f>IF(N339="nulová",J339,0)</f>
        <v>0</v>
      </c>
      <c r="BJ339" s="17" t="s">
        <v>82</v>
      </c>
      <c r="BK339" s="217">
        <f>ROUND(I339*H339,2)</f>
        <v>0</v>
      </c>
      <c r="BL339" s="17" t="s">
        <v>160</v>
      </c>
      <c r="BM339" s="216" t="s">
        <v>525</v>
      </c>
    </row>
    <row r="340" spans="1:47" s="2" customFormat="1" ht="12">
      <c r="A340" s="38"/>
      <c r="B340" s="39"/>
      <c r="C340" s="40"/>
      <c r="D340" s="218" t="s">
        <v>162</v>
      </c>
      <c r="E340" s="40"/>
      <c r="F340" s="219" t="s">
        <v>526</v>
      </c>
      <c r="G340" s="40"/>
      <c r="H340" s="40"/>
      <c r="I340" s="220"/>
      <c r="J340" s="40"/>
      <c r="K340" s="40"/>
      <c r="L340" s="44"/>
      <c r="M340" s="221"/>
      <c r="N340" s="222"/>
      <c r="O340" s="84"/>
      <c r="P340" s="84"/>
      <c r="Q340" s="84"/>
      <c r="R340" s="84"/>
      <c r="S340" s="84"/>
      <c r="T340" s="85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T340" s="17" t="s">
        <v>162</v>
      </c>
      <c r="AU340" s="17" t="s">
        <v>84</v>
      </c>
    </row>
    <row r="341" spans="1:65" s="2" customFormat="1" ht="16.5" customHeight="1">
      <c r="A341" s="38"/>
      <c r="B341" s="39"/>
      <c r="C341" s="235" t="s">
        <v>527</v>
      </c>
      <c r="D341" s="235" t="s">
        <v>272</v>
      </c>
      <c r="E341" s="236" t="s">
        <v>528</v>
      </c>
      <c r="F341" s="237" t="s">
        <v>529</v>
      </c>
      <c r="G341" s="238" t="s">
        <v>196</v>
      </c>
      <c r="H341" s="239">
        <v>1</v>
      </c>
      <c r="I341" s="240"/>
      <c r="J341" s="241">
        <f>ROUND(I341*H341,2)</f>
        <v>0</v>
      </c>
      <c r="K341" s="237" t="s">
        <v>19</v>
      </c>
      <c r="L341" s="242"/>
      <c r="M341" s="243" t="s">
        <v>19</v>
      </c>
      <c r="N341" s="244" t="s">
        <v>45</v>
      </c>
      <c r="O341" s="84"/>
      <c r="P341" s="214">
        <f>O341*H341</f>
        <v>0</v>
      </c>
      <c r="Q341" s="214">
        <v>0.007</v>
      </c>
      <c r="R341" s="214">
        <f>Q341*H341</f>
        <v>0.007</v>
      </c>
      <c r="S341" s="214">
        <v>0</v>
      </c>
      <c r="T341" s="215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16" t="s">
        <v>208</v>
      </c>
      <c r="AT341" s="216" t="s">
        <v>272</v>
      </c>
      <c r="AU341" s="216" t="s">
        <v>84</v>
      </c>
      <c r="AY341" s="17" t="s">
        <v>154</v>
      </c>
      <c r="BE341" s="217">
        <f>IF(N341="základní",J341,0)</f>
        <v>0</v>
      </c>
      <c r="BF341" s="217">
        <f>IF(N341="snížená",J341,0)</f>
        <v>0</v>
      </c>
      <c r="BG341" s="217">
        <f>IF(N341="zákl. přenesená",J341,0)</f>
        <v>0</v>
      </c>
      <c r="BH341" s="217">
        <f>IF(N341="sníž. přenesená",J341,0)</f>
        <v>0</v>
      </c>
      <c r="BI341" s="217">
        <f>IF(N341="nulová",J341,0)</f>
        <v>0</v>
      </c>
      <c r="BJ341" s="17" t="s">
        <v>82</v>
      </c>
      <c r="BK341" s="217">
        <f>ROUND(I341*H341,2)</f>
        <v>0</v>
      </c>
      <c r="BL341" s="17" t="s">
        <v>160</v>
      </c>
      <c r="BM341" s="216" t="s">
        <v>530</v>
      </c>
    </row>
    <row r="342" spans="1:47" s="2" customFormat="1" ht="12">
      <c r="A342" s="38"/>
      <c r="B342" s="39"/>
      <c r="C342" s="40"/>
      <c r="D342" s="225" t="s">
        <v>276</v>
      </c>
      <c r="E342" s="40"/>
      <c r="F342" s="245" t="s">
        <v>531</v>
      </c>
      <c r="G342" s="40"/>
      <c r="H342" s="40"/>
      <c r="I342" s="220"/>
      <c r="J342" s="40"/>
      <c r="K342" s="40"/>
      <c r="L342" s="44"/>
      <c r="M342" s="221"/>
      <c r="N342" s="222"/>
      <c r="O342" s="84"/>
      <c r="P342" s="84"/>
      <c r="Q342" s="84"/>
      <c r="R342" s="84"/>
      <c r="S342" s="84"/>
      <c r="T342" s="85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T342" s="17" t="s">
        <v>276</v>
      </c>
      <c r="AU342" s="17" t="s">
        <v>84</v>
      </c>
    </row>
    <row r="343" spans="1:65" s="2" customFormat="1" ht="24.15" customHeight="1">
      <c r="A343" s="38"/>
      <c r="B343" s="39"/>
      <c r="C343" s="205" t="s">
        <v>532</v>
      </c>
      <c r="D343" s="205" t="s">
        <v>156</v>
      </c>
      <c r="E343" s="206" t="s">
        <v>533</v>
      </c>
      <c r="F343" s="207" t="s">
        <v>534</v>
      </c>
      <c r="G343" s="208" t="s">
        <v>93</v>
      </c>
      <c r="H343" s="209">
        <v>536.74</v>
      </c>
      <c r="I343" s="210"/>
      <c r="J343" s="211">
        <f>ROUND(I343*H343,2)</f>
        <v>0</v>
      </c>
      <c r="K343" s="207" t="s">
        <v>159</v>
      </c>
      <c r="L343" s="44"/>
      <c r="M343" s="212" t="s">
        <v>19</v>
      </c>
      <c r="N343" s="213" t="s">
        <v>45</v>
      </c>
      <c r="O343" s="84"/>
      <c r="P343" s="214">
        <f>O343*H343</f>
        <v>0</v>
      </c>
      <c r="Q343" s="214">
        <v>0</v>
      </c>
      <c r="R343" s="214">
        <f>Q343*H343</f>
        <v>0</v>
      </c>
      <c r="S343" s="214">
        <v>0</v>
      </c>
      <c r="T343" s="215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16" t="s">
        <v>160</v>
      </c>
      <c r="AT343" s="216" t="s">
        <v>156</v>
      </c>
      <c r="AU343" s="216" t="s">
        <v>84</v>
      </c>
      <c r="AY343" s="17" t="s">
        <v>154</v>
      </c>
      <c r="BE343" s="217">
        <f>IF(N343="základní",J343,0)</f>
        <v>0</v>
      </c>
      <c r="BF343" s="217">
        <f>IF(N343="snížená",J343,0)</f>
        <v>0</v>
      </c>
      <c r="BG343" s="217">
        <f>IF(N343="zákl. přenesená",J343,0)</f>
        <v>0</v>
      </c>
      <c r="BH343" s="217">
        <f>IF(N343="sníž. přenesená",J343,0)</f>
        <v>0</v>
      </c>
      <c r="BI343" s="217">
        <f>IF(N343="nulová",J343,0)</f>
        <v>0</v>
      </c>
      <c r="BJ343" s="17" t="s">
        <v>82</v>
      </c>
      <c r="BK343" s="217">
        <f>ROUND(I343*H343,2)</f>
        <v>0</v>
      </c>
      <c r="BL343" s="17" t="s">
        <v>160</v>
      </c>
      <c r="BM343" s="216" t="s">
        <v>535</v>
      </c>
    </row>
    <row r="344" spans="1:47" s="2" customFormat="1" ht="12">
      <c r="A344" s="38"/>
      <c r="B344" s="39"/>
      <c r="C344" s="40"/>
      <c r="D344" s="218" t="s">
        <v>162</v>
      </c>
      <c r="E344" s="40"/>
      <c r="F344" s="219" t="s">
        <v>536</v>
      </c>
      <c r="G344" s="40"/>
      <c r="H344" s="40"/>
      <c r="I344" s="220"/>
      <c r="J344" s="40"/>
      <c r="K344" s="40"/>
      <c r="L344" s="44"/>
      <c r="M344" s="221"/>
      <c r="N344" s="222"/>
      <c r="O344" s="84"/>
      <c r="P344" s="84"/>
      <c r="Q344" s="84"/>
      <c r="R344" s="84"/>
      <c r="S344" s="84"/>
      <c r="T344" s="85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T344" s="17" t="s">
        <v>162</v>
      </c>
      <c r="AU344" s="17" t="s">
        <v>84</v>
      </c>
    </row>
    <row r="345" spans="1:51" s="13" customFormat="1" ht="12">
      <c r="A345" s="13"/>
      <c r="B345" s="223"/>
      <c r="C345" s="224"/>
      <c r="D345" s="225" t="s">
        <v>164</v>
      </c>
      <c r="E345" s="226" t="s">
        <v>19</v>
      </c>
      <c r="F345" s="227" t="s">
        <v>537</v>
      </c>
      <c r="G345" s="224"/>
      <c r="H345" s="228">
        <v>259.88</v>
      </c>
      <c r="I345" s="229"/>
      <c r="J345" s="224"/>
      <c r="K345" s="224"/>
      <c r="L345" s="230"/>
      <c r="M345" s="231"/>
      <c r="N345" s="232"/>
      <c r="O345" s="232"/>
      <c r="P345" s="232"/>
      <c r="Q345" s="232"/>
      <c r="R345" s="232"/>
      <c r="S345" s="232"/>
      <c r="T345" s="23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4" t="s">
        <v>164</v>
      </c>
      <c r="AU345" s="234" t="s">
        <v>84</v>
      </c>
      <c r="AV345" s="13" t="s">
        <v>84</v>
      </c>
      <c r="AW345" s="13" t="s">
        <v>34</v>
      </c>
      <c r="AX345" s="13" t="s">
        <v>74</v>
      </c>
      <c r="AY345" s="234" t="s">
        <v>154</v>
      </c>
    </row>
    <row r="346" spans="1:51" s="13" customFormat="1" ht="12">
      <c r="A346" s="13"/>
      <c r="B346" s="223"/>
      <c r="C346" s="224"/>
      <c r="D346" s="225" t="s">
        <v>164</v>
      </c>
      <c r="E346" s="226" t="s">
        <v>19</v>
      </c>
      <c r="F346" s="227" t="s">
        <v>538</v>
      </c>
      <c r="G346" s="224"/>
      <c r="H346" s="228">
        <v>261.2</v>
      </c>
      <c r="I346" s="229"/>
      <c r="J346" s="224"/>
      <c r="K346" s="224"/>
      <c r="L346" s="230"/>
      <c r="M346" s="231"/>
      <c r="N346" s="232"/>
      <c r="O346" s="232"/>
      <c r="P346" s="232"/>
      <c r="Q346" s="232"/>
      <c r="R346" s="232"/>
      <c r="S346" s="232"/>
      <c r="T346" s="23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4" t="s">
        <v>164</v>
      </c>
      <c r="AU346" s="234" t="s">
        <v>84</v>
      </c>
      <c r="AV346" s="13" t="s">
        <v>84</v>
      </c>
      <c r="AW346" s="13" t="s">
        <v>34</v>
      </c>
      <c r="AX346" s="13" t="s">
        <v>74</v>
      </c>
      <c r="AY346" s="234" t="s">
        <v>154</v>
      </c>
    </row>
    <row r="347" spans="1:51" s="13" customFormat="1" ht="12">
      <c r="A347" s="13"/>
      <c r="B347" s="223"/>
      <c r="C347" s="224"/>
      <c r="D347" s="225" t="s">
        <v>164</v>
      </c>
      <c r="E347" s="226" t="s">
        <v>19</v>
      </c>
      <c r="F347" s="227" t="s">
        <v>539</v>
      </c>
      <c r="G347" s="224"/>
      <c r="H347" s="228">
        <v>-11.61</v>
      </c>
      <c r="I347" s="229"/>
      <c r="J347" s="224"/>
      <c r="K347" s="224"/>
      <c r="L347" s="230"/>
      <c r="M347" s="231"/>
      <c r="N347" s="232"/>
      <c r="O347" s="232"/>
      <c r="P347" s="232"/>
      <c r="Q347" s="232"/>
      <c r="R347" s="232"/>
      <c r="S347" s="232"/>
      <c r="T347" s="23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4" t="s">
        <v>164</v>
      </c>
      <c r="AU347" s="234" t="s">
        <v>84</v>
      </c>
      <c r="AV347" s="13" t="s">
        <v>84</v>
      </c>
      <c r="AW347" s="13" t="s">
        <v>34</v>
      </c>
      <c r="AX347" s="13" t="s">
        <v>74</v>
      </c>
      <c r="AY347" s="234" t="s">
        <v>154</v>
      </c>
    </row>
    <row r="348" spans="1:51" s="13" customFormat="1" ht="12">
      <c r="A348" s="13"/>
      <c r="B348" s="223"/>
      <c r="C348" s="224"/>
      <c r="D348" s="225" t="s">
        <v>164</v>
      </c>
      <c r="E348" s="226" t="s">
        <v>19</v>
      </c>
      <c r="F348" s="227" t="s">
        <v>540</v>
      </c>
      <c r="G348" s="224"/>
      <c r="H348" s="228">
        <v>27.27</v>
      </c>
      <c r="I348" s="229"/>
      <c r="J348" s="224"/>
      <c r="K348" s="224"/>
      <c r="L348" s="230"/>
      <c r="M348" s="231"/>
      <c r="N348" s="232"/>
      <c r="O348" s="232"/>
      <c r="P348" s="232"/>
      <c r="Q348" s="232"/>
      <c r="R348" s="232"/>
      <c r="S348" s="232"/>
      <c r="T348" s="23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4" t="s">
        <v>164</v>
      </c>
      <c r="AU348" s="234" t="s">
        <v>84</v>
      </c>
      <c r="AV348" s="13" t="s">
        <v>84</v>
      </c>
      <c r="AW348" s="13" t="s">
        <v>34</v>
      </c>
      <c r="AX348" s="13" t="s">
        <v>74</v>
      </c>
      <c r="AY348" s="234" t="s">
        <v>154</v>
      </c>
    </row>
    <row r="349" spans="1:65" s="2" customFormat="1" ht="24.15" customHeight="1">
      <c r="A349" s="38"/>
      <c r="B349" s="39"/>
      <c r="C349" s="205" t="s">
        <v>541</v>
      </c>
      <c r="D349" s="205" t="s">
        <v>156</v>
      </c>
      <c r="E349" s="206" t="s">
        <v>542</v>
      </c>
      <c r="F349" s="207" t="s">
        <v>543</v>
      </c>
      <c r="G349" s="208" t="s">
        <v>93</v>
      </c>
      <c r="H349" s="209">
        <v>18249.16</v>
      </c>
      <c r="I349" s="210"/>
      <c r="J349" s="211">
        <f>ROUND(I349*H349,2)</f>
        <v>0</v>
      </c>
      <c r="K349" s="207" t="s">
        <v>159</v>
      </c>
      <c r="L349" s="44"/>
      <c r="M349" s="212" t="s">
        <v>19</v>
      </c>
      <c r="N349" s="213" t="s">
        <v>45</v>
      </c>
      <c r="O349" s="84"/>
      <c r="P349" s="214">
        <f>O349*H349</f>
        <v>0</v>
      </c>
      <c r="Q349" s="214">
        <v>0</v>
      </c>
      <c r="R349" s="214">
        <f>Q349*H349</f>
        <v>0</v>
      </c>
      <c r="S349" s="214">
        <v>0</v>
      </c>
      <c r="T349" s="215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16" t="s">
        <v>160</v>
      </c>
      <c r="AT349" s="216" t="s">
        <v>156</v>
      </c>
      <c r="AU349" s="216" t="s">
        <v>84</v>
      </c>
      <c r="AY349" s="17" t="s">
        <v>154</v>
      </c>
      <c r="BE349" s="217">
        <f>IF(N349="základní",J349,0)</f>
        <v>0</v>
      </c>
      <c r="BF349" s="217">
        <f>IF(N349="snížená",J349,0)</f>
        <v>0</v>
      </c>
      <c r="BG349" s="217">
        <f>IF(N349="zákl. přenesená",J349,0)</f>
        <v>0</v>
      </c>
      <c r="BH349" s="217">
        <f>IF(N349="sníž. přenesená",J349,0)</f>
        <v>0</v>
      </c>
      <c r="BI349" s="217">
        <f>IF(N349="nulová",J349,0)</f>
        <v>0</v>
      </c>
      <c r="BJ349" s="17" t="s">
        <v>82</v>
      </c>
      <c r="BK349" s="217">
        <f>ROUND(I349*H349,2)</f>
        <v>0</v>
      </c>
      <c r="BL349" s="17" t="s">
        <v>160</v>
      </c>
      <c r="BM349" s="216" t="s">
        <v>544</v>
      </c>
    </row>
    <row r="350" spans="1:47" s="2" customFormat="1" ht="12">
      <c r="A350" s="38"/>
      <c r="B350" s="39"/>
      <c r="C350" s="40"/>
      <c r="D350" s="218" t="s">
        <v>162</v>
      </c>
      <c r="E350" s="40"/>
      <c r="F350" s="219" t="s">
        <v>545</v>
      </c>
      <c r="G350" s="40"/>
      <c r="H350" s="40"/>
      <c r="I350" s="220"/>
      <c r="J350" s="40"/>
      <c r="K350" s="40"/>
      <c r="L350" s="44"/>
      <c r="M350" s="221"/>
      <c r="N350" s="222"/>
      <c r="O350" s="84"/>
      <c r="P350" s="84"/>
      <c r="Q350" s="84"/>
      <c r="R350" s="84"/>
      <c r="S350" s="84"/>
      <c r="T350" s="85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T350" s="17" t="s">
        <v>162</v>
      </c>
      <c r="AU350" s="17" t="s">
        <v>84</v>
      </c>
    </row>
    <row r="351" spans="1:51" s="13" customFormat="1" ht="12">
      <c r="A351" s="13"/>
      <c r="B351" s="223"/>
      <c r="C351" s="224"/>
      <c r="D351" s="225" t="s">
        <v>164</v>
      </c>
      <c r="E351" s="226" t="s">
        <v>19</v>
      </c>
      <c r="F351" s="227" t="s">
        <v>546</v>
      </c>
      <c r="G351" s="224"/>
      <c r="H351" s="228">
        <v>18249.16</v>
      </c>
      <c r="I351" s="229"/>
      <c r="J351" s="224"/>
      <c r="K351" s="224"/>
      <c r="L351" s="230"/>
      <c r="M351" s="231"/>
      <c r="N351" s="232"/>
      <c r="O351" s="232"/>
      <c r="P351" s="232"/>
      <c r="Q351" s="232"/>
      <c r="R351" s="232"/>
      <c r="S351" s="232"/>
      <c r="T351" s="23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4" t="s">
        <v>164</v>
      </c>
      <c r="AU351" s="234" t="s">
        <v>84</v>
      </c>
      <c r="AV351" s="13" t="s">
        <v>84</v>
      </c>
      <c r="AW351" s="13" t="s">
        <v>34</v>
      </c>
      <c r="AX351" s="13" t="s">
        <v>74</v>
      </c>
      <c r="AY351" s="234" t="s">
        <v>154</v>
      </c>
    </row>
    <row r="352" spans="1:65" s="2" customFormat="1" ht="24.15" customHeight="1">
      <c r="A352" s="38"/>
      <c r="B352" s="39"/>
      <c r="C352" s="205" t="s">
        <v>547</v>
      </c>
      <c r="D352" s="205" t="s">
        <v>156</v>
      </c>
      <c r="E352" s="206" t="s">
        <v>548</v>
      </c>
      <c r="F352" s="207" t="s">
        <v>549</v>
      </c>
      <c r="G352" s="208" t="s">
        <v>93</v>
      </c>
      <c r="H352" s="209">
        <v>536.74</v>
      </c>
      <c r="I352" s="210"/>
      <c r="J352" s="211">
        <f>ROUND(I352*H352,2)</f>
        <v>0</v>
      </c>
      <c r="K352" s="207" t="s">
        <v>159</v>
      </c>
      <c r="L352" s="44"/>
      <c r="M352" s="212" t="s">
        <v>19</v>
      </c>
      <c r="N352" s="213" t="s">
        <v>45</v>
      </c>
      <c r="O352" s="84"/>
      <c r="P352" s="214">
        <f>O352*H352</f>
        <v>0</v>
      </c>
      <c r="Q352" s="214">
        <v>0</v>
      </c>
      <c r="R352" s="214">
        <f>Q352*H352</f>
        <v>0</v>
      </c>
      <c r="S352" s="214">
        <v>0</v>
      </c>
      <c r="T352" s="215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16" t="s">
        <v>160</v>
      </c>
      <c r="AT352" s="216" t="s">
        <v>156</v>
      </c>
      <c r="AU352" s="216" t="s">
        <v>84</v>
      </c>
      <c r="AY352" s="17" t="s">
        <v>154</v>
      </c>
      <c r="BE352" s="217">
        <f>IF(N352="základní",J352,0)</f>
        <v>0</v>
      </c>
      <c r="BF352" s="217">
        <f>IF(N352="snížená",J352,0)</f>
        <v>0</v>
      </c>
      <c r="BG352" s="217">
        <f>IF(N352="zákl. přenesená",J352,0)</f>
        <v>0</v>
      </c>
      <c r="BH352" s="217">
        <f>IF(N352="sníž. přenesená",J352,0)</f>
        <v>0</v>
      </c>
      <c r="BI352" s="217">
        <f>IF(N352="nulová",J352,0)</f>
        <v>0</v>
      </c>
      <c r="BJ352" s="17" t="s">
        <v>82</v>
      </c>
      <c r="BK352" s="217">
        <f>ROUND(I352*H352,2)</f>
        <v>0</v>
      </c>
      <c r="BL352" s="17" t="s">
        <v>160</v>
      </c>
      <c r="BM352" s="216" t="s">
        <v>550</v>
      </c>
    </row>
    <row r="353" spans="1:47" s="2" customFormat="1" ht="12">
      <c r="A353" s="38"/>
      <c r="B353" s="39"/>
      <c r="C353" s="40"/>
      <c r="D353" s="218" t="s">
        <v>162</v>
      </c>
      <c r="E353" s="40"/>
      <c r="F353" s="219" t="s">
        <v>551</v>
      </c>
      <c r="G353" s="40"/>
      <c r="H353" s="40"/>
      <c r="I353" s="220"/>
      <c r="J353" s="40"/>
      <c r="K353" s="40"/>
      <c r="L353" s="44"/>
      <c r="M353" s="221"/>
      <c r="N353" s="222"/>
      <c r="O353" s="84"/>
      <c r="P353" s="84"/>
      <c r="Q353" s="84"/>
      <c r="R353" s="84"/>
      <c r="S353" s="84"/>
      <c r="T353" s="85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T353" s="17" t="s">
        <v>162</v>
      </c>
      <c r="AU353" s="17" t="s">
        <v>84</v>
      </c>
    </row>
    <row r="354" spans="1:51" s="13" customFormat="1" ht="12">
      <c r="A354" s="13"/>
      <c r="B354" s="223"/>
      <c r="C354" s="224"/>
      <c r="D354" s="225" t="s">
        <v>164</v>
      </c>
      <c r="E354" s="226" t="s">
        <v>19</v>
      </c>
      <c r="F354" s="227" t="s">
        <v>108</v>
      </c>
      <c r="G354" s="224"/>
      <c r="H354" s="228">
        <v>536.74</v>
      </c>
      <c r="I354" s="229"/>
      <c r="J354" s="224"/>
      <c r="K354" s="224"/>
      <c r="L354" s="230"/>
      <c r="M354" s="231"/>
      <c r="N354" s="232"/>
      <c r="O354" s="232"/>
      <c r="P354" s="232"/>
      <c r="Q354" s="232"/>
      <c r="R354" s="232"/>
      <c r="S354" s="232"/>
      <c r="T354" s="23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4" t="s">
        <v>164</v>
      </c>
      <c r="AU354" s="234" t="s">
        <v>84</v>
      </c>
      <c r="AV354" s="13" t="s">
        <v>84</v>
      </c>
      <c r="AW354" s="13" t="s">
        <v>34</v>
      </c>
      <c r="AX354" s="13" t="s">
        <v>74</v>
      </c>
      <c r="AY354" s="234" t="s">
        <v>154</v>
      </c>
    </row>
    <row r="355" spans="1:65" s="2" customFormat="1" ht="16.5" customHeight="1">
      <c r="A355" s="38"/>
      <c r="B355" s="39"/>
      <c r="C355" s="205" t="s">
        <v>552</v>
      </c>
      <c r="D355" s="205" t="s">
        <v>156</v>
      </c>
      <c r="E355" s="206" t="s">
        <v>553</v>
      </c>
      <c r="F355" s="207" t="s">
        <v>554</v>
      </c>
      <c r="G355" s="208" t="s">
        <v>93</v>
      </c>
      <c r="H355" s="209">
        <v>536.74</v>
      </c>
      <c r="I355" s="210"/>
      <c r="J355" s="211">
        <f>ROUND(I355*H355,2)</f>
        <v>0</v>
      </c>
      <c r="K355" s="207" t="s">
        <v>159</v>
      </c>
      <c r="L355" s="44"/>
      <c r="M355" s="212" t="s">
        <v>19</v>
      </c>
      <c r="N355" s="213" t="s">
        <v>45</v>
      </c>
      <c r="O355" s="84"/>
      <c r="P355" s="214">
        <f>O355*H355</f>
        <v>0</v>
      </c>
      <c r="Q355" s="214">
        <v>0</v>
      </c>
      <c r="R355" s="214">
        <f>Q355*H355</f>
        <v>0</v>
      </c>
      <c r="S355" s="214">
        <v>0</v>
      </c>
      <c r="T355" s="215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16" t="s">
        <v>160</v>
      </c>
      <c r="AT355" s="216" t="s">
        <v>156</v>
      </c>
      <c r="AU355" s="216" t="s">
        <v>84</v>
      </c>
      <c r="AY355" s="17" t="s">
        <v>154</v>
      </c>
      <c r="BE355" s="217">
        <f>IF(N355="základní",J355,0)</f>
        <v>0</v>
      </c>
      <c r="BF355" s="217">
        <f>IF(N355="snížená",J355,0)</f>
        <v>0</v>
      </c>
      <c r="BG355" s="217">
        <f>IF(N355="zákl. přenesená",J355,0)</f>
        <v>0</v>
      </c>
      <c r="BH355" s="217">
        <f>IF(N355="sníž. přenesená",J355,0)</f>
        <v>0</v>
      </c>
      <c r="BI355" s="217">
        <f>IF(N355="nulová",J355,0)</f>
        <v>0</v>
      </c>
      <c r="BJ355" s="17" t="s">
        <v>82</v>
      </c>
      <c r="BK355" s="217">
        <f>ROUND(I355*H355,2)</f>
        <v>0</v>
      </c>
      <c r="BL355" s="17" t="s">
        <v>160</v>
      </c>
      <c r="BM355" s="216" t="s">
        <v>555</v>
      </c>
    </row>
    <row r="356" spans="1:47" s="2" customFormat="1" ht="12">
      <c r="A356" s="38"/>
      <c r="B356" s="39"/>
      <c r="C356" s="40"/>
      <c r="D356" s="218" t="s">
        <v>162</v>
      </c>
      <c r="E356" s="40"/>
      <c r="F356" s="219" t="s">
        <v>556</v>
      </c>
      <c r="G356" s="40"/>
      <c r="H356" s="40"/>
      <c r="I356" s="220"/>
      <c r="J356" s="40"/>
      <c r="K356" s="40"/>
      <c r="L356" s="44"/>
      <c r="M356" s="221"/>
      <c r="N356" s="222"/>
      <c r="O356" s="84"/>
      <c r="P356" s="84"/>
      <c r="Q356" s="84"/>
      <c r="R356" s="84"/>
      <c r="S356" s="84"/>
      <c r="T356" s="85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T356" s="17" t="s">
        <v>162</v>
      </c>
      <c r="AU356" s="17" t="s">
        <v>84</v>
      </c>
    </row>
    <row r="357" spans="1:51" s="13" customFormat="1" ht="12">
      <c r="A357" s="13"/>
      <c r="B357" s="223"/>
      <c r="C357" s="224"/>
      <c r="D357" s="225" t="s">
        <v>164</v>
      </c>
      <c r="E357" s="226" t="s">
        <v>19</v>
      </c>
      <c r="F357" s="227" t="s">
        <v>108</v>
      </c>
      <c r="G357" s="224"/>
      <c r="H357" s="228">
        <v>536.74</v>
      </c>
      <c r="I357" s="229"/>
      <c r="J357" s="224"/>
      <c r="K357" s="224"/>
      <c r="L357" s="230"/>
      <c r="M357" s="231"/>
      <c r="N357" s="232"/>
      <c r="O357" s="232"/>
      <c r="P357" s="232"/>
      <c r="Q357" s="232"/>
      <c r="R357" s="232"/>
      <c r="S357" s="232"/>
      <c r="T357" s="23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4" t="s">
        <v>164</v>
      </c>
      <c r="AU357" s="234" t="s">
        <v>84</v>
      </c>
      <c r="AV357" s="13" t="s">
        <v>84</v>
      </c>
      <c r="AW357" s="13" t="s">
        <v>34</v>
      </c>
      <c r="AX357" s="13" t="s">
        <v>74</v>
      </c>
      <c r="AY357" s="234" t="s">
        <v>154</v>
      </c>
    </row>
    <row r="358" spans="1:65" s="2" customFormat="1" ht="21.75" customHeight="1">
      <c r="A358" s="38"/>
      <c r="B358" s="39"/>
      <c r="C358" s="205" t="s">
        <v>557</v>
      </c>
      <c r="D358" s="205" t="s">
        <v>156</v>
      </c>
      <c r="E358" s="206" t="s">
        <v>558</v>
      </c>
      <c r="F358" s="207" t="s">
        <v>559</v>
      </c>
      <c r="G358" s="208" t="s">
        <v>93</v>
      </c>
      <c r="H358" s="209">
        <v>18249.16</v>
      </c>
      <c r="I358" s="210"/>
      <c r="J358" s="211">
        <f>ROUND(I358*H358,2)</f>
        <v>0</v>
      </c>
      <c r="K358" s="207" t="s">
        <v>159</v>
      </c>
      <c r="L358" s="44"/>
      <c r="M358" s="212" t="s">
        <v>19</v>
      </c>
      <c r="N358" s="213" t="s">
        <v>45</v>
      </c>
      <c r="O358" s="84"/>
      <c r="P358" s="214">
        <f>O358*H358</f>
        <v>0</v>
      </c>
      <c r="Q358" s="214">
        <v>0</v>
      </c>
      <c r="R358" s="214">
        <f>Q358*H358</f>
        <v>0</v>
      </c>
      <c r="S358" s="214">
        <v>0</v>
      </c>
      <c r="T358" s="215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16" t="s">
        <v>160</v>
      </c>
      <c r="AT358" s="216" t="s">
        <v>156</v>
      </c>
      <c r="AU358" s="216" t="s">
        <v>84</v>
      </c>
      <c r="AY358" s="17" t="s">
        <v>154</v>
      </c>
      <c r="BE358" s="217">
        <f>IF(N358="základní",J358,0)</f>
        <v>0</v>
      </c>
      <c r="BF358" s="217">
        <f>IF(N358="snížená",J358,0)</f>
        <v>0</v>
      </c>
      <c r="BG358" s="217">
        <f>IF(N358="zákl. přenesená",J358,0)</f>
        <v>0</v>
      </c>
      <c r="BH358" s="217">
        <f>IF(N358="sníž. přenesená",J358,0)</f>
        <v>0</v>
      </c>
      <c r="BI358" s="217">
        <f>IF(N358="nulová",J358,0)</f>
        <v>0</v>
      </c>
      <c r="BJ358" s="17" t="s">
        <v>82</v>
      </c>
      <c r="BK358" s="217">
        <f>ROUND(I358*H358,2)</f>
        <v>0</v>
      </c>
      <c r="BL358" s="17" t="s">
        <v>160</v>
      </c>
      <c r="BM358" s="216" t="s">
        <v>560</v>
      </c>
    </row>
    <row r="359" spans="1:47" s="2" customFormat="1" ht="12">
      <c r="A359" s="38"/>
      <c r="B359" s="39"/>
      <c r="C359" s="40"/>
      <c r="D359" s="218" t="s">
        <v>162</v>
      </c>
      <c r="E359" s="40"/>
      <c r="F359" s="219" t="s">
        <v>561</v>
      </c>
      <c r="G359" s="40"/>
      <c r="H359" s="40"/>
      <c r="I359" s="220"/>
      <c r="J359" s="40"/>
      <c r="K359" s="40"/>
      <c r="L359" s="44"/>
      <c r="M359" s="221"/>
      <c r="N359" s="222"/>
      <c r="O359" s="84"/>
      <c r="P359" s="84"/>
      <c r="Q359" s="84"/>
      <c r="R359" s="84"/>
      <c r="S359" s="84"/>
      <c r="T359" s="85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T359" s="17" t="s">
        <v>162</v>
      </c>
      <c r="AU359" s="17" t="s">
        <v>84</v>
      </c>
    </row>
    <row r="360" spans="1:51" s="13" customFormat="1" ht="12">
      <c r="A360" s="13"/>
      <c r="B360" s="223"/>
      <c r="C360" s="224"/>
      <c r="D360" s="225" t="s">
        <v>164</v>
      </c>
      <c r="E360" s="226" t="s">
        <v>19</v>
      </c>
      <c r="F360" s="227" t="s">
        <v>546</v>
      </c>
      <c r="G360" s="224"/>
      <c r="H360" s="228">
        <v>18249.16</v>
      </c>
      <c r="I360" s="229"/>
      <c r="J360" s="224"/>
      <c r="K360" s="224"/>
      <c r="L360" s="230"/>
      <c r="M360" s="231"/>
      <c r="N360" s="232"/>
      <c r="O360" s="232"/>
      <c r="P360" s="232"/>
      <c r="Q360" s="232"/>
      <c r="R360" s="232"/>
      <c r="S360" s="232"/>
      <c r="T360" s="23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4" t="s">
        <v>164</v>
      </c>
      <c r="AU360" s="234" t="s">
        <v>84</v>
      </c>
      <c r="AV360" s="13" t="s">
        <v>84</v>
      </c>
      <c r="AW360" s="13" t="s">
        <v>34</v>
      </c>
      <c r="AX360" s="13" t="s">
        <v>74</v>
      </c>
      <c r="AY360" s="234" t="s">
        <v>154</v>
      </c>
    </row>
    <row r="361" spans="1:65" s="2" customFormat="1" ht="16.5" customHeight="1">
      <c r="A361" s="38"/>
      <c r="B361" s="39"/>
      <c r="C361" s="205" t="s">
        <v>562</v>
      </c>
      <c r="D361" s="205" t="s">
        <v>156</v>
      </c>
      <c r="E361" s="206" t="s">
        <v>563</v>
      </c>
      <c r="F361" s="207" t="s">
        <v>564</v>
      </c>
      <c r="G361" s="208" t="s">
        <v>93</v>
      </c>
      <c r="H361" s="209">
        <v>536.74</v>
      </c>
      <c r="I361" s="210"/>
      <c r="J361" s="211">
        <f>ROUND(I361*H361,2)</f>
        <v>0</v>
      </c>
      <c r="K361" s="207" t="s">
        <v>159</v>
      </c>
      <c r="L361" s="44"/>
      <c r="M361" s="212" t="s">
        <v>19</v>
      </c>
      <c r="N361" s="213" t="s">
        <v>45</v>
      </c>
      <c r="O361" s="84"/>
      <c r="P361" s="214">
        <f>O361*H361</f>
        <v>0</v>
      </c>
      <c r="Q361" s="214">
        <v>0</v>
      </c>
      <c r="R361" s="214">
        <f>Q361*H361</f>
        <v>0</v>
      </c>
      <c r="S361" s="214">
        <v>0</v>
      </c>
      <c r="T361" s="215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16" t="s">
        <v>160</v>
      </c>
      <c r="AT361" s="216" t="s">
        <v>156</v>
      </c>
      <c r="AU361" s="216" t="s">
        <v>84</v>
      </c>
      <c r="AY361" s="17" t="s">
        <v>154</v>
      </c>
      <c r="BE361" s="217">
        <f>IF(N361="základní",J361,0)</f>
        <v>0</v>
      </c>
      <c r="BF361" s="217">
        <f>IF(N361="snížená",J361,0)</f>
        <v>0</v>
      </c>
      <c r="BG361" s="217">
        <f>IF(N361="zákl. přenesená",J361,0)</f>
        <v>0</v>
      </c>
      <c r="BH361" s="217">
        <f>IF(N361="sníž. přenesená",J361,0)</f>
        <v>0</v>
      </c>
      <c r="BI361" s="217">
        <f>IF(N361="nulová",J361,0)</f>
        <v>0</v>
      </c>
      <c r="BJ361" s="17" t="s">
        <v>82</v>
      </c>
      <c r="BK361" s="217">
        <f>ROUND(I361*H361,2)</f>
        <v>0</v>
      </c>
      <c r="BL361" s="17" t="s">
        <v>160</v>
      </c>
      <c r="BM361" s="216" t="s">
        <v>565</v>
      </c>
    </row>
    <row r="362" spans="1:47" s="2" customFormat="1" ht="12">
      <c r="A362" s="38"/>
      <c r="B362" s="39"/>
      <c r="C362" s="40"/>
      <c r="D362" s="218" t="s">
        <v>162</v>
      </c>
      <c r="E362" s="40"/>
      <c r="F362" s="219" t="s">
        <v>566</v>
      </c>
      <c r="G362" s="40"/>
      <c r="H362" s="40"/>
      <c r="I362" s="220"/>
      <c r="J362" s="40"/>
      <c r="K362" s="40"/>
      <c r="L362" s="44"/>
      <c r="M362" s="221"/>
      <c r="N362" s="222"/>
      <c r="O362" s="84"/>
      <c r="P362" s="84"/>
      <c r="Q362" s="84"/>
      <c r="R362" s="84"/>
      <c r="S362" s="84"/>
      <c r="T362" s="85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T362" s="17" t="s">
        <v>162</v>
      </c>
      <c r="AU362" s="17" t="s">
        <v>84</v>
      </c>
    </row>
    <row r="363" spans="1:51" s="13" customFormat="1" ht="12">
      <c r="A363" s="13"/>
      <c r="B363" s="223"/>
      <c r="C363" s="224"/>
      <c r="D363" s="225" t="s">
        <v>164</v>
      </c>
      <c r="E363" s="226" t="s">
        <v>19</v>
      </c>
      <c r="F363" s="227" t="s">
        <v>108</v>
      </c>
      <c r="G363" s="224"/>
      <c r="H363" s="228">
        <v>536.74</v>
      </c>
      <c r="I363" s="229"/>
      <c r="J363" s="224"/>
      <c r="K363" s="224"/>
      <c r="L363" s="230"/>
      <c r="M363" s="231"/>
      <c r="N363" s="232"/>
      <c r="O363" s="232"/>
      <c r="P363" s="232"/>
      <c r="Q363" s="232"/>
      <c r="R363" s="232"/>
      <c r="S363" s="232"/>
      <c r="T363" s="23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4" t="s">
        <v>164</v>
      </c>
      <c r="AU363" s="234" t="s">
        <v>84</v>
      </c>
      <c r="AV363" s="13" t="s">
        <v>84</v>
      </c>
      <c r="AW363" s="13" t="s">
        <v>34</v>
      </c>
      <c r="AX363" s="13" t="s">
        <v>74</v>
      </c>
      <c r="AY363" s="234" t="s">
        <v>154</v>
      </c>
    </row>
    <row r="364" spans="1:65" s="2" customFormat="1" ht="16.5" customHeight="1">
      <c r="A364" s="38"/>
      <c r="B364" s="39"/>
      <c r="C364" s="205" t="s">
        <v>567</v>
      </c>
      <c r="D364" s="205" t="s">
        <v>156</v>
      </c>
      <c r="E364" s="206" t="s">
        <v>568</v>
      </c>
      <c r="F364" s="207" t="s">
        <v>569</v>
      </c>
      <c r="G364" s="208" t="s">
        <v>196</v>
      </c>
      <c r="H364" s="209">
        <v>7.65</v>
      </c>
      <c r="I364" s="210"/>
      <c r="J364" s="211">
        <f>ROUND(I364*H364,2)</f>
        <v>0</v>
      </c>
      <c r="K364" s="207" t="s">
        <v>159</v>
      </c>
      <c r="L364" s="44"/>
      <c r="M364" s="212" t="s">
        <v>19</v>
      </c>
      <c r="N364" s="213" t="s">
        <v>45</v>
      </c>
      <c r="O364" s="84"/>
      <c r="P364" s="214">
        <f>O364*H364</f>
        <v>0</v>
      </c>
      <c r="Q364" s="214">
        <v>0</v>
      </c>
      <c r="R364" s="214">
        <f>Q364*H364</f>
        <v>0</v>
      </c>
      <c r="S364" s="214">
        <v>0</v>
      </c>
      <c r="T364" s="215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16" t="s">
        <v>160</v>
      </c>
      <c r="AT364" s="216" t="s">
        <v>156</v>
      </c>
      <c r="AU364" s="216" t="s">
        <v>84</v>
      </c>
      <c r="AY364" s="17" t="s">
        <v>154</v>
      </c>
      <c r="BE364" s="217">
        <f>IF(N364="základní",J364,0)</f>
        <v>0</v>
      </c>
      <c r="BF364" s="217">
        <f>IF(N364="snížená",J364,0)</f>
        <v>0</v>
      </c>
      <c r="BG364" s="217">
        <f>IF(N364="zákl. přenesená",J364,0)</f>
        <v>0</v>
      </c>
      <c r="BH364" s="217">
        <f>IF(N364="sníž. přenesená",J364,0)</f>
        <v>0</v>
      </c>
      <c r="BI364" s="217">
        <f>IF(N364="nulová",J364,0)</f>
        <v>0</v>
      </c>
      <c r="BJ364" s="17" t="s">
        <v>82</v>
      </c>
      <c r="BK364" s="217">
        <f>ROUND(I364*H364,2)</f>
        <v>0</v>
      </c>
      <c r="BL364" s="17" t="s">
        <v>160</v>
      </c>
      <c r="BM364" s="216" t="s">
        <v>570</v>
      </c>
    </row>
    <row r="365" spans="1:47" s="2" customFormat="1" ht="12">
      <c r="A365" s="38"/>
      <c r="B365" s="39"/>
      <c r="C365" s="40"/>
      <c r="D365" s="218" t="s">
        <v>162</v>
      </c>
      <c r="E365" s="40"/>
      <c r="F365" s="219" t="s">
        <v>571</v>
      </c>
      <c r="G365" s="40"/>
      <c r="H365" s="40"/>
      <c r="I365" s="220"/>
      <c r="J365" s="40"/>
      <c r="K365" s="40"/>
      <c r="L365" s="44"/>
      <c r="M365" s="221"/>
      <c r="N365" s="222"/>
      <c r="O365" s="84"/>
      <c r="P365" s="84"/>
      <c r="Q365" s="84"/>
      <c r="R365" s="84"/>
      <c r="S365" s="84"/>
      <c r="T365" s="85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T365" s="17" t="s">
        <v>162</v>
      </c>
      <c r="AU365" s="17" t="s">
        <v>84</v>
      </c>
    </row>
    <row r="366" spans="1:51" s="13" customFormat="1" ht="12">
      <c r="A366" s="13"/>
      <c r="B366" s="223"/>
      <c r="C366" s="224"/>
      <c r="D366" s="225" t="s">
        <v>164</v>
      </c>
      <c r="E366" s="226" t="s">
        <v>19</v>
      </c>
      <c r="F366" s="227" t="s">
        <v>572</v>
      </c>
      <c r="G366" s="224"/>
      <c r="H366" s="228">
        <v>7.65</v>
      </c>
      <c r="I366" s="229"/>
      <c r="J366" s="224"/>
      <c r="K366" s="224"/>
      <c r="L366" s="230"/>
      <c r="M366" s="231"/>
      <c r="N366" s="232"/>
      <c r="O366" s="232"/>
      <c r="P366" s="232"/>
      <c r="Q366" s="232"/>
      <c r="R366" s="232"/>
      <c r="S366" s="232"/>
      <c r="T366" s="23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4" t="s">
        <v>164</v>
      </c>
      <c r="AU366" s="234" t="s">
        <v>84</v>
      </c>
      <c r="AV366" s="13" t="s">
        <v>84</v>
      </c>
      <c r="AW366" s="13" t="s">
        <v>34</v>
      </c>
      <c r="AX366" s="13" t="s">
        <v>74</v>
      </c>
      <c r="AY366" s="234" t="s">
        <v>154</v>
      </c>
    </row>
    <row r="367" spans="1:65" s="2" customFormat="1" ht="24.15" customHeight="1">
      <c r="A367" s="38"/>
      <c r="B367" s="39"/>
      <c r="C367" s="205" t="s">
        <v>573</v>
      </c>
      <c r="D367" s="205" t="s">
        <v>156</v>
      </c>
      <c r="E367" s="206" t="s">
        <v>574</v>
      </c>
      <c r="F367" s="207" t="s">
        <v>575</v>
      </c>
      <c r="G367" s="208" t="s">
        <v>196</v>
      </c>
      <c r="H367" s="209">
        <v>260.1</v>
      </c>
      <c r="I367" s="210"/>
      <c r="J367" s="211">
        <f>ROUND(I367*H367,2)</f>
        <v>0</v>
      </c>
      <c r="K367" s="207" t="s">
        <v>159</v>
      </c>
      <c r="L367" s="44"/>
      <c r="M367" s="212" t="s">
        <v>19</v>
      </c>
      <c r="N367" s="213" t="s">
        <v>45</v>
      </c>
      <c r="O367" s="84"/>
      <c r="P367" s="214">
        <f>O367*H367</f>
        <v>0</v>
      </c>
      <c r="Q367" s="214">
        <v>0</v>
      </c>
      <c r="R367" s="214">
        <f>Q367*H367</f>
        <v>0</v>
      </c>
      <c r="S367" s="214">
        <v>0</v>
      </c>
      <c r="T367" s="215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16" t="s">
        <v>160</v>
      </c>
      <c r="AT367" s="216" t="s">
        <v>156</v>
      </c>
      <c r="AU367" s="216" t="s">
        <v>84</v>
      </c>
      <c r="AY367" s="17" t="s">
        <v>154</v>
      </c>
      <c r="BE367" s="217">
        <f>IF(N367="základní",J367,0)</f>
        <v>0</v>
      </c>
      <c r="BF367" s="217">
        <f>IF(N367="snížená",J367,0)</f>
        <v>0</v>
      </c>
      <c r="BG367" s="217">
        <f>IF(N367="zákl. přenesená",J367,0)</f>
        <v>0</v>
      </c>
      <c r="BH367" s="217">
        <f>IF(N367="sníž. přenesená",J367,0)</f>
        <v>0</v>
      </c>
      <c r="BI367" s="217">
        <f>IF(N367="nulová",J367,0)</f>
        <v>0</v>
      </c>
      <c r="BJ367" s="17" t="s">
        <v>82</v>
      </c>
      <c r="BK367" s="217">
        <f>ROUND(I367*H367,2)</f>
        <v>0</v>
      </c>
      <c r="BL367" s="17" t="s">
        <v>160</v>
      </c>
      <c r="BM367" s="216" t="s">
        <v>576</v>
      </c>
    </row>
    <row r="368" spans="1:47" s="2" customFormat="1" ht="12">
      <c r="A368" s="38"/>
      <c r="B368" s="39"/>
      <c r="C368" s="40"/>
      <c r="D368" s="218" t="s">
        <v>162</v>
      </c>
      <c r="E368" s="40"/>
      <c r="F368" s="219" t="s">
        <v>577</v>
      </c>
      <c r="G368" s="40"/>
      <c r="H368" s="40"/>
      <c r="I368" s="220"/>
      <c r="J368" s="40"/>
      <c r="K368" s="40"/>
      <c r="L368" s="44"/>
      <c r="M368" s="221"/>
      <c r="N368" s="222"/>
      <c r="O368" s="84"/>
      <c r="P368" s="84"/>
      <c r="Q368" s="84"/>
      <c r="R368" s="84"/>
      <c r="S368" s="84"/>
      <c r="T368" s="85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T368" s="17" t="s">
        <v>162</v>
      </c>
      <c r="AU368" s="17" t="s">
        <v>84</v>
      </c>
    </row>
    <row r="369" spans="1:51" s="13" customFormat="1" ht="12">
      <c r="A369" s="13"/>
      <c r="B369" s="223"/>
      <c r="C369" s="224"/>
      <c r="D369" s="225" t="s">
        <v>164</v>
      </c>
      <c r="E369" s="224"/>
      <c r="F369" s="227" t="s">
        <v>578</v>
      </c>
      <c r="G369" s="224"/>
      <c r="H369" s="228">
        <v>260.1</v>
      </c>
      <c r="I369" s="229"/>
      <c r="J369" s="224"/>
      <c r="K369" s="224"/>
      <c r="L369" s="230"/>
      <c r="M369" s="231"/>
      <c r="N369" s="232"/>
      <c r="O369" s="232"/>
      <c r="P369" s="232"/>
      <c r="Q369" s="232"/>
      <c r="R369" s="232"/>
      <c r="S369" s="232"/>
      <c r="T369" s="23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4" t="s">
        <v>164</v>
      </c>
      <c r="AU369" s="234" t="s">
        <v>84</v>
      </c>
      <c r="AV369" s="13" t="s">
        <v>84</v>
      </c>
      <c r="AW369" s="13" t="s">
        <v>4</v>
      </c>
      <c r="AX369" s="13" t="s">
        <v>82</v>
      </c>
      <c r="AY369" s="234" t="s">
        <v>154</v>
      </c>
    </row>
    <row r="370" spans="1:65" s="2" customFormat="1" ht="16.5" customHeight="1">
      <c r="A370" s="38"/>
      <c r="B370" s="39"/>
      <c r="C370" s="205" t="s">
        <v>579</v>
      </c>
      <c r="D370" s="205" t="s">
        <v>156</v>
      </c>
      <c r="E370" s="206" t="s">
        <v>580</v>
      </c>
      <c r="F370" s="207" t="s">
        <v>581</v>
      </c>
      <c r="G370" s="208" t="s">
        <v>196</v>
      </c>
      <c r="H370" s="209">
        <v>7.65</v>
      </c>
      <c r="I370" s="210"/>
      <c r="J370" s="211">
        <f>ROUND(I370*H370,2)</f>
        <v>0</v>
      </c>
      <c r="K370" s="207" t="s">
        <v>159</v>
      </c>
      <c r="L370" s="44"/>
      <c r="M370" s="212" t="s">
        <v>19</v>
      </c>
      <c r="N370" s="213" t="s">
        <v>45</v>
      </c>
      <c r="O370" s="84"/>
      <c r="P370" s="214">
        <f>O370*H370</f>
        <v>0</v>
      </c>
      <c r="Q370" s="214">
        <v>0</v>
      </c>
      <c r="R370" s="214">
        <f>Q370*H370</f>
        <v>0</v>
      </c>
      <c r="S370" s="214">
        <v>0</v>
      </c>
      <c r="T370" s="215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16" t="s">
        <v>160</v>
      </c>
      <c r="AT370" s="216" t="s">
        <v>156</v>
      </c>
      <c r="AU370" s="216" t="s">
        <v>84</v>
      </c>
      <c r="AY370" s="17" t="s">
        <v>154</v>
      </c>
      <c r="BE370" s="217">
        <f>IF(N370="základní",J370,0)</f>
        <v>0</v>
      </c>
      <c r="BF370" s="217">
        <f>IF(N370="snížená",J370,0)</f>
        <v>0</v>
      </c>
      <c r="BG370" s="217">
        <f>IF(N370="zákl. přenesená",J370,0)</f>
        <v>0</v>
      </c>
      <c r="BH370" s="217">
        <f>IF(N370="sníž. přenesená",J370,0)</f>
        <v>0</v>
      </c>
      <c r="BI370" s="217">
        <f>IF(N370="nulová",J370,0)</f>
        <v>0</v>
      </c>
      <c r="BJ370" s="17" t="s">
        <v>82</v>
      </c>
      <c r="BK370" s="217">
        <f>ROUND(I370*H370,2)</f>
        <v>0</v>
      </c>
      <c r="BL370" s="17" t="s">
        <v>160</v>
      </c>
      <c r="BM370" s="216" t="s">
        <v>582</v>
      </c>
    </row>
    <row r="371" spans="1:47" s="2" customFormat="1" ht="12">
      <c r="A371" s="38"/>
      <c r="B371" s="39"/>
      <c r="C371" s="40"/>
      <c r="D371" s="218" t="s">
        <v>162</v>
      </c>
      <c r="E371" s="40"/>
      <c r="F371" s="219" t="s">
        <v>583</v>
      </c>
      <c r="G371" s="40"/>
      <c r="H371" s="40"/>
      <c r="I371" s="220"/>
      <c r="J371" s="40"/>
      <c r="K371" s="40"/>
      <c r="L371" s="44"/>
      <c r="M371" s="221"/>
      <c r="N371" s="222"/>
      <c r="O371" s="84"/>
      <c r="P371" s="84"/>
      <c r="Q371" s="84"/>
      <c r="R371" s="84"/>
      <c r="S371" s="84"/>
      <c r="T371" s="85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T371" s="17" t="s">
        <v>162</v>
      </c>
      <c r="AU371" s="17" t="s">
        <v>84</v>
      </c>
    </row>
    <row r="372" spans="1:65" s="2" customFormat="1" ht="24.15" customHeight="1">
      <c r="A372" s="38"/>
      <c r="B372" s="39"/>
      <c r="C372" s="205" t="s">
        <v>584</v>
      </c>
      <c r="D372" s="205" t="s">
        <v>156</v>
      </c>
      <c r="E372" s="206" t="s">
        <v>585</v>
      </c>
      <c r="F372" s="207" t="s">
        <v>586</v>
      </c>
      <c r="G372" s="208" t="s">
        <v>480</v>
      </c>
      <c r="H372" s="209">
        <v>4</v>
      </c>
      <c r="I372" s="210"/>
      <c r="J372" s="211">
        <f>ROUND(I372*H372,2)</f>
        <v>0</v>
      </c>
      <c r="K372" s="207" t="s">
        <v>159</v>
      </c>
      <c r="L372" s="44"/>
      <c r="M372" s="212" t="s">
        <v>19</v>
      </c>
      <c r="N372" s="213" t="s">
        <v>45</v>
      </c>
      <c r="O372" s="84"/>
      <c r="P372" s="214">
        <f>O372*H372</f>
        <v>0</v>
      </c>
      <c r="Q372" s="214">
        <v>0.00468</v>
      </c>
      <c r="R372" s="214">
        <f>Q372*H372</f>
        <v>0.01872</v>
      </c>
      <c r="S372" s="214">
        <v>0</v>
      </c>
      <c r="T372" s="215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16" t="s">
        <v>160</v>
      </c>
      <c r="AT372" s="216" t="s">
        <v>156</v>
      </c>
      <c r="AU372" s="216" t="s">
        <v>84</v>
      </c>
      <c r="AY372" s="17" t="s">
        <v>154</v>
      </c>
      <c r="BE372" s="217">
        <f>IF(N372="základní",J372,0)</f>
        <v>0</v>
      </c>
      <c r="BF372" s="217">
        <f>IF(N372="snížená",J372,0)</f>
        <v>0</v>
      </c>
      <c r="BG372" s="217">
        <f>IF(N372="zákl. přenesená",J372,0)</f>
        <v>0</v>
      </c>
      <c r="BH372" s="217">
        <f>IF(N372="sníž. přenesená",J372,0)</f>
        <v>0</v>
      </c>
      <c r="BI372" s="217">
        <f>IF(N372="nulová",J372,0)</f>
        <v>0</v>
      </c>
      <c r="BJ372" s="17" t="s">
        <v>82</v>
      </c>
      <c r="BK372" s="217">
        <f>ROUND(I372*H372,2)</f>
        <v>0</v>
      </c>
      <c r="BL372" s="17" t="s">
        <v>160</v>
      </c>
      <c r="BM372" s="216" t="s">
        <v>587</v>
      </c>
    </row>
    <row r="373" spans="1:47" s="2" customFormat="1" ht="12">
      <c r="A373" s="38"/>
      <c r="B373" s="39"/>
      <c r="C373" s="40"/>
      <c r="D373" s="218" t="s">
        <v>162</v>
      </c>
      <c r="E373" s="40"/>
      <c r="F373" s="219" t="s">
        <v>588</v>
      </c>
      <c r="G373" s="40"/>
      <c r="H373" s="40"/>
      <c r="I373" s="220"/>
      <c r="J373" s="40"/>
      <c r="K373" s="40"/>
      <c r="L373" s="44"/>
      <c r="M373" s="221"/>
      <c r="N373" s="222"/>
      <c r="O373" s="84"/>
      <c r="P373" s="84"/>
      <c r="Q373" s="84"/>
      <c r="R373" s="84"/>
      <c r="S373" s="84"/>
      <c r="T373" s="85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T373" s="17" t="s">
        <v>162</v>
      </c>
      <c r="AU373" s="17" t="s">
        <v>84</v>
      </c>
    </row>
    <row r="374" spans="1:65" s="2" customFormat="1" ht="16.5" customHeight="1">
      <c r="A374" s="38"/>
      <c r="B374" s="39"/>
      <c r="C374" s="235" t="s">
        <v>589</v>
      </c>
      <c r="D374" s="235" t="s">
        <v>272</v>
      </c>
      <c r="E374" s="236" t="s">
        <v>590</v>
      </c>
      <c r="F374" s="237" t="s">
        <v>591</v>
      </c>
      <c r="G374" s="238" t="s">
        <v>480</v>
      </c>
      <c r="H374" s="239">
        <v>4</v>
      </c>
      <c r="I374" s="240"/>
      <c r="J374" s="241">
        <f>ROUND(I374*H374,2)</f>
        <v>0</v>
      </c>
      <c r="K374" s="237" t="s">
        <v>19</v>
      </c>
      <c r="L374" s="242"/>
      <c r="M374" s="243" t="s">
        <v>19</v>
      </c>
      <c r="N374" s="244" t="s">
        <v>45</v>
      </c>
      <c r="O374" s="84"/>
      <c r="P374" s="214">
        <f>O374*H374</f>
        <v>0</v>
      </c>
      <c r="Q374" s="214">
        <v>0.003</v>
      </c>
      <c r="R374" s="214">
        <f>Q374*H374</f>
        <v>0.012</v>
      </c>
      <c r="S374" s="214">
        <v>0</v>
      </c>
      <c r="T374" s="215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16" t="s">
        <v>208</v>
      </c>
      <c r="AT374" s="216" t="s">
        <v>272</v>
      </c>
      <c r="AU374" s="216" t="s">
        <v>84</v>
      </c>
      <c r="AY374" s="17" t="s">
        <v>154</v>
      </c>
      <c r="BE374" s="217">
        <f>IF(N374="základní",J374,0)</f>
        <v>0</v>
      </c>
      <c r="BF374" s="217">
        <f>IF(N374="snížená",J374,0)</f>
        <v>0</v>
      </c>
      <c r="BG374" s="217">
        <f>IF(N374="zákl. přenesená",J374,0)</f>
        <v>0</v>
      </c>
      <c r="BH374" s="217">
        <f>IF(N374="sníž. přenesená",J374,0)</f>
        <v>0</v>
      </c>
      <c r="BI374" s="217">
        <f>IF(N374="nulová",J374,0)</f>
        <v>0</v>
      </c>
      <c r="BJ374" s="17" t="s">
        <v>82</v>
      </c>
      <c r="BK374" s="217">
        <f>ROUND(I374*H374,2)</f>
        <v>0</v>
      </c>
      <c r="BL374" s="17" t="s">
        <v>160</v>
      </c>
      <c r="BM374" s="216" t="s">
        <v>592</v>
      </c>
    </row>
    <row r="375" spans="1:65" s="2" customFormat="1" ht="33" customHeight="1">
      <c r="A375" s="38"/>
      <c r="B375" s="39"/>
      <c r="C375" s="205" t="s">
        <v>593</v>
      </c>
      <c r="D375" s="205" t="s">
        <v>156</v>
      </c>
      <c r="E375" s="206" t="s">
        <v>594</v>
      </c>
      <c r="F375" s="207" t="s">
        <v>595</v>
      </c>
      <c r="G375" s="208" t="s">
        <v>480</v>
      </c>
      <c r="H375" s="209">
        <v>3</v>
      </c>
      <c r="I375" s="210"/>
      <c r="J375" s="211">
        <f>ROUND(I375*H375,2)</f>
        <v>0</v>
      </c>
      <c r="K375" s="207" t="s">
        <v>159</v>
      </c>
      <c r="L375" s="44"/>
      <c r="M375" s="212" t="s">
        <v>19</v>
      </c>
      <c r="N375" s="213" t="s">
        <v>45</v>
      </c>
      <c r="O375" s="84"/>
      <c r="P375" s="214">
        <f>O375*H375</f>
        <v>0</v>
      </c>
      <c r="Q375" s="214">
        <v>0.0117</v>
      </c>
      <c r="R375" s="214">
        <f>Q375*H375</f>
        <v>0.0351</v>
      </c>
      <c r="S375" s="214">
        <v>0</v>
      </c>
      <c r="T375" s="215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16" t="s">
        <v>160</v>
      </c>
      <c r="AT375" s="216" t="s">
        <v>156</v>
      </c>
      <c r="AU375" s="216" t="s">
        <v>84</v>
      </c>
      <c r="AY375" s="17" t="s">
        <v>154</v>
      </c>
      <c r="BE375" s="217">
        <f>IF(N375="základní",J375,0)</f>
        <v>0</v>
      </c>
      <c r="BF375" s="217">
        <f>IF(N375="snížená",J375,0)</f>
        <v>0</v>
      </c>
      <c r="BG375" s="217">
        <f>IF(N375="zákl. přenesená",J375,0)</f>
        <v>0</v>
      </c>
      <c r="BH375" s="217">
        <f>IF(N375="sníž. přenesená",J375,0)</f>
        <v>0</v>
      </c>
      <c r="BI375" s="217">
        <f>IF(N375="nulová",J375,0)</f>
        <v>0</v>
      </c>
      <c r="BJ375" s="17" t="s">
        <v>82</v>
      </c>
      <c r="BK375" s="217">
        <f>ROUND(I375*H375,2)</f>
        <v>0</v>
      </c>
      <c r="BL375" s="17" t="s">
        <v>160</v>
      </c>
      <c r="BM375" s="216" t="s">
        <v>596</v>
      </c>
    </row>
    <row r="376" spans="1:47" s="2" customFormat="1" ht="12">
      <c r="A376" s="38"/>
      <c r="B376" s="39"/>
      <c r="C376" s="40"/>
      <c r="D376" s="218" t="s">
        <v>162</v>
      </c>
      <c r="E376" s="40"/>
      <c r="F376" s="219" t="s">
        <v>597</v>
      </c>
      <c r="G376" s="40"/>
      <c r="H376" s="40"/>
      <c r="I376" s="220"/>
      <c r="J376" s="40"/>
      <c r="K376" s="40"/>
      <c r="L376" s="44"/>
      <c r="M376" s="221"/>
      <c r="N376" s="222"/>
      <c r="O376" s="84"/>
      <c r="P376" s="84"/>
      <c r="Q376" s="84"/>
      <c r="R376" s="84"/>
      <c r="S376" s="84"/>
      <c r="T376" s="85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T376" s="17" t="s">
        <v>162</v>
      </c>
      <c r="AU376" s="17" t="s">
        <v>84</v>
      </c>
    </row>
    <row r="377" spans="1:47" s="2" customFormat="1" ht="12">
      <c r="A377" s="38"/>
      <c r="B377" s="39"/>
      <c r="C377" s="40"/>
      <c r="D377" s="225" t="s">
        <v>276</v>
      </c>
      <c r="E377" s="40"/>
      <c r="F377" s="245" t="s">
        <v>598</v>
      </c>
      <c r="G377" s="40"/>
      <c r="H377" s="40"/>
      <c r="I377" s="220"/>
      <c r="J377" s="40"/>
      <c r="K377" s="40"/>
      <c r="L377" s="44"/>
      <c r="M377" s="221"/>
      <c r="N377" s="222"/>
      <c r="O377" s="84"/>
      <c r="P377" s="84"/>
      <c r="Q377" s="84"/>
      <c r="R377" s="84"/>
      <c r="S377" s="84"/>
      <c r="T377" s="85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T377" s="17" t="s">
        <v>276</v>
      </c>
      <c r="AU377" s="17" t="s">
        <v>84</v>
      </c>
    </row>
    <row r="378" spans="1:65" s="2" customFormat="1" ht="16.5" customHeight="1">
      <c r="A378" s="38"/>
      <c r="B378" s="39"/>
      <c r="C378" s="205" t="s">
        <v>599</v>
      </c>
      <c r="D378" s="205" t="s">
        <v>156</v>
      </c>
      <c r="E378" s="206" t="s">
        <v>600</v>
      </c>
      <c r="F378" s="207" t="s">
        <v>601</v>
      </c>
      <c r="G378" s="208" t="s">
        <v>93</v>
      </c>
      <c r="H378" s="209">
        <v>4.2</v>
      </c>
      <c r="I378" s="210"/>
      <c r="J378" s="211">
        <f>ROUND(I378*H378,2)</f>
        <v>0</v>
      </c>
      <c r="K378" s="207" t="s">
        <v>159</v>
      </c>
      <c r="L378" s="44"/>
      <c r="M378" s="212" t="s">
        <v>19</v>
      </c>
      <c r="N378" s="213" t="s">
        <v>45</v>
      </c>
      <c r="O378" s="84"/>
      <c r="P378" s="214">
        <f>O378*H378</f>
        <v>0</v>
      </c>
      <c r="Q378" s="214">
        <v>0</v>
      </c>
      <c r="R378" s="214">
        <f>Q378*H378</f>
        <v>0</v>
      </c>
      <c r="S378" s="214">
        <v>0.055</v>
      </c>
      <c r="T378" s="215">
        <f>S378*H378</f>
        <v>0.231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16" t="s">
        <v>160</v>
      </c>
      <c r="AT378" s="216" t="s">
        <v>156</v>
      </c>
      <c r="AU378" s="216" t="s">
        <v>84</v>
      </c>
      <c r="AY378" s="17" t="s">
        <v>154</v>
      </c>
      <c r="BE378" s="217">
        <f>IF(N378="základní",J378,0)</f>
        <v>0</v>
      </c>
      <c r="BF378" s="217">
        <f>IF(N378="snížená",J378,0)</f>
        <v>0</v>
      </c>
      <c r="BG378" s="217">
        <f>IF(N378="zákl. přenesená",J378,0)</f>
        <v>0</v>
      </c>
      <c r="BH378" s="217">
        <f>IF(N378="sníž. přenesená",J378,0)</f>
        <v>0</v>
      </c>
      <c r="BI378" s="217">
        <f>IF(N378="nulová",J378,0)</f>
        <v>0</v>
      </c>
      <c r="BJ378" s="17" t="s">
        <v>82</v>
      </c>
      <c r="BK378" s="217">
        <f>ROUND(I378*H378,2)</f>
        <v>0</v>
      </c>
      <c r="BL378" s="17" t="s">
        <v>160</v>
      </c>
      <c r="BM378" s="216" t="s">
        <v>602</v>
      </c>
    </row>
    <row r="379" spans="1:47" s="2" customFormat="1" ht="12">
      <c r="A379" s="38"/>
      <c r="B379" s="39"/>
      <c r="C379" s="40"/>
      <c r="D379" s="218" t="s">
        <v>162</v>
      </c>
      <c r="E379" s="40"/>
      <c r="F379" s="219" t="s">
        <v>603</v>
      </c>
      <c r="G379" s="40"/>
      <c r="H379" s="40"/>
      <c r="I379" s="220"/>
      <c r="J379" s="40"/>
      <c r="K379" s="40"/>
      <c r="L379" s="44"/>
      <c r="M379" s="221"/>
      <c r="N379" s="222"/>
      <c r="O379" s="84"/>
      <c r="P379" s="84"/>
      <c r="Q379" s="84"/>
      <c r="R379" s="84"/>
      <c r="S379" s="84"/>
      <c r="T379" s="85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T379" s="17" t="s">
        <v>162</v>
      </c>
      <c r="AU379" s="17" t="s">
        <v>84</v>
      </c>
    </row>
    <row r="380" spans="1:51" s="13" customFormat="1" ht="12">
      <c r="A380" s="13"/>
      <c r="B380" s="223"/>
      <c r="C380" s="224"/>
      <c r="D380" s="225" t="s">
        <v>164</v>
      </c>
      <c r="E380" s="226" t="s">
        <v>19</v>
      </c>
      <c r="F380" s="227" t="s">
        <v>604</v>
      </c>
      <c r="G380" s="224"/>
      <c r="H380" s="228">
        <v>4.2</v>
      </c>
      <c r="I380" s="229"/>
      <c r="J380" s="224"/>
      <c r="K380" s="224"/>
      <c r="L380" s="230"/>
      <c r="M380" s="231"/>
      <c r="N380" s="232"/>
      <c r="O380" s="232"/>
      <c r="P380" s="232"/>
      <c r="Q380" s="232"/>
      <c r="R380" s="232"/>
      <c r="S380" s="232"/>
      <c r="T380" s="23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4" t="s">
        <v>164</v>
      </c>
      <c r="AU380" s="234" t="s">
        <v>84</v>
      </c>
      <c r="AV380" s="13" t="s">
        <v>84</v>
      </c>
      <c r="AW380" s="13" t="s">
        <v>34</v>
      </c>
      <c r="AX380" s="13" t="s">
        <v>74</v>
      </c>
      <c r="AY380" s="234" t="s">
        <v>154</v>
      </c>
    </row>
    <row r="381" spans="1:65" s="2" customFormat="1" ht="37.8" customHeight="1">
      <c r="A381" s="38"/>
      <c r="B381" s="39"/>
      <c r="C381" s="205" t="s">
        <v>605</v>
      </c>
      <c r="D381" s="205" t="s">
        <v>156</v>
      </c>
      <c r="E381" s="206" t="s">
        <v>606</v>
      </c>
      <c r="F381" s="207" t="s">
        <v>607</v>
      </c>
      <c r="G381" s="208" t="s">
        <v>196</v>
      </c>
      <c r="H381" s="209">
        <v>1</v>
      </c>
      <c r="I381" s="210"/>
      <c r="J381" s="211">
        <f>ROUND(I381*H381,2)</f>
        <v>0</v>
      </c>
      <c r="K381" s="207" t="s">
        <v>159</v>
      </c>
      <c r="L381" s="44"/>
      <c r="M381" s="212" t="s">
        <v>19</v>
      </c>
      <c r="N381" s="213" t="s">
        <v>45</v>
      </c>
      <c r="O381" s="84"/>
      <c r="P381" s="214">
        <f>O381*H381</f>
        <v>0</v>
      </c>
      <c r="Q381" s="214">
        <v>0</v>
      </c>
      <c r="R381" s="214">
        <f>Q381*H381</f>
        <v>0</v>
      </c>
      <c r="S381" s="214">
        <v>0.9</v>
      </c>
      <c r="T381" s="215">
        <f>S381*H381</f>
        <v>0.9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16" t="s">
        <v>160</v>
      </c>
      <c r="AT381" s="216" t="s">
        <v>156</v>
      </c>
      <c r="AU381" s="216" t="s">
        <v>84</v>
      </c>
      <c r="AY381" s="17" t="s">
        <v>154</v>
      </c>
      <c r="BE381" s="217">
        <f>IF(N381="základní",J381,0)</f>
        <v>0</v>
      </c>
      <c r="BF381" s="217">
        <f>IF(N381="snížená",J381,0)</f>
        <v>0</v>
      </c>
      <c r="BG381" s="217">
        <f>IF(N381="zákl. přenesená",J381,0)</f>
        <v>0</v>
      </c>
      <c r="BH381" s="217">
        <f>IF(N381="sníž. přenesená",J381,0)</f>
        <v>0</v>
      </c>
      <c r="BI381" s="217">
        <f>IF(N381="nulová",J381,0)</f>
        <v>0</v>
      </c>
      <c r="BJ381" s="17" t="s">
        <v>82</v>
      </c>
      <c r="BK381" s="217">
        <f>ROUND(I381*H381,2)</f>
        <v>0</v>
      </c>
      <c r="BL381" s="17" t="s">
        <v>160</v>
      </c>
      <c r="BM381" s="216" t="s">
        <v>608</v>
      </c>
    </row>
    <row r="382" spans="1:47" s="2" customFormat="1" ht="12">
      <c r="A382" s="38"/>
      <c r="B382" s="39"/>
      <c r="C382" s="40"/>
      <c r="D382" s="218" t="s">
        <v>162</v>
      </c>
      <c r="E382" s="40"/>
      <c r="F382" s="219" t="s">
        <v>609</v>
      </c>
      <c r="G382" s="40"/>
      <c r="H382" s="40"/>
      <c r="I382" s="220"/>
      <c r="J382" s="40"/>
      <c r="K382" s="40"/>
      <c r="L382" s="44"/>
      <c r="M382" s="221"/>
      <c r="N382" s="222"/>
      <c r="O382" s="84"/>
      <c r="P382" s="84"/>
      <c r="Q382" s="84"/>
      <c r="R382" s="84"/>
      <c r="S382" s="84"/>
      <c r="T382" s="85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T382" s="17" t="s">
        <v>162</v>
      </c>
      <c r="AU382" s="17" t="s">
        <v>84</v>
      </c>
    </row>
    <row r="383" spans="1:65" s="2" customFormat="1" ht="24.15" customHeight="1">
      <c r="A383" s="38"/>
      <c r="B383" s="39"/>
      <c r="C383" s="205" t="s">
        <v>610</v>
      </c>
      <c r="D383" s="205" t="s">
        <v>156</v>
      </c>
      <c r="E383" s="206" t="s">
        <v>611</v>
      </c>
      <c r="F383" s="207" t="s">
        <v>612</v>
      </c>
      <c r="G383" s="208" t="s">
        <v>93</v>
      </c>
      <c r="H383" s="209">
        <v>8.3</v>
      </c>
      <c r="I383" s="210"/>
      <c r="J383" s="211">
        <f>ROUND(I383*H383,2)</f>
        <v>0</v>
      </c>
      <c r="K383" s="207" t="s">
        <v>159</v>
      </c>
      <c r="L383" s="44"/>
      <c r="M383" s="212" t="s">
        <v>19</v>
      </c>
      <c r="N383" s="213" t="s">
        <v>45</v>
      </c>
      <c r="O383" s="84"/>
      <c r="P383" s="214">
        <f>O383*H383</f>
        <v>0</v>
      </c>
      <c r="Q383" s="214">
        <v>0</v>
      </c>
      <c r="R383" s="214">
        <f>Q383*H383</f>
        <v>0</v>
      </c>
      <c r="S383" s="214">
        <v>0.065</v>
      </c>
      <c r="T383" s="215">
        <f>S383*H383</f>
        <v>0.5395000000000001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16" t="s">
        <v>160</v>
      </c>
      <c r="AT383" s="216" t="s">
        <v>156</v>
      </c>
      <c r="AU383" s="216" t="s">
        <v>84</v>
      </c>
      <c r="AY383" s="17" t="s">
        <v>154</v>
      </c>
      <c r="BE383" s="217">
        <f>IF(N383="základní",J383,0)</f>
        <v>0</v>
      </c>
      <c r="BF383" s="217">
        <f>IF(N383="snížená",J383,0)</f>
        <v>0</v>
      </c>
      <c r="BG383" s="217">
        <f>IF(N383="zákl. přenesená",J383,0)</f>
        <v>0</v>
      </c>
      <c r="BH383" s="217">
        <f>IF(N383="sníž. přenesená",J383,0)</f>
        <v>0</v>
      </c>
      <c r="BI383" s="217">
        <f>IF(N383="nulová",J383,0)</f>
        <v>0</v>
      </c>
      <c r="BJ383" s="17" t="s">
        <v>82</v>
      </c>
      <c r="BK383" s="217">
        <f>ROUND(I383*H383,2)</f>
        <v>0</v>
      </c>
      <c r="BL383" s="17" t="s">
        <v>160</v>
      </c>
      <c r="BM383" s="216" t="s">
        <v>613</v>
      </c>
    </row>
    <row r="384" spans="1:47" s="2" customFormat="1" ht="12">
      <c r="A384" s="38"/>
      <c r="B384" s="39"/>
      <c r="C384" s="40"/>
      <c r="D384" s="218" t="s">
        <v>162</v>
      </c>
      <c r="E384" s="40"/>
      <c r="F384" s="219" t="s">
        <v>614</v>
      </c>
      <c r="G384" s="40"/>
      <c r="H384" s="40"/>
      <c r="I384" s="220"/>
      <c r="J384" s="40"/>
      <c r="K384" s="40"/>
      <c r="L384" s="44"/>
      <c r="M384" s="221"/>
      <c r="N384" s="222"/>
      <c r="O384" s="84"/>
      <c r="P384" s="84"/>
      <c r="Q384" s="84"/>
      <c r="R384" s="84"/>
      <c r="S384" s="84"/>
      <c r="T384" s="85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T384" s="17" t="s">
        <v>162</v>
      </c>
      <c r="AU384" s="17" t="s">
        <v>84</v>
      </c>
    </row>
    <row r="385" spans="1:51" s="13" customFormat="1" ht="12">
      <c r="A385" s="13"/>
      <c r="B385" s="223"/>
      <c r="C385" s="224"/>
      <c r="D385" s="225" t="s">
        <v>164</v>
      </c>
      <c r="E385" s="226" t="s">
        <v>19</v>
      </c>
      <c r="F385" s="227" t="s">
        <v>615</v>
      </c>
      <c r="G385" s="224"/>
      <c r="H385" s="228">
        <v>0.35</v>
      </c>
      <c r="I385" s="229"/>
      <c r="J385" s="224"/>
      <c r="K385" s="224"/>
      <c r="L385" s="230"/>
      <c r="M385" s="231"/>
      <c r="N385" s="232"/>
      <c r="O385" s="232"/>
      <c r="P385" s="232"/>
      <c r="Q385" s="232"/>
      <c r="R385" s="232"/>
      <c r="S385" s="232"/>
      <c r="T385" s="23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4" t="s">
        <v>164</v>
      </c>
      <c r="AU385" s="234" t="s">
        <v>84</v>
      </c>
      <c r="AV385" s="13" t="s">
        <v>84</v>
      </c>
      <c r="AW385" s="13" t="s">
        <v>34</v>
      </c>
      <c r="AX385" s="13" t="s">
        <v>74</v>
      </c>
      <c r="AY385" s="234" t="s">
        <v>154</v>
      </c>
    </row>
    <row r="386" spans="1:51" s="13" customFormat="1" ht="12">
      <c r="A386" s="13"/>
      <c r="B386" s="223"/>
      <c r="C386" s="224"/>
      <c r="D386" s="225" t="s">
        <v>164</v>
      </c>
      <c r="E386" s="226" t="s">
        <v>19</v>
      </c>
      <c r="F386" s="227" t="s">
        <v>616</v>
      </c>
      <c r="G386" s="224"/>
      <c r="H386" s="228">
        <v>4.5</v>
      </c>
      <c r="I386" s="229"/>
      <c r="J386" s="224"/>
      <c r="K386" s="224"/>
      <c r="L386" s="230"/>
      <c r="M386" s="231"/>
      <c r="N386" s="232"/>
      <c r="O386" s="232"/>
      <c r="P386" s="232"/>
      <c r="Q386" s="232"/>
      <c r="R386" s="232"/>
      <c r="S386" s="232"/>
      <c r="T386" s="23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4" t="s">
        <v>164</v>
      </c>
      <c r="AU386" s="234" t="s">
        <v>84</v>
      </c>
      <c r="AV386" s="13" t="s">
        <v>84</v>
      </c>
      <c r="AW386" s="13" t="s">
        <v>34</v>
      </c>
      <c r="AX386" s="13" t="s">
        <v>74</v>
      </c>
      <c r="AY386" s="234" t="s">
        <v>154</v>
      </c>
    </row>
    <row r="387" spans="1:51" s="13" customFormat="1" ht="12">
      <c r="A387" s="13"/>
      <c r="B387" s="223"/>
      <c r="C387" s="224"/>
      <c r="D387" s="225" t="s">
        <v>164</v>
      </c>
      <c r="E387" s="226" t="s">
        <v>19</v>
      </c>
      <c r="F387" s="227" t="s">
        <v>617</v>
      </c>
      <c r="G387" s="224"/>
      <c r="H387" s="228">
        <v>0.7</v>
      </c>
      <c r="I387" s="229"/>
      <c r="J387" s="224"/>
      <c r="K387" s="224"/>
      <c r="L387" s="230"/>
      <c r="M387" s="231"/>
      <c r="N387" s="232"/>
      <c r="O387" s="232"/>
      <c r="P387" s="232"/>
      <c r="Q387" s="232"/>
      <c r="R387" s="232"/>
      <c r="S387" s="232"/>
      <c r="T387" s="23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4" t="s">
        <v>164</v>
      </c>
      <c r="AU387" s="234" t="s">
        <v>84</v>
      </c>
      <c r="AV387" s="13" t="s">
        <v>84</v>
      </c>
      <c r="AW387" s="13" t="s">
        <v>34</v>
      </c>
      <c r="AX387" s="13" t="s">
        <v>74</v>
      </c>
      <c r="AY387" s="234" t="s">
        <v>154</v>
      </c>
    </row>
    <row r="388" spans="1:51" s="13" customFormat="1" ht="12">
      <c r="A388" s="13"/>
      <c r="B388" s="223"/>
      <c r="C388" s="224"/>
      <c r="D388" s="225" t="s">
        <v>164</v>
      </c>
      <c r="E388" s="226" t="s">
        <v>19</v>
      </c>
      <c r="F388" s="227" t="s">
        <v>618</v>
      </c>
      <c r="G388" s="224"/>
      <c r="H388" s="228">
        <v>0.5</v>
      </c>
      <c r="I388" s="229"/>
      <c r="J388" s="224"/>
      <c r="K388" s="224"/>
      <c r="L388" s="230"/>
      <c r="M388" s="231"/>
      <c r="N388" s="232"/>
      <c r="O388" s="232"/>
      <c r="P388" s="232"/>
      <c r="Q388" s="232"/>
      <c r="R388" s="232"/>
      <c r="S388" s="232"/>
      <c r="T388" s="23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4" t="s">
        <v>164</v>
      </c>
      <c r="AU388" s="234" t="s">
        <v>84</v>
      </c>
      <c r="AV388" s="13" t="s">
        <v>84</v>
      </c>
      <c r="AW388" s="13" t="s">
        <v>34</v>
      </c>
      <c r="AX388" s="13" t="s">
        <v>74</v>
      </c>
      <c r="AY388" s="234" t="s">
        <v>154</v>
      </c>
    </row>
    <row r="389" spans="1:51" s="13" customFormat="1" ht="12">
      <c r="A389" s="13"/>
      <c r="B389" s="223"/>
      <c r="C389" s="224"/>
      <c r="D389" s="225" t="s">
        <v>164</v>
      </c>
      <c r="E389" s="226" t="s">
        <v>19</v>
      </c>
      <c r="F389" s="227" t="s">
        <v>619</v>
      </c>
      <c r="G389" s="224"/>
      <c r="H389" s="228">
        <v>2.25</v>
      </c>
      <c r="I389" s="229"/>
      <c r="J389" s="224"/>
      <c r="K389" s="224"/>
      <c r="L389" s="230"/>
      <c r="M389" s="231"/>
      <c r="N389" s="232"/>
      <c r="O389" s="232"/>
      <c r="P389" s="232"/>
      <c r="Q389" s="232"/>
      <c r="R389" s="232"/>
      <c r="S389" s="232"/>
      <c r="T389" s="23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4" t="s">
        <v>164</v>
      </c>
      <c r="AU389" s="234" t="s">
        <v>84</v>
      </c>
      <c r="AV389" s="13" t="s">
        <v>84</v>
      </c>
      <c r="AW389" s="13" t="s">
        <v>34</v>
      </c>
      <c r="AX389" s="13" t="s">
        <v>74</v>
      </c>
      <c r="AY389" s="234" t="s">
        <v>154</v>
      </c>
    </row>
    <row r="390" spans="1:65" s="2" customFormat="1" ht="24.15" customHeight="1">
      <c r="A390" s="38"/>
      <c r="B390" s="39"/>
      <c r="C390" s="205" t="s">
        <v>620</v>
      </c>
      <c r="D390" s="205" t="s">
        <v>156</v>
      </c>
      <c r="E390" s="206" t="s">
        <v>621</v>
      </c>
      <c r="F390" s="207" t="s">
        <v>622</v>
      </c>
      <c r="G390" s="208" t="s">
        <v>480</v>
      </c>
      <c r="H390" s="209">
        <v>13</v>
      </c>
      <c r="I390" s="210"/>
      <c r="J390" s="211">
        <f>ROUND(I390*H390,2)</f>
        <v>0</v>
      </c>
      <c r="K390" s="207" t="s">
        <v>159</v>
      </c>
      <c r="L390" s="44"/>
      <c r="M390" s="212" t="s">
        <v>19</v>
      </c>
      <c r="N390" s="213" t="s">
        <v>45</v>
      </c>
      <c r="O390" s="84"/>
      <c r="P390" s="214">
        <f>O390*H390</f>
        <v>0</v>
      </c>
      <c r="Q390" s="214">
        <v>0</v>
      </c>
      <c r="R390" s="214">
        <f>Q390*H390</f>
        <v>0</v>
      </c>
      <c r="S390" s="214">
        <v>0.276</v>
      </c>
      <c r="T390" s="215">
        <f>S390*H390</f>
        <v>3.588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16" t="s">
        <v>160</v>
      </c>
      <c r="AT390" s="216" t="s">
        <v>156</v>
      </c>
      <c r="AU390" s="216" t="s">
        <v>84</v>
      </c>
      <c r="AY390" s="17" t="s">
        <v>154</v>
      </c>
      <c r="BE390" s="217">
        <f>IF(N390="základní",J390,0)</f>
        <v>0</v>
      </c>
      <c r="BF390" s="217">
        <f>IF(N390="snížená",J390,0)</f>
        <v>0</v>
      </c>
      <c r="BG390" s="217">
        <f>IF(N390="zákl. přenesená",J390,0)</f>
        <v>0</v>
      </c>
      <c r="BH390" s="217">
        <f>IF(N390="sníž. přenesená",J390,0)</f>
        <v>0</v>
      </c>
      <c r="BI390" s="217">
        <f>IF(N390="nulová",J390,0)</f>
        <v>0</v>
      </c>
      <c r="BJ390" s="17" t="s">
        <v>82</v>
      </c>
      <c r="BK390" s="217">
        <f>ROUND(I390*H390,2)</f>
        <v>0</v>
      </c>
      <c r="BL390" s="17" t="s">
        <v>160</v>
      </c>
      <c r="BM390" s="216" t="s">
        <v>623</v>
      </c>
    </row>
    <row r="391" spans="1:47" s="2" customFormat="1" ht="12">
      <c r="A391" s="38"/>
      <c r="B391" s="39"/>
      <c r="C391" s="40"/>
      <c r="D391" s="218" t="s">
        <v>162</v>
      </c>
      <c r="E391" s="40"/>
      <c r="F391" s="219" t="s">
        <v>624</v>
      </c>
      <c r="G391" s="40"/>
      <c r="H391" s="40"/>
      <c r="I391" s="220"/>
      <c r="J391" s="40"/>
      <c r="K391" s="40"/>
      <c r="L391" s="44"/>
      <c r="M391" s="221"/>
      <c r="N391" s="222"/>
      <c r="O391" s="84"/>
      <c r="P391" s="84"/>
      <c r="Q391" s="84"/>
      <c r="R391" s="84"/>
      <c r="S391" s="84"/>
      <c r="T391" s="85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T391" s="17" t="s">
        <v>162</v>
      </c>
      <c r="AU391" s="17" t="s">
        <v>84</v>
      </c>
    </row>
    <row r="392" spans="1:51" s="14" customFormat="1" ht="12">
      <c r="A392" s="14"/>
      <c r="B392" s="246"/>
      <c r="C392" s="247"/>
      <c r="D392" s="225" t="s">
        <v>164</v>
      </c>
      <c r="E392" s="248" t="s">
        <v>19</v>
      </c>
      <c r="F392" s="249" t="s">
        <v>625</v>
      </c>
      <c r="G392" s="247"/>
      <c r="H392" s="248" t="s">
        <v>19</v>
      </c>
      <c r="I392" s="250"/>
      <c r="J392" s="247"/>
      <c r="K392" s="247"/>
      <c r="L392" s="251"/>
      <c r="M392" s="252"/>
      <c r="N392" s="253"/>
      <c r="O392" s="253"/>
      <c r="P392" s="253"/>
      <c r="Q392" s="253"/>
      <c r="R392" s="253"/>
      <c r="S392" s="253"/>
      <c r="T392" s="25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5" t="s">
        <v>164</v>
      </c>
      <c r="AU392" s="255" t="s">
        <v>84</v>
      </c>
      <c r="AV392" s="14" t="s">
        <v>82</v>
      </c>
      <c r="AW392" s="14" t="s">
        <v>34</v>
      </c>
      <c r="AX392" s="14" t="s">
        <v>74</v>
      </c>
      <c r="AY392" s="255" t="s">
        <v>154</v>
      </c>
    </row>
    <row r="393" spans="1:51" s="13" customFormat="1" ht="12">
      <c r="A393" s="13"/>
      <c r="B393" s="223"/>
      <c r="C393" s="224"/>
      <c r="D393" s="225" t="s">
        <v>164</v>
      </c>
      <c r="E393" s="226" t="s">
        <v>19</v>
      </c>
      <c r="F393" s="227" t="s">
        <v>244</v>
      </c>
      <c r="G393" s="224"/>
      <c r="H393" s="228">
        <v>13</v>
      </c>
      <c r="I393" s="229"/>
      <c r="J393" s="224"/>
      <c r="K393" s="224"/>
      <c r="L393" s="230"/>
      <c r="M393" s="231"/>
      <c r="N393" s="232"/>
      <c r="O393" s="232"/>
      <c r="P393" s="232"/>
      <c r="Q393" s="232"/>
      <c r="R393" s="232"/>
      <c r="S393" s="232"/>
      <c r="T393" s="23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4" t="s">
        <v>164</v>
      </c>
      <c r="AU393" s="234" t="s">
        <v>84</v>
      </c>
      <c r="AV393" s="13" t="s">
        <v>84</v>
      </c>
      <c r="AW393" s="13" t="s">
        <v>34</v>
      </c>
      <c r="AX393" s="13" t="s">
        <v>74</v>
      </c>
      <c r="AY393" s="234" t="s">
        <v>154</v>
      </c>
    </row>
    <row r="394" spans="1:65" s="2" customFormat="1" ht="21.75" customHeight="1">
      <c r="A394" s="38"/>
      <c r="B394" s="39"/>
      <c r="C394" s="205" t="s">
        <v>626</v>
      </c>
      <c r="D394" s="205" t="s">
        <v>156</v>
      </c>
      <c r="E394" s="206" t="s">
        <v>627</v>
      </c>
      <c r="F394" s="207" t="s">
        <v>628</v>
      </c>
      <c r="G394" s="208" t="s">
        <v>196</v>
      </c>
      <c r="H394" s="209">
        <v>5.2</v>
      </c>
      <c r="I394" s="210"/>
      <c r="J394" s="211">
        <f>ROUND(I394*H394,2)</f>
        <v>0</v>
      </c>
      <c r="K394" s="207" t="s">
        <v>159</v>
      </c>
      <c r="L394" s="44"/>
      <c r="M394" s="212" t="s">
        <v>19</v>
      </c>
      <c r="N394" s="213" t="s">
        <v>45</v>
      </c>
      <c r="O394" s="84"/>
      <c r="P394" s="214">
        <f>O394*H394</f>
        <v>0</v>
      </c>
      <c r="Q394" s="214">
        <v>0</v>
      </c>
      <c r="R394" s="214">
        <f>Q394*H394</f>
        <v>0</v>
      </c>
      <c r="S394" s="214">
        <v>0.01</v>
      </c>
      <c r="T394" s="215">
        <f>S394*H394</f>
        <v>0.052000000000000005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16" t="s">
        <v>160</v>
      </c>
      <c r="AT394" s="216" t="s">
        <v>156</v>
      </c>
      <c r="AU394" s="216" t="s">
        <v>84</v>
      </c>
      <c r="AY394" s="17" t="s">
        <v>154</v>
      </c>
      <c r="BE394" s="217">
        <f>IF(N394="základní",J394,0)</f>
        <v>0</v>
      </c>
      <c r="BF394" s="217">
        <f>IF(N394="snížená",J394,0)</f>
        <v>0</v>
      </c>
      <c r="BG394" s="217">
        <f>IF(N394="zákl. přenesená",J394,0)</f>
        <v>0</v>
      </c>
      <c r="BH394" s="217">
        <f>IF(N394="sníž. přenesená",J394,0)</f>
        <v>0</v>
      </c>
      <c r="BI394" s="217">
        <f>IF(N394="nulová",J394,0)</f>
        <v>0</v>
      </c>
      <c r="BJ394" s="17" t="s">
        <v>82</v>
      </c>
      <c r="BK394" s="217">
        <f>ROUND(I394*H394,2)</f>
        <v>0</v>
      </c>
      <c r="BL394" s="17" t="s">
        <v>160</v>
      </c>
      <c r="BM394" s="216" t="s">
        <v>629</v>
      </c>
    </row>
    <row r="395" spans="1:47" s="2" customFormat="1" ht="12">
      <c r="A395" s="38"/>
      <c r="B395" s="39"/>
      <c r="C395" s="40"/>
      <c r="D395" s="218" t="s">
        <v>162</v>
      </c>
      <c r="E395" s="40"/>
      <c r="F395" s="219" t="s">
        <v>630</v>
      </c>
      <c r="G395" s="40"/>
      <c r="H395" s="40"/>
      <c r="I395" s="220"/>
      <c r="J395" s="40"/>
      <c r="K395" s="40"/>
      <c r="L395" s="44"/>
      <c r="M395" s="221"/>
      <c r="N395" s="222"/>
      <c r="O395" s="84"/>
      <c r="P395" s="84"/>
      <c r="Q395" s="84"/>
      <c r="R395" s="84"/>
      <c r="S395" s="84"/>
      <c r="T395" s="85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T395" s="17" t="s">
        <v>162</v>
      </c>
      <c r="AU395" s="17" t="s">
        <v>84</v>
      </c>
    </row>
    <row r="396" spans="1:51" s="13" customFormat="1" ht="12">
      <c r="A396" s="13"/>
      <c r="B396" s="223"/>
      <c r="C396" s="224"/>
      <c r="D396" s="225" t="s">
        <v>164</v>
      </c>
      <c r="E396" s="226" t="s">
        <v>19</v>
      </c>
      <c r="F396" s="227" t="s">
        <v>631</v>
      </c>
      <c r="G396" s="224"/>
      <c r="H396" s="228">
        <v>5.2</v>
      </c>
      <c r="I396" s="229"/>
      <c r="J396" s="224"/>
      <c r="K396" s="224"/>
      <c r="L396" s="230"/>
      <c r="M396" s="231"/>
      <c r="N396" s="232"/>
      <c r="O396" s="232"/>
      <c r="P396" s="232"/>
      <c r="Q396" s="232"/>
      <c r="R396" s="232"/>
      <c r="S396" s="232"/>
      <c r="T396" s="23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4" t="s">
        <v>164</v>
      </c>
      <c r="AU396" s="234" t="s">
        <v>84</v>
      </c>
      <c r="AV396" s="13" t="s">
        <v>84</v>
      </c>
      <c r="AW396" s="13" t="s">
        <v>34</v>
      </c>
      <c r="AX396" s="13" t="s">
        <v>74</v>
      </c>
      <c r="AY396" s="234" t="s">
        <v>154</v>
      </c>
    </row>
    <row r="397" spans="1:65" s="2" customFormat="1" ht="24.15" customHeight="1">
      <c r="A397" s="38"/>
      <c r="B397" s="39"/>
      <c r="C397" s="205" t="s">
        <v>632</v>
      </c>
      <c r="D397" s="205" t="s">
        <v>156</v>
      </c>
      <c r="E397" s="206" t="s">
        <v>633</v>
      </c>
      <c r="F397" s="207" t="s">
        <v>634</v>
      </c>
      <c r="G397" s="208" t="s">
        <v>480</v>
      </c>
      <c r="H397" s="209">
        <v>2</v>
      </c>
      <c r="I397" s="210"/>
      <c r="J397" s="211">
        <f>ROUND(I397*H397,2)</f>
        <v>0</v>
      </c>
      <c r="K397" s="207" t="s">
        <v>159</v>
      </c>
      <c r="L397" s="44"/>
      <c r="M397" s="212" t="s">
        <v>19</v>
      </c>
      <c r="N397" s="213" t="s">
        <v>45</v>
      </c>
      <c r="O397" s="84"/>
      <c r="P397" s="214">
        <f>O397*H397</f>
        <v>0</v>
      </c>
      <c r="Q397" s="214">
        <v>0</v>
      </c>
      <c r="R397" s="214">
        <f>Q397*H397</f>
        <v>0</v>
      </c>
      <c r="S397" s="214">
        <v>0.045</v>
      </c>
      <c r="T397" s="215">
        <f>S397*H397</f>
        <v>0.09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16" t="s">
        <v>160</v>
      </c>
      <c r="AT397" s="216" t="s">
        <v>156</v>
      </c>
      <c r="AU397" s="216" t="s">
        <v>84</v>
      </c>
      <c r="AY397" s="17" t="s">
        <v>154</v>
      </c>
      <c r="BE397" s="217">
        <f>IF(N397="základní",J397,0)</f>
        <v>0</v>
      </c>
      <c r="BF397" s="217">
        <f>IF(N397="snížená",J397,0)</f>
        <v>0</v>
      </c>
      <c r="BG397" s="217">
        <f>IF(N397="zákl. přenesená",J397,0)</f>
        <v>0</v>
      </c>
      <c r="BH397" s="217">
        <f>IF(N397="sníž. přenesená",J397,0)</f>
        <v>0</v>
      </c>
      <c r="BI397" s="217">
        <f>IF(N397="nulová",J397,0)</f>
        <v>0</v>
      </c>
      <c r="BJ397" s="17" t="s">
        <v>82</v>
      </c>
      <c r="BK397" s="217">
        <f>ROUND(I397*H397,2)</f>
        <v>0</v>
      </c>
      <c r="BL397" s="17" t="s">
        <v>160</v>
      </c>
      <c r="BM397" s="216" t="s">
        <v>635</v>
      </c>
    </row>
    <row r="398" spans="1:47" s="2" customFormat="1" ht="12">
      <c r="A398" s="38"/>
      <c r="B398" s="39"/>
      <c r="C398" s="40"/>
      <c r="D398" s="218" t="s">
        <v>162</v>
      </c>
      <c r="E398" s="40"/>
      <c r="F398" s="219" t="s">
        <v>636</v>
      </c>
      <c r="G398" s="40"/>
      <c r="H398" s="40"/>
      <c r="I398" s="220"/>
      <c r="J398" s="40"/>
      <c r="K398" s="40"/>
      <c r="L398" s="44"/>
      <c r="M398" s="221"/>
      <c r="N398" s="222"/>
      <c r="O398" s="84"/>
      <c r="P398" s="84"/>
      <c r="Q398" s="84"/>
      <c r="R398" s="84"/>
      <c r="S398" s="84"/>
      <c r="T398" s="85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T398" s="17" t="s">
        <v>162</v>
      </c>
      <c r="AU398" s="17" t="s">
        <v>84</v>
      </c>
    </row>
    <row r="399" spans="1:51" s="13" customFormat="1" ht="12">
      <c r="A399" s="13"/>
      <c r="B399" s="223"/>
      <c r="C399" s="224"/>
      <c r="D399" s="225" t="s">
        <v>164</v>
      </c>
      <c r="E399" s="226" t="s">
        <v>19</v>
      </c>
      <c r="F399" s="227" t="s">
        <v>84</v>
      </c>
      <c r="G399" s="224"/>
      <c r="H399" s="228">
        <v>2</v>
      </c>
      <c r="I399" s="229"/>
      <c r="J399" s="224"/>
      <c r="K399" s="224"/>
      <c r="L399" s="230"/>
      <c r="M399" s="231"/>
      <c r="N399" s="232"/>
      <c r="O399" s="232"/>
      <c r="P399" s="232"/>
      <c r="Q399" s="232"/>
      <c r="R399" s="232"/>
      <c r="S399" s="232"/>
      <c r="T399" s="23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4" t="s">
        <v>164</v>
      </c>
      <c r="AU399" s="234" t="s">
        <v>84</v>
      </c>
      <c r="AV399" s="13" t="s">
        <v>84</v>
      </c>
      <c r="AW399" s="13" t="s">
        <v>34</v>
      </c>
      <c r="AX399" s="13" t="s">
        <v>74</v>
      </c>
      <c r="AY399" s="234" t="s">
        <v>154</v>
      </c>
    </row>
    <row r="400" spans="1:65" s="2" customFormat="1" ht="24.15" customHeight="1">
      <c r="A400" s="38"/>
      <c r="B400" s="39"/>
      <c r="C400" s="205" t="s">
        <v>637</v>
      </c>
      <c r="D400" s="205" t="s">
        <v>156</v>
      </c>
      <c r="E400" s="206" t="s">
        <v>638</v>
      </c>
      <c r="F400" s="207" t="s">
        <v>639</v>
      </c>
      <c r="G400" s="208" t="s">
        <v>93</v>
      </c>
      <c r="H400" s="209">
        <v>444.111</v>
      </c>
      <c r="I400" s="210"/>
      <c r="J400" s="211">
        <f>ROUND(I400*H400,2)</f>
        <v>0</v>
      </c>
      <c r="K400" s="207" t="s">
        <v>159</v>
      </c>
      <c r="L400" s="44"/>
      <c r="M400" s="212" t="s">
        <v>19</v>
      </c>
      <c r="N400" s="213" t="s">
        <v>45</v>
      </c>
      <c r="O400" s="84"/>
      <c r="P400" s="214">
        <f>O400*H400</f>
        <v>0</v>
      </c>
      <c r="Q400" s="214">
        <v>0</v>
      </c>
      <c r="R400" s="214">
        <f>Q400*H400</f>
        <v>0</v>
      </c>
      <c r="S400" s="214">
        <v>0.016</v>
      </c>
      <c r="T400" s="215">
        <f>S400*H400</f>
        <v>7.105776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16" t="s">
        <v>160</v>
      </c>
      <c r="AT400" s="216" t="s">
        <v>156</v>
      </c>
      <c r="AU400" s="216" t="s">
        <v>84</v>
      </c>
      <c r="AY400" s="17" t="s">
        <v>154</v>
      </c>
      <c r="BE400" s="217">
        <f>IF(N400="základní",J400,0)</f>
        <v>0</v>
      </c>
      <c r="BF400" s="217">
        <f>IF(N400="snížená",J400,0)</f>
        <v>0</v>
      </c>
      <c r="BG400" s="217">
        <f>IF(N400="zákl. přenesená",J400,0)</f>
        <v>0</v>
      </c>
      <c r="BH400" s="217">
        <f>IF(N400="sníž. přenesená",J400,0)</f>
        <v>0</v>
      </c>
      <c r="BI400" s="217">
        <f>IF(N400="nulová",J400,0)</f>
        <v>0</v>
      </c>
      <c r="BJ400" s="17" t="s">
        <v>82</v>
      </c>
      <c r="BK400" s="217">
        <f>ROUND(I400*H400,2)</f>
        <v>0</v>
      </c>
      <c r="BL400" s="17" t="s">
        <v>160</v>
      </c>
      <c r="BM400" s="216" t="s">
        <v>640</v>
      </c>
    </row>
    <row r="401" spans="1:47" s="2" customFormat="1" ht="12">
      <c r="A401" s="38"/>
      <c r="B401" s="39"/>
      <c r="C401" s="40"/>
      <c r="D401" s="218" t="s">
        <v>162</v>
      </c>
      <c r="E401" s="40"/>
      <c r="F401" s="219" t="s">
        <v>641</v>
      </c>
      <c r="G401" s="40"/>
      <c r="H401" s="40"/>
      <c r="I401" s="220"/>
      <c r="J401" s="40"/>
      <c r="K401" s="40"/>
      <c r="L401" s="44"/>
      <c r="M401" s="221"/>
      <c r="N401" s="222"/>
      <c r="O401" s="84"/>
      <c r="P401" s="84"/>
      <c r="Q401" s="84"/>
      <c r="R401" s="84"/>
      <c r="S401" s="84"/>
      <c r="T401" s="85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T401" s="17" t="s">
        <v>162</v>
      </c>
      <c r="AU401" s="17" t="s">
        <v>84</v>
      </c>
    </row>
    <row r="402" spans="1:51" s="14" customFormat="1" ht="12">
      <c r="A402" s="14"/>
      <c r="B402" s="246"/>
      <c r="C402" s="247"/>
      <c r="D402" s="225" t="s">
        <v>164</v>
      </c>
      <c r="E402" s="248" t="s">
        <v>19</v>
      </c>
      <c r="F402" s="249" t="s">
        <v>642</v>
      </c>
      <c r="G402" s="247"/>
      <c r="H402" s="248" t="s">
        <v>19</v>
      </c>
      <c r="I402" s="250"/>
      <c r="J402" s="247"/>
      <c r="K402" s="247"/>
      <c r="L402" s="251"/>
      <c r="M402" s="252"/>
      <c r="N402" s="253"/>
      <c r="O402" s="253"/>
      <c r="P402" s="253"/>
      <c r="Q402" s="253"/>
      <c r="R402" s="253"/>
      <c r="S402" s="253"/>
      <c r="T402" s="25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5" t="s">
        <v>164</v>
      </c>
      <c r="AU402" s="255" t="s">
        <v>84</v>
      </c>
      <c r="AV402" s="14" t="s">
        <v>82</v>
      </c>
      <c r="AW402" s="14" t="s">
        <v>34</v>
      </c>
      <c r="AX402" s="14" t="s">
        <v>74</v>
      </c>
      <c r="AY402" s="255" t="s">
        <v>154</v>
      </c>
    </row>
    <row r="403" spans="1:51" s="13" customFormat="1" ht="12">
      <c r="A403" s="13"/>
      <c r="B403" s="223"/>
      <c r="C403" s="224"/>
      <c r="D403" s="225" t="s">
        <v>164</v>
      </c>
      <c r="E403" s="226" t="s">
        <v>19</v>
      </c>
      <c r="F403" s="227" t="s">
        <v>643</v>
      </c>
      <c r="G403" s="224"/>
      <c r="H403" s="228">
        <v>403.183</v>
      </c>
      <c r="I403" s="229"/>
      <c r="J403" s="224"/>
      <c r="K403" s="224"/>
      <c r="L403" s="230"/>
      <c r="M403" s="231"/>
      <c r="N403" s="232"/>
      <c r="O403" s="232"/>
      <c r="P403" s="232"/>
      <c r="Q403" s="232"/>
      <c r="R403" s="232"/>
      <c r="S403" s="232"/>
      <c r="T403" s="23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4" t="s">
        <v>164</v>
      </c>
      <c r="AU403" s="234" t="s">
        <v>84</v>
      </c>
      <c r="AV403" s="13" t="s">
        <v>84</v>
      </c>
      <c r="AW403" s="13" t="s">
        <v>34</v>
      </c>
      <c r="AX403" s="13" t="s">
        <v>74</v>
      </c>
      <c r="AY403" s="234" t="s">
        <v>154</v>
      </c>
    </row>
    <row r="404" spans="1:51" s="13" customFormat="1" ht="12">
      <c r="A404" s="13"/>
      <c r="B404" s="223"/>
      <c r="C404" s="224"/>
      <c r="D404" s="225" t="s">
        <v>164</v>
      </c>
      <c r="E404" s="226" t="s">
        <v>19</v>
      </c>
      <c r="F404" s="227" t="s">
        <v>644</v>
      </c>
      <c r="G404" s="224"/>
      <c r="H404" s="228">
        <v>40.928</v>
      </c>
      <c r="I404" s="229"/>
      <c r="J404" s="224"/>
      <c r="K404" s="224"/>
      <c r="L404" s="230"/>
      <c r="M404" s="231"/>
      <c r="N404" s="232"/>
      <c r="O404" s="232"/>
      <c r="P404" s="232"/>
      <c r="Q404" s="232"/>
      <c r="R404" s="232"/>
      <c r="S404" s="232"/>
      <c r="T404" s="23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4" t="s">
        <v>164</v>
      </c>
      <c r="AU404" s="234" t="s">
        <v>84</v>
      </c>
      <c r="AV404" s="13" t="s">
        <v>84</v>
      </c>
      <c r="AW404" s="13" t="s">
        <v>34</v>
      </c>
      <c r="AX404" s="13" t="s">
        <v>74</v>
      </c>
      <c r="AY404" s="234" t="s">
        <v>154</v>
      </c>
    </row>
    <row r="405" spans="1:65" s="2" customFormat="1" ht="16.5" customHeight="1">
      <c r="A405" s="38"/>
      <c r="B405" s="39"/>
      <c r="C405" s="205" t="s">
        <v>645</v>
      </c>
      <c r="D405" s="205" t="s">
        <v>156</v>
      </c>
      <c r="E405" s="206" t="s">
        <v>646</v>
      </c>
      <c r="F405" s="207" t="s">
        <v>647</v>
      </c>
      <c r="G405" s="208" t="s">
        <v>93</v>
      </c>
      <c r="H405" s="209">
        <v>30.725</v>
      </c>
      <c r="I405" s="210"/>
      <c r="J405" s="211">
        <f>ROUND(I405*H405,2)</f>
        <v>0</v>
      </c>
      <c r="K405" s="207" t="s">
        <v>159</v>
      </c>
      <c r="L405" s="44"/>
      <c r="M405" s="212" t="s">
        <v>19</v>
      </c>
      <c r="N405" s="213" t="s">
        <v>45</v>
      </c>
      <c r="O405" s="84"/>
      <c r="P405" s="214">
        <f>O405*H405</f>
        <v>0</v>
      </c>
      <c r="Q405" s="214">
        <v>0</v>
      </c>
      <c r="R405" s="214">
        <f>Q405*H405</f>
        <v>0</v>
      </c>
      <c r="S405" s="214">
        <v>0.014</v>
      </c>
      <c r="T405" s="215">
        <f>S405*H405</f>
        <v>0.43015000000000003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16" t="s">
        <v>160</v>
      </c>
      <c r="AT405" s="216" t="s">
        <v>156</v>
      </c>
      <c r="AU405" s="216" t="s">
        <v>84</v>
      </c>
      <c r="AY405" s="17" t="s">
        <v>154</v>
      </c>
      <c r="BE405" s="217">
        <f>IF(N405="základní",J405,0)</f>
        <v>0</v>
      </c>
      <c r="BF405" s="217">
        <f>IF(N405="snížená",J405,0)</f>
        <v>0</v>
      </c>
      <c r="BG405" s="217">
        <f>IF(N405="zákl. přenesená",J405,0)</f>
        <v>0</v>
      </c>
      <c r="BH405" s="217">
        <f>IF(N405="sníž. přenesená",J405,0)</f>
        <v>0</v>
      </c>
      <c r="BI405" s="217">
        <f>IF(N405="nulová",J405,0)</f>
        <v>0</v>
      </c>
      <c r="BJ405" s="17" t="s">
        <v>82</v>
      </c>
      <c r="BK405" s="217">
        <f>ROUND(I405*H405,2)</f>
        <v>0</v>
      </c>
      <c r="BL405" s="17" t="s">
        <v>160</v>
      </c>
      <c r="BM405" s="216" t="s">
        <v>648</v>
      </c>
    </row>
    <row r="406" spans="1:47" s="2" customFormat="1" ht="12">
      <c r="A406" s="38"/>
      <c r="B406" s="39"/>
      <c r="C406" s="40"/>
      <c r="D406" s="218" t="s">
        <v>162</v>
      </c>
      <c r="E406" s="40"/>
      <c r="F406" s="219" t="s">
        <v>649</v>
      </c>
      <c r="G406" s="40"/>
      <c r="H406" s="40"/>
      <c r="I406" s="220"/>
      <c r="J406" s="40"/>
      <c r="K406" s="40"/>
      <c r="L406" s="44"/>
      <c r="M406" s="221"/>
      <c r="N406" s="222"/>
      <c r="O406" s="84"/>
      <c r="P406" s="84"/>
      <c r="Q406" s="84"/>
      <c r="R406" s="84"/>
      <c r="S406" s="84"/>
      <c r="T406" s="85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T406" s="17" t="s">
        <v>162</v>
      </c>
      <c r="AU406" s="17" t="s">
        <v>84</v>
      </c>
    </row>
    <row r="407" spans="1:51" s="14" customFormat="1" ht="12">
      <c r="A407" s="14"/>
      <c r="B407" s="246"/>
      <c r="C407" s="247"/>
      <c r="D407" s="225" t="s">
        <v>164</v>
      </c>
      <c r="E407" s="248" t="s">
        <v>19</v>
      </c>
      <c r="F407" s="249" t="s">
        <v>650</v>
      </c>
      <c r="G407" s="247"/>
      <c r="H407" s="248" t="s">
        <v>19</v>
      </c>
      <c r="I407" s="250"/>
      <c r="J407" s="247"/>
      <c r="K407" s="247"/>
      <c r="L407" s="251"/>
      <c r="M407" s="252"/>
      <c r="N407" s="253"/>
      <c r="O407" s="253"/>
      <c r="P407" s="253"/>
      <c r="Q407" s="253"/>
      <c r="R407" s="253"/>
      <c r="S407" s="253"/>
      <c r="T407" s="25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5" t="s">
        <v>164</v>
      </c>
      <c r="AU407" s="255" t="s">
        <v>84</v>
      </c>
      <c r="AV407" s="14" t="s">
        <v>82</v>
      </c>
      <c r="AW407" s="14" t="s">
        <v>34</v>
      </c>
      <c r="AX407" s="14" t="s">
        <v>74</v>
      </c>
      <c r="AY407" s="255" t="s">
        <v>154</v>
      </c>
    </row>
    <row r="408" spans="1:51" s="13" customFormat="1" ht="12">
      <c r="A408" s="13"/>
      <c r="B408" s="223"/>
      <c r="C408" s="224"/>
      <c r="D408" s="225" t="s">
        <v>164</v>
      </c>
      <c r="E408" s="226" t="s">
        <v>19</v>
      </c>
      <c r="F408" s="227" t="s">
        <v>651</v>
      </c>
      <c r="G408" s="224"/>
      <c r="H408" s="228">
        <v>17.445</v>
      </c>
      <c r="I408" s="229"/>
      <c r="J408" s="224"/>
      <c r="K408" s="224"/>
      <c r="L408" s="230"/>
      <c r="M408" s="231"/>
      <c r="N408" s="232"/>
      <c r="O408" s="232"/>
      <c r="P408" s="232"/>
      <c r="Q408" s="232"/>
      <c r="R408" s="232"/>
      <c r="S408" s="232"/>
      <c r="T408" s="23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4" t="s">
        <v>164</v>
      </c>
      <c r="AU408" s="234" t="s">
        <v>84</v>
      </c>
      <c r="AV408" s="13" t="s">
        <v>84</v>
      </c>
      <c r="AW408" s="13" t="s">
        <v>34</v>
      </c>
      <c r="AX408" s="13" t="s">
        <v>74</v>
      </c>
      <c r="AY408" s="234" t="s">
        <v>154</v>
      </c>
    </row>
    <row r="409" spans="1:51" s="13" customFormat="1" ht="12">
      <c r="A409" s="13"/>
      <c r="B409" s="223"/>
      <c r="C409" s="224"/>
      <c r="D409" s="225" t="s">
        <v>164</v>
      </c>
      <c r="E409" s="226" t="s">
        <v>19</v>
      </c>
      <c r="F409" s="227" t="s">
        <v>652</v>
      </c>
      <c r="G409" s="224"/>
      <c r="H409" s="228">
        <v>13.28</v>
      </c>
      <c r="I409" s="229"/>
      <c r="J409" s="224"/>
      <c r="K409" s="224"/>
      <c r="L409" s="230"/>
      <c r="M409" s="231"/>
      <c r="N409" s="232"/>
      <c r="O409" s="232"/>
      <c r="P409" s="232"/>
      <c r="Q409" s="232"/>
      <c r="R409" s="232"/>
      <c r="S409" s="232"/>
      <c r="T409" s="23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4" t="s">
        <v>164</v>
      </c>
      <c r="AU409" s="234" t="s">
        <v>84</v>
      </c>
      <c r="AV409" s="13" t="s">
        <v>84</v>
      </c>
      <c r="AW409" s="13" t="s">
        <v>34</v>
      </c>
      <c r="AX409" s="13" t="s">
        <v>74</v>
      </c>
      <c r="AY409" s="234" t="s">
        <v>154</v>
      </c>
    </row>
    <row r="410" spans="1:65" s="2" customFormat="1" ht="16.5" customHeight="1">
      <c r="A410" s="38"/>
      <c r="B410" s="39"/>
      <c r="C410" s="205" t="s">
        <v>653</v>
      </c>
      <c r="D410" s="205" t="s">
        <v>156</v>
      </c>
      <c r="E410" s="206" t="s">
        <v>654</v>
      </c>
      <c r="F410" s="207" t="s">
        <v>655</v>
      </c>
      <c r="G410" s="208" t="s">
        <v>93</v>
      </c>
      <c r="H410" s="209">
        <v>536.74</v>
      </c>
      <c r="I410" s="210"/>
      <c r="J410" s="211">
        <f>ROUND(I410*H410,2)</f>
        <v>0</v>
      </c>
      <c r="K410" s="207" t="s">
        <v>159</v>
      </c>
      <c r="L410" s="44"/>
      <c r="M410" s="212" t="s">
        <v>19</v>
      </c>
      <c r="N410" s="213" t="s">
        <v>45</v>
      </c>
      <c r="O410" s="84"/>
      <c r="P410" s="214">
        <f>O410*H410</f>
        <v>0</v>
      </c>
      <c r="Q410" s="214">
        <v>0</v>
      </c>
      <c r="R410" s="214">
        <f>Q410*H410</f>
        <v>0</v>
      </c>
      <c r="S410" s="214">
        <v>0</v>
      </c>
      <c r="T410" s="215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16" t="s">
        <v>160</v>
      </c>
      <c r="AT410" s="216" t="s">
        <v>156</v>
      </c>
      <c r="AU410" s="216" t="s">
        <v>84</v>
      </c>
      <c r="AY410" s="17" t="s">
        <v>154</v>
      </c>
      <c r="BE410" s="217">
        <f>IF(N410="základní",J410,0)</f>
        <v>0</v>
      </c>
      <c r="BF410" s="217">
        <f>IF(N410="snížená",J410,0)</f>
        <v>0</v>
      </c>
      <c r="BG410" s="217">
        <f>IF(N410="zákl. přenesená",J410,0)</f>
        <v>0</v>
      </c>
      <c r="BH410" s="217">
        <f>IF(N410="sníž. přenesená",J410,0)</f>
        <v>0</v>
      </c>
      <c r="BI410" s="217">
        <f>IF(N410="nulová",J410,0)</f>
        <v>0</v>
      </c>
      <c r="BJ410" s="17" t="s">
        <v>82</v>
      </c>
      <c r="BK410" s="217">
        <f>ROUND(I410*H410,2)</f>
        <v>0</v>
      </c>
      <c r="BL410" s="17" t="s">
        <v>160</v>
      </c>
      <c r="BM410" s="216" t="s">
        <v>656</v>
      </c>
    </row>
    <row r="411" spans="1:47" s="2" customFormat="1" ht="12">
      <c r="A411" s="38"/>
      <c r="B411" s="39"/>
      <c r="C411" s="40"/>
      <c r="D411" s="218" t="s">
        <v>162</v>
      </c>
      <c r="E411" s="40"/>
      <c r="F411" s="219" t="s">
        <v>657</v>
      </c>
      <c r="G411" s="40"/>
      <c r="H411" s="40"/>
      <c r="I411" s="220"/>
      <c r="J411" s="40"/>
      <c r="K411" s="40"/>
      <c r="L411" s="44"/>
      <c r="M411" s="221"/>
      <c r="N411" s="222"/>
      <c r="O411" s="84"/>
      <c r="P411" s="84"/>
      <c r="Q411" s="84"/>
      <c r="R411" s="84"/>
      <c r="S411" s="84"/>
      <c r="T411" s="85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T411" s="17" t="s">
        <v>162</v>
      </c>
      <c r="AU411" s="17" t="s">
        <v>84</v>
      </c>
    </row>
    <row r="412" spans="1:51" s="13" customFormat="1" ht="12">
      <c r="A412" s="13"/>
      <c r="B412" s="223"/>
      <c r="C412" s="224"/>
      <c r="D412" s="225" t="s">
        <v>164</v>
      </c>
      <c r="E412" s="226" t="s">
        <v>19</v>
      </c>
      <c r="F412" s="227" t="s">
        <v>108</v>
      </c>
      <c r="G412" s="224"/>
      <c r="H412" s="228">
        <v>536.74</v>
      </c>
      <c r="I412" s="229"/>
      <c r="J412" s="224"/>
      <c r="K412" s="224"/>
      <c r="L412" s="230"/>
      <c r="M412" s="231"/>
      <c r="N412" s="232"/>
      <c r="O412" s="232"/>
      <c r="P412" s="232"/>
      <c r="Q412" s="232"/>
      <c r="R412" s="232"/>
      <c r="S412" s="232"/>
      <c r="T412" s="23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34" t="s">
        <v>164</v>
      </c>
      <c r="AU412" s="234" t="s">
        <v>84</v>
      </c>
      <c r="AV412" s="13" t="s">
        <v>84</v>
      </c>
      <c r="AW412" s="13" t="s">
        <v>34</v>
      </c>
      <c r="AX412" s="13" t="s">
        <v>74</v>
      </c>
      <c r="AY412" s="234" t="s">
        <v>154</v>
      </c>
    </row>
    <row r="413" spans="1:65" s="2" customFormat="1" ht="24.15" customHeight="1">
      <c r="A413" s="38"/>
      <c r="B413" s="39"/>
      <c r="C413" s="205" t="s">
        <v>658</v>
      </c>
      <c r="D413" s="205" t="s">
        <v>156</v>
      </c>
      <c r="E413" s="206" t="s">
        <v>659</v>
      </c>
      <c r="F413" s="207" t="s">
        <v>660</v>
      </c>
      <c r="G413" s="208" t="s">
        <v>93</v>
      </c>
      <c r="H413" s="209">
        <v>536.74</v>
      </c>
      <c r="I413" s="210"/>
      <c r="J413" s="211">
        <f>ROUND(I413*H413,2)</f>
        <v>0</v>
      </c>
      <c r="K413" s="207" t="s">
        <v>159</v>
      </c>
      <c r="L413" s="44"/>
      <c r="M413" s="212" t="s">
        <v>19</v>
      </c>
      <c r="N413" s="213" t="s">
        <v>45</v>
      </c>
      <c r="O413" s="84"/>
      <c r="P413" s="214">
        <f>O413*H413</f>
        <v>0</v>
      </c>
      <c r="Q413" s="214">
        <v>0</v>
      </c>
      <c r="R413" s="214">
        <f>Q413*H413</f>
        <v>0</v>
      </c>
      <c r="S413" s="214">
        <v>0</v>
      </c>
      <c r="T413" s="215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16" t="s">
        <v>160</v>
      </c>
      <c r="AT413" s="216" t="s">
        <v>156</v>
      </c>
      <c r="AU413" s="216" t="s">
        <v>84</v>
      </c>
      <c r="AY413" s="17" t="s">
        <v>154</v>
      </c>
      <c r="BE413" s="217">
        <f>IF(N413="základní",J413,0)</f>
        <v>0</v>
      </c>
      <c r="BF413" s="217">
        <f>IF(N413="snížená",J413,0)</f>
        <v>0</v>
      </c>
      <c r="BG413" s="217">
        <f>IF(N413="zákl. přenesená",J413,0)</f>
        <v>0</v>
      </c>
      <c r="BH413" s="217">
        <f>IF(N413="sníž. přenesená",J413,0)</f>
        <v>0</v>
      </c>
      <c r="BI413" s="217">
        <f>IF(N413="nulová",J413,0)</f>
        <v>0</v>
      </c>
      <c r="BJ413" s="17" t="s">
        <v>82</v>
      </c>
      <c r="BK413" s="217">
        <f>ROUND(I413*H413,2)</f>
        <v>0</v>
      </c>
      <c r="BL413" s="17" t="s">
        <v>160</v>
      </c>
      <c r="BM413" s="216" t="s">
        <v>661</v>
      </c>
    </row>
    <row r="414" spans="1:47" s="2" customFormat="1" ht="12">
      <c r="A414" s="38"/>
      <c r="B414" s="39"/>
      <c r="C414" s="40"/>
      <c r="D414" s="218" t="s">
        <v>162</v>
      </c>
      <c r="E414" s="40"/>
      <c r="F414" s="219" t="s">
        <v>662</v>
      </c>
      <c r="G414" s="40"/>
      <c r="H414" s="40"/>
      <c r="I414" s="220"/>
      <c r="J414" s="40"/>
      <c r="K414" s="40"/>
      <c r="L414" s="44"/>
      <c r="M414" s="221"/>
      <c r="N414" s="222"/>
      <c r="O414" s="84"/>
      <c r="P414" s="84"/>
      <c r="Q414" s="84"/>
      <c r="R414" s="84"/>
      <c r="S414" s="84"/>
      <c r="T414" s="85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T414" s="17" t="s">
        <v>162</v>
      </c>
      <c r="AU414" s="17" t="s">
        <v>84</v>
      </c>
    </row>
    <row r="415" spans="1:51" s="13" customFormat="1" ht="12">
      <c r="A415" s="13"/>
      <c r="B415" s="223"/>
      <c r="C415" s="224"/>
      <c r="D415" s="225" t="s">
        <v>164</v>
      </c>
      <c r="E415" s="226" t="s">
        <v>19</v>
      </c>
      <c r="F415" s="227" t="s">
        <v>108</v>
      </c>
      <c r="G415" s="224"/>
      <c r="H415" s="228">
        <v>536.74</v>
      </c>
      <c r="I415" s="229"/>
      <c r="J415" s="224"/>
      <c r="K415" s="224"/>
      <c r="L415" s="230"/>
      <c r="M415" s="231"/>
      <c r="N415" s="232"/>
      <c r="O415" s="232"/>
      <c r="P415" s="232"/>
      <c r="Q415" s="232"/>
      <c r="R415" s="232"/>
      <c r="S415" s="232"/>
      <c r="T415" s="23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4" t="s">
        <v>164</v>
      </c>
      <c r="AU415" s="234" t="s">
        <v>84</v>
      </c>
      <c r="AV415" s="13" t="s">
        <v>84</v>
      </c>
      <c r="AW415" s="13" t="s">
        <v>34</v>
      </c>
      <c r="AX415" s="13" t="s">
        <v>74</v>
      </c>
      <c r="AY415" s="234" t="s">
        <v>154</v>
      </c>
    </row>
    <row r="416" spans="1:65" s="2" customFormat="1" ht="21.75" customHeight="1">
      <c r="A416" s="38"/>
      <c r="B416" s="39"/>
      <c r="C416" s="205" t="s">
        <v>663</v>
      </c>
      <c r="D416" s="205" t="s">
        <v>156</v>
      </c>
      <c r="E416" s="206" t="s">
        <v>664</v>
      </c>
      <c r="F416" s="207" t="s">
        <v>665</v>
      </c>
      <c r="G416" s="208" t="s">
        <v>480</v>
      </c>
      <c r="H416" s="209">
        <v>1</v>
      </c>
      <c r="I416" s="210"/>
      <c r="J416" s="211">
        <f>ROUND(I416*H416,2)</f>
        <v>0</v>
      </c>
      <c r="K416" s="207" t="s">
        <v>19</v>
      </c>
      <c r="L416" s="44"/>
      <c r="M416" s="212" t="s">
        <v>19</v>
      </c>
      <c r="N416" s="213" t="s">
        <v>45</v>
      </c>
      <c r="O416" s="84"/>
      <c r="P416" s="214">
        <f>O416*H416</f>
        <v>0</v>
      </c>
      <c r="Q416" s="214">
        <v>0.15</v>
      </c>
      <c r="R416" s="214">
        <f>Q416*H416</f>
        <v>0.15</v>
      </c>
      <c r="S416" s="214">
        <v>0.2</v>
      </c>
      <c r="T416" s="215">
        <f>S416*H416</f>
        <v>0.2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16" t="s">
        <v>160</v>
      </c>
      <c r="AT416" s="216" t="s">
        <v>156</v>
      </c>
      <c r="AU416" s="216" t="s">
        <v>84</v>
      </c>
      <c r="AY416" s="17" t="s">
        <v>154</v>
      </c>
      <c r="BE416" s="217">
        <f>IF(N416="základní",J416,0)</f>
        <v>0</v>
      </c>
      <c r="BF416" s="217">
        <f>IF(N416="snížená",J416,0)</f>
        <v>0</v>
      </c>
      <c r="BG416" s="217">
        <f>IF(N416="zákl. přenesená",J416,0)</f>
        <v>0</v>
      </c>
      <c r="BH416" s="217">
        <f>IF(N416="sníž. přenesená",J416,0)</f>
        <v>0</v>
      </c>
      <c r="BI416" s="217">
        <f>IF(N416="nulová",J416,0)</f>
        <v>0</v>
      </c>
      <c r="BJ416" s="17" t="s">
        <v>82</v>
      </c>
      <c r="BK416" s="217">
        <f>ROUND(I416*H416,2)</f>
        <v>0</v>
      </c>
      <c r="BL416" s="17" t="s">
        <v>160</v>
      </c>
      <c r="BM416" s="216" t="s">
        <v>666</v>
      </c>
    </row>
    <row r="417" spans="1:65" s="2" customFormat="1" ht="16.5" customHeight="1">
      <c r="A417" s="38"/>
      <c r="B417" s="39"/>
      <c r="C417" s="205" t="s">
        <v>667</v>
      </c>
      <c r="D417" s="205" t="s">
        <v>156</v>
      </c>
      <c r="E417" s="206" t="s">
        <v>668</v>
      </c>
      <c r="F417" s="207" t="s">
        <v>669</v>
      </c>
      <c r="G417" s="208" t="s">
        <v>480</v>
      </c>
      <c r="H417" s="209">
        <v>2</v>
      </c>
      <c r="I417" s="210"/>
      <c r="J417" s="211">
        <f>ROUND(I417*H417,2)</f>
        <v>0</v>
      </c>
      <c r="K417" s="207" t="s">
        <v>19</v>
      </c>
      <c r="L417" s="44"/>
      <c r="M417" s="212" t="s">
        <v>19</v>
      </c>
      <c r="N417" s="213" t="s">
        <v>45</v>
      </c>
      <c r="O417" s="84"/>
      <c r="P417" s="214">
        <f>O417*H417</f>
        <v>0</v>
      </c>
      <c r="Q417" s="214">
        <v>0</v>
      </c>
      <c r="R417" s="214">
        <f>Q417*H417</f>
        <v>0</v>
      </c>
      <c r="S417" s="214">
        <v>0</v>
      </c>
      <c r="T417" s="215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16" t="s">
        <v>160</v>
      </c>
      <c r="AT417" s="216" t="s">
        <v>156</v>
      </c>
      <c r="AU417" s="216" t="s">
        <v>84</v>
      </c>
      <c r="AY417" s="17" t="s">
        <v>154</v>
      </c>
      <c r="BE417" s="217">
        <f>IF(N417="základní",J417,0)</f>
        <v>0</v>
      </c>
      <c r="BF417" s="217">
        <f>IF(N417="snížená",J417,0)</f>
        <v>0</v>
      </c>
      <c r="BG417" s="217">
        <f>IF(N417="zákl. přenesená",J417,0)</f>
        <v>0</v>
      </c>
      <c r="BH417" s="217">
        <f>IF(N417="sníž. přenesená",J417,0)</f>
        <v>0</v>
      </c>
      <c r="BI417" s="217">
        <f>IF(N417="nulová",J417,0)</f>
        <v>0</v>
      </c>
      <c r="BJ417" s="17" t="s">
        <v>82</v>
      </c>
      <c r="BK417" s="217">
        <f>ROUND(I417*H417,2)</f>
        <v>0</v>
      </c>
      <c r="BL417" s="17" t="s">
        <v>160</v>
      </c>
      <c r="BM417" s="216" t="s">
        <v>670</v>
      </c>
    </row>
    <row r="418" spans="1:65" s="2" customFormat="1" ht="16.5" customHeight="1">
      <c r="A418" s="38"/>
      <c r="B418" s="39"/>
      <c r="C418" s="205" t="s">
        <v>671</v>
      </c>
      <c r="D418" s="205" t="s">
        <v>156</v>
      </c>
      <c r="E418" s="206" t="s">
        <v>672</v>
      </c>
      <c r="F418" s="207" t="s">
        <v>673</v>
      </c>
      <c r="G418" s="208" t="s">
        <v>480</v>
      </c>
      <c r="H418" s="209">
        <v>1</v>
      </c>
      <c r="I418" s="210"/>
      <c r="J418" s="211">
        <f>ROUND(I418*H418,2)</f>
        <v>0</v>
      </c>
      <c r="K418" s="207" t="s">
        <v>19</v>
      </c>
      <c r="L418" s="44"/>
      <c r="M418" s="212" t="s">
        <v>19</v>
      </c>
      <c r="N418" s="213" t="s">
        <v>45</v>
      </c>
      <c r="O418" s="84"/>
      <c r="P418" s="214">
        <f>O418*H418</f>
        <v>0</v>
      </c>
      <c r="Q418" s="214">
        <v>0</v>
      </c>
      <c r="R418" s="214">
        <f>Q418*H418</f>
        <v>0</v>
      </c>
      <c r="S418" s="214">
        <v>0.01</v>
      </c>
      <c r="T418" s="215">
        <f>S418*H418</f>
        <v>0.01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16" t="s">
        <v>160</v>
      </c>
      <c r="AT418" s="216" t="s">
        <v>156</v>
      </c>
      <c r="AU418" s="216" t="s">
        <v>84</v>
      </c>
      <c r="AY418" s="17" t="s">
        <v>154</v>
      </c>
      <c r="BE418" s="217">
        <f>IF(N418="základní",J418,0)</f>
        <v>0</v>
      </c>
      <c r="BF418" s="217">
        <f>IF(N418="snížená",J418,0)</f>
        <v>0</v>
      </c>
      <c r="BG418" s="217">
        <f>IF(N418="zákl. přenesená",J418,0)</f>
        <v>0</v>
      </c>
      <c r="BH418" s="217">
        <f>IF(N418="sníž. přenesená",J418,0)</f>
        <v>0</v>
      </c>
      <c r="BI418" s="217">
        <f>IF(N418="nulová",J418,0)</f>
        <v>0</v>
      </c>
      <c r="BJ418" s="17" t="s">
        <v>82</v>
      </c>
      <c r="BK418" s="217">
        <f>ROUND(I418*H418,2)</f>
        <v>0</v>
      </c>
      <c r="BL418" s="17" t="s">
        <v>160</v>
      </c>
      <c r="BM418" s="216" t="s">
        <v>674</v>
      </c>
    </row>
    <row r="419" spans="1:63" s="12" customFormat="1" ht="22.8" customHeight="1">
      <c r="A419" s="12"/>
      <c r="B419" s="189"/>
      <c r="C419" s="190"/>
      <c r="D419" s="191" t="s">
        <v>73</v>
      </c>
      <c r="E419" s="203" t="s">
        <v>675</v>
      </c>
      <c r="F419" s="203" t="s">
        <v>676</v>
      </c>
      <c r="G419" s="190"/>
      <c r="H419" s="190"/>
      <c r="I419" s="193"/>
      <c r="J419" s="204">
        <f>BK419</f>
        <v>0</v>
      </c>
      <c r="K419" s="190"/>
      <c r="L419" s="195"/>
      <c r="M419" s="196"/>
      <c r="N419" s="197"/>
      <c r="O419" s="197"/>
      <c r="P419" s="198">
        <f>SUM(P420:P442)</f>
        <v>0</v>
      </c>
      <c r="Q419" s="197"/>
      <c r="R419" s="198">
        <f>SUM(R420:R442)</f>
        <v>0</v>
      </c>
      <c r="S419" s="197"/>
      <c r="T419" s="199">
        <f>SUM(T420:T442)</f>
        <v>0</v>
      </c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R419" s="200" t="s">
        <v>82</v>
      </c>
      <c r="AT419" s="201" t="s">
        <v>73</v>
      </c>
      <c r="AU419" s="201" t="s">
        <v>82</v>
      </c>
      <c r="AY419" s="200" t="s">
        <v>154</v>
      </c>
      <c r="BK419" s="202">
        <f>SUM(BK420:BK442)</f>
        <v>0</v>
      </c>
    </row>
    <row r="420" spans="1:65" s="2" customFormat="1" ht="24.15" customHeight="1">
      <c r="A420" s="38"/>
      <c r="B420" s="39"/>
      <c r="C420" s="205" t="s">
        <v>677</v>
      </c>
      <c r="D420" s="205" t="s">
        <v>156</v>
      </c>
      <c r="E420" s="206" t="s">
        <v>678</v>
      </c>
      <c r="F420" s="207" t="s">
        <v>679</v>
      </c>
      <c r="G420" s="208" t="s">
        <v>233</v>
      </c>
      <c r="H420" s="209">
        <v>66.84</v>
      </c>
      <c r="I420" s="210"/>
      <c r="J420" s="211">
        <f>ROUND(I420*H420,2)</f>
        <v>0</v>
      </c>
      <c r="K420" s="207" t="s">
        <v>159</v>
      </c>
      <c r="L420" s="44"/>
      <c r="M420" s="212" t="s">
        <v>19</v>
      </c>
      <c r="N420" s="213" t="s">
        <v>45</v>
      </c>
      <c r="O420" s="84"/>
      <c r="P420" s="214">
        <f>O420*H420</f>
        <v>0</v>
      </c>
      <c r="Q420" s="214">
        <v>0</v>
      </c>
      <c r="R420" s="214">
        <f>Q420*H420</f>
        <v>0</v>
      </c>
      <c r="S420" s="214">
        <v>0</v>
      </c>
      <c r="T420" s="215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16" t="s">
        <v>160</v>
      </c>
      <c r="AT420" s="216" t="s">
        <v>156</v>
      </c>
      <c r="AU420" s="216" t="s">
        <v>84</v>
      </c>
      <c r="AY420" s="17" t="s">
        <v>154</v>
      </c>
      <c r="BE420" s="217">
        <f>IF(N420="základní",J420,0)</f>
        <v>0</v>
      </c>
      <c r="BF420" s="217">
        <f>IF(N420="snížená",J420,0)</f>
        <v>0</v>
      </c>
      <c r="BG420" s="217">
        <f>IF(N420="zákl. přenesená",J420,0)</f>
        <v>0</v>
      </c>
      <c r="BH420" s="217">
        <f>IF(N420="sníž. přenesená",J420,0)</f>
        <v>0</v>
      </c>
      <c r="BI420" s="217">
        <f>IF(N420="nulová",J420,0)</f>
        <v>0</v>
      </c>
      <c r="BJ420" s="17" t="s">
        <v>82</v>
      </c>
      <c r="BK420" s="217">
        <f>ROUND(I420*H420,2)</f>
        <v>0</v>
      </c>
      <c r="BL420" s="17" t="s">
        <v>160</v>
      </c>
      <c r="BM420" s="216" t="s">
        <v>680</v>
      </c>
    </row>
    <row r="421" spans="1:47" s="2" customFormat="1" ht="12">
      <c r="A421" s="38"/>
      <c r="B421" s="39"/>
      <c r="C421" s="40"/>
      <c r="D421" s="218" t="s">
        <v>162</v>
      </c>
      <c r="E421" s="40"/>
      <c r="F421" s="219" t="s">
        <v>681</v>
      </c>
      <c r="G421" s="40"/>
      <c r="H421" s="40"/>
      <c r="I421" s="220"/>
      <c r="J421" s="40"/>
      <c r="K421" s="40"/>
      <c r="L421" s="44"/>
      <c r="M421" s="221"/>
      <c r="N421" s="222"/>
      <c r="O421" s="84"/>
      <c r="P421" s="84"/>
      <c r="Q421" s="84"/>
      <c r="R421" s="84"/>
      <c r="S421" s="84"/>
      <c r="T421" s="85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T421" s="17" t="s">
        <v>162</v>
      </c>
      <c r="AU421" s="17" t="s">
        <v>84</v>
      </c>
    </row>
    <row r="422" spans="1:65" s="2" customFormat="1" ht="24.15" customHeight="1">
      <c r="A422" s="38"/>
      <c r="B422" s="39"/>
      <c r="C422" s="205" t="s">
        <v>682</v>
      </c>
      <c r="D422" s="205" t="s">
        <v>156</v>
      </c>
      <c r="E422" s="206" t="s">
        <v>683</v>
      </c>
      <c r="F422" s="207" t="s">
        <v>684</v>
      </c>
      <c r="G422" s="208" t="s">
        <v>233</v>
      </c>
      <c r="H422" s="209">
        <v>601.56</v>
      </c>
      <c r="I422" s="210"/>
      <c r="J422" s="211">
        <f>ROUND(I422*H422,2)</f>
        <v>0</v>
      </c>
      <c r="K422" s="207" t="s">
        <v>159</v>
      </c>
      <c r="L422" s="44"/>
      <c r="M422" s="212" t="s">
        <v>19</v>
      </c>
      <c r="N422" s="213" t="s">
        <v>45</v>
      </c>
      <c r="O422" s="84"/>
      <c r="P422" s="214">
        <f>O422*H422</f>
        <v>0</v>
      </c>
      <c r="Q422" s="214">
        <v>0</v>
      </c>
      <c r="R422" s="214">
        <f>Q422*H422</f>
        <v>0</v>
      </c>
      <c r="S422" s="214">
        <v>0</v>
      </c>
      <c r="T422" s="215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16" t="s">
        <v>160</v>
      </c>
      <c r="AT422" s="216" t="s">
        <v>156</v>
      </c>
      <c r="AU422" s="216" t="s">
        <v>84</v>
      </c>
      <c r="AY422" s="17" t="s">
        <v>154</v>
      </c>
      <c r="BE422" s="217">
        <f>IF(N422="základní",J422,0)</f>
        <v>0</v>
      </c>
      <c r="BF422" s="217">
        <f>IF(N422="snížená",J422,0)</f>
        <v>0</v>
      </c>
      <c r="BG422" s="217">
        <f>IF(N422="zákl. přenesená",J422,0)</f>
        <v>0</v>
      </c>
      <c r="BH422" s="217">
        <f>IF(N422="sníž. přenesená",J422,0)</f>
        <v>0</v>
      </c>
      <c r="BI422" s="217">
        <f>IF(N422="nulová",J422,0)</f>
        <v>0</v>
      </c>
      <c r="BJ422" s="17" t="s">
        <v>82</v>
      </c>
      <c r="BK422" s="217">
        <f>ROUND(I422*H422,2)</f>
        <v>0</v>
      </c>
      <c r="BL422" s="17" t="s">
        <v>160</v>
      </c>
      <c r="BM422" s="216" t="s">
        <v>685</v>
      </c>
    </row>
    <row r="423" spans="1:47" s="2" customFormat="1" ht="12">
      <c r="A423" s="38"/>
      <c r="B423" s="39"/>
      <c r="C423" s="40"/>
      <c r="D423" s="218" t="s">
        <v>162</v>
      </c>
      <c r="E423" s="40"/>
      <c r="F423" s="219" t="s">
        <v>686</v>
      </c>
      <c r="G423" s="40"/>
      <c r="H423" s="40"/>
      <c r="I423" s="220"/>
      <c r="J423" s="40"/>
      <c r="K423" s="40"/>
      <c r="L423" s="44"/>
      <c r="M423" s="221"/>
      <c r="N423" s="222"/>
      <c r="O423" s="84"/>
      <c r="P423" s="84"/>
      <c r="Q423" s="84"/>
      <c r="R423" s="84"/>
      <c r="S423" s="84"/>
      <c r="T423" s="85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T423" s="17" t="s">
        <v>162</v>
      </c>
      <c r="AU423" s="17" t="s">
        <v>84</v>
      </c>
    </row>
    <row r="424" spans="1:51" s="13" customFormat="1" ht="12">
      <c r="A424" s="13"/>
      <c r="B424" s="223"/>
      <c r="C424" s="224"/>
      <c r="D424" s="225" t="s">
        <v>164</v>
      </c>
      <c r="E424" s="224"/>
      <c r="F424" s="227" t="s">
        <v>687</v>
      </c>
      <c r="G424" s="224"/>
      <c r="H424" s="228">
        <v>601.56</v>
      </c>
      <c r="I424" s="229"/>
      <c r="J424" s="224"/>
      <c r="K424" s="224"/>
      <c r="L424" s="230"/>
      <c r="M424" s="231"/>
      <c r="N424" s="232"/>
      <c r="O424" s="232"/>
      <c r="P424" s="232"/>
      <c r="Q424" s="232"/>
      <c r="R424" s="232"/>
      <c r="S424" s="232"/>
      <c r="T424" s="23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4" t="s">
        <v>164</v>
      </c>
      <c r="AU424" s="234" t="s">
        <v>84</v>
      </c>
      <c r="AV424" s="13" t="s">
        <v>84</v>
      </c>
      <c r="AW424" s="13" t="s">
        <v>4</v>
      </c>
      <c r="AX424" s="13" t="s">
        <v>82</v>
      </c>
      <c r="AY424" s="234" t="s">
        <v>154</v>
      </c>
    </row>
    <row r="425" spans="1:65" s="2" customFormat="1" ht="24.15" customHeight="1">
      <c r="A425" s="38"/>
      <c r="B425" s="39"/>
      <c r="C425" s="205" t="s">
        <v>688</v>
      </c>
      <c r="D425" s="205" t="s">
        <v>156</v>
      </c>
      <c r="E425" s="206" t="s">
        <v>689</v>
      </c>
      <c r="F425" s="207" t="s">
        <v>690</v>
      </c>
      <c r="G425" s="208" t="s">
        <v>233</v>
      </c>
      <c r="H425" s="209">
        <v>2.005</v>
      </c>
      <c r="I425" s="210"/>
      <c r="J425" s="211">
        <f>ROUND(I425*H425,2)</f>
        <v>0</v>
      </c>
      <c r="K425" s="207" t="s">
        <v>159</v>
      </c>
      <c r="L425" s="44"/>
      <c r="M425" s="212" t="s">
        <v>19</v>
      </c>
      <c r="N425" s="213" t="s">
        <v>45</v>
      </c>
      <c r="O425" s="84"/>
      <c r="P425" s="214">
        <f>O425*H425</f>
        <v>0</v>
      </c>
      <c r="Q425" s="214">
        <v>0</v>
      </c>
      <c r="R425" s="214">
        <f>Q425*H425</f>
        <v>0</v>
      </c>
      <c r="S425" s="214">
        <v>0</v>
      </c>
      <c r="T425" s="215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16" t="s">
        <v>160</v>
      </c>
      <c r="AT425" s="216" t="s">
        <v>156</v>
      </c>
      <c r="AU425" s="216" t="s">
        <v>84</v>
      </c>
      <c r="AY425" s="17" t="s">
        <v>154</v>
      </c>
      <c r="BE425" s="217">
        <f>IF(N425="základní",J425,0)</f>
        <v>0</v>
      </c>
      <c r="BF425" s="217">
        <f>IF(N425="snížená",J425,0)</f>
        <v>0</v>
      </c>
      <c r="BG425" s="217">
        <f>IF(N425="zákl. přenesená",J425,0)</f>
        <v>0</v>
      </c>
      <c r="BH425" s="217">
        <f>IF(N425="sníž. přenesená",J425,0)</f>
        <v>0</v>
      </c>
      <c r="BI425" s="217">
        <f>IF(N425="nulová",J425,0)</f>
        <v>0</v>
      </c>
      <c r="BJ425" s="17" t="s">
        <v>82</v>
      </c>
      <c r="BK425" s="217">
        <f>ROUND(I425*H425,2)</f>
        <v>0</v>
      </c>
      <c r="BL425" s="17" t="s">
        <v>160</v>
      </c>
      <c r="BM425" s="216" t="s">
        <v>691</v>
      </c>
    </row>
    <row r="426" spans="1:47" s="2" customFormat="1" ht="12">
      <c r="A426" s="38"/>
      <c r="B426" s="39"/>
      <c r="C426" s="40"/>
      <c r="D426" s="218" t="s">
        <v>162</v>
      </c>
      <c r="E426" s="40"/>
      <c r="F426" s="219" t="s">
        <v>692</v>
      </c>
      <c r="G426" s="40"/>
      <c r="H426" s="40"/>
      <c r="I426" s="220"/>
      <c r="J426" s="40"/>
      <c r="K426" s="40"/>
      <c r="L426" s="44"/>
      <c r="M426" s="221"/>
      <c r="N426" s="222"/>
      <c r="O426" s="84"/>
      <c r="P426" s="84"/>
      <c r="Q426" s="84"/>
      <c r="R426" s="84"/>
      <c r="S426" s="84"/>
      <c r="T426" s="85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T426" s="17" t="s">
        <v>162</v>
      </c>
      <c r="AU426" s="17" t="s">
        <v>84</v>
      </c>
    </row>
    <row r="427" spans="1:51" s="13" customFormat="1" ht="12">
      <c r="A427" s="13"/>
      <c r="B427" s="223"/>
      <c r="C427" s="224"/>
      <c r="D427" s="225" t="s">
        <v>164</v>
      </c>
      <c r="E427" s="226" t="s">
        <v>19</v>
      </c>
      <c r="F427" s="227" t="s">
        <v>693</v>
      </c>
      <c r="G427" s="224"/>
      <c r="H427" s="228">
        <v>2.111</v>
      </c>
      <c r="I427" s="229"/>
      <c r="J427" s="224"/>
      <c r="K427" s="224"/>
      <c r="L427" s="230"/>
      <c r="M427" s="231"/>
      <c r="N427" s="232"/>
      <c r="O427" s="232"/>
      <c r="P427" s="232"/>
      <c r="Q427" s="232"/>
      <c r="R427" s="232"/>
      <c r="S427" s="232"/>
      <c r="T427" s="23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4" t="s">
        <v>164</v>
      </c>
      <c r="AU427" s="234" t="s">
        <v>84</v>
      </c>
      <c r="AV427" s="13" t="s">
        <v>84</v>
      </c>
      <c r="AW427" s="13" t="s">
        <v>34</v>
      </c>
      <c r="AX427" s="13" t="s">
        <v>74</v>
      </c>
      <c r="AY427" s="234" t="s">
        <v>154</v>
      </c>
    </row>
    <row r="428" spans="1:51" s="13" customFormat="1" ht="12">
      <c r="A428" s="13"/>
      <c r="B428" s="223"/>
      <c r="C428" s="224"/>
      <c r="D428" s="225" t="s">
        <v>164</v>
      </c>
      <c r="E428" s="226" t="s">
        <v>19</v>
      </c>
      <c r="F428" s="227" t="s">
        <v>694</v>
      </c>
      <c r="G428" s="224"/>
      <c r="H428" s="228">
        <v>-0.106</v>
      </c>
      <c r="I428" s="229"/>
      <c r="J428" s="224"/>
      <c r="K428" s="224"/>
      <c r="L428" s="230"/>
      <c r="M428" s="231"/>
      <c r="N428" s="232"/>
      <c r="O428" s="232"/>
      <c r="P428" s="232"/>
      <c r="Q428" s="232"/>
      <c r="R428" s="232"/>
      <c r="S428" s="232"/>
      <c r="T428" s="23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34" t="s">
        <v>164</v>
      </c>
      <c r="AU428" s="234" t="s">
        <v>84</v>
      </c>
      <c r="AV428" s="13" t="s">
        <v>84</v>
      </c>
      <c r="AW428" s="13" t="s">
        <v>34</v>
      </c>
      <c r="AX428" s="13" t="s">
        <v>74</v>
      </c>
      <c r="AY428" s="234" t="s">
        <v>154</v>
      </c>
    </row>
    <row r="429" spans="1:65" s="2" customFormat="1" ht="24.15" customHeight="1">
      <c r="A429" s="38"/>
      <c r="B429" s="39"/>
      <c r="C429" s="205" t="s">
        <v>695</v>
      </c>
      <c r="D429" s="205" t="s">
        <v>156</v>
      </c>
      <c r="E429" s="206" t="s">
        <v>696</v>
      </c>
      <c r="F429" s="207" t="s">
        <v>697</v>
      </c>
      <c r="G429" s="208" t="s">
        <v>233</v>
      </c>
      <c r="H429" s="209">
        <v>10.409</v>
      </c>
      <c r="I429" s="210"/>
      <c r="J429" s="211">
        <f>ROUND(I429*H429,2)</f>
        <v>0</v>
      </c>
      <c r="K429" s="207" t="s">
        <v>159</v>
      </c>
      <c r="L429" s="44"/>
      <c r="M429" s="212" t="s">
        <v>19</v>
      </c>
      <c r="N429" s="213" t="s">
        <v>45</v>
      </c>
      <c r="O429" s="84"/>
      <c r="P429" s="214">
        <f>O429*H429</f>
        <v>0</v>
      </c>
      <c r="Q429" s="214">
        <v>0</v>
      </c>
      <c r="R429" s="214">
        <f>Q429*H429</f>
        <v>0</v>
      </c>
      <c r="S429" s="214">
        <v>0</v>
      </c>
      <c r="T429" s="215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16" t="s">
        <v>160</v>
      </c>
      <c r="AT429" s="216" t="s">
        <v>156</v>
      </c>
      <c r="AU429" s="216" t="s">
        <v>84</v>
      </c>
      <c r="AY429" s="17" t="s">
        <v>154</v>
      </c>
      <c r="BE429" s="217">
        <f>IF(N429="základní",J429,0)</f>
        <v>0</v>
      </c>
      <c r="BF429" s="217">
        <f>IF(N429="snížená",J429,0)</f>
        <v>0</v>
      </c>
      <c r="BG429" s="217">
        <f>IF(N429="zákl. přenesená",J429,0)</f>
        <v>0</v>
      </c>
      <c r="BH429" s="217">
        <f>IF(N429="sníž. přenesená",J429,0)</f>
        <v>0</v>
      </c>
      <c r="BI429" s="217">
        <f>IF(N429="nulová",J429,0)</f>
        <v>0</v>
      </c>
      <c r="BJ429" s="17" t="s">
        <v>82</v>
      </c>
      <c r="BK429" s="217">
        <f>ROUND(I429*H429,2)</f>
        <v>0</v>
      </c>
      <c r="BL429" s="17" t="s">
        <v>160</v>
      </c>
      <c r="BM429" s="216" t="s">
        <v>698</v>
      </c>
    </row>
    <row r="430" spans="1:47" s="2" customFormat="1" ht="12">
      <c r="A430" s="38"/>
      <c r="B430" s="39"/>
      <c r="C430" s="40"/>
      <c r="D430" s="218" t="s">
        <v>162</v>
      </c>
      <c r="E430" s="40"/>
      <c r="F430" s="219" t="s">
        <v>699</v>
      </c>
      <c r="G430" s="40"/>
      <c r="H430" s="40"/>
      <c r="I430" s="220"/>
      <c r="J430" s="40"/>
      <c r="K430" s="40"/>
      <c r="L430" s="44"/>
      <c r="M430" s="221"/>
      <c r="N430" s="222"/>
      <c r="O430" s="84"/>
      <c r="P430" s="84"/>
      <c r="Q430" s="84"/>
      <c r="R430" s="84"/>
      <c r="S430" s="84"/>
      <c r="T430" s="85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T430" s="17" t="s">
        <v>162</v>
      </c>
      <c r="AU430" s="17" t="s">
        <v>84</v>
      </c>
    </row>
    <row r="431" spans="1:51" s="13" customFormat="1" ht="12">
      <c r="A431" s="13"/>
      <c r="B431" s="223"/>
      <c r="C431" s="224"/>
      <c r="D431" s="225" t="s">
        <v>164</v>
      </c>
      <c r="E431" s="226" t="s">
        <v>19</v>
      </c>
      <c r="F431" s="227" t="s">
        <v>700</v>
      </c>
      <c r="G431" s="224"/>
      <c r="H431" s="228">
        <v>18.208</v>
      </c>
      <c r="I431" s="229"/>
      <c r="J431" s="224"/>
      <c r="K431" s="224"/>
      <c r="L431" s="230"/>
      <c r="M431" s="231"/>
      <c r="N431" s="232"/>
      <c r="O431" s="232"/>
      <c r="P431" s="232"/>
      <c r="Q431" s="232"/>
      <c r="R431" s="232"/>
      <c r="S431" s="232"/>
      <c r="T431" s="23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4" t="s">
        <v>164</v>
      </c>
      <c r="AU431" s="234" t="s">
        <v>84</v>
      </c>
      <c r="AV431" s="13" t="s">
        <v>84</v>
      </c>
      <c r="AW431" s="13" t="s">
        <v>34</v>
      </c>
      <c r="AX431" s="13" t="s">
        <v>74</v>
      </c>
      <c r="AY431" s="234" t="s">
        <v>154</v>
      </c>
    </row>
    <row r="432" spans="1:51" s="13" customFormat="1" ht="12">
      <c r="A432" s="13"/>
      <c r="B432" s="223"/>
      <c r="C432" s="224"/>
      <c r="D432" s="225" t="s">
        <v>164</v>
      </c>
      <c r="E432" s="226" t="s">
        <v>19</v>
      </c>
      <c r="F432" s="227" t="s">
        <v>701</v>
      </c>
      <c r="G432" s="224"/>
      <c r="H432" s="228">
        <v>-7.799</v>
      </c>
      <c r="I432" s="229"/>
      <c r="J432" s="224"/>
      <c r="K432" s="224"/>
      <c r="L432" s="230"/>
      <c r="M432" s="231"/>
      <c r="N432" s="232"/>
      <c r="O432" s="232"/>
      <c r="P432" s="232"/>
      <c r="Q432" s="232"/>
      <c r="R432" s="232"/>
      <c r="S432" s="232"/>
      <c r="T432" s="23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4" t="s">
        <v>164</v>
      </c>
      <c r="AU432" s="234" t="s">
        <v>84</v>
      </c>
      <c r="AV432" s="13" t="s">
        <v>84</v>
      </c>
      <c r="AW432" s="13" t="s">
        <v>34</v>
      </c>
      <c r="AX432" s="13" t="s">
        <v>74</v>
      </c>
      <c r="AY432" s="234" t="s">
        <v>154</v>
      </c>
    </row>
    <row r="433" spans="1:65" s="2" customFormat="1" ht="24.15" customHeight="1">
      <c r="A433" s="38"/>
      <c r="B433" s="39"/>
      <c r="C433" s="205" t="s">
        <v>702</v>
      </c>
      <c r="D433" s="205" t="s">
        <v>156</v>
      </c>
      <c r="E433" s="206" t="s">
        <v>703</v>
      </c>
      <c r="F433" s="207" t="s">
        <v>704</v>
      </c>
      <c r="G433" s="208" t="s">
        <v>233</v>
      </c>
      <c r="H433" s="209">
        <v>2.532</v>
      </c>
      <c r="I433" s="210"/>
      <c r="J433" s="211">
        <f>ROUND(I433*H433,2)</f>
        <v>0</v>
      </c>
      <c r="K433" s="207" t="s">
        <v>159</v>
      </c>
      <c r="L433" s="44"/>
      <c r="M433" s="212" t="s">
        <v>19</v>
      </c>
      <c r="N433" s="213" t="s">
        <v>45</v>
      </c>
      <c r="O433" s="84"/>
      <c r="P433" s="214">
        <f>O433*H433</f>
        <v>0</v>
      </c>
      <c r="Q433" s="214">
        <v>0</v>
      </c>
      <c r="R433" s="214">
        <f>Q433*H433</f>
        <v>0</v>
      </c>
      <c r="S433" s="214">
        <v>0</v>
      </c>
      <c r="T433" s="215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16" t="s">
        <v>160</v>
      </c>
      <c r="AT433" s="216" t="s">
        <v>156</v>
      </c>
      <c r="AU433" s="216" t="s">
        <v>84</v>
      </c>
      <c r="AY433" s="17" t="s">
        <v>154</v>
      </c>
      <c r="BE433" s="217">
        <f>IF(N433="základní",J433,0)</f>
        <v>0</v>
      </c>
      <c r="BF433" s="217">
        <f>IF(N433="snížená",J433,0)</f>
        <v>0</v>
      </c>
      <c r="BG433" s="217">
        <f>IF(N433="zákl. přenesená",J433,0)</f>
        <v>0</v>
      </c>
      <c r="BH433" s="217">
        <f>IF(N433="sníž. přenesená",J433,0)</f>
        <v>0</v>
      </c>
      <c r="BI433" s="217">
        <f>IF(N433="nulová",J433,0)</f>
        <v>0</v>
      </c>
      <c r="BJ433" s="17" t="s">
        <v>82</v>
      </c>
      <c r="BK433" s="217">
        <f>ROUND(I433*H433,2)</f>
        <v>0</v>
      </c>
      <c r="BL433" s="17" t="s">
        <v>160</v>
      </c>
      <c r="BM433" s="216" t="s">
        <v>705</v>
      </c>
    </row>
    <row r="434" spans="1:47" s="2" customFormat="1" ht="12">
      <c r="A434" s="38"/>
      <c r="B434" s="39"/>
      <c r="C434" s="40"/>
      <c r="D434" s="218" t="s">
        <v>162</v>
      </c>
      <c r="E434" s="40"/>
      <c r="F434" s="219" t="s">
        <v>706</v>
      </c>
      <c r="G434" s="40"/>
      <c r="H434" s="40"/>
      <c r="I434" s="220"/>
      <c r="J434" s="40"/>
      <c r="K434" s="40"/>
      <c r="L434" s="44"/>
      <c r="M434" s="221"/>
      <c r="N434" s="222"/>
      <c r="O434" s="84"/>
      <c r="P434" s="84"/>
      <c r="Q434" s="84"/>
      <c r="R434" s="84"/>
      <c r="S434" s="84"/>
      <c r="T434" s="85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T434" s="17" t="s">
        <v>162</v>
      </c>
      <c r="AU434" s="17" t="s">
        <v>84</v>
      </c>
    </row>
    <row r="435" spans="1:51" s="13" customFormat="1" ht="12">
      <c r="A435" s="13"/>
      <c r="B435" s="223"/>
      <c r="C435" s="224"/>
      <c r="D435" s="225" t="s">
        <v>164</v>
      </c>
      <c r="E435" s="226" t="s">
        <v>19</v>
      </c>
      <c r="F435" s="227" t="s">
        <v>707</v>
      </c>
      <c r="G435" s="224"/>
      <c r="H435" s="228">
        <v>2.532</v>
      </c>
      <c r="I435" s="229"/>
      <c r="J435" s="224"/>
      <c r="K435" s="224"/>
      <c r="L435" s="230"/>
      <c r="M435" s="231"/>
      <c r="N435" s="232"/>
      <c r="O435" s="232"/>
      <c r="P435" s="232"/>
      <c r="Q435" s="232"/>
      <c r="R435" s="232"/>
      <c r="S435" s="232"/>
      <c r="T435" s="23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34" t="s">
        <v>164</v>
      </c>
      <c r="AU435" s="234" t="s">
        <v>84</v>
      </c>
      <c r="AV435" s="13" t="s">
        <v>84</v>
      </c>
      <c r="AW435" s="13" t="s">
        <v>34</v>
      </c>
      <c r="AX435" s="13" t="s">
        <v>74</v>
      </c>
      <c r="AY435" s="234" t="s">
        <v>154</v>
      </c>
    </row>
    <row r="436" spans="1:65" s="2" customFormat="1" ht="24.15" customHeight="1">
      <c r="A436" s="38"/>
      <c r="B436" s="39"/>
      <c r="C436" s="205" t="s">
        <v>708</v>
      </c>
      <c r="D436" s="205" t="s">
        <v>156</v>
      </c>
      <c r="E436" s="206" t="s">
        <v>709</v>
      </c>
      <c r="F436" s="207" t="s">
        <v>710</v>
      </c>
      <c r="G436" s="208" t="s">
        <v>233</v>
      </c>
      <c r="H436" s="209">
        <v>12.98</v>
      </c>
      <c r="I436" s="210"/>
      <c r="J436" s="211">
        <f>ROUND(I436*H436,2)</f>
        <v>0</v>
      </c>
      <c r="K436" s="207" t="s">
        <v>159</v>
      </c>
      <c r="L436" s="44"/>
      <c r="M436" s="212" t="s">
        <v>19</v>
      </c>
      <c r="N436" s="213" t="s">
        <v>45</v>
      </c>
      <c r="O436" s="84"/>
      <c r="P436" s="214">
        <f>O436*H436</f>
        <v>0</v>
      </c>
      <c r="Q436" s="214">
        <v>0</v>
      </c>
      <c r="R436" s="214">
        <f>Q436*H436</f>
        <v>0</v>
      </c>
      <c r="S436" s="214">
        <v>0</v>
      </c>
      <c r="T436" s="215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16" t="s">
        <v>160</v>
      </c>
      <c r="AT436" s="216" t="s">
        <v>156</v>
      </c>
      <c r="AU436" s="216" t="s">
        <v>84</v>
      </c>
      <c r="AY436" s="17" t="s">
        <v>154</v>
      </c>
      <c r="BE436" s="217">
        <f>IF(N436="základní",J436,0)</f>
        <v>0</v>
      </c>
      <c r="BF436" s="217">
        <f>IF(N436="snížená",J436,0)</f>
        <v>0</v>
      </c>
      <c r="BG436" s="217">
        <f>IF(N436="zákl. přenesená",J436,0)</f>
        <v>0</v>
      </c>
      <c r="BH436" s="217">
        <f>IF(N436="sníž. přenesená",J436,0)</f>
        <v>0</v>
      </c>
      <c r="BI436" s="217">
        <f>IF(N436="nulová",J436,0)</f>
        <v>0</v>
      </c>
      <c r="BJ436" s="17" t="s">
        <v>82</v>
      </c>
      <c r="BK436" s="217">
        <f>ROUND(I436*H436,2)</f>
        <v>0</v>
      </c>
      <c r="BL436" s="17" t="s">
        <v>160</v>
      </c>
      <c r="BM436" s="216" t="s">
        <v>711</v>
      </c>
    </row>
    <row r="437" spans="1:47" s="2" customFormat="1" ht="12">
      <c r="A437" s="38"/>
      <c r="B437" s="39"/>
      <c r="C437" s="40"/>
      <c r="D437" s="218" t="s">
        <v>162</v>
      </c>
      <c r="E437" s="40"/>
      <c r="F437" s="219" t="s">
        <v>712</v>
      </c>
      <c r="G437" s="40"/>
      <c r="H437" s="40"/>
      <c r="I437" s="220"/>
      <c r="J437" s="40"/>
      <c r="K437" s="40"/>
      <c r="L437" s="44"/>
      <c r="M437" s="221"/>
      <c r="N437" s="222"/>
      <c r="O437" s="84"/>
      <c r="P437" s="84"/>
      <c r="Q437" s="84"/>
      <c r="R437" s="84"/>
      <c r="S437" s="84"/>
      <c r="T437" s="85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T437" s="17" t="s">
        <v>162</v>
      </c>
      <c r="AU437" s="17" t="s">
        <v>84</v>
      </c>
    </row>
    <row r="438" spans="1:51" s="13" customFormat="1" ht="12">
      <c r="A438" s="13"/>
      <c r="B438" s="223"/>
      <c r="C438" s="224"/>
      <c r="D438" s="225" t="s">
        <v>164</v>
      </c>
      <c r="E438" s="226" t="s">
        <v>19</v>
      </c>
      <c r="F438" s="227" t="s">
        <v>713</v>
      </c>
      <c r="G438" s="224"/>
      <c r="H438" s="228">
        <v>14.63</v>
      </c>
      <c r="I438" s="229"/>
      <c r="J438" s="224"/>
      <c r="K438" s="224"/>
      <c r="L438" s="230"/>
      <c r="M438" s="231"/>
      <c r="N438" s="232"/>
      <c r="O438" s="232"/>
      <c r="P438" s="232"/>
      <c r="Q438" s="232"/>
      <c r="R438" s="232"/>
      <c r="S438" s="232"/>
      <c r="T438" s="23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4" t="s">
        <v>164</v>
      </c>
      <c r="AU438" s="234" t="s">
        <v>84</v>
      </c>
      <c r="AV438" s="13" t="s">
        <v>84</v>
      </c>
      <c r="AW438" s="13" t="s">
        <v>34</v>
      </c>
      <c r="AX438" s="13" t="s">
        <v>74</v>
      </c>
      <c r="AY438" s="234" t="s">
        <v>154</v>
      </c>
    </row>
    <row r="439" spans="1:51" s="13" customFormat="1" ht="12">
      <c r="A439" s="13"/>
      <c r="B439" s="223"/>
      <c r="C439" s="224"/>
      <c r="D439" s="225" t="s">
        <v>164</v>
      </c>
      <c r="E439" s="226" t="s">
        <v>19</v>
      </c>
      <c r="F439" s="227" t="s">
        <v>714</v>
      </c>
      <c r="G439" s="224"/>
      <c r="H439" s="228">
        <v>-1.65</v>
      </c>
      <c r="I439" s="229"/>
      <c r="J439" s="224"/>
      <c r="K439" s="224"/>
      <c r="L439" s="230"/>
      <c r="M439" s="231"/>
      <c r="N439" s="232"/>
      <c r="O439" s="232"/>
      <c r="P439" s="232"/>
      <c r="Q439" s="232"/>
      <c r="R439" s="232"/>
      <c r="S439" s="232"/>
      <c r="T439" s="23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4" t="s">
        <v>164</v>
      </c>
      <c r="AU439" s="234" t="s">
        <v>84</v>
      </c>
      <c r="AV439" s="13" t="s">
        <v>84</v>
      </c>
      <c r="AW439" s="13" t="s">
        <v>34</v>
      </c>
      <c r="AX439" s="13" t="s">
        <v>74</v>
      </c>
      <c r="AY439" s="234" t="s">
        <v>154</v>
      </c>
    </row>
    <row r="440" spans="1:65" s="2" customFormat="1" ht="24.15" customHeight="1">
      <c r="A440" s="38"/>
      <c r="B440" s="39"/>
      <c r="C440" s="205" t="s">
        <v>715</v>
      </c>
      <c r="D440" s="205" t="s">
        <v>156</v>
      </c>
      <c r="E440" s="206" t="s">
        <v>716</v>
      </c>
      <c r="F440" s="207" t="s">
        <v>232</v>
      </c>
      <c r="G440" s="208" t="s">
        <v>233</v>
      </c>
      <c r="H440" s="209">
        <v>29.375</v>
      </c>
      <c r="I440" s="210"/>
      <c r="J440" s="211">
        <f>ROUND(I440*H440,2)</f>
        <v>0</v>
      </c>
      <c r="K440" s="207" t="s">
        <v>159</v>
      </c>
      <c r="L440" s="44"/>
      <c r="M440" s="212" t="s">
        <v>19</v>
      </c>
      <c r="N440" s="213" t="s">
        <v>45</v>
      </c>
      <c r="O440" s="84"/>
      <c r="P440" s="214">
        <f>O440*H440</f>
        <v>0</v>
      </c>
      <c r="Q440" s="214">
        <v>0</v>
      </c>
      <c r="R440" s="214">
        <f>Q440*H440</f>
        <v>0</v>
      </c>
      <c r="S440" s="214">
        <v>0</v>
      </c>
      <c r="T440" s="215">
        <f>S440*H440</f>
        <v>0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16" t="s">
        <v>160</v>
      </c>
      <c r="AT440" s="216" t="s">
        <v>156</v>
      </c>
      <c r="AU440" s="216" t="s">
        <v>84</v>
      </c>
      <c r="AY440" s="17" t="s">
        <v>154</v>
      </c>
      <c r="BE440" s="217">
        <f>IF(N440="základní",J440,0)</f>
        <v>0</v>
      </c>
      <c r="BF440" s="217">
        <f>IF(N440="snížená",J440,0)</f>
        <v>0</v>
      </c>
      <c r="BG440" s="217">
        <f>IF(N440="zákl. přenesená",J440,0)</f>
        <v>0</v>
      </c>
      <c r="BH440" s="217">
        <f>IF(N440="sníž. přenesená",J440,0)</f>
        <v>0</v>
      </c>
      <c r="BI440" s="217">
        <f>IF(N440="nulová",J440,0)</f>
        <v>0</v>
      </c>
      <c r="BJ440" s="17" t="s">
        <v>82</v>
      </c>
      <c r="BK440" s="217">
        <f>ROUND(I440*H440,2)</f>
        <v>0</v>
      </c>
      <c r="BL440" s="17" t="s">
        <v>160</v>
      </c>
      <c r="BM440" s="216" t="s">
        <v>717</v>
      </c>
    </row>
    <row r="441" spans="1:47" s="2" customFormat="1" ht="12">
      <c r="A441" s="38"/>
      <c r="B441" s="39"/>
      <c r="C441" s="40"/>
      <c r="D441" s="218" t="s">
        <v>162</v>
      </c>
      <c r="E441" s="40"/>
      <c r="F441" s="219" t="s">
        <v>718</v>
      </c>
      <c r="G441" s="40"/>
      <c r="H441" s="40"/>
      <c r="I441" s="220"/>
      <c r="J441" s="40"/>
      <c r="K441" s="40"/>
      <c r="L441" s="44"/>
      <c r="M441" s="221"/>
      <c r="N441" s="222"/>
      <c r="O441" s="84"/>
      <c r="P441" s="84"/>
      <c r="Q441" s="84"/>
      <c r="R441" s="84"/>
      <c r="S441" s="84"/>
      <c r="T441" s="85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T441" s="17" t="s">
        <v>162</v>
      </c>
      <c r="AU441" s="17" t="s">
        <v>84</v>
      </c>
    </row>
    <row r="442" spans="1:51" s="13" customFormat="1" ht="12">
      <c r="A442" s="13"/>
      <c r="B442" s="223"/>
      <c r="C442" s="224"/>
      <c r="D442" s="225" t="s">
        <v>164</v>
      </c>
      <c r="E442" s="226" t="s">
        <v>19</v>
      </c>
      <c r="F442" s="227" t="s">
        <v>719</v>
      </c>
      <c r="G442" s="224"/>
      <c r="H442" s="228">
        <v>29.375</v>
      </c>
      <c r="I442" s="229"/>
      <c r="J442" s="224"/>
      <c r="K442" s="224"/>
      <c r="L442" s="230"/>
      <c r="M442" s="231"/>
      <c r="N442" s="232"/>
      <c r="O442" s="232"/>
      <c r="P442" s="232"/>
      <c r="Q442" s="232"/>
      <c r="R442" s="232"/>
      <c r="S442" s="232"/>
      <c r="T442" s="23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4" t="s">
        <v>164</v>
      </c>
      <c r="AU442" s="234" t="s">
        <v>84</v>
      </c>
      <c r="AV442" s="13" t="s">
        <v>84</v>
      </c>
      <c r="AW442" s="13" t="s">
        <v>34</v>
      </c>
      <c r="AX442" s="13" t="s">
        <v>74</v>
      </c>
      <c r="AY442" s="234" t="s">
        <v>154</v>
      </c>
    </row>
    <row r="443" spans="1:63" s="12" customFormat="1" ht="22.8" customHeight="1">
      <c r="A443" s="12"/>
      <c r="B443" s="189"/>
      <c r="C443" s="190"/>
      <c r="D443" s="191" t="s">
        <v>73</v>
      </c>
      <c r="E443" s="203" t="s">
        <v>720</v>
      </c>
      <c r="F443" s="203" t="s">
        <v>721</v>
      </c>
      <c r="G443" s="190"/>
      <c r="H443" s="190"/>
      <c r="I443" s="193"/>
      <c r="J443" s="204">
        <f>BK443</f>
        <v>0</v>
      </c>
      <c r="K443" s="190"/>
      <c r="L443" s="195"/>
      <c r="M443" s="196"/>
      <c r="N443" s="197"/>
      <c r="O443" s="197"/>
      <c r="P443" s="198">
        <f>SUM(P444:P445)</f>
        <v>0</v>
      </c>
      <c r="Q443" s="197"/>
      <c r="R443" s="198">
        <f>SUM(R444:R445)</f>
        <v>0</v>
      </c>
      <c r="S443" s="197"/>
      <c r="T443" s="199">
        <f>SUM(T444:T445)</f>
        <v>0</v>
      </c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R443" s="200" t="s">
        <v>82</v>
      </c>
      <c r="AT443" s="201" t="s">
        <v>73</v>
      </c>
      <c r="AU443" s="201" t="s">
        <v>82</v>
      </c>
      <c r="AY443" s="200" t="s">
        <v>154</v>
      </c>
      <c r="BK443" s="202">
        <f>SUM(BK444:BK445)</f>
        <v>0</v>
      </c>
    </row>
    <row r="444" spans="1:65" s="2" customFormat="1" ht="33" customHeight="1">
      <c r="A444" s="38"/>
      <c r="B444" s="39"/>
      <c r="C444" s="205" t="s">
        <v>722</v>
      </c>
      <c r="D444" s="205" t="s">
        <v>156</v>
      </c>
      <c r="E444" s="206" t="s">
        <v>723</v>
      </c>
      <c r="F444" s="207" t="s">
        <v>724</v>
      </c>
      <c r="G444" s="208" t="s">
        <v>233</v>
      </c>
      <c r="H444" s="209">
        <v>31.088</v>
      </c>
      <c r="I444" s="210"/>
      <c r="J444" s="211">
        <f>ROUND(I444*H444,2)</f>
        <v>0</v>
      </c>
      <c r="K444" s="207" t="s">
        <v>159</v>
      </c>
      <c r="L444" s="44"/>
      <c r="M444" s="212" t="s">
        <v>19</v>
      </c>
      <c r="N444" s="213" t="s">
        <v>45</v>
      </c>
      <c r="O444" s="84"/>
      <c r="P444" s="214">
        <f>O444*H444</f>
        <v>0</v>
      </c>
      <c r="Q444" s="214">
        <v>0</v>
      </c>
      <c r="R444" s="214">
        <f>Q444*H444</f>
        <v>0</v>
      </c>
      <c r="S444" s="214">
        <v>0</v>
      </c>
      <c r="T444" s="215">
        <f>S444*H444</f>
        <v>0</v>
      </c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R444" s="216" t="s">
        <v>160</v>
      </c>
      <c r="AT444" s="216" t="s">
        <v>156</v>
      </c>
      <c r="AU444" s="216" t="s">
        <v>84</v>
      </c>
      <c r="AY444" s="17" t="s">
        <v>154</v>
      </c>
      <c r="BE444" s="217">
        <f>IF(N444="základní",J444,0)</f>
        <v>0</v>
      </c>
      <c r="BF444" s="217">
        <f>IF(N444="snížená",J444,0)</f>
        <v>0</v>
      </c>
      <c r="BG444" s="217">
        <f>IF(N444="zákl. přenesená",J444,0)</f>
        <v>0</v>
      </c>
      <c r="BH444" s="217">
        <f>IF(N444="sníž. přenesená",J444,0)</f>
        <v>0</v>
      </c>
      <c r="BI444" s="217">
        <f>IF(N444="nulová",J444,0)</f>
        <v>0</v>
      </c>
      <c r="BJ444" s="17" t="s">
        <v>82</v>
      </c>
      <c r="BK444" s="217">
        <f>ROUND(I444*H444,2)</f>
        <v>0</v>
      </c>
      <c r="BL444" s="17" t="s">
        <v>160</v>
      </c>
      <c r="BM444" s="216" t="s">
        <v>725</v>
      </c>
    </row>
    <row r="445" spans="1:47" s="2" customFormat="1" ht="12">
      <c r="A445" s="38"/>
      <c r="B445" s="39"/>
      <c r="C445" s="40"/>
      <c r="D445" s="218" t="s">
        <v>162</v>
      </c>
      <c r="E445" s="40"/>
      <c r="F445" s="219" t="s">
        <v>726</v>
      </c>
      <c r="G445" s="40"/>
      <c r="H445" s="40"/>
      <c r="I445" s="220"/>
      <c r="J445" s="40"/>
      <c r="K445" s="40"/>
      <c r="L445" s="44"/>
      <c r="M445" s="221"/>
      <c r="N445" s="222"/>
      <c r="O445" s="84"/>
      <c r="P445" s="84"/>
      <c r="Q445" s="84"/>
      <c r="R445" s="84"/>
      <c r="S445" s="84"/>
      <c r="T445" s="85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T445" s="17" t="s">
        <v>162</v>
      </c>
      <c r="AU445" s="17" t="s">
        <v>84</v>
      </c>
    </row>
    <row r="446" spans="1:63" s="12" customFormat="1" ht="25.9" customHeight="1">
      <c r="A446" s="12"/>
      <c r="B446" s="189"/>
      <c r="C446" s="190"/>
      <c r="D446" s="191" t="s">
        <v>73</v>
      </c>
      <c r="E446" s="192" t="s">
        <v>727</v>
      </c>
      <c r="F446" s="192" t="s">
        <v>728</v>
      </c>
      <c r="G446" s="190"/>
      <c r="H446" s="190"/>
      <c r="I446" s="193"/>
      <c r="J446" s="194">
        <f>BK446</f>
        <v>0</v>
      </c>
      <c r="K446" s="190"/>
      <c r="L446" s="195"/>
      <c r="M446" s="196"/>
      <c r="N446" s="197"/>
      <c r="O446" s="197"/>
      <c r="P446" s="198">
        <f>P447+P471+P502+P507+P528+P574+P589+P607+P657+P665+P672</f>
        <v>0</v>
      </c>
      <c r="Q446" s="197"/>
      <c r="R446" s="198">
        <f>R447+R471+R502+R507+R528+R574+R589+R607+R657+R665+R672</f>
        <v>10.52212401456</v>
      </c>
      <c r="S446" s="197"/>
      <c r="T446" s="199">
        <f>T447+T471+T502+T507+T528+T574+T589+T607+T657+T665+T672</f>
        <v>3.7774965999999996</v>
      </c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R446" s="200" t="s">
        <v>84</v>
      </c>
      <c r="AT446" s="201" t="s">
        <v>73</v>
      </c>
      <c r="AU446" s="201" t="s">
        <v>74</v>
      </c>
      <c r="AY446" s="200" t="s">
        <v>154</v>
      </c>
      <c r="BK446" s="202">
        <f>BK447+BK471+BK502+BK507+BK528+BK574+BK589+BK607+BK657+BK665+BK672</f>
        <v>0</v>
      </c>
    </row>
    <row r="447" spans="1:63" s="12" customFormat="1" ht="22.8" customHeight="1">
      <c r="A447" s="12"/>
      <c r="B447" s="189"/>
      <c r="C447" s="190"/>
      <c r="D447" s="191" t="s">
        <v>73</v>
      </c>
      <c r="E447" s="203" t="s">
        <v>729</v>
      </c>
      <c r="F447" s="203" t="s">
        <v>730</v>
      </c>
      <c r="G447" s="190"/>
      <c r="H447" s="190"/>
      <c r="I447" s="193"/>
      <c r="J447" s="204">
        <f>BK447</f>
        <v>0</v>
      </c>
      <c r="K447" s="190"/>
      <c r="L447" s="195"/>
      <c r="M447" s="196"/>
      <c r="N447" s="197"/>
      <c r="O447" s="197"/>
      <c r="P447" s="198">
        <f>SUM(P448:P470)</f>
        <v>0</v>
      </c>
      <c r="Q447" s="197"/>
      <c r="R447" s="198">
        <f>SUM(R448:R470)</f>
        <v>0.19174682999999998</v>
      </c>
      <c r="S447" s="197"/>
      <c r="T447" s="199">
        <f>SUM(T448:T470)</f>
        <v>0</v>
      </c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R447" s="200" t="s">
        <v>84</v>
      </c>
      <c r="AT447" s="201" t="s">
        <v>73</v>
      </c>
      <c r="AU447" s="201" t="s">
        <v>82</v>
      </c>
      <c r="AY447" s="200" t="s">
        <v>154</v>
      </c>
      <c r="BK447" s="202">
        <f>SUM(BK448:BK470)</f>
        <v>0</v>
      </c>
    </row>
    <row r="448" spans="1:65" s="2" customFormat="1" ht="24.15" customHeight="1">
      <c r="A448" s="38"/>
      <c r="B448" s="39"/>
      <c r="C448" s="205" t="s">
        <v>731</v>
      </c>
      <c r="D448" s="205" t="s">
        <v>156</v>
      </c>
      <c r="E448" s="206" t="s">
        <v>732</v>
      </c>
      <c r="F448" s="207" t="s">
        <v>733</v>
      </c>
      <c r="G448" s="208" t="s">
        <v>93</v>
      </c>
      <c r="H448" s="209">
        <v>61.449</v>
      </c>
      <c r="I448" s="210"/>
      <c r="J448" s="211">
        <f>ROUND(I448*H448,2)</f>
        <v>0</v>
      </c>
      <c r="K448" s="207" t="s">
        <v>159</v>
      </c>
      <c r="L448" s="44"/>
      <c r="M448" s="212" t="s">
        <v>19</v>
      </c>
      <c r="N448" s="213" t="s">
        <v>45</v>
      </c>
      <c r="O448" s="84"/>
      <c r="P448" s="214">
        <f>O448*H448</f>
        <v>0</v>
      </c>
      <c r="Q448" s="214">
        <v>0</v>
      </c>
      <c r="R448" s="214">
        <f>Q448*H448</f>
        <v>0</v>
      </c>
      <c r="S448" s="214">
        <v>0</v>
      </c>
      <c r="T448" s="215">
        <f>S448*H448</f>
        <v>0</v>
      </c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R448" s="216" t="s">
        <v>264</v>
      </c>
      <c r="AT448" s="216" t="s">
        <v>156</v>
      </c>
      <c r="AU448" s="216" t="s">
        <v>84</v>
      </c>
      <c r="AY448" s="17" t="s">
        <v>154</v>
      </c>
      <c r="BE448" s="217">
        <f>IF(N448="základní",J448,0)</f>
        <v>0</v>
      </c>
      <c r="BF448" s="217">
        <f>IF(N448="snížená",J448,0)</f>
        <v>0</v>
      </c>
      <c r="BG448" s="217">
        <f>IF(N448="zákl. přenesená",J448,0)</f>
        <v>0</v>
      </c>
      <c r="BH448" s="217">
        <f>IF(N448="sníž. přenesená",J448,0)</f>
        <v>0</v>
      </c>
      <c r="BI448" s="217">
        <f>IF(N448="nulová",J448,0)</f>
        <v>0</v>
      </c>
      <c r="BJ448" s="17" t="s">
        <v>82</v>
      </c>
      <c r="BK448" s="217">
        <f>ROUND(I448*H448,2)</f>
        <v>0</v>
      </c>
      <c r="BL448" s="17" t="s">
        <v>264</v>
      </c>
      <c r="BM448" s="216" t="s">
        <v>734</v>
      </c>
    </row>
    <row r="449" spans="1:47" s="2" customFormat="1" ht="12">
      <c r="A449" s="38"/>
      <c r="B449" s="39"/>
      <c r="C449" s="40"/>
      <c r="D449" s="218" t="s">
        <v>162</v>
      </c>
      <c r="E449" s="40"/>
      <c r="F449" s="219" t="s">
        <v>735</v>
      </c>
      <c r="G449" s="40"/>
      <c r="H449" s="40"/>
      <c r="I449" s="220"/>
      <c r="J449" s="40"/>
      <c r="K449" s="40"/>
      <c r="L449" s="44"/>
      <c r="M449" s="221"/>
      <c r="N449" s="222"/>
      <c r="O449" s="84"/>
      <c r="P449" s="84"/>
      <c r="Q449" s="84"/>
      <c r="R449" s="84"/>
      <c r="S449" s="84"/>
      <c r="T449" s="85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T449" s="17" t="s">
        <v>162</v>
      </c>
      <c r="AU449" s="17" t="s">
        <v>84</v>
      </c>
    </row>
    <row r="450" spans="1:51" s="13" customFormat="1" ht="12">
      <c r="A450" s="13"/>
      <c r="B450" s="223"/>
      <c r="C450" s="224"/>
      <c r="D450" s="225" t="s">
        <v>164</v>
      </c>
      <c r="E450" s="226" t="s">
        <v>19</v>
      </c>
      <c r="F450" s="227" t="s">
        <v>292</v>
      </c>
      <c r="G450" s="224"/>
      <c r="H450" s="228">
        <v>26.56</v>
      </c>
      <c r="I450" s="229"/>
      <c r="J450" s="224"/>
      <c r="K450" s="224"/>
      <c r="L450" s="230"/>
      <c r="M450" s="231"/>
      <c r="N450" s="232"/>
      <c r="O450" s="232"/>
      <c r="P450" s="232"/>
      <c r="Q450" s="232"/>
      <c r="R450" s="232"/>
      <c r="S450" s="232"/>
      <c r="T450" s="23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4" t="s">
        <v>164</v>
      </c>
      <c r="AU450" s="234" t="s">
        <v>84</v>
      </c>
      <c r="AV450" s="13" t="s">
        <v>84</v>
      </c>
      <c r="AW450" s="13" t="s">
        <v>34</v>
      </c>
      <c r="AX450" s="13" t="s">
        <v>74</v>
      </c>
      <c r="AY450" s="234" t="s">
        <v>154</v>
      </c>
    </row>
    <row r="451" spans="1:51" s="13" customFormat="1" ht="12">
      <c r="A451" s="13"/>
      <c r="B451" s="223"/>
      <c r="C451" s="224"/>
      <c r="D451" s="225" t="s">
        <v>164</v>
      </c>
      <c r="E451" s="226" t="s">
        <v>19</v>
      </c>
      <c r="F451" s="227" t="s">
        <v>736</v>
      </c>
      <c r="G451" s="224"/>
      <c r="H451" s="228">
        <v>34.889</v>
      </c>
      <c r="I451" s="229"/>
      <c r="J451" s="224"/>
      <c r="K451" s="224"/>
      <c r="L451" s="230"/>
      <c r="M451" s="231"/>
      <c r="N451" s="232"/>
      <c r="O451" s="232"/>
      <c r="P451" s="232"/>
      <c r="Q451" s="232"/>
      <c r="R451" s="232"/>
      <c r="S451" s="232"/>
      <c r="T451" s="23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4" t="s">
        <v>164</v>
      </c>
      <c r="AU451" s="234" t="s">
        <v>84</v>
      </c>
      <c r="AV451" s="13" t="s">
        <v>84</v>
      </c>
      <c r="AW451" s="13" t="s">
        <v>34</v>
      </c>
      <c r="AX451" s="13" t="s">
        <v>74</v>
      </c>
      <c r="AY451" s="234" t="s">
        <v>154</v>
      </c>
    </row>
    <row r="452" spans="1:65" s="2" customFormat="1" ht="16.5" customHeight="1">
      <c r="A452" s="38"/>
      <c r="B452" s="39"/>
      <c r="C452" s="235" t="s">
        <v>737</v>
      </c>
      <c r="D452" s="235" t="s">
        <v>272</v>
      </c>
      <c r="E452" s="236" t="s">
        <v>738</v>
      </c>
      <c r="F452" s="237" t="s">
        <v>739</v>
      </c>
      <c r="G452" s="238" t="s">
        <v>740</v>
      </c>
      <c r="H452" s="239">
        <v>54.075</v>
      </c>
      <c r="I452" s="240"/>
      <c r="J452" s="241">
        <f>ROUND(I452*H452,2)</f>
        <v>0</v>
      </c>
      <c r="K452" s="237" t="s">
        <v>159</v>
      </c>
      <c r="L452" s="242"/>
      <c r="M452" s="243" t="s">
        <v>19</v>
      </c>
      <c r="N452" s="244" t="s">
        <v>45</v>
      </c>
      <c r="O452" s="84"/>
      <c r="P452" s="214">
        <f>O452*H452</f>
        <v>0</v>
      </c>
      <c r="Q452" s="214">
        <v>0.001</v>
      </c>
      <c r="R452" s="214">
        <f>Q452*H452</f>
        <v>0.054075000000000005</v>
      </c>
      <c r="S452" s="214">
        <v>0</v>
      </c>
      <c r="T452" s="215">
        <f>S452*H452</f>
        <v>0</v>
      </c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R452" s="216" t="s">
        <v>386</v>
      </c>
      <c r="AT452" s="216" t="s">
        <v>272</v>
      </c>
      <c r="AU452" s="216" t="s">
        <v>84</v>
      </c>
      <c r="AY452" s="17" t="s">
        <v>154</v>
      </c>
      <c r="BE452" s="217">
        <f>IF(N452="základní",J452,0)</f>
        <v>0</v>
      </c>
      <c r="BF452" s="217">
        <f>IF(N452="snížená",J452,0)</f>
        <v>0</v>
      </c>
      <c r="BG452" s="217">
        <f>IF(N452="zákl. přenesená",J452,0)</f>
        <v>0</v>
      </c>
      <c r="BH452" s="217">
        <f>IF(N452="sníž. přenesená",J452,0)</f>
        <v>0</v>
      </c>
      <c r="BI452" s="217">
        <f>IF(N452="nulová",J452,0)</f>
        <v>0</v>
      </c>
      <c r="BJ452" s="17" t="s">
        <v>82</v>
      </c>
      <c r="BK452" s="217">
        <f>ROUND(I452*H452,2)</f>
        <v>0</v>
      </c>
      <c r="BL452" s="17" t="s">
        <v>264</v>
      </c>
      <c r="BM452" s="216" t="s">
        <v>741</v>
      </c>
    </row>
    <row r="453" spans="1:47" s="2" customFormat="1" ht="12">
      <c r="A453" s="38"/>
      <c r="B453" s="39"/>
      <c r="C453" s="40"/>
      <c r="D453" s="225" t="s">
        <v>276</v>
      </c>
      <c r="E453" s="40"/>
      <c r="F453" s="245" t="s">
        <v>742</v>
      </c>
      <c r="G453" s="40"/>
      <c r="H453" s="40"/>
      <c r="I453" s="220"/>
      <c r="J453" s="40"/>
      <c r="K453" s="40"/>
      <c r="L453" s="44"/>
      <c r="M453" s="221"/>
      <c r="N453" s="222"/>
      <c r="O453" s="84"/>
      <c r="P453" s="84"/>
      <c r="Q453" s="84"/>
      <c r="R453" s="84"/>
      <c r="S453" s="84"/>
      <c r="T453" s="85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T453" s="17" t="s">
        <v>276</v>
      </c>
      <c r="AU453" s="17" t="s">
        <v>84</v>
      </c>
    </row>
    <row r="454" spans="1:51" s="13" customFormat="1" ht="12">
      <c r="A454" s="13"/>
      <c r="B454" s="223"/>
      <c r="C454" s="224"/>
      <c r="D454" s="225" t="s">
        <v>164</v>
      </c>
      <c r="E454" s="224"/>
      <c r="F454" s="227" t="s">
        <v>743</v>
      </c>
      <c r="G454" s="224"/>
      <c r="H454" s="228">
        <v>54.075</v>
      </c>
      <c r="I454" s="229"/>
      <c r="J454" s="224"/>
      <c r="K454" s="224"/>
      <c r="L454" s="230"/>
      <c r="M454" s="231"/>
      <c r="N454" s="232"/>
      <c r="O454" s="232"/>
      <c r="P454" s="232"/>
      <c r="Q454" s="232"/>
      <c r="R454" s="232"/>
      <c r="S454" s="232"/>
      <c r="T454" s="23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34" t="s">
        <v>164</v>
      </c>
      <c r="AU454" s="234" t="s">
        <v>84</v>
      </c>
      <c r="AV454" s="13" t="s">
        <v>84</v>
      </c>
      <c r="AW454" s="13" t="s">
        <v>4</v>
      </c>
      <c r="AX454" s="13" t="s">
        <v>82</v>
      </c>
      <c r="AY454" s="234" t="s">
        <v>154</v>
      </c>
    </row>
    <row r="455" spans="1:65" s="2" customFormat="1" ht="24.15" customHeight="1">
      <c r="A455" s="38"/>
      <c r="B455" s="39"/>
      <c r="C455" s="205" t="s">
        <v>744</v>
      </c>
      <c r="D455" s="205" t="s">
        <v>156</v>
      </c>
      <c r="E455" s="206" t="s">
        <v>745</v>
      </c>
      <c r="F455" s="207" t="s">
        <v>746</v>
      </c>
      <c r="G455" s="208" t="s">
        <v>93</v>
      </c>
      <c r="H455" s="209">
        <v>61.449</v>
      </c>
      <c r="I455" s="210"/>
      <c r="J455" s="211">
        <f>ROUND(I455*H455,2)</f>
        <v>0</v>
      </c>
      <c r="K455" s="207" t="s">
        <v>159</v>
      </c>
      <c r="L455" s="44"/>
      <c r="M455" s="212" t="s">
        <v>19</v>
      </c>
      <c r="N455" s="213" t="s">
        <v>45</v>
      </c>
      <c r="O455" s="84"/>
      <c r="P455" s="214">
        <f>O455*H455</f>
        <v>0</v>
      </c>
      <c r="Q455" s="214">
        <v>0.001</v>
      </c>
      <c r="R455" s="214">
        <f>Q455*H455</f>
        <v>0.061449</v>
      </c>
      <c r="S455" s="214">
        <v>0</v>
      </c>
      <c r="T455" s="215">
        <f>S455*H455</f>
        <v>0</v>
      </c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R455" s="216" t="s">
        <v>264</v>
      </c>
      <c r="AT455" s="216" t="s">
        <v>156</v>
      </c>
      <c r="AU455" s="216" t="s">
        <v>84</v>
      </c>
      <c r="AY455" s="17" t="s">
        <v>154</v>
      </c>
      <c r="BE455" s="217">
        <f>IF(N455="základní",J455,0)</f>
        <v>0</v>
      </c>
      <c r="BF455" s="217">
        <f>IF(N455="snížená",J455,0)</f>
        <v>0</v>
      </c>
      <c r="BG455" s="217">
        <f>IF(N455="zákl. přenesená",J455,0)</f>
        <v>0</v>
      </c>
      <c r="BH455" s="217">
        <f>IF(N455="sníž. přenesená",J455,0)</f>
        <v>0</v>
      </c>
      <c r="BI455" s="217">
        <f>IF(N455="nulová",J455,0)</f>
        <v>0</v>
      </c>
      <c r="BJ455" s="17" t="s">
        <v>82</v>
      </c>
      <c r="BK455" s="217">
        <f>ROUND(I455*H455,2)</f>
        <v>0</v>
      </c>
      <c r="BL455" s="17" t="s">
        <v>264</v>
      </c>
      <c r="BM455" s="216" t="s">
        <v>747</v>
      </c>
    </row>
    <row r="456" spans="1:47" s="2" customFormat="1" ht="12">
      <c r="A456" s="38"/>
      <c r="B456" s="39"/>
      <c r="C456" s="40"/>
      <c r="D456" s="218" t="s">
        <v>162</v>
      </c>
      <c r="E456" s="40"/>
      <c r="F456" s="219" t="s">
        <v>748</v>
      </c>
      <c r="G456" s="40"/>
      <c r="H456" s="40"/>
      <c r="I456" s="220"/>
      <c r="J456" s="40"/>
      <c r="K456" s="40"/>
      <c r="L456" s="44"/>
      <c r="M456" s="221"/>
      <c r="N456" s="222"/>
      <c r="O456" s="84"/>
      <c r="P456" s="84"/>
      <c r="Q456" s="84"/>
      <c r="R456" s="84"/>
      <c r="S456" s="84"/>
      <c r="T456" s="85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T456" s="17" t="s">
        <v>162</v>
      </c>
      <c r="AU456" s="17" t="s">
        <v>84</v>
      </c>
    </row>
    <row r="457" spans="1:51" s="13" customFormat="1" ht="12">
      <c r="A457" s="13"/>
      <c r="B457" s="223"/>
      <c r="C457" s="224"/>
      <c r="D457" s="225" t="s">
        <v>164</v>
      </c>
      <c r="E457" s="226" t="s">
        <v>19</v>
      </c>
      <c r="F457" s="227" t="s">
        <v>292</v>
      </c>
      <c r="G457" s="224"/>
      <c r="H457" s="228">
        <v>26.56</v>
      </c>
      <c r="I457" s="229"/>
      <c r="J457" s="224"/>
      <c r="K457" s="224"/>
      <c r="L457" s="230"/>
      <c r="M457" s="231"/>
      <c r="N457" s="232"/>
      <c r="O457" s="232"/>
      <c r="P457" s="232"/>
      <c r="Q457" s="232"/>
      <c r="R457" s="232"/>
      <c r="S457" s="232"/>
      <c r="T457" s="23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34" t="s">
        <v>164</v>
      </c>
      <c r="AU457" s="234" t="s">
        <v>84</v>
      </c>
      <c r="AV457" s="13" t="s">
        <v>84</v>
      </c>
      <c r="AW457" s="13" t="s">
        <v>34</v>
      </c>
      <c r="AX457" s="13" t="s">
        <v>74</v>
      </c>
      <c r="AY457" s="234" t="s">
        <v>154</v>
      </c>
    </row>
    <row r="458" spans="1:51" s="13" customFormat="1" ht="12">
      <c r="A458" s="13"/>
      <c r="B458" s="223"/>
      <c r="C458" s="224"/>
      <c r="D458" s="225" t="s">
        <v>164</v>
      </c>
      <c r="E458" s="226" t="s">
        <v>19</v>
      </c>
      <c r="F458" s="227" t="s">
        <v>293</v>
      </c>
      <c r="G458" s="224"/>
      <c r="H458" s="228">
        <v>34.889</v>
      </c>
      <c r="I458" s="229"/>
      <c r="J458" s="224"/>
      <c r="K458" s="224"/>
      <c r="L458" s="230"/>
      <c r="M458" s="231"/>
      <c r="N458" s="232"/>
      <c r="O458" s="232"/>
      <c r="P458" s="232"/>
      <c r="Q458" s="232"/>
      <c r="R458" s="232"/>
      <c r="S458" s="232"/>
      <c r="T458" s="23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34" t="s">
        <v>164</v>
      </c>
      <c r="AU458" s="234" t="s">
        <v>84</v>
      </c>
      <c r="AV458" s="13" t="s">
        <v>84</v>
      </c>
      <c r="AW458" s="13" t="s">
        <v>34</v>
      </c>
      <c r="AX458" s="13" t="s">
        <v>74</v>
      </c>
      <c r="AY458" s="234" t="s">
        <v>154</v>
      </c>
    </row>
    <row r="459" spans="1:65" s="2" customFormat="1" ht="24.15" customHeight="1">
      <c r="A459" s="38"/>
      <c r="B459" s="39"/>
      <c r="C459" s="205" t="s">
        <v>749</v>
      </c>
      <c r="D459" s="205" t="s">
        <v>156</v>
      </c>
      <c r="E459" s="206" t="s">
        <v>750</v>
      </c>
      <c r="F459" s="207" t="s">
        <v>751</v>
      </c>
      <c r="G459" s="208" t="s">
        <v>93</v>
      </c>
      <c r="H459" s="209">
        <v>26.56</v>
      </c>
      <c r="I459" s="210"/>
      <c r="J459" s="211">
        <f>ROUND(I459*H459,2)</f>
        <v>0</v>
      </c>
      <c r="K459" s="207" t="s">
        <v>159</v>
      </c>
      <c r="L459" s="44"/>
      <c r="M459" s="212" t="s">
        <v>19</v>
      </c>
      <c r="N459" s="213" t="s">
        <v>45</v>
      </c>
      <c r="O459" s="84"/>
      <c r="P459" s="214">
        <f>O459*H459</f>
        <v>0</v>
      </c>
      <c r="Q459" s="214">
        <v>0.0004</v>
      </c>
      <c r="R459" s="214">
        <f>Q459*H459</f>
        <v>0.010624</v>
      </c>
      <c r="S459" s="214">
        <v>0</v>
      </c>
      <c r="T459" s="215">
        <f>S459*H459</f>
        <v>0</v>
      </c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R459" s="216" t="s">
        <v>264</v>
      </c>
      <c r="AT459" s="216" t="s">
        <v>156</v>
      </c>
      <c r="AU459" s="216" t="s">
        <v>84</v>
      </c>
      <c r="AY459" s="17" t="s">
        <v>154</v>
      </c>
      <c r="BE459" s="217">
        <f>IF(N459="základní",J459,0)</f>
        <v>0</v>
      </c>
      <c r="BF459" s="217">
        <f>IF(N459="snížená",J459,0)</f>
        <v>0</v>
      </c>
      <c r="BG459" s="217">
        <f>IF(N459="zákl. přenesená",J459,0)</f>
        <v>0</v>
      </c>
      <c r="BH459" s="217">
        <f>IF(N459="sníž. přenesená",J459,0)</f>
        <v>0</v>
      </c>
      <c r="BI459" s="217">
        <f>IF(N459="nulová",J459,0)</f>
        <v>0</v>
      </c>
      <c r="BJ459" s="17" t="s">
        <v>82</v>
      </c>
      <c r="BK459" s="217">
        <f>ROUND(I459*H459,2)</f>
        <v>0</v>
      </c>
      <c r="BL459" s="17" t="s">
        <v>264</v>
      </c>
      <c r="BM459" s="216" t="s">
        <v>752</v>
      </c>
    </row>
    <row r="460" spans="1:47" s="2" customFormat="1" ht="12">
      <c r="A460" s="38"/>
      <c r="B460" s="39"/>
      <c r="C460" s="40"/>
      <c r="D460" s="218" t="s">
        <v>162</v>
      </c>
      <c r="E460" s="40"/>
      <c r="F460" s="219" t="s">
        <v>753</v>
      </c>
      <c r="G460" s="40"/>
      <c r="H460" s="40"/>
      <c r="I460" s="220"/>
      <c r="J460" s="40"/>
      <c r="K460" s="40"/>
      <c r="L460" s="44"/>
      <c r="M460" s="221"/>
      <c r="N460" s="222"/>
      <c r="O460" s="84"/>
      <c r="P460" s="84"/>
      <c r="Q460" s="84"/>
      <c r="R460" s="84"/>
      <c r="S460" s="84"/>
      <c r="T460" s="85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T460" s="17" t="s">
        <v>162</v>
      </c>
      <c r="AU460" s="17" t="s">
        <v>84</v>
      </c>
    </row>
    <row r="461" spans="1:51" s="13" customFormat="1" ht="12">
      <c r="A461" s="13"/>
      <c r="B461" s="223"/>
      <c r="C461" s="224"/>
      <c r="D461" s="225" t="s">
        <v>164</v>
      </c>
      <c r="E461" s="226" t="s">
        <v>19</v>
      </c>
      <c r="F461" s="227" t="s">
        <v>292</v>
      </c>
      <c r="G461" s="224"/>
      <c r="H461" s="228">
        <v>26.56</v>
      </c>
      <c r="I461" s="229"/>
      <c r="J461" s="224"/>
      <c r="K461" s="224"/>
      <c r="L461" s="230"/>
      <c r="M461" s="231"/>
      <c r="N461" s="232"/>
      <c r="O461" s="232"/>
      <c r="P461" s="232"/>
      <c r="Q461" s="232"/>
      <c r="R461" s="232"/>
      <c r="S461" s="232"/>
      <c r="T461" s="23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4" t="s">
        <v>164</v>
      </c>
      <c r="AU461" s="234" t="s">
        <v>84</v>
      </c>
      <c r="AV461" s="13" t="s">
        <v>84</v>
      </c>
      <c r="AW461" s="13" t="s">
        <v>34</v>
      </c>
      <c r="AX461" s="13" t="s">
        <v>74</v>
      </c>
      <c r="AY461" s="234" t="s">
        <v>154</v>
      </c>
    </row>
    <row r="462" spans="1:65" s="2" customFormat="1" ht="16.5" customHeight="1">
      <c r="A462" s="38"/>
      <c r="B462" s="39"/>
      <c r="C462" s="205" t="s">
        <v>754</v>
      </c>
      <c r="D462" s="205" t="s">
        <v>156</v>
      </c>
      <c r="E462" s="206" t="s">
        <v>755</v>
      </c>
      <c r="F462" s="207" t="s">
        <v>756</v>
      </c>
      <c r="G462" s="208" t="s">
        <v>196</v>
      </c>
      <c r="H462" s="209">
        <v>66</v>
      </c>
      <c r="I462" s="210"/>
      <c r="J462" s="211">
        <f>ROUND(I462*H462,2)</f>
        <v>0</v>
      </c>
      <c r="K462" s="207" t="s">
        <v>159</v>
      </c>
      <c r="L462" s="44"/>
      <c r="M462" s="212" t="s">
        <v>19</v>
      </c>
      <c r="N462" s="213" t="s">
        <v>45</v>
      </c>
      <c r="O462" s="84"/>
      <c r="P462" s="214">
        <f>O462*H462</f>
        <v>0</v>
      </c>
      <c r="Q462" s="214">
        <v>0.00016</v>
      </c>
      <c r="R462" s="214">
        <f>Q462*H462</f>
        <v>0.010560000000000002</v>
      </c>
      <c r="S462" s="214">
        <v>0</v>
      </c>
      <c r="T462" s="215">
        <f>S462*H462</f>
        <v>0</v>
      </c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R462" s="216" t="s">
        <v>264</v>
      </c>
      <c r="AT462" s="216" t="s">
        <v>156</v>
      </c>
      <c r="AU462" s="216" t="s">
        <v>84</v>
      </c>
      <c r="AY462" s="17" t="s">
        <v>154</v>
      </c>
      <c r="BE462" s="217">
        <f>IF(N462="základní",J462,0)</f>
        <v>0</v>
      </c>
      <c r="BF462" s="217">
        <f>IF(N462="snížená",J462,0)</f>
        <v>0</v>
      </c>
      <c r="BG462" s="217">
        <f>IF(N462="zákl. přenesená",J462,0)</f>
        <v>0</v>
      </c>
      <c r="BH462" s="217">
        <f>IF(N462="sníž. přenesená",J462,0)</f>
        <v>0</v>
      </c>
      <c r="BI462" s="217">
        <f>IF(N462="nulová",J462,0)</f>
        <v>0</v>
      </c>
      <c r="BJ462" s="17" t="s">
        <v>82</v>
      </c>
      <c r="BK462" s="217">
        <f>ROUND(I462*H462,2)</f>
        <v>0</v>
      </c>
      <c r="BL462" s="17" t="s">
        <v>264</v>
      </c>
      <c r="BM462" s="216" t="s">
        <v>757</v>
      </c>
    </row>
    <row r="463" spans="1:47" s="2" customFormat="1" ht="12">
      <c r="A463" s="38"/>
      <c r="B463" s="39"/>
      <c r="C463" s="40"/>
      <c r="D463" s="218" t="s">
        <v>162</v>
      </c>
      <c r="E463" s="40"/>
      <c r="F463" s="219" t="s">
        <v>758</v>
      </c>
      <c r="G463" s="40"/>
      <c r="H463" s="40"/>
      <c r="I463" s="220"/>
      <c r="J463" s="40"/>
      <c r="K463" s="40"/>
      <c r="L463" s="44"/>
      <c r="M463" s="221"/>
      <c r="N463" s="222"/>
      <c r="O463" s="84"/>
      <c r="P463" s="84"/>
      <c r="Q463" s="84"/>
      <c r="R463" s="84"/>
      <c r="S463" s="84"/>
      <c r="T463" s="85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T463" s="17" t="s">
        <v>162</v>
      </c>
      <c r="AU463" s="17" t="s">
        <v>84</v>
      </c>
    </row>
    <row r="464" spans="1:51" s="13" customFormat="1" ht="12">
      <c r="A464" s="13"/>
      <c r="B464" s="223"/>
      <c r="C464" s="224"/>
      <c r="D464" s="225" t="s">
        <v>164</v>
      </c>
      <c r="E464" s="226" t="s">
        <v>19</v>
      </c>
      <c r="F464" s="227" t="s">
        <v>759</v>
      </c>
      <c r="G464" s="224"/>
      <c r="H464" s="228">
        <v>66</v>
      </c>
      <c r="I464" s="229"/>
      <c r="J464" s="224"/>
      <c r="K464" s="224"/>
      <c r="L464" s="230"/>
      <c r="M464" s="231"/>
      <c r="N464" s="232"/>
      <c r="O464" s="232"/>
      <c r="P464" s="232"/>
      <c r="Q464" s="232"/>
      <c r="R464" s="232"/>
      <c r="S464" s="232"/>
      <c r="T464" s="23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34" t="s">
        <v>164</v>
      </c>
      <c r="AU464" s="234" t="s">
        <v>84</v>
      </c>
      <c r="AV464" s="13" t="s">
        <v>84</v>
      </c>
      <c r="AW464" s="13" t="s">
        <v>34</v>
      </c>
      <c r="AX464" s="13" t="s">
        <v>74</v>
      </c>
      <c r="AY464" s="234" t="s">
        <v>154</v>
      </c>
    </row>
    <row r="465" spans="1:65" s="2" customFormat="1" ht="21.75" customHeight="1">
      <c r="A465" s="38"/>
      <c r="B465" s="39"/>
      <c r="C465" s="205" t="s">
        <v>760</v>
      </c>
      <c r="D465" s="205" t="s">
        <v>156</v>
      </c>
      <c r="E465" s="206" t="s">
        <v>761</v>
      </c>
      <c r="F465" s="207" t="s">
        <v>762</v>
      </c>
      <c r="G465" s="208" t="s">
        <v>93</v>
      </c>
      <c r="H465" s="209">
        <v>194.271</v>
      </c>
      <c r="I465" s="210"/>
      <c r="J465" s="211">
        <f>ROUND(I465*H465,2)</f>
        <v>0</v>
      </c>
      <c r="K465" s="207" t="s">
        <v>159</v>
      </c>
      <c r="L465" s="44"/>
      <c r="M465" s="212" t="s">
        <v>19</v>
      </c>
      <c r="N465" s="213" t="s">
        <v>45</v>
      </c>
      <c r="O465" s="84"/>
      <c r="P465" s="214">
        <f>O465*H465</f>
        <v>0</v>
      </c>
      <c r="Q465" s="214">
        <v>5E-05</v>
      </c>
      <c r="R465" s="214">
        <f>Q465*H465</f>
        <v>0.00971355</v>
      </c>
      <c r="S465" s="214">
        <v>0</v>
      </c>
      <c r="T465" s="215">
        <f>S465*H465</f>
        <v>0</v>
      </c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R465" s="216" t="s">
        <v>264</v>
      </c>
      <c r="AT465" s="216" t="s">
        <v>156</v>
      </c>
      <c r="AU465" s="216" t="s">
        <v>84</v>
      </c>
      <c r="AY465" s="17" t="s">
        <v>154</v>
      </c>
      <c r="BE465" s="217">
        <f>IF(N465="základní",J465,0)</f>
        <v>0</v>
      </c>
      <c r="BF465" s="217">
        <f>IF(N465="snížená",J465,0)</f>
        <v>0</v>
      </c>
      <c r="BG465" s="217">
        <f>IF(N465="zákl. přenesená",J465,0)</f>
        <v>0</v>
      </c>
      <c r="BH465" s="217">
        <f>IF(N465="sníž. přenesená",J465,0)</f>
        <v>0</v>
      </c>
      <c r="BI465" s="217">
        <f>IF(N465="nulová",J465,0)</f>
        <v>0</v>
      </c>
      <c r="BJ465" s="17" t="s">
        <v>82</v>
      </c>
      <c r="BK465" s="217">
        <f>ROUND(I465*H465,2)</f>
        <v>0</v>
      </c>
      <c r="BL465" s="17" t="s">
        <v>264</v>
      </c>
      <c r="BM465" s="216" t="s">
        <v>763</v>
      </c>
    </row>
    <row r="466" spans="1:47" s="2" customFormat="1" ht="12">
      <c r="A466" s="38"/>
      <c r="B466" s="39"/>
      <c r="C466" s="40"/>
      <c r="D466" s="218" t="s">
        <v>162</v>
      </c>
      <c r="E466" s="40"/>
      <c r="F466" s="219" t="s">
        <v>764</v>
      </c>
      <c r="G466" s="40"/>
      <c r="H466" s="40"/>
      <c r="I466" s="220"/>
      <c r="J466" s="40"/>
      <c r="K466" s="40"/>
      <c r="L466" s="44"/>
      <c r="M466" s="221"/>
      <c r="N466" s="222"/>
      <c r="O466" s="84"/>
      <c r="P466" s="84"/>
      <c r="Q466" s="84"/>
      <c r="R466" s="84"/>
      <c r="S466" s="84"/>
      <c r="T466" s="85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T466" s="17" t="s">
        <v>162</v>
      </c>
      <c r="AU466" s="17" t="s">
        <v>84</v>
      </c>
    </row>
    <row r="467" spans="1:65" s="2" customFormat="1" ht="21.75" customHeight="1">
      <c r="A467" s="38"/>
      <c r="B467" s="39"/>
      <c r="C467" s="235" t="s">
        <v>765</v>
      </c>
      <c r="D467" s="235" t="s">
        <v>272</v>
      </c>
      <c r="E467" s="236" t="s">
        <v>766</v>
      </c>
      <c r="F467" s="237" t="s">
        <v>767</v>
      </c>
      <c r="G467" s="238" t="s">
        <v>93</v>
      </c>
      <c r="H467" s="239">
        <v>206.024</v>
      </c>
      <c r="I467" s="240"/>
      <c r="J467" s="241">
        <f>ROUND(I467*H467,2)</f>
        <v>0</v>
      </c>
      <c r="K467" s="237" t="s">
        <v>159</v>
      </c>
      <c r="L467" s="242"/>
      <c r="M467" s="243" t="s">
        <v>19</v>
      </c>
      <c r="N467" s="244" t="s">
        <v>45</v>
      </c>
      <c r="O467" s="84"/>
      <c r="P467" s="214">
        <f>O467*H467</f>
        <v>0</v>
      </c>
      <c r="Q467" s="214">
        <v>0.00022</v>
      </c>
      <c r="R467" s="214">
        <f>Q467*H467</f>
        <v>0.04532528</v>
      </c>
      <c r="S467" s="214">
        <v>0</v>
      </c>
      <c r="T467" s="215">
        <f>S467*H467</f>
        <v>0</v>
      </c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R467" s="216" t="s">
        <v>386</v>
      </c>
      <c r="AT467" s="216" t="s">
        <v>272</v>
      </c>
      <c r="AU467" s="216" t="s">
        <v>84</v>
      </c>
      <c r="AY467" s="17" t="s">
        <v>154</v>
      </c>
      <c r="BE467" s="217">
        <f>IF(N467="základní",J467,0)</f>
        <v>0</v>
      </c>
      <c r="BF467" s="217">
        <f>IF(N467="snížená",J467,0)</f>
        <v>0</v>
      </c>
      <c r="BG467" s="217">
        <f>IF(N467="zákl. přenesená",J467,0)</f>
        <v>0</v>
      </c>
      <c r="BH467" s="217">
        <f>IF(N467="sníž. přenesená",J467,0)</f>
        <v>0</v>
      </c>
      <c r="BI467" s="217">
        <f>IF(N467="nulová",J467,0)</f>
        <v>0</v>
      </c>
      <c r="BJ467" s="17" t="s">
        <v>82</v>
      </c>
      <c r="BK467" s="217">
        <f>ROUND(I467*H467,2)</f>
        <v>0</v>
      </c>
      <c r="BL467" s="17" t="s">
        <v>264</v>
      </c>
      <c r="BM467" s="216" t="s">
        <v>768</v>
      </c>
    </row>
    <row r="468" spans="1:51" s="13" customFormat="1" ht="12">
      <c r="A468" s="13"/>
      <c r="B468" s="223"/>
      <c r="C468" s="224"/>
      <c r="D468" s="225" t="s">
        <v>164</v>
      </c>
      <c r="E468" s="224"/>
      <c r="F468" s="227" t="s">
        <v>769</v>
      </c>
      <c r="G468" s="224"/>
      <c r="H468" s="228">
        <v>206.024</v>
      </c>
      <c r="I468" s="229"/>
      <c r="J468" s="224"/>
      <c r="K468" s="224"/>
      <c r="L468" s="230"/>
      <c r="M468" s="231"/>
      <c r="N468" s="232"/>
      <c r="O468" s="232"/>
      <c r="P468" s="232"/>
      <c r="Q468" s="232"/>
      <c r="R468" s="232"/>
      <c r="S468" s="232"/>
      <c r="T468" s="23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34" t="s">
        <v>164</v>
      </c>
      <c r="AU468" s="234" t="s">
        <v>84</v>
      </c>
      <c r="AV468" s="13" t="s">
        <v>84</v>
      </c>
      <c r="AW468" s="13" t="s">
        <v>4</v>
      </c>
      <c r="AX468" s="13" t="s">
        <v>82</v>
      </c>
      <c r="AY468" s="234" t="s">
        <v>154</v>
      </c>
    </row>
    <row r="469" spans="1:65" s="2" customFormat="1" ht="24.15" customHeight="1">
      <c r="A469" s="38"/>
      <c r="B469" s="39"/>
      <c r="C469" s="205" t="s">
        <v>770</v>
      </c>
      <c r="D469" s="205" t="s">
        <v>156</v>
      </c>
      <c r="E469" s="206" t="s">
        <v>771</v>
      </c>
      <c r="F469" s="207" t="s">
        <v>772</v>
      </c>
      <c r="G469" s="208" t="s">
        <v>233</v>
      </c>
      <c r="H469" s="209">
        <v>0.192</v>
      </c>
      <c r="I469" s="210"/>
      <c r="J469" s="211">
        <f>ROUND(I469*H469,2)</f>
        <v>0</v>
      </c>
      <c r="K469" s="207" t="s">
        <v>159</v>
      </c>
      <c r="L469" s="44"/>
      <c r="M469" s="212" t="s">
        <v>19</v>
      </c>
      <c r="N469" s="213" t="s">
        <v>45</v>
      </c>
      <c r="O469" s="84"/>
      <c r="P469" s="214">
        <f>O469*H469</f>
        <v>0</v>
      </c>
      <c r="Q469" s="214">
        <v>0</v>
      </c>
      <c r="R469" s="214">
        <f>Q469*H469</f>
        <v>0</v>
      </c>
      <c r="S469" s="214">
        <v>0</v>
      </c>
      <c r="T469" s="215">
        <f>S469*H469</f>
        <v>0</v>
      </c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R469" s="216" t="s">
        <v>264</v>
      </c>
      <c r="AT469" s="216" t="s">
        <v>156</v>
      </c>
      <c r="AU469" s="216" t="s">
        <v>84</v>
      </c>
      <c r="AY469" s="17" t="s">
        <v>154</v>
      </c>
      <c r="BE469" s="217">
        <f>IF(N469="základní",J469,0)</f>
        <v>0</v>
      </c>
      <c r="BF469" s="217">
        <f>IF(N469="snížená",J469,0)</f>
        <v>0</v>
      </c>
      <c r="BG469" s="217">
        <f>IF(N469="zákl. přenesená",J469,0)</f>
        <v>0</v>
      </c>
      <c r="BH469" s="217">
        <f>IF(N469="sníž. přenesená",J469,0)</f>
        <v>0</v>
      </c>
      <c r="BI469" s="217">
        <f>IF(N469="nulová",J469,0)</f>
        <v>0</v>
      </c>
      <c r="BJ469" s="17" t="s">
        <v>82</v>
      </c>
      <c r="BK469" s="217">
        <f>ROUND(I469*H469,2)</f>
        <v>0</v>
      </c>
      <c r="BL469" s="17" t="s">
        <v>264</v>
      </c>
      <c r="BM469" s="216" t="s">
        <v>773</v>
      </c>
    </row>
    <row r="470" spans="1:47" s="2" customFormat="1" ht="12">
      <c r="A470" s="38"/>
      <c r="B470" s="39"/>
      <c r="C470" s="40"/>
      <c r="D470" s="218" t="s">
        <v>162</v>
      </c>
      <c r="E470" s="40"/>
      <c r="F470" s="219" t="s">
        <v>774</v>
      </c>
      <c r="G470" s="40"/>
      <c r="H470" s="40"/>
      <c r="I470" s="220"/>
      <c r="J470" s="40"/>
      <c r="K470" s="40"/>
      <c r="L470" s="44"/>
      <c r="M470" s="221"/>
      <c r="N470" s="222"/>
      <c r="O470" s="84"/>
      <c r="P470" s="84"/>
      <c r="Q470" s="84"/>
      <c r="R470" s="84"/>
      <c r="S470" s="84"/>
      <c r="T470" s="85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T470" s="17" t="s">
        <v>162</v>
      </c>
      <c r="AU470" s="17" t="s">
        <v>84</v>
      </c>
    </row>
    <row r="471" spans="1:63" s="12" customFormat="1" ht="22.8" customHeight="1">
      <c r="A471" s="12"/>
      <c r="B471" s="189"/>
      <c r="C471" s="190"/>
      <c r="D471" s="191" t="s">
        <v>73</v>
      </c>
      <c r="E471" s="203" t="s">
        <v>775</v>
      </c>
      <c r="F471" s="203" t="s">
        <v>776</v>
      </c>
      <c r="G471" s="190"/>
      <c r="H471" s="190"/>
      <c r="I471" s="193"/>
      <c r="J471" s="204">
        <f>BK471</f>
        <v>0</v>
      </c>
      <c r="K471" s="190"/>
      <c r="L471" s="195"/>
      <c r="M471" s="196"/>
      <c r="N471" s="197"/>
      <c r="O471" s="197"/>
      <c r="P471" s="198">
        <f>SUM(P472:P501)</f>
        <v>0</v>
      </c>
      <c r="Q471" s="197"/>
      <c r="R471" s="198">
        <f>SUM(R472:R501)</f>
        <v>2.6168049100000004</v>
      </c>
      <c r="S471" s="197"/>
      <c r="T471" s="199">
        <f>SUM(T472:T501)</f>
        <v>0</v>
      </c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R471" s="200" t="s">
        <v>84</v>
      </c>
      <c r="AT471" s="201" t="s">
        <v>73</v>
      </c>
      <c r="AU471" s="201" t="s">
        <v>82</v>
      </c>
      <c r="AY471" s="200" t="s">
        <v>154</v>
      </c>
      <c r="BK471" s="202">
        <f>SUM(BK472:BK501)</f>
        <v>0</v>
      </c>
    </row>
    <row r="472" spans="1:65" s="2" customFormat="1" ht="24.15" customHeight="1">
      <c r="A472" s="38"/>
      <c r="B472" s="39"/>
      <c r="C472" s="205" t="s">
        <v>777</v>
      </c>
      <c r="D472" s="205" t="s">
        <v>156</v>
      </c>
      <c r="E472" s="206" t="s">
        <v>778</v>
      </c>
      <c r="F472" s="207" t="s">
        <v>779</v>
      </c>
      <c r="G472" s="208" t="s">
        <v>93</v>
      </c>
      <c r="H472" s="209">
        <v>194.271</v>
      </c>
      <c r="I472" s="210"/>
      <c r="J472" s="211">
        <f>ROUND(I472*H472,2)</f>
        <v>0</v>
      </c>
      <c r="K472" s="207" t="s">
        <v>159</v>
      </c>
      <c r="L472" s="44"/>
      <c r="M472" s="212" t="s">
        <v>19</v>
      </c>
      <c r="N472" s="213" t="s">
        <v>45</v>
      </c>
      <c r="O472" s="84"/>
      <c r="P472" s="214">
        <f>O472*H472</f>
        <v>0</v>
      </c>
      <c r="Q472" s="214">
        <v>0</v>
      </c>
      <c r="R472" s="214">
        <f>Q472*H472</f>
        <v>0</v>
      </c>
      <c r="S472" s="214">
        <v>0</v>
      </c>
      <c r="T472" s="215">
        <f>S472*H472</f>
        <v>0</v>
      </c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R472" s="216" t="s">
        <v>264</v>
      </c>
      <c r="AT472" s="216" t="s">
        <v>156</v>
      </c>
      <c r="AU472" s="216" t="s">
        <v>84</v>
      </c>
      <c r="AY472" s="17" t="s">
        <v>154</v>
      </c>
      <c r="BE472" s="217">
        <f>IF(N472="základní",J472,0)</f>
        <v>0</v>
      </c>
      <c r="BF472" s="217">
        <f>IF(N472="snížená",J472,0)</f>
        <v>0</v>
      </c>
      <c r="BG472" s="217">
        <f>IF(N472="zákl. přenesená",J472,0)</f>
        <v>0</v>
      </c>
      <c r="BH472" s="217">
        <f>IF(N472="sníž. přenesená",J472,0)</f>
        <v>0</v>
      </c>
      <c r="BI472" s="217">
        <f>IF(N472="nulová",J472,0)</f>
        <v>0</v>
      </c>
      <c r="BJ472" s="17" t="s">
        <v>82</v>
      </c>
      <c r="BK472" s="217">
        <f>ROUND(I472*H472,2)</f>
        <v>0</v>
      </c>
      <c r="BL472" s="17" t="s">
        <v>264</v>
      </c>
      <c r="BM472" s="216" t="s">
        <v>780</v>
      </c>
    </row>
    <row r="473" spans="1:47" s="2" customFormat="1" ht="12">
      <c r="A473" s="38"/>
      <c r="B473" s="39"/>
      <c r="C473" s="40"/>
      <c r="D473" s="218" t="s">
        <v>162</v>
      </c>
      <c r="E473" s="40"/>
      <c r="F473" s="219" t="s">
        <v>781</v>
      </c>
      <c r="G473" s="40"/>
      <c r="H473" s="40"/>
      <c r="I473" s="220"/>
      <c r="J473" s="40"/>
      <c r="K473" s="40"/>
      <c r="L473" s="44"/>
      <c r="M473" s="221"/>
      <c r="N473" s="222"/>
      <c r="O473" s="84"/>
      <c r="P473" s="84"/>
      <c r="Q473" s="84"/>
      <c r="R473" s="84"/>
      <c r="S473" s="84"/>
      <c r="T473" s="85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T473" s="17" t="s">
        <v>162</v>
      </c>
      <c r="AU473" s="17" t="s">
        <v>84</v>
      </c>
    </row>
    <row r="474" spans="1:51" s="13" customFormat="1" ht="12">
      <c r="A474" s="13"/>
      <c r="B474" s="223"/>
      <c r="C474" s="224"/>
      <c r="D474" s="225" t="s">
        <v>164</v>
      </c>
      <c r="E474" s="226" t="s">
        <v>19</v>
      </c>
      <c r="F474" s="227" t="s">
        <v>782</v>
      </c>
      <c r="G474" s="224"/>
      <c r="H474" s="228">
        <v>194.271</v>
      </c>
      <c r="I474" s="229"/>
      <c r="J474" s="224"/>
      <c r="K474" s="224"/>
      <c r="L474" s="230"/>
      <c r="M474" s="231"/>
      <c r="N474" s="232"/>
      <c r="O474" s="232"/>
      <c r="P474" s="232"/>
      <c r="Q474" s="232"/>
      <c r="R474" s="232"/>
      <c r="S474" s="232"/>
      <c r="T474" s="23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34" t="s">
        <v>164</v>
      </c>
      <c r="AU474" s="234" t="s">
        <v>84</v>
      </c>
      <c r="AV474" s="13" t="s">
        <v>84</v>
      </c>
      <c r="AW474" s="13" t="s">
        <v>34</v>
      </c>
      <c r="AX474" s="13" t="s">
        <v>74</v>
      </c>
      <c r="AY474" s="234" t="s">
        <v>154</v>
      </c>
    </row>
    <row r="475" spans="1:65" s="2" customFormat="1" ht="16.5" customHeight="1">
      <c r="A475" s="38"/>
      <c r="B475" s="39"/>
      <c r="C475" s="235" t="s">
        <v>783</v>
      </c>
      <c r="D475" s="235" t="s">
        <v>272</v>
      </c>
      <c r="E475" s="236" t="s">
        <v>784</v>
      </c>
      <c r="F475" s="237" t="s">
        <v>785</v>
      </c>
      <c r="G475" s="238" t="s">
        <v>93</v>
      </c>
      <c r="H475" s="239">
        <v>203.985</v>
      </c>
      <c r="I475" s="240"/>
      <c r="J475" s="241">
        <f>ROUND(I475*H475,2)</f>
        <v>0</v>
      </c>
      <c r="K475" s="237" t="s">
        <v>159</v>
      </c>
      <c r="L475" s="242"/>
      <c r="M475" s="243" t="s">
        <v>19</v>
      </c>
      <c r="N475" s="244" t="s">
        <v>45</v>
      </c>
      <c r="O475" s="84"/>
      <c r="P475" s="214">
        <f>O475*H475</f>
        <v>0</v>
      </c>
      <c r="Q475" s="214">
        <v>0.0035</v>
      </c>
      <c r="R475" s="214">
        <f>Q475*H475</f>
        <v>0.7139475000000001</v>
      </c>
      <c r="S475" s="214">
        <v>0</v>
      </c>
      <c r="T475" s="215">
        <f>S475*H475</f>
        <v>0</v>
      </c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R475" s="216" t="s">
        <v>386</v>
      </c>
      <c r="AT475" s="216" t="s">
        <v>272</v>
      </c>
      <c r="AU475" s="216" t="s">
        <v>84</v>
      </c>
      <c r="AY475" s="17" t="s">
        <v>154</v>
      </c>
      <c r="BE475" s="217">
        <f>IF(N475="základní",J475,0)</f>
        <v>0</v>
      </c>
      <c r="BF475" s="217">
        <f>IF(N475="snížená",J475,0)</f>
        <v>0</v>
      </c>
      <c r="BG475" s="217">
        <f>IF(N475="zákl. přenesená",J475,0)</f>
        <v>0</v>
      </c>
      <c r="BH475" s="217">
        <f>IF(N475="sníž. přenesená",J475,0)</f>
        <v>0</v>
      </c>
      <c r="BI475" s="217">
        <f>IF(N475="nulová",J475,0)</f>
        <v>0</v>
      </c>
      <c r="BJ475" s="17" t="s">
        <v>82</v>
      </c>
      <c r="BK475" s="217">
        <f>ROUND(I475*H475,2)</f>
        <v>0</v>
      </c>
      <c r="BL475" s="17" t="s">
        <v>264</v>
      </c>
      <c r="BM475" s="216" t="s">
        <v>786</v>
      </c>
    </row>
    <row r="476" spans="1:51" s="13" customFormat="1" ht="12">
      <c r="A476" s="13"/>
      <c r="B476" s="223"/>
      <c r="C476" s="224"/>
      <c r="D476" s="225" t="s">
        <v>164</v>
      </c>
      <c r="E476" s="224"/>
      <c r="F476" s="227" t="s">
        <v>787</v>
      </c>
      <c r="G476" s="224"/>
      <c r="H476" s="228">
        <v>203.985</v>
      </c>
      <c r="I476" s="229"/>
      <c r="J476" s="224"/>
      <c r="K476" s="224"/>
      <c r="L476" s="230"/>
      <c r="M476" s="231"/>
      <c r="N476" s="232"/>
      <c r="O476" s="232"/>
      <c r="P476" s="232"/>
      <c r="Q476" s="232"/>
      <c r="R476" s="232"/>
      <c r="S476" s="232"/>
      <c r="T476" s="23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34" t="s">
        <v>164</v>
      </c>
      <c r="AU476" s="234" t="s">
        <v>84</v>
      </c>
      <c r="AV476" s="13" t="s">
        <v>84</v>
      </c>
      <c r="AW476" s="13" t="s">
        <v>4</v>
      </c>
      <c r="AX476" s="13" t="s">
        <v>82</v>
      </c>
      <c r="AY476" s="234" t="s">
        <v>154</v>
      </c>
    </row>
    <row r="477" spans="1:65" s="2" customFormat="1" ht="16.5" customHeight="1">
      <c r="A477" s="38"/>
      <c r="B477" s="39"/>
      <c r="C477" s="235" t="s">
        <v>788</v>
      </c>
      <c r="D477" s="235" t="s">
        <v>272</v>
      </c>
      <c r="E477" s="236" t="s">
        <v>789</v>
      </c>
      <c r="F477" s="237" t="s">
        <v>790</v>
      </c>
      <c r="G477" s="238" t="s">
        <v>93</v>
      </c>
      <c r="H477" s="239">
        <v>203.985</v>
      </c>
      <c r="I477" s="240"/>
      <c r="J477" s="241">
        <f>ROUND(I477*H477,2)</f>
        <v>0</v>
      </c>
      <c r="K477" s="237" t="s">
        <v>159</v>
      </c>
      <c r="L477" s="242"/>
      <c r="M477" s="243" t="s">
        <v>19</v>
      </c>
      <c r="N477" s="244" t="s">
        <v>45</v>
      </c>
      <c r="O477" s="84"/>
      <c r="P477" s="214">
        <f>O477*H477</f>
        <v>0</v>
      </c>
      <c r="Q477" s="214">
        <v>0.0056</v>
      </c>
      <c r="R477" s="214">
        <f>Q477*H477</f>
        <v>1.142316</v>
      </c>
      <c r="S477" s="214">
        <v>0</v>
      </c>
      <c r="T477" s="215">
        <f>S477*H477</f>
        <v>0</v>
      </c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R477" s="216" t="s">
        <v>386</v>
      </c>
      <c r="AT477" s="216" t="s">
        <v>272</v>
      </c>
      <c r="AU477" s="216" t="s">
        <v>84</v>
      </c>
      <c r="AY477" s="17" t="s">
        <v>154</v>
      </c>
      <c r="BE477" s="217">
        <f>IF(N477="základní",J477,0)</f>
        <v>0</v>
      </c>
      <c r="BF477" s="217">
        <f>IF(N477="snížená",J477,0)</f>
        <v>0</v>
      </c>
      <c r="BG477" s="217">
        <f>IF(N477="zákl. přenesená",J477,0)</f>
        <v>0</v>
      </c>
      <c r="BH477" s="217">
        <f>IF(N477="sníž. přenesená",J477,0)</f>
        <v>0</v>
      </c>
      <c r="BI477" s="217">
        <f>IF(N477="nulová",J477,0)</f>
        <v>0</v>
      </c>
      <c r="BJ477" s="17" t="s">
        <v>82</v>
      </c>
      <c r="BK477" s="217">
        <f>ROUND(I477*H477,2)</f>
        <v>0</v>
      </c>
      <c r="BL477" s="17" t="s">
        <v>264</v>
      </c>
      <c r="BM477" s="216" t="s">
        <v>791</v>
      </c>
    </row>
    <row r="478" spans="1:51" s="13" customFormat="1" ht="12">
      <c r="A478" s="13"/>
      <c r="B478" s="223"/>
      <c r="C478" s="224"/>
      <c r="D478" s="225" t="s">
        <v>164</v>
      </c>
      <c r="E478" s="224"/>
      <c r="F478" s="227" t="s">
        <v>787</v>
      </c>
      <c r="G478" s="224"/>
      <c r="H478" s="228">
        <v>203.985</v>
      </c>
      <c r="I478" s="229"/>
      <c r="J478" s="224"/>
      <c r="K478" s="224"/>
      <c r="L478" s="230"/>
      <c r="M478" s="231"/>
      <c r="N478" s="232"/>
      <c r="O478" s="232"/>
      <c r="P478" s="232"/>
      <c r="Q478" s="232"/>
      <c r="R478" s="232"/>
      <c r="S478" s="232"/>
      <c r="T478" s="23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34" t="s">
        <v>164</v>
      </c>
      <c r="AU478" s="234" t="s">
        <v>84</v>
      </c>
      <c r="AV478" s="13" t="s">
        <v>84</v>
      </c>
      <c r="AW478" s="13" t="s">
        <v>4</v>
      </c>
      <c r="AX478" s="13" t="s">
        <v>82</v>
      </c>
      <c r="AY478" s="234" t="s">
        <v>154</v>
      </c>
    </row>
    <row r="479" spans="1:65" s="2" customFormat="1" ht="16.5" customHeight="1">
      <c r="A479" s="38"/>
      <c r="B479" s="39"/>
      <c r="C479" s="205" t="s">
        <v>792</v>
      </c>
      <c r="D479" s="205" t="s">
        <v>156</v>
      </c>
      <c r="E479" s="206" t="s">
        <v>793</v>
      </c>
      <c r="F479" s="207" t="s">
        <v>794</v>
      </c>
      <c r="G479" s="208" t="s">
        <v>93</v>
      </c>
      <c r="H479" s="209">
        <v>194.271</v>
      </c>
      <c r="I479" s="210"/>
      <c r="J479" s="211">
        <f>ROUND(I479*H479,2)</f>
        <v>0</v>
      </c>
      <c r="K479" s="207" t="s">
        <v>159</v>
      </c>
      <c r="L479" s="44"/>
      <c r="M479" s="212" t="s">
        <v>19</v>
      </c>
      <c r="N479" s="213" t="s">
        <v>45</v>
      </c>
      <c r="O479" s="84"/>
      <c r="P479" s="214">
        <f>O479*H479</f>
        <v>0</v>
      </c>
      <c r="Q479" s="214">
        <v>0.00081</v>
      </c>
      <c r="R479" s="214">
        <f>Q479*H479</f>
        <v>0.15735950999999998</v>
      </c>
      <c r="S479" s="214">
        <v>0</v>
      </c>
      <c r="T479" s="215">
        <f>S479*H479</f>
        <v>0</v>
      </c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R479" s="216" t="s">
        <v>264</v>
      </c>
      <c r="AT479" s="216" t="s">
        <v>156</v>
      </c>
      <c r="AU479" s="216" t="s">
        <v>84</v>
      </c>
      <c r="AY479" s="17" t="s">
        <v>154</v>
      </c>
      <c r="BE479" s="217">
        <f>IF(N479="základní",J479,0)</f>
        <v>0</v>
      </c>
      <c r="BF479" s="217">
        <f>IF(N479="snížená",J479,0)</f>
        <v>0</v>
      </c>
      <c r="BG479" s="217">
        <f>IF(N479="zákl. přenesená",J479,0)</f>
        <v>0</v>
      </c>
      <c r="BH479" s="217">
        <f>IF(N479="sníž. přenesená",J479,0)</f>
        <v>0</v>
      </c>
      <c r="BI479" s="217">
        <f>IF(N479="nulová",J479,0)</f>
        <v>0</v>
      </c>
      <c r="BJ479" s="17" t="s">
        <v>82</v>
      </c>
      <c r="BK479" s="217">
        <f>ROUND(I479*H479,2)</f>
        <v>0</v>
      </c>
      <c r="BL479" s="17" t="s">
        <v>264</v>
      </c>
      <c r="BM479" s="216" t="s">
        <v>795</v>
      </c>
    </row>
    <row r="480" spans="1:47" s="2" customFormat="1" ht="12">
      <c r="A480" s="38"/>
      <c r="B480" s="39"/>
      <c r="C480" s="40"/>
      <c r="D480" s="218" t="s">
        <v>162</v>
      </c>
      <c r="E480" s="40"/>
      <c r="F480" s="219" t="s">
        <v>796</v>
      </c>
      <c r="G480" s="40"/>
      <c r="H480" s="40"/>
      <c r="I480" s="220"/>
      <c r="J480" s="40"/>
      <c r="K480" s="40"/>
      <c r="L480" s="44"/>
      <c r="M480" s="221"/>
      <c r="N480" s="222"/>
      <c r="O480" s="84"/>
      <c r="P480" s="84"/>
      <c r="Q480" s="84"/>
      <c r="R480" s="84"/>
      <c r="S480" s="84"/>
      <c r="T480" s="85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T480" s="17" t="s">
        <v>162</v>
      </c>
      <c r="AU480" s="17" t="s">
        <v>84</v>
      </c>
    </row>
    <row r="481" spans="1:51" s="13" customFormat="1" ht="12">
      <c r="A481" s="13"/>
      <c r="B481" s="223"/>
      <c r="C481" s="224"/>
      <c r="D481" s="225" t="s">
        <v>164</v>
      </c>
      <c r="E481" s="226" t="s">
        <v>19</v>
      </c>
      <c r="F481" s="227" t="s">
        <v>797</v>
      </c>
      <c r="G481" s="224"/>
      <c r="H481" s="228">
        <v>194.271</v>
      </c>
      <c r="I481" s="229"/>
      <c r="J481" s="224"/>
      <c r="K481" s="224"/>
      <c r="L481" s="230"/>
      <c r="M481" s="231"/>
      <c r="N481" s="232"/>
      <c r="O481" s="232"/>
      <c r="P481" s="232"/>
      <c r="Q481" s="232"/>
      <c r="R481" s="232"/>
      <c r="S481" s="232"/>
      <c r="T481" s="23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34" t="s">
        <v>164</v>
      </c>
      <c r="AU481" s="234" t="s">
        <v>84</v>
      </c>
      <c r="AV481" s="13" t="s">
        <v>84</v>
      </c>
      <c r="AW481" s="13" t="s">
        <v>34</v>
      </c>
      <c r="AX481" s="13" t="s">
        <v>74</v>
      </c>
      <c r="AY481" s="234" t="s">
        <v>154</v>
      </c>
    </row>
    <row r="482" spans="1:65" s="2" customFormat="1" ht="24.15" customHeight="1">
      <c r="A482" s="38"/>
      <c r="B482" s="39"/>
      <c r="C482" s="205" t="s">
        <v>798</v>
      </c>
      <c r="D482" s="205" t="s">
        <v>156</v>
      </c>
      <c r="E482" s="206" t="s">
        <v>799</v>
      </c>
      <c r="F482" s="207" t="s">
        <v>800</v>
      </c>
      <c r="G482" s="208" t="s">
        <v>93</v>
      </c>
      <c r="H482" s="209">
        <v>16.548</v>
      </c>
      <c r="I482" s="210"/>
      <c r="J482" s="211">
        <f>ROUND(I482*H482,2)</f>
        <v>0</v>
      </c>
      <c r="K482" s="207" t="s">
        <v>159</v>
      </c>
      <c r="L482" s="44"/>
      <c r="M482" s="212" t="s">
        <v>19</v>
      </c>
      <c r="N482" s="213" t="s">
        <v>45</v>
      </c>
      <c r="O482" s="84"/>
      <c r="P482" s="214">
        <f>O482*H482</f>
        <v>0</v>
      </c>
      <c r="Q482" s="214">
        <v>5E-05</v>
      </c>
      <c r="R482" s="214">
        <f>Q482*H482</f>
        <v>0.0008273999999999999</v>
      </c>
      <c r="S482" s="214">
        <v>0</v>
      </c>
      <c r="T482" s="215">
        <f>S482*H482</f>
        <v>0</v>
      </c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R482" s="216" t="s">
        <v>264</v>
      </c>
      <c r="AT482" s="216" t="s">
        <v>156</v>
      </c>
      <c r="AU482" s="216" t="s">
        <v>84</v>
      </c>
      <c r="AY482" s="17" t="s">
        <v>154</v>
      </c>
      <c r="BE482" s="217">
        <f>IF(N482="základní",J482,0)</f>
        <v>0</v>
      </c>
      <c r="BF482" s="217">
        <f>IF(N482="snížená",J482,0)</f>
        <v>0</v>
      </c>
      <c r="BG482" s="217">
        <f>IF(N482="zákl. přenesená",J482,0)</f>
        <v>0</v>
      </c>
      <c r="BH482" s="217">
        <f>IF(N482="sníž. přenesená",J482,0)</f>
        <v>0</v>
      </c>
      <c r="BI482" s="217">
        <f>IF(N482="nulová",J482,0)</f>
        <v>0</v>
      </c>
      <c r="BJ482" s="17" t="s">
        <v>82</v>
      </c>
      <c r="BK482" s="217">
        <f>ROUND(I482*H482,2)</f>
        <v>0</v>
      </c>
      <c r="BL482" s="17" t="s">
        <v>264</v>
      </c>
      <c r="BM482" s="216" t="s">
        <v>801</v>
      </c>
    </row>
    <row r="483" spans="1:47" s="2" customFormat="1" ht="12">
      <c r="A483" s="38"/>
      <c r="B483" s="39"/>
      <c r="C483" s="40"/>
      <c r="D483" s="218" t="s">
        <v>162</v>
      </c>
      <c r="E483" s="40"/>
      <c r="F483" s="219" t="s">
        <v>802</v>
      </c>
      <c r="G483" s="40"/>
      <c r="H483" s="40"/>
      <c r="I483" s="220"/>
      <c r="J483" s="40"/>
      <c r="K483" s="40"/>
      <c r="L483" s="44"/>
      <c r="M483" s="221"/>
      <c r="N483" s="222"/>
      <c r="O483" s="84"/>
      <c r="P483" s="84"/>
      <c r="Q483" s="84"/>
      <c r="R483" s="84"/>
      <c r="S483" s="84"/>
      <c r="T483" s="85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T483" s="17" t="s">
        <v>162</v>
      </c>
      <c r="AU483" s="17" t="s">
        <v>84</v>
      </c>
    </row>
    <row r="484" spans="1:51" s="13" customFormat="1" ht="12">
      <c r="A484" s="13"/>
      <c r="B484" s="223"/>
      <c r="C484" s="224"/>
      <c r="D484" s="225" t="s">
        <v>164</v>
      </c>
      <c r="E484" s="226" t="s">
        <v>19</v>
      </c>
      <c r="F484" s="227" t="s">
        <v>803</v>
      </c>
      <c r="G484" s="224"/>
      <c r="H484" s="228">
        <v>3.905</v>
      </c>
      <c r="I484" s="229"/>
      <c r="J484" s="224"/>
      <c r="K484" s="224"/>
      <c r="L484" s="230"/>
      <c r="M484" s="231"/>
      <c r="N484" s="232"/>
      <c r="O484" s="232"/>
      <c r="P484" s="232"/>
      <c r="Q484" s="232"/>
      <c r="R484" s="232"/>
      <c r="S484" s="232"/>
      <c r="T484" s="23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34" t="s">
        <v>164</v>
      </c>
      <c r="AU484" s="234" t="s">
        <v>84</v>
      </c>
      <c r="AV484" s="13" t="s">
        <v>84</v>
      </c>
      <c r="AW484" s="13" t="s">
        <v>34</v>
      </c>
      <c r="AX484" s="13" t="s">
        <v>74</v>
      </c>
      <c r="AY484" s="234" t="s">
        <v>154</v>
      </c>
    </row>
    <row r="485" spans="1:51" s="13" customFormat="1" ht="12">
      <c r="A485" s="13"/>
      <c r="B485" s="223"/>
      <c r="C485" s="224"/>
      <c r="D485" s="225" t="s">
        <v>164</v>
      </c>
      <c r="E485" s="226" t="s">
        <v>19</v>
      </c>
      <c r="F485" s="227" t="s">
        <v>804</v>
      </c>
      <c r="G485" s="224"/>
      <c r="H485" s="228">
        <v>0.605</v>
      </c>
      <c r="I485" s="229"/>
      <c r="J485" s="224"/>
      <c r="K485" s="224"/>
      <c r="L485" s="230"/>
      <c r="M485" s="231"/>
      <c r="N485" s="232"/>
      <c r="O485" s="232"/>
      <c r="P485" s="232"/>
      <c r="Q485" s="232"/>
      <c r="R485" s="232"/>
      <c r="S485" s="232"/>
      <c r="T485" s="23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34" t="s">
        <v>164</v>
      </c>
      <c r="AU485" s="234" t="s">
        <v>84</v>
      </c>
      <c r="AV485" s="13" t="s">
        <v>84</v>
      </c>
      <c r="AW485" s="13" t="s">
        <v>34</v>
      </c>
      <c r="AX485" s="13" t="s">
        <v>74</v>
      </c>
      <c r="AY485" s="234" t="s">
        <v>154</v>
      </c>
    </row>
    <row r="486" spans="1:51" s="13" customFormat="1" ht="12">
      <c r="A486" s="13"/>
      <c r="B486" s="223"/>
      <c r="C486" s="224"/>
      <c r="D486" s="225" t="s">
        <v>164</v>
      </c>
      <c r="E486" s="226" t="s">
        <v>19</v>
      </c>
      <c r="F486" s="227" t="s">
        <v>805</v>
      </c>
      <c r="G486" s="224"/>
      <c r="H486" s="228">
        <v>0.605</v>
      </c>
      <c r="I486" s="229"/>
      <c r="J486" s="224"/>
      <c r="K486" s="224"/>
      <c r="L486" s="230"/>
      <c r="M486" s="231"/>
      <c r="N486" s="232"/>
      <c r="O486" s="232"/>
      <c r="P486" s="232"/>
      <c r="Q486" s="232"/>
      <c r="R486" s="232"/>
      <c r="S486" s="232"/>
      <c r="T486" s="23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34" t="s">
        <v>164</v>
      </c>
      <c r="AU486" s="234" t="s">
        <v>84</v>
      </c>
      <c r="AV486" s="13" t="s">
        <v>84</v>
      </c>
      <c r="AW486" s="13" t="s">
        <v>34</v>
      </c>
      <c r="AX486" s="13" t="s">
        <v>74</v>
      </c>
      <c r="AY486" s="234" t="s">
        <v>154</v>
      </c>
    </row>
    <row r="487" spans="1:51" s="13" customFormat="1" ht="12">
      <c r="A487" s="13"/>
      <c r="B487" s="223"/>
      <c r="C487" s="224"/>
      <c r="D487" s="225" t="s">
        <v>164</v>
      </c>
      <c r="E487" s="226" t="s">
        <v>19</v>
      </c>
      <c r="F487" s="227" t="s">
        <v>806</v>
      </c>
      <c r="G487" s="224"/>
      <c r="H487" s="228">
        <v>11.433</v>
      </c>
      <c r="I487" s="229"/>
      <c r="J487" s="224"/>
      <c r="K487" s="224"/>
      <c r="L487" s="230"/>
      <c r="M487" s="231"/>
      <c r="N487" s="232"/>
      <c r="O487" s="232"/>
      <c r="P487" s="232"/>
      <c r="Q487" s="232"/>
      <c r="R487" s="232"/>
      <c r="S487" s="232"/>
      <c r="T487" s="23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34" t="s">
        <v>164</v>
      </c>
      <c r="AU487" s="234" t="s">
        <v>84</v>
      </c>
      <c r="AV487" s="13" t="s">
        <v>84</v>
      </c>
      <c r="AW487" s="13" t="s">
        <v>34</v>
      </c>
      <c r="AX487" s="13" t="s">
        <v>74</v>
      </c>
      <c r="AY487" s="234" t="s">
        <v>154</v>
      </c>
    </row>
    <row r="488" spans="1:65" s="2" customFormat="1" ht="16.5" customHeight="1">
      <c r="A488" s="38"/>
      <c r="B488" s="39"/>
      <c r="C488" s="235" t="s">
        <v>807</v>
      </c>
      <c r="D488" s="235" t="s">
        <v>272</v>
      </c>
      <c r="E488" s="236" t="s">
        <v>808</v>
      </c>
      <c r="F488" s="237" t="s">
        <v>809</v>
      </c>
      <c r="G488" s="238" t="s">
        <v>93</v>
      </c>
      <c r="H488" s="239">
        <v>17.872</v>
      </c>
      <c r="I488" s="240"/>
      <c r="J488" s="241">
        <f>ROUND(I488*H488,2)</f>
        <v>0</v>
      </c>
      <c r="K488" s="237" t="s">
        <v>159</v>
      </c>
      <c r="L488" s="242"/>
      <c r="M488" s="243" t="s">
        <v>19</v>
      </c>
      <c r="N488" s="244" t="s">
        <v>45</v>
      </c>
      <c r="O488" s="84"/>
      <c r="P488" s="214">
        <f>O488*H488</f>
        <v>0</v>
      </c>
      <c r="Q488" s="214">
        <v>0.0006</v>
      </c>
      <c r="R488" s="214">
        <f>Q488*H488</f>
        <v>0.010723199999999999</v>
      </c>
      <c r="S488" s="214">
        <v>0</v>
      </c>
      <c r="T488" s="215">
        <f>S488*H488</f>
        <v>0</v>
      </c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R488" s="216" t="s">
        <v>386</v>
      </c>
      <c r="AT488" s="216" t="s">
        <v>272</v>
      </c>
      <c r="AU488" s="216" t="s">
        <v>84</v>
      </c>
      <c r="AY488" s="17" t="s">
        <v>154</v>
      </c>
      <c r="BE488" s="217">
        <f>IF(N488="základní",J488,0)</f>
        <v>0</v>
      </c>
      <c r="BF488" s="217">
        <f>IF(N488="snížená",J488,0)</f>
        <v>0</v>
      </c>
      <c r="BG488" s="217">
        <f>IF(N488="zákl. přenesená",J488,0)</f>
        <v>0</v>
      </c>
      <c r="BH488" s="217">
        <f>IF(N488="sníž. přenesená",J488,0)</f>
        <v>0</v>
      </c>
      <c r="BI488" s="217">
        <f>IF(N488="nulová",J488,0)</f>
        <v>0</v>
      </c>
      <c r="BJ488" s="17" t="s">
        <v>82</v>
      </c>
      <c r="BK488" s="217">
        <f>ROUND(I488*H488,2)</f>
        <v>0</v>
      </c>
      <c r="BL488" s="17" t="s">
        <v>264</v>
      </c>
      <c r="BM488" s="216" t="s">
        <v>810</v>
      </c>
    </row>
    <row r="489" spans="1:51" s="13" customFormat="1" ht="12">
      <c r="A489" s="13"/>
      <c r="B489" s="223"/>
      <c r="C489" s="224"/>
      <c r="D489" s="225" t="s">
        <v>164</v>
      </c>
      <c r="E489" s="224"/>
      <c r="F489" s="227" t="s">
        <v>811</v>
      </c>
      <c r="G489" s="224"/>
      <c r="H489" s="228">
        <v>17.872</v>
      </c>
      <c r="I489" s="229"/>
      <c r="J489" s="224"/>
      <c r="K489" s="224"/>
      <c r="L489" s="230"/>
      <c r="M489" s="231"/>
      <c r="N489" s="232"/>
      <c r="O489" s="232"/>
      <c r="P489" s="232"/>
      <c r="Q489" s="232"/>
      <c r="R489" s="232"/>
      <c r="S489" s="232"/>
      <c r="T489" s="23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34" t="s">
        <v>164</v>
      </c>
      <c r="AU489" s="234" t="s">
        <v>84</v>
      </c>
      <c r="AV489" s="13" t="s">
        <v>84</v>
      </c>
      <c r="AW489" s="13" t="s">
        <v>4</v>
      </c>
      <c r="AX489" s="13" t="s">
        <v>82</v>
      </c>
      <c r="AY489" s="234" t="s">
        <v>154</v>
      </c>
    </row>
    <row r="490" spans="1:65" s="2" customFormat="1" ht="24.15" customHeight="1">
      <c r="A490" s="38"/>
      <c r="B490" s="39"/>
      <c r="C490" s="205" t="s">
        <v>812</v>
      </c>
      <c r="D490" s="205" t="s">
        <v>156</v>
      </c>
      <c r="E490" s="206" t="s">
        <v>813</v>
      </c>
      <c r="F490" s="207" t="s">
        <v>814</v>
      </c>
      <c r="G490" s="208" t="s">
        <v>93</v>
      </c>
      <c r="H490" s="209">
        <v>61.449</v>
      </c>
      <c r="I490" s="210"/>
      <c r="J490" s="211">
        <f>ROUND(I490*H490,2)</f>
        <v>0</v>
      </c>
      <c r="K490" s="207" t="s">
        <v>19</v>
      </c>
      <c r="L490" s="44"/>
      <c r="M490" s="212" t="s">
        <v>19</v>
      </c>
      <c r="N490" s="213" t="s">
        <v>45</v>
      </c>
      <c r="O490" s="84"/>
      <c r="P490" s="214">
        <f>O490*H490</f>
        <v>0</v>
      </c>
      <c r="Q490" s="214">
        <v>0.0052</v>
      </c>
      <c r="R490" s="214">
        <f>Q490*H490</f>
        <v>0.31953479999999995</v>
      </c>
      <c r="S490" s="214">
        <v>0</v>
      </c>
      <c r="T490" s="215">
        <f>S490*H490</f>
        <v>0</v>
      </c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R490" s="216" t="s">
        <v>264</v>
      </c>
      <c r="AT490" s="216" t="s">
        <v>156</v>
      </c>
      <c r="AU490" s="216" t="s">
        <v>84</v>
      </c>
      <c r="AY490" s="17" t="s">
        <v>154</v>
      </c>
      <c r="BE490" s="217">
        <f>IF(N490="základní",J490,0)</f>
        <v>0</v>
      </c>
      <c r="BF490" s="217">
        <f>IF(N490="snížená",J490,0)</f>
        <v>0</v>
      </c>
      <c r="BG490" s="217">
        <f>IF(N490="zákl. přenesená",J490,0)</f>
        <v>0</v>
      </c>
      <c r="BH490" s="217">
        <f>IF(N490="sníž. přenesená",J490,0)</f>
        <v>0</v>
      </c>
      <c r="BI490" s="217">
        <f>IF(N490="nulová",J490,0)</f>
        <v>0</v>
      </c>
      <c r="BJ490" s="17" t="s">
        <v>82</v>
      </c>
      <c r="BK490" s="217">
        <f>ROUND(I490*H490,2)</f>
        <v>0</v>
      </c>
      <c r="BL490" s="17" t="s">
        <v>264</v>
      </c>
      <c r="BM490" s="216" t="s">
        <v>815</v>
      </c>
    </row>
    <row r="491" spans="1:51" s="13" customFormat="1" ht="12">
      <c r="A491" s="13"/>
      <c r="B491" s="223"/>
      <c r="C491" s="224"/>
      <c r="D491" s="225" t="s">
        <v>164</v>
      </c>
      <c r="E491" s="226" t="s">
        <v>19</v>
      </c>
      <c r="F491" s="227" t="s">
        <v>816</v>
      </c>
      <c r="G491" s="224"/>
      <c r="H491" s="228">
        <v>19.93</v>
      </c>
      <c r="I491" s="229"/>
      <c r="J491" s="224"/>
      <c r="K491" s="224"/>
      <c r="L491" s="230"/>
      <c r="M491" s="231"/>
      <c r="N491" s="232"/>
      <c r="O491" s="232"/>
      <c r="P491" s="232"/>
      <c r="Q491" s="232"/>
      <c r="R491" s="232"/>
      <c r="S491" s="232"/>
      <c r="T491" s="23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34" t="s">
        <v>164</v>
      </c>
      <c r="AU491" s="234" t="s">
        <v>84</v>
      </c>
      <c r="AV491" s="13" t="s">
        <v>84</v>
      </c>
      <c r="AW491" s="13" t="s">
        <v>34</v>
      </c>
      <c r="AX491" s="13" t="s">
        <v>74</v>
      </c>
      <c r="AY491" s="234" t="s">
        <v>154</v>
      </c>
    </row>
    <row r="492" spans="1:51" s="13" customFormat="1" ht="12">
      <c r="A492" s="13"/>
      <c r="B492" s="223"/>
      <c r="C492" s="224"/>
      <c r="D492" s="225" t="s">
        <v>164</v>
      </c>
      <c r="E492" s="226" t="s">
        <v>19</v>
      </c>
      <c r="F492" s="227" t="s">
        <v>817</v>
      </c>
      <c r="G492" s="224"/>
      <c r="H492" s="228">
        <v>17.04</v>
      </c>
      <c r="I492" s="229"/>
      <c r="J492" s="224"/>
      <c r="K492" s="224"/>
      <c r="L492" s="230"/>
      <c r="M492" s="231"/>
      <c r="N492" s="232"/>
      <c r="O492" s="232"/>
      <c r="P492" s="232"/>
      <c r="Q492" s="232"/>
      <c r="R492" s="232"/>
      <c r="S492" s="232"/>
      <c r="T492" s="23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34" t="s">
        <v>164</v>
      </c>
      <c r="AU492" s="234" t="s">
        <v>84</v>
      </c>
      <c r="AV492" s="13" t="s">
        <v>84</v>
      </c>
      <c r="AW492" s="13" t="s">
        <v>34</v>
      </c>
      <c r="AX492" s="13" t="s">
        <v>74</v>
      </c>
      <c r="AY492" s="234" t="s">
        <v>154</v>
      </c>
    </row>
    <row r="493" spans="1:51" s="13" customFormat="1" ht="12">
      <c r="A493" s="13"/>
      <c r="B493" s="223"/>
      <c r="C493" s="224"/>
      <c r="D493" s="225" t="s">
        <v>164</v>
      </c>
      <c r="E493" s="226" t="s">
        <v>19</v>
      </c>
      <c r="F493" s="227" t="s">
        <v>818</v>
      </c>
      <c r="G493" s="224"/>
      <c r="H493" s="228">
        <v>1</v>
      </c>
      <c r="I493" s="229"/>
      <c r="J493" s="224"/>
      <c r="K493" s="224"/>
      <c r="L493" s="230"/>
      <c r="M493" s="231"/>
      <c r="N493" s="232"/>
      <c r="O493" s="232"/>
      <c r="P493" s="232"/>
      <c r="Q493" s="232"/>
      <c r="R493" s="232"/>
      <c r="S493" s="232"/>
      <c r="T493" s="23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34" t="s">
        <v>164</v>
      </c>
      <c r="AU493" s="234" t="s">
        <v>84</v>
      </c>
      <c r="AV493" s="13" t="s">
        <v>84</v>
      </c>
      <c r="AW493" s="13" t="s">
        <v>34</v>
      </c>
      <c r="AX493" s="13" t="s">
        <v>74</v>
      </c>
      <c r="AY493" s="234" t="s">
        <v>154</v>
      </c>
    </row>
    <row r="494" spans="1:51" s="13" customFormat="1" ht="12">
      <c r="A494" s="13"/>
      <c r="B494" s="223"/>
      <c r="C494" s="224"/>
      <c r="D494" s="225" t="s">
        <v>164</v>
      </c>
      <c r="E494" s="226" t="s">
        <v>19</v>
      </c>
      <c r="F494" s="227" t="s">
        <v>819</v>
      </c>
      <c r="G494" s="224"/>
      <c r="H494" s="228">
        <v>-2.28</v>
      </c>
      <c r="I494" s="229"/>
      <c r="J494" s="224"/>
      <c r="K494" s="224"/>
      <c r="L494" s="230"/>
      <c r="M494" s="231"/>
      <c r="N494" s="232"/>
      <c r="O494" s="232"/>
      <c r="P494" s="232"/>
      <c r="Q494" s="232"/>
      <c r="R494" s="232"/>
      <c r="S494" s="232"/>
      <c r="T494" s="23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34" t="s">
        <v>164</v>
      </c>
      <c r="AU494" s="234" t="s">
        <v>84</v>
      </c>
      <c r="AV494" s="13" t="s">
        <v>84</v>
      </c>
      <c r="AW494" s="13" t="s">
        <v>34</v>
      </c>
      <c r="AX494" s="13" t="s">
        <v>74</v>
      </c>
      <c r="AY494" s="234" t="s">
        <v>154</v>
      </c>
    </row>
    <row r="495" spans="1:51" s="13" customFormat="1" ht="12">
      <c r="A495" s="13"/>
      <c r="B495" s="223"/>
      <c r="C495" s="224"/>
      <c r="D495" s="225" t="s">
        <v>164</v>
      </c>
      <c r="E495" s="226" t="s">
        <v>19</v>
      </c>
      <c r="F495" s="227" t="s">
        <v>820</v>
      </c>
      <c r="G495" s="224"/>
      <c r="H495" s="228">
        <v>-9.13</v>
      </c>
      <c r="I495" s="229"/>
      <c r="J495" s="224"/>
      <c r="K495" s="224"/>
      <c r="L495" s="230"/>
      <c r="M495" s="231"/>
      <c r="N495" s="232"/>
      <c r="O495" s="232"/>
      <c r="P495" s="232"/>
      <c r="Q495" s="232"/>
      <c r="R495" s="232"/>
      <c r="S495" s="232"/>
      <c r="T495" s="23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34" t="s">
        <v>164</v>
      </c>
      <c r="AU495" s="234" t="s">
        <v>84</v>
      </c>
      <c r="AV495" s="13" t="s">
        <v>84</v>
      </c>
      <c r="AW495" s="13" t="s">
        <v>34</v>
      </c>
      <c r="AX495" s="13" t="s">
        <v>74</v>
      </c>
      <c r="AY495" s="234" t="s">
        <v>154</v>
      </c>
    </row>
    <row r="496" spans="1:51" s="13" customFormat="1" ht="12">
      <c r="A496" s="13"/>
      <c r="B496" s="223"/>
      <c r="C496" s="224"/>
      <c r="D496" s="225" t="s">
        <v>164</v>
      </c>
      <c r="E496" s="226" t="s">
        <v>19</v>
      </c>
      <c r="F496" s="227" t="s">
        <v>821</v>
      </c>
      <c r="G496" s="224"/>
      <c r="H496" s="228">
        <v>16.73</v>
      </c>
      <c r="I496" s="229"/>
      <c r="J496" s="224"/>
      <c r="K496" s="224"/>
      <c r="L496" s="230"/>
      <c r="M496" s="231"/>
      <c r="N496" s="232"/>
      <c r="O496" s="232"/>
      <c r="P496" s="232"/>
      <c r="Q496" s="232"/>
      <c r="R496" s="232"/>
      <c r="S496" s="232"/>
      <c r="T496" s="23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34" t="s">
        <v>164</v>
      </c>
      <c r="AU496" s="234" t="s">
        <v>84</v>
      </c>
      <c r="AV496" s="13" t="s">
        <v>84</v>
      </c>
      <c r="AW496" s="13" t="s">
        <v>34</v>
      </c>
      <c r="AX496" s="13" t="s">
        <v>74</v>
      </c>
      <c r="AY496" s="234" t="s">
        <v>154</v>
      </c>
    </row>
    <row r="497" spans="1:51" s="13" customFormat="1" ht="12">
      <c r="A497" s="13"/>
      <c r="B497" s="223"/>
      <c r="C497" s="224"/>
      <c r="D497" s="225" t="s">
        <v>164</v>
      </c>
      <c r="E497" s="226" t="s">
        <v>19</v>
      </c>
      <c r="F497" s="227" t="s">
        <v>822</v>
      </c>
      <c r="G497" s="224"/>
      <c r="H497" s="228">
        <v>18.159</v>
      </c>
      <c r="I497" s="229"/>
      <c r="J497" s="224"/>
      <c r="K497" s="224"/>
      <c r="L497" s="230"/>
      <c r="M497" s="231"/>
      <c r="N497" s="232"/>
      <c r="O497" s="232"/>
      <c r="P497" s="232"/>
      <c r="Q497" s="232"/>
      <c r="R497" s="232"/>
      <c r="S497" s="232"/>
      <c r="T497" s="23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34" t="s">
        <v>164</v>
      </c>
      <c r="AU497" s="234" t="s">
        <v>84</v>
      </c>
      <c r="AV497" s="13" t="s">
        <v>84</v>
      </c>
      <c r="AW497" s="13" t="s">
        <v>34</v>
      </c>
      <c r="AX497" s="13" t="s">
        <v>74</v>
      </c>
      <c r="AY497" s="234" t="s">
        <v>154</v>
      </c>
    </row>
    <row r="498" spans="1:65" s="2" customFormat="1" ht="16.5" customHeight="1">
      <c r="A498" s="38"/>
      <c r="B498" s="39"/>
      <c r="C498" s="235" t="s">
        <v>823</v>
      </c>
      <c r="D498" s="235" t="s">
        <v>272</v>
      </c>
      <c r="E498" s="236" t="s">
        <v>824</v>
      </c>
      <c r="F498" s="237" t="s">
        <v>825</v>
      </c>
      <c r="G498" s="238" t="s">
        <v>93</v>
      </c>
      <c r="H498" s="239">
        <v>66.365</v>
      </c>
      <c r="I498" s="240"/>
      <c r="J498" s="241">
        <f>ROUND(I498*H498,2)</f>
        <v>0</v>
      </c>
      <c r="K498" s="237" t="s">
        <v>159</v>
      </c>
      <c r="L498" s="242"/>
      <c r="M498" s="243" t="s">
        <v>19</v>
      </c>
      <c r="N498" s="244" t="s">
        <v>45</v>
      </c>
      <c r="O498" s="84"/>
      <c r="P498" s="214">
        <f>O498*H498</f>
        <v>0</v>
      </c>
      <c r="Q498" s="214">
        <v>0.0041</v>
      </c>
      <c r="R498" s="214">
        <f>Q498*H498</f>
        <v>0.2720965</v>
      </c>
      <c r="S498" s="214">
        <v>0</v>
      </c>
      <c r="T498" s="215">
        <f>S498*H498</f>
        <v>0</v>
      </c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R498" s="216" t="s">
        <v>386</v>
      </c>
      <c r="AT498" s="216" t="s">
        <v>272</v>
      </c>
      <c r="AU498" s="216" t="s">
        <v>84</v>
      </c>
      <c r="AY498" s="17" t="s">
        <v>154</v>
      </c>
      <c r="BE498" s="217">
        <f>IF(N498="základní",J498,0)</f>
        <v>0</v>
      </c>
      <c r="BF498" s="217">
        <f>IF(N498="snížená",J498,0)</f>
        <v>0</v>
      </c>
      <c r="BG498" s="217">
        <f>IF(N498="zákl. přenesená",J498,0)</f>
        <v>0</v>
      </c>
      <c r="BH498" s="217">
        <f>IF(N498="sníž. přenesená",J498,0)</f>
        <v>0</v>
      </c>
      <c r="BI498" s="217">
        <f>IF(N498="nulová",J498,0)</f>
        <v>0</v>
      </c>
      <c r="BJ498" s="17" t="s">
        <v>82</v>
      </c>
      <c r="BK498" s="217">
        <f>ROUND(I498*H498,2)</f>
        <v>0</v>
      </c>
      <c r="BL498" s="17" t="s">
        <v>264</v>
      </c>
      <c r="BM498" s="216" t="s">
        <v>826</v>
      </c>
    </row>
    <row r="499" spans="1:51" s="13" customFormat="1" ht="12">
      <c r="A499" s="13"/>
      <c r="B499" s="223"/>
      <c r="C499" s="224"/>
      <c r="D499" s="225" t="s">
        <v>164</v>
      </c>
      <c r="E499" s="224"/>
      <c r="F499" s="227" t="s">
        <v>827</v>
      </c>
      <c r="G499" s="224"/>
      <c r="H499" s="228">
        <v>66.365</v>
      </c>
      <c r="I499" s="229"/>
      <c r="J499" s="224"/>
      <c r="K499" s="224"/>
      <c r="L499" s="230"/>
      <c r="M499" s="231"/>
      <c r="N499" s="232"/>
      <c r="O499" s="232"/>
      <c r="P499" s="232"/>
      <c r="Q499" s="232"/>
      <c r="R499" s="232"/>
      <c r="S499" s="232"/>
      <c r="T499" s="23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34" t="s">
        <v>164</v>
      </c>
      <c r="AU499" s="234" t="s">
        <v>84</v>
      </c>
      <c r="AV499" s="13" t="s">
        <v>84</v>
      </c>
      <c r="AW499" s="13" t="s">
        <v>4</v>
      </c>
      <c r="AX499" s="13" t="s">
        <v>82</v>
      </c>
      <c r="AY499" s="234" t="s">
        <v>154</v>
      </c>
    </row>
    <row r="500" spans="1:65" s="2" customFormat="1" ht="24.15" customHeight="1">
      <c r="A500" s="38"/>
      <c r="B500" s="39"/>
      <c r="C500" s="205" t="s">
        <v>828</v>
      </c>
      <c r="D500" s="205" t="s">
        <v>156</v>
      </c>
      <c r="E500" s="206" t="s">
        <v>829</v>
      </c>
      <c r="F500" s="207" t="s">
        <v>830</v>
      </c>
      <c r="G500" s="208" t="s">
        <v>233</v>
      </c>
      <c r="H500" s="209">
        <v>2.617</v>
      </c>
      <c r="I500" s="210"/>
      <c r="J500" s="211">
        <f>ROUND(I500*H500,2)</f>
        <v>0</v>
      </c>
      <c r="K500" s="207" t="s">
        <v>159</v>
      </c>
      <c r="L500" s="44"/>
      <c r="M500" s="212" t="s">
        <v>19</v>
      </c>
      <c r="N500" s="213" t="s">
        <v>45</v>
      </c>
      <c r="O500" s="84"/>
      <c r="P500" s="214">
        <f>O500*H500</f>
        <v>0</v>
      </c>
      <c r="Q500" s="214">
        <v>0</v>
      </c>
      <c r="R500" s="214">
        <f>Q500*H500</f>
        <v>0</v>
      </c>
      <c r="S500" s="214">
        <v>0</v>
      </c>
      <c r="T500" s="215">
        <f>S500*H500</f>
        <v>0</v>
      </c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R500" s="216" t="s">
        <v>264</v>
      </c>
      <c r="AT500" s="216" t="s">
        <v>156</v>
      </c>
      <c r="AU500" s="216" t="s">
        <v>84</v>
      </c>
      <c r="AY500" s="17" t="s">
        <v>154</v>
      </c>
      <c r="BE500" s="217">
        <f>IF(N500="základní",J500,0)</f>
        <v>0</v>
      </c>
      <c r="BF500" s="217">
        <f>IF(N500="snížená",J500,0)</f>
        <v>0</v>
      </c>
      <c r="BG500" s="217">
        <f>IF(N500="zákl. přenesená",J500,0)</f>
        <v>0</v>
      </c>
      <c r="BH500" s="217">
        <f>IF(N500="sníž. přenesená",J500,0)</f>
        <v>0</v>
      </c>
      <c r="BI500" s="217">
        <f>IF(N500="nulová",J500,0)</f>
        <v>0</v>
      </c>
      <c r="BJ500" s="17" t="s">
        <v>82</v>
      </c>
      <c r="BK500" s="217">
        <f>ROUND(I500*H500,2)</f>
        <v>0</v>
      </c>
      <c r="BL500" s="17" t="s">
        <v>264</v>
      </c>
      <c r="BM500" s="216" t="s">
        <v>831</v>
      </c>
    </row>
    <row r="501" spans="1:47" s="2" customFormat="1" ht="12">
      <c r="A501" s="38"/>
      <c r="B501" s="39"/>
      <c r="C501" s="40"/>
      <c r="D501" s="218" t="s">
        <v>162</v>
      </c>
      <c r="E501" s="40"/>
      <c r="F501" s="219" t="s">
        <v>832</v>
      </c>
      <c r="G501" s="40"/>
      <c r="H501" s="40"/>
      <c r="I501" s="220"/>
      <c r="J501" s="40"/>
      <c r="K501" s="40"/>
      <c r="L501" s="44"/>
      <c r="M501" s="221"/>
      <c r="N501" s="222"/>
      <c r="O501" s="84"/>
      <c r="P501" s="84"/>
      <c r="Q501" s="84"/>
      <c r="R501" s="84"/>
      <c r="S501" s="84"/>
      <c r="T501" s="85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T501" s="17" t="s">
        <v>162</v>
      </c>
      <c r="AU501" s="17" t="s">
        <v>84</v>
      </c>
    </row>
    <row r="502" spans="1:63" s="12" customFormat="1" ht="22.8" customHeight="1">
      <c r="A502" s="12"/>
      <c r="B502" s="189"/>
      <c r="C502" s="190"/>
      <c r="D502" s="191" t="s">
        <v>73</v>
      </c>
      <c r="E502" s="203" t="s">
        <v>833</v>
      </c>
      <c r="F502" s="203" t="s">
        <v>834</v>
      </c>
      <c r="G502" s="190"/>
      <c r="H502" s="190"/>
      <c r="I502" s="193"/>
      <c r="J502" s="204">
        <f>BK502</f>
        <v>0</v>
      </c>
      <c r="K502" s="190"/>
      <c r="L502" s="195"/>
      <c r="M502" s="196"/>
      <c r="N502" s="197"/>
      <c r="O502" s="197"/>
      <c r="P502" s="198">
        <f>SUM(P503:P506)</f>
        <v>0</v>
      </c>
      <c r="Q502" s="197"/>
      <c r="R502" s="198">
        <f>SUM(R503:R506)</f>
        <v>0.005</v>
      </c>
      <c r="S502" s="197"/>
      <c r="T502" s="199">
        <f>SUM(T503:T506)</f>
        <v>0</v>
      </c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R502" s="200" t="s">
        <v>84</v>
      </c>
      <c r="AT502" s="201" t="s">
        <v>73</v>
      </c>
      <c r="AU502" s="201" t="s">
        <v>82</v>
      </c>
      <c r="AY502" s="200" t="s">
        <v>154</v>
      </c>
      <c r="BK502" s="202">
        <f>SUM(BK503:BK506)</f>
        <v>0</v>
      </c>
    </row>
    <row r="503" spans="1:65" s="2" customFormat="1" ht="16.5" customHeight="1">
      <c r="A503" s="38"/>
      <c r="B503" s="39"/>
      <c r="C503" s="205" t="s">
        <v>835</v>
      </c>
      <c r="D503" s="205" t="s">
        <v>156</v>
      </c>
      <c r="E503" s="206" t="s">
        <v>836</v>
      </c>
      <c r="F503" s="207" t="s">
        <v>837</v>
      </c>
      <c r="G503" s="208" t="s">
        <v>480</v>
      </c>
      <c r="H503" s="209">
        <v>1</v>
      </c>
      <c r="I503" s="210"/>
      <c r="J503" s="211">
        <f>ROUND(I503*H503,2)</f>
        <v>0</v>
      </c>
      <c r="K503" s="207" t="s">
        <v>159</v>
      </c>
      <c r="L503" s="44"/>
      <c r="M503" s="212" t="s">
        <v>19</v>
      </c>
      <c r="N503" s="213" t="s">
        <v>45</v>
      </c>
      <c r="O503" s="84"/>
      <c r="P503" s="214">
        <f>O503*H503</f>
        <v>0</v>
      </c>
      <c r="Q503" s="214">
        <v>0.005</v>
      </c>
      <c r="R503" s="214">
        <f>Q503*H503</f>
        <v>0.005</v>
      </c>
      <c r="S503" s="214">
        <v>0</v>
      </c>
      <c r="T503" s="215">
        <f>S503*H503</f>
        <v>0</v>
      </c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R503" s="216" t="s">
        <v>264</v>
      </c>
      <c r="AT503" s="216" t="s">
        <v>156</v>
      </c>
      <c r="AU503" s="216" t="s">
        <v>84</v>
      </c>
      <c r="AY503" s="17" t="s">
        <v>154</v>
      </c>
      <c r="BE503" s="217">
        <f>IF(N503="základní",J503,0)</f>
        <v>0</v>
      </c>
      <c r="BF503" s="217">
        <f>IF(N503="snížená",J503,0)</f>
        <v>0</v>
      </c>
      <c r="BG503" s="217">
        <f>IF(N503="zákl. přenesená",J503,0)</f>
        <v>0</v>
      </c>
      <c r="BH503" s="217">
        <f>IF(N503="sníž. přenesená",J503,0)</f>
        <v>0</v>
      </c>
      <c r="BI503" s="217">
        <f>IF(N503="nulová",J503,0)</f>
        <v>0</v>
      </c>
      <c r="BJ503" s="17" t="s">
        <v>82</v>
      </c>
      <c r="BK503" s="217">
        <f>ROUND(I503*H503,2)</f>
        <v>0</v>
      </c>
      <c r="BL503" s="17" t="s">
        <v>264</v>
      </c>
      <c r="BM503" s="216" t="s">
        <v>838</v>
      </c>
    </row>
    <row r="504" spans="1:47" s="2" customFormat="1" ht="12">
      <c r="A504" s="38"/>
      <c r="B504" s="39"/>
      <c r="C504" s="40"/>
      <c r="D504" s="218" t="s">
        <v>162</v>
      </c>
      <c r="E504" s="40"/>
      <c r="F504" s="219" t="s">
        <v>839</v>
      </c>
      <c r="G504" s="40"/>
      <c r="H504" s="40"/>
      <c r="I504" s="220"/>
      <c r="J504" s="40"/>
      <c r="K504" s="40"/>
      <c r="L504" s="44"/>
      <c r="M504" s="221"/>
      <c r="N504" s="222"/>
      <c r="O504" s="84"/>
      <c r="P504" s="84"/>
      <c r="Q504" s="84"/>
      <c r="R504" s="84"/>
      <c r="S504" s="84"/>
      <c r="T504" s="85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T504" s="17" t="s">
        <v>162</v>
      </c>
      <c r="AU504" s="17" t="s">
        <v>84</v>
      </c>
    </row>
    <row r="505" spans="1:65" s="2" customFormat="1" ht="24.15" customHeight="1">
      <c r="A505" s="38"/>
      <c r="B505" s="39"/>
      <c r="C505" s="205" t="s">
        <v>840</v>
      </c>
      <c r="D505" s="205" t="s">
        <v>156</v>
      </c>
      <c r="E505" s="206" t="s">
        <v>841</v>
      </c>
      <c r="F505" s="207" t="s">
        <v>842</v>
      </c>
      <c r="G505" s="208" t="s">
        <v>233</v>
      </c>
      <c r="H505" s="209">
        <v>0.005</v>
      </c>
      <c r="I505" s="210"/>
      <c r="J505" s="211">
        <f>ROUND(I505*H505,2)</f>
        <v>0</v>
      </c>
      <c r="K505" s="207" t="s">
        <v>159</v>
      </c>
      <c r="L505" s="44"/>
      <c r="M505" s="212" t="s">
        <v>19</v>
      </c>
      <c r="N505" s="213" t="s">
        <v>45</v>
      </c>
      <c r="O505" s="84"/>
      <c r="P505" s="214">
        <f>O505*H505</f>
        <v>0</v>
      </c>
      <c r="Q505" s="214">
        <v>0</v>
      </c>
      <c r="R505" s="214">
        <f>Q505*H505</f>
        <v>0</v>
      </c>
      <c r="S505" s="214">
        <v>0</v>
      </c>
      <c r="T505" s="215">
        <f>S505*H505</f>
        <v>0</v>
      </c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R505" s="216" t="s">
        <v>264</v>
      </c>
      <c r="AT505" s="216" t="s">
        <v>156</v>
      </c>
      <c r="AU505" s="216" t="s">
        <v>84</v>
      </c>
      <c r="AY505" s="17" t="s">
        <v>154</v>
      </c>
      <c r="BE505" s="217">
        <f>IF(N505="základní",J505,0)</f>
        <v>0</v>
      </c>
      <c r="BF505" s="217">
        <f>IF(N505="snížená",J505,0)</f>
        <v>0</v>
      </c>
      <c r="BG505" s="217">
        <f>IF(N505="zákl. přenesená",J505,0)</f>
        <v>0</v>
      </c>
      <c r="BH505" s="217">
        <f>IF(N505="sníž. přenesená",J505,0)</f>
        <v>0</v>
      </c>
      <c r="BI505" s="217">
        <f>IF(N505="nulová",J505,0)</f>
        <v>0</v>
      </c>
      <c r="BJ505" s="17" t="s">
        <v>82</v>
      </c>
      <c r="BK505" s="217">
        <f>ROUND(I505*H505,2)</f>
        <v>0</v>
      </c>
      <c r="BL505" s="17" t="s">
        <v>264</v>
      </c>
      <c r="BM505" s="216" t="s">
        <v>843</v>
      </c>
    </row>
    <row r="506" spans="1:47" s="2" customFormat="1" ht="12">
      <c r="A506" s="38"/>
      <c r="B506" s="39"/>
      <c r="C506" s="40"/>
      <c r="D506" s="218" t="s">
        <v>162</v>
      </c>
      <c r="E506" s="40"/>
      <c r="F506" s="219" t="s">
        <v>844</v>
      </c>
      <c r="G506" s="40"/>
      <c r="H506" s="40"/>
      <c r="I506" s="220"/>
      <c r="J506" s="40"/>
      <c r="K506" s="40"/>
      <c r="L506" s="44"/>
      <c r="M506" s="221"/>
      <c r="N506" s="222"/>
      <c r="O506" s="84"/>
      <c r="P506" s="84"/>
      <c r="Q506" s="84"/>
      <c r="R506" s="84"/>
      <c r="S506" s="84"/>
      <c r="T506" s="85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T506" s="17" t="s">
        <v>162</v>
      </c>
      <c r="AU506" s="17" t="s">
        <v>84</v>
      </c>
    </row>
    <row r="507" spans="1:63" s="12" customFormat="1" ht="22.8" customHeight="1">
      <c r="A507" s="12"/>
      <c r="B507" s="189"/>
      <c r="C507" s="190"/>
      <c r="D507" s="191" t="s">
        <v>73</v>
      </c>
      <c r="E507" s="203" t="s">
        <v>845</v>
      </c>
      <c r="F507" s="203" t="s">
        <v>846</v>
      </c>
      <c r="G507" s="190"/>
      <c r="H507" s="190"/>
      <c r="I507" s="193"/>
      <c r="J507" s="204">
        <f>BK507</f>
        <v>0</v>
      </c>
      <c r="K507" s="190"/>
      <c r="L507" s="195"/>
      <c r="M507" s="196"/>
      <c r="N507" s="197"/>
      <c r="O507" s="197"/>
      <c r="P507" s="198">
        <f>SUM(P508:P527)</f>
        <v>0</v>
      </c>
      <c r="Q507" s="197"/>
      <c r="R507" s="198">
        <f>SUM(R508:R527)</f>
        <v>5.68545857</v>
      </c>
      <c r="S507" s="197"/>
      <c r="T507" s="199">
        <f>SUM(T508:T527)</f>
        <v>0</v>
      </c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R507" s="200" t="s">
        <v>84</v>
      </c>
      <c r="AT507" s="201" t="s">
        <v>73</v>
      </c>
      <c r="AU507" s="201" t="s">
        <v>82</v>
      </c>
      <c r="AY507" s="200" t="s">
        <v>154</v>
      </c>
      <c r="BK507" s="202">
        <f>SUM(BK508:BK527)</f>
        <v>0</v>
      </c>
    </row>
    <row r="508" spans="1:65" s="2" customFormat="1" ht="24.15" customHeight="1">
      <c r="A508" s="38"/>
      <c r="B508" s="39"/>
      <c r="C508" s="205" t="s">
        <v>847</v>
      </c>
      <c r="D508" s="205" t="s">
        <v>156</v>
      </c>
      <c r="E508" s="206" t="s">
        <v>848</v>
      </c>
      <c r="F508" s="207" t="s">
        <v>849</v>
      </c>
      <c r="G508" s="208" t="s">
        <v>204</v>
      </c>
      <c r="H508" s="209">
        <v>6.043</v>
      </c>
      <c r="I508" s="210"/>
      <c r="J508" s="211">
        <f>ROUND(I508*H508,2)</f>
        <v>0</v>
      </c>
      <c r="K508" s="207" t="s">
        <v>159</v>
      </c>
      <c r="L508" s="44"/>
      <c r="M508" s="212" t="s">
        <v>19</v>
      </c>
      <c r="N508" s="213" t="s">
        <v>45</v>
      </c>
      <c r="O508" s="84"/>
      <c r="P508" s="214">
        <f>O508*H508</f>
        <v>0</v>
      </c>
      <c r="Q508" s="214">
        <v>0.00108</v>
      </c>
      <c r="R508" s="214">
        <f>Q508*H508</f>
        <v>0.0065264400000000005</v>
      </c>
      <c r="S508" s="214">
        <v>0</v>
      </c>
      <c r="T508" s="215">
        <f>S508*H508</f>
        <v>0</v>
      </c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R508" s="216" t="s">
        <v>264</v>
      </c>
      <c r="AT508" s="216" t="s">
        <v>156</v>
      </c>
      <c r="AU508" s="216" t="s">
        <v>84</v>
      </c>
      <c r="AY508" s="17" t="s">
        <v>154</v>
      </c>
      <c r="BE508" s="217">
        <f>IF(N508="základní",J508,0)</f>
        <v>0</v>
      </c>
      <c r="BF508" s="217">
        <f>IF(N508="snížená",J508,0)</f>
        <v>0</v>
      </c>
      <c r="BG508" s="217">
        <f>IF(N508="zákl. přenesená",J508,0)</f>
        <v>0</v>
      </c>
      <c r="BH508" s="217">
        <f>IF(N508="sníž. přenesená",J508,0)</f>
        <v>0</v>
      </c>
      <c r="BI508" s="217">
        <f>IF(N508="nulová",J508,0)</f>
        <v>0</v>
      </c>
      <c r="BJ508" s="17" t="s">
        <v>82</v>
      </c>
      <c r="BK508" s="217">
        <f>ROUND(I508*H508,2)</f>
        <v>0</v>
      </c>
      <c r="BL508" s="17" t="s">
        <v>264</v>
      </c>
      <c r="BM508" s="216" t="s">
        <v>850</v>
      </c>
    </row>
    <row r="509" spans="1:47" s="2" customFormat="1" ht="12">
      <c r="A509" s="38"/>
      <c r="B509" s="39"/>
      <c r="C509" s="40"/>
      <c r="D509" s="218" t="s">
        <v>162</v>
      </c>
      <c r="E509" s="40"/>
      <c r="F509" s="219" t="s">
        <v>851</v>
      </c>
      <c r="G509" s="40"/>
      <c r="H509" s="40"/>
      <c r="I509" s="220"/>
      <c r="J509" s="40"/>
      <c r="K509" s="40"/>
      <c r="L509" s="44"/>
      <c r="M509" s="221"/>
      <c r="N509" s="222"/>
      <c r="O509" s="84"/>
      <c r="P509" s="84"/>
      <c r="Q509" s="84"/>
      <c r="R509" s="84"/>
      <c r="S509" s="84"/>
      <c r="T509" s="85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T509" s="17" t="s">
        <v>162</v>
      </c>
      <c r="AU509" s="17" t="s">
        <v>84</v>
      </c>
    </row>
    <row r="510" spans="1:65" s="2" customFormat="1" ht="24.15" customHeight="1">
      <c r="A510" s="38"/>
      <c r="B510" s="39"/>
      <c r="C510" s="205" t="s">
        <v>852</v>
      </c>
      <c r="D510" s="205" t="s">
        <v>156</v>
      </c>
      <c r="E510" s="206" t="s">
        <v>853</v>
      </c>
      <c r="F510" s="207" t="s">
        <v>854</v>
      </c>
      <c r="G510" s="208" t="s">
        <v>93</v>
      </c>
      <c r="H510" s="209">
        <v>194.271</v>
      </c>
      <c r="I510" s="210"/>
      <c r="J510" s="211">
        <f>ROUND(I510*H510,2)</f>
        <v>0</v>
      </c>
      <c r="K510" s="207" t="s">
        <v>159</v>
      </c>
      <c r="L510" s="44"/>
      <c r="M510" s="212" t="s">
        <v>19</v>
      </c>
      <c r="N510" s="213" t="s">
        <v>45</v>
      </c>
      <c r="O510" s="84"/>
      <c r="P510" s="214">
        <f>O510*H510</f>
        <v>0</v>
      </c>
      <c r="Q510" s="214">
        <v>0.01131</v>
      </c>
      <c r="R510" s="214">
        <f>Q510*H510</f>
        <v>2.19720501</v>
      </c>
      <c r="S510" s="214">
        <v>0</v>
      </c>
      <c r="T510" s="215">
        <f>S510*H510</f>
        <v>0</v>
      </c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R510" s="216" t="s">
        <v>264</v>
      </c>
      <c r="AT510" s="216" t="s">
        <v>156</v>
      </c>
      <c r="AU510" s="216" t="s">
        <v>84</v>
      </c>
      <c r="AY510" s="17" t="s">
        <v>154</v>
      </c>
      <c r="BE510" s="217">
        <f>IF(N510="základní",J510,0)</f>
        <v>0</v>
      </c>
      <c r="BF510" s="217">
        <f>IF(N510="snížená",J510,0)</f>
        <v>0</v>
      </c>
      <c r="BG510" s="217">
        <f>IF(N510="zákl. přenesená",J510,0)</f>
        <v>0</v>
      </c>
      <c r="BH510" s="217">
        <f>IF(N510="sníž. přenesená",J510,0)</f>
        <v>0</v>
      </c>
      <c r="BI510" s="217">
        <f>IF(N510="nulová",J510,0)</f>
        <v>0</v>
      </c>
      <c r="BJ510" s="17" t="s">
        <v>82</v>
      </c>
      <c r="BK510" s="217">
        <f>ROUND(I510*H510,2)</f>
        <v>0</v>
      </c>
      <c r="BL510" s="17" t="s">
        <v>264</v>
      </c>
      <c r="BM510" s="216" t="s">
        <v>855</v>
      </c>
    </row>
    <row r="511" spans="1:47" s="2" customFormat="1" ht="12">
      <c r="A511" s="38"/>
      <c r="B511" s="39"/>
      <c r="C511" s="40"/>
      <c r="D511" s="218" t="s">
        <v>162</v>
      </c>
      <c r="E511" s="40"/>
      <c r="F511" s="219" t="s">
        <v>856</v>
      </c>
      <c r="G511" s="40"/>
      <c r="H511" s="40"/>
      <c r="I511" s="220"/>
      <c r="J511" s="40"/>
      <c r="K511" s="40"/>
      <c r="L511" s="44"/>
      <c r="M511" s="221"/>
      <c r="N511" s="222"/>
      <c r="O511" s="84"/>
      <c r="P511" s="84"/>
      <c r="Q511" s="84"/>
      <c r="R511" s="84"/>
      <c r="S511" s="84"/>
      <c r="T511" s="85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T511" s="17" t="s">
        <v>162</v>
      </c>
      <c r="AU511" s="17" t="s">
        <v>84</v>
      </c>
    </row>
    <row r="512" spans="1:51" s="13" customFormat="1" ht="12">
      <c r="A512" s="13"/>
      <c r="B512" s="223"/>
      <c r="C512" s="224"/>
      <c r="D512" s="225" t="s">
        <v>164</v>
      </c>
      <c r="E512" s="226" t="s">
        <v>19</v>
      </c>
      <c r="F512" s="227" t="s">
        <v>857</v>
      </c>
      <c r="G512" s="224"/>
      <c r="H512" s="228">
        <v>193.845</v>
      </c>
      <c r="I512" s="229"/>
      <c r="J512" s="224"/>
      <c r="K512" s="224"/>
      <c r="L512" s="230"/>
      <c r="M512" s="231"/>
      <c r="N512" s="232"/>
      <c r="O512" s="232"/>
      <c r="P512" s="232"/>
      <c r="Q512" s="232"/>
      <c r="R512" s="232"/>
      <c r="S512" s="232"/>
      <c r="T512" s="23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34" t="s">
        <v>164</v>
      </c>
      <c r="AU512" s="234" t="s">
        <v>84</v>
      </c>
      <c r="AV512" s="13" t="s">
        <v>84</v>
      </c>
      <c r="AW512" s="13" t="s">
        <v>34</v>
      </c>
      <c r="AX512" s="13" t="s">
        <v>74</v>
      </c>
      <c r="AY512" s="234" t="s">
        <v>154</v>
      </c>
    </row>
    <row r="513" spans="1:51" s="13" customFormat="1" ht="12">
      <c r="A513" s="13"/>
      <c r="B513" s="223"/>
      <c r="C513" s="224"/>
      <c r="D513" s="225" t="s">
        <v>164</v>
      </c>
      <c r="E513" s="226" t="s">
        <v>19</v>
      </c>
      <c r="F513" s="227" t="s">
        <v>858</v>
      </c>
      <c r="G513" s="224"/>
      <c r="H513" s="228">
        <v>0.426</v>
      </c>
      <c r="I513" s="229"/>
      <c r="J513" s="224"/>
      <c r="K513" s="224"/>
      <c r="L513" s="230"/>
      <c r="M513" s="231"/>
      <c r="N513" s="232"/>
      <c r="O513" s="232"/>
      <c r="P513" s="232"/>
      <c r="Q513" s="232"/>
      <c r="R513" s="232"/>
      <c r="S513" s="232"/>
      <c r="T513" s="23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34" t="s">
        <v>164</v>
      </c>
      <c r="AU513" s="234" t="s">
        <v>84</v>
      </c>
      <c r="AV513" s="13" t="s">
        <v>84</v>
      </c>
      <c r="AW513" s="13" t="s">
        <v>34</v>
      </c>
      <c r="AX513" s="13" t="s">
        <v>74</v>
      </c>
      <c r="AY513" s="234" t="s">
        <v>154</v>
      </c>
    </row>
    <row r="514" spans="1:65" s="2" customFormat="1" ht="16.5" customHeight="1">
      <c r="A514" s="38"/>
      <c r="B514" s="39"/>
      <c r="C514" s="205" t="s">
        <v>859</v>
      </c>
      <c r="D514" s="205" t="s">
        <v>156</v>
      </c>
      <c r="E514" s="206" t="s">
        <v>860</v>
      </c>
      <c r="F514" s="207" t="s">
        <v>861</v>
      </c>
      <c r="G514" s="208" t="s">
        <v>196</v>
      </c>
      <c r="H514" s="209">
        <v>310.834</v>
      </c>
      <c r="I514" s="210"/>
      <c r="J514" s="211">
        <f>ROUND(I514*H514,2)</f>
        <v>0</v>
      </c>
      <c r="K514" s="207" t="s">
        <v>159</v>
      </c>
      <c r="L514" s="44"/>
      <c r="M514" s="212" t="s">
        <v>19</v>
      </c>
      <c r="N514" s="213" t="s">
        <v>45</v>
      </c>
      <c r="O514" s="84"/>
      <c r="P514" s="214">
        <f>O514*H514</f>
        <v>0</v>
      </c>
      <c r="Q514" s="214">
        <v>1E-05</v>
      </c>
      <c r="R514" s="214">
        <f>Q514*H514</f>
        <v>0.0031083400000000002</v>
      </c>
      <c r="S514" s="214">
        <v>0</v>
      </c>
      <c r="T514" s="215">
        <f>S514*H514</f>
        <v>0</v>
      </c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R514" s="216" t="s">
        <v>264</v>
      </c>
      <c r="AT514" s="216" t="s">
        <v>156</v>
      </c>
      <c r="AU514" s="216" t="s">
        <v>84</v>
      </c>
      <c r="AY514" s="17" t="s">
        <v>154</v>
      </c>
      <c r="BE514" s="217">
        <f>IF(N514="základní",J514,0)</f>
        <v>0</v>
      </c>
      <c r="BF514" s="217">
        <f>IF(N514="snížená",J514,0)</f>
        <v>0</v>
      </c>
      <c r="BG514" s="217">
        <f>IF(N514="zákl. přenesená",J514,0)</f>
        <v>0</v>
      </c>
      <c r="BH514" s="217">
        <f>IF(N514="sníž. přenesená",J514,0)</f>
        <v>0</v>
      </c>
      <c r="BI514" s="217">
        <f>IF(N514="nulová",J514,0)</f>
        <v>0</v>
      </c>
      <c r="BJ514" s="17" t="s">
        <v>82</v>
      </c>
      <c r="BK514" s="217">
        <f>ROUND(I514*H514,2)</f>
        <v>0</v>
      </c>
      <c r="BL514" s="17" t="s">
        <v>264</v>
      </c>
      <c r="BM514" s="216" t="s">
        <v>862</v>
      </c>
    </row>
    <row r="515" spans="1:47" s="2" customFormat="1" ht="12">
      <c r="A515" s="38"/>
      <c r="B515" s="39"/>
      <c r="C515" s="40"/>
      <c r="D515" s="218" t="s">
        <v>162</v>
      </c>
      <c r="E515" s="40"/>
      <c r="F515" s="219" t="s">
        <v>863</v>
      </c>
      <c r="G515" s="40"/>
      <c r="H515" s="40"/>
      <c r="I515" s="220"/>
      <c r="J515" s="40"/>
      <c r="K515" s="40"/>
      <c r="L515" s="44"/>
      <c r="M515" s="221"/>
      <c r="N515" s="222"/>
      <c r="O515" s="84"/>
      <c r="P515" s="84"/>
      <c r="Q515" s="84"/>
      <c r="R515" s="84"/>
      <c r="S515" s="84"/>
      <c r="T515" s="85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T515" s="17" t="s">
        <v>162</v>
      </c>
      <c r="AU515" s="17" t="s">
        <v>84</v>
      </c>
    </row>
    <row r="516" spans="1:51" s="13" customFormat="1" ht="12">
      <c r="A516" s="13"/>
      <c r="B516" s="223"/>
      <c r="C516" s="224"/>
      <c r="D516" s="225" t="s">
        <v>164</v>
      </c>
      <c r="E516" s="226" t="s">
        <v>19</v>
      </c>
      <c r="F516" s="227" t="s">
        <v>864</v>
      </c>
      <c r="G516" s="224"/>
      <c r="H516" s="228">
        <v>310.834</v>
      </c>
      <c r="I516" s="229"/>
      <c r="J516" s="224"/>
      <c r="K516" s="224"/>
      <c r="L516" s="230"/>
      <c r="M516" s="231"/>
      <c r="N516" s="232"/>
      <c r="O516" s="232"/>
      <c r="P516" s="232"/>
      <c r="Q516" s="232"/>
      <c r="R516" s="232"/>
      <c r="S516" s="232"/>
      <c r="T516" s="23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34" t="s">
        <v>164</v>
      </c>
      <c r="AU516" s="234" t="s">
        <v>84</v>
      </c>
      <c r="AV516" s="13" t="s">
        <v>84</v>
      </c>
      <c r="AW516" s="13" t="s">
        <v>34</v>
      </c>
      <c r="AX516" s="13" t="s">
        <v>74</v>
      </c>
      <c r="AY516" s="234" t="s">
        <v>154</v>
      </c>
    </row>
    <row r="517" spans="1:65" s="2" customFormat="1" ht="16.5" customHeight="1">
      <c r="A517" s="38"/>
      <c r="B517" s="39"/>
      <c r="C517" s="235" t="s">
        <v>865</v>
      </c>
      <c r="D517" s="235" t="s">
        <v>272</v>
      </c>
      <c r="E517" s="236" t="s">
        <v>866</v>
      </c>
      <c r="F517" s="237" t="s">
        <v>867</v>
      </c>
      <c r="G517" s="238" t="s">
        <v>204</v>
      </c>
      <c r="H517" s="239">
        <v>6.043</v>
      </c>
      <c r="I517" s="240"/>
      <c r="J517" s="241">
        <f>ROUND(I517*H517,2)</f>
        <v>0</v>
      </c>
      <c r="K517" s="237" t="s">
        <v>159</v>
      </c>
      <c r="L517" s="242"/>
      <c r="M517" s="243" t="s">
        <v>19</v>
      </c>
      <c r="N517" s="244" t="s">
        <v>45</v>
      </c>
      <c r="O517" s="84"/>
      <c r="P517" s="214">
        <f>O517*H517</f>
        <v>0</v>
      </c>
      <c r="Q517" s="214">
        <v>0.55</v>
      </c>
      <c r="R517" s="214">
        <f>Q517*H517</f>
        <v>3.32365</v>
      </c>
      <c r="S517" s="214">
        <v>0</v>
      </c>
      <c r="T517" s="215">
        <f>S517*H517</f>
        <v>0</v>
      </c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R517" s="216" t="s">
        <v>386</v>
      </c>
      <c r="AT517" s="216" t="s">
        <v>272</v>
      </c>
      <c r="AU517" s="216" t="s">
        <v>84</v>
      </c>
      <c r="AY517" s="17" t="s">
        <v>154</v>
      </c>
      <c r="BE517" s="217">
        <f>IF(N517="základní",J517,0)</f>
        <v>0</v>
      </c>
      <c r="BF517" s="217">
        <f>IF(N517="snížená",J517,0)</f>
        <v>0</v>
      </c>
      <c r="BG517" s="217">
        <f>IF(N517="zákl. přenesená",J517,0)</f>
        <v>0</v>
      </c>
      <c r="BH517" s="217">
        <f>IF(N517="sníž. přenesená",J517,0)</f>
        <v>0</v>
      </c>
      <c r="BI517" s="217">
        <f>IF(N517="nulová",J517,0)</f>
        <v>0</v>
      </c>
      <c r="BJ517" s="17" t="s">
        <v>82</v>
      </c>
      <c r="BK517" s="217">
        <f>ROUND(I517*H517,2)</f>
        <v>0</v>
      </c>
      <c r="BL517" s="17" t="s">
        <v>264</v>
      </c>
      <c r="BM517" s="216" t="s">
        <v>868</v>
      </c>
    </row>
    <row r="518" spans="1:51" s="13" customFormat="1" ht="12">
      <c r="A518" s="13"/>
      <c r="B518" s="223"/>
      <c r="C518" s="224"/>
      <c r="D518" s="225" t="s">
        <v>164</v>
      </c>
      <c r="E518" s="226" t="s">
        <v>19</v>
      </c>
      <c r="F518" s="227" t="s">
        <v>869</v>
      </c>
      <c r="G518" s="224"/>
      <c r="H518" s="228">
        <v>5.595</v>
      </c>
      <c r="I518" s="229"/>
      <c r="J518" s="224"/>
      <c r="K518" s="224"/>
      <c r="L518" s="230"/>
      <c r="M518" s="231"/>
      <c r="N518" s="232"/>
      <c r="O518" s="232"/>
      <c r="P518" s="232"/>
      <c r="Q518" s="232"/>
      <c r="R518" s="232"/>
      <c r="S518" s="232"/>
      <c r="T518" s="23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34" t="s">
        <v>164</v>
      </c>
      <c r="AU518" s="234" t="s">
        <v>84</v>
      </c>
      <c r="AV518" s="13" t="s">
        <v>84</v>
      </c>
      <c r="AW518" s="13" t="s">
        <v>34</v>
      </c>
      <c r="AX518" s="13" t="s">
        <v>74</v>
      </c>
      <c r="AY518" s="234" t="s">
        <v>154</v>
      </c>
    </row>
    <row r="519" spans="1:51" s="13" customFormat="1" ht="12">
      <c r="A519" s="13"/>
      <c r="B519" s="223"/>
      <c r="C519" s="224"/>
      <c r="D519" s="225" t="s">
        <v>164</v>
      </c>
      <c r="E519" s="224"/>
      <c r="F519" s="227" t="s">
        <v>870</v>
      </c>
      <c r="G519" s="224"/>
      <c r="H519" s="228">
        <v>6.043</v>
      </c>
      <c r="I519" s="229"/>
      <c r="J519" s="224"/>
      <c r="K519" s="224"/>
      <c r="L519" s="230"/>
      <c r="M519" s="231"/>
      <c r="N519" s="232"/>
      <c r="O519" s="232"/>
      <c r="P519" s="232"/>
      <c r="Q519" s="232"/>
      <c r="R519" s="232"/>
      <c r="S519" s="232"/>
      <c r="T519" s="23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34" t="s">
        <v>164</v>
      </c>
      <c r="AU519" s="234" t="s">
        <v>84</v>
      </c>
      <c r="AV519" s="13" t="s">
        <v>84</v>
      </c>
      <c r="AW519" s="13" t="s">
        <v>4</v>
      </c>
      <c r="AX519" s="13" t="s">
        <v>82</v>
      </c>
      <c r="AY519" s="234" t="s">
        <v>154</v>
      </c>
    </row>
    <row r="520" spans="1:65" s="2" customFormat="1" ht="16.5" customHeight="1">
      <c r="A520" s="38"/>
      <c r="B520" s="39"/>
      <c r="C520" s="205" t="s">
        <v>871</v>
      </c>
      <c r="D520" s="205" t="s">
        <v>156</v>
      </c>
      <c r="E520" s="206" t="s">
        <v>872</v>
      </c>
      <c r="F520" s="207" t="s">
        <v>873</v>
      </c>
      <c r="G520" s="208" t="s">
        <v>480</v>
      </c>
      <c r="H520" s="209">
        <v>1</v>
      </c>
      <c r="I520" s="210"/>
      <c r="J520" s="211">
        <f>ROUND(I520*H520,2)</f>
        <v>0</v>
      </c>
      <c r="K520" s="207" t="s">
        <v>19</v>
      </c>
      <c r="L520" s="44"/>
      <c r="M520" s="212" t="s">
        <v>19</v>
      </c>
      <c r="N520" s="213" t="s">
        <v>45</v>
      </c>
      <c r="O520" s="84"/>
      <c r="P520" s="214">
        <f>O520*H520</f>
        <v>0</v>
      </c>
      <c r="Q520" s="214">
        <v>0.02</v>
      </c>
      <c r="R520" s="214">
        <f>Q520*H520</f>
        <v>0.02</v>
      </c>
      <c r="S520" s="214">
        <v>0</v>
      </c>
      <c r="T520" s="215">
        <f>S520*H520</f>
        <v>0</v>
      </c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R520" s="216" t="s">
        <v>264</v>
      </c>
      <c r="AT520" s="216" t="s">
        <v>156</v>
      </c>
      <c r="AU520" s="216" t="s">
        <v>84</v>
      </c>
      <c r="AY520" s="17" t="s">
        <v>154</v>
      </c>
      <c r="BE520" s="217">
        <f>IF(N520="základní",J520,0)</f>
        <v>0</v>
      </c>
      <c r="BF520" s="217">
        <f>IF(N520="snížená",J520,0)</f>
        <v>0</v>
      </c>
      <c r="BG520" s="217">
        <f>IF(N520="zákl. přenesená",J520,0)</f>
        <v>0</v>
      </c>
      <c r="BH520" s="217">
        <f>IF(N520="sníž. přenesená",J520,0)</f>
        <v>0</v>
      </c>
      <c r="BI520" s="217">
        <f>IF(N520="nulová",J520,0)</f>
        <v>0</v>
      </c>
      <c r="BJ520" s="17" t="s">
        <v>82</v>
      </c>
      <c r="BK520" s="217">
        <f>ROUND(I520*H520,2)</f>
        <v>0</v>
      </c>
      <c r="BL520" s="17" t="s">
        <v>264</v>
      </c>
      <c r="BM520" s="216" t="s">
        <v>874</v>
      </c>
    </row>
    <row r="521" spans="1:65" s="2" customFormat="1" ht="16.5" customHeight="1">
      <c r="A521" s="38"/>
      <c r="B521" s="39"/>
      <c r="C521" s="205" t="s">
        <v>875</v>
      </c>
      <c r="D521" s="205" t="s">
        <v>156</v>
      </c>
      <c r="E521" s="206" t="s">
        <v>876</v>
      </c>
      <c r="F521" s="207" t="s">
        <v>877</v>
      </c>
      <c r="G521" s="208" t="s">
        <v>93</v>
      </c>
      <c r="H521" s="209">
        <v>194.271</v>
      </c>
      <c r="I521" s="210"/>
      <c r="J521" s="211">
        <f>ROUND(I521*H521,2)</f>
        <v>0</v>
      </c>
      <c r="K521" s="207" t="s">
        <v>159</v>
      </c>
      <c r="L521" s="44"/>
      <c r="M521" s="212" t="s">
        <v>19</v>
      </c>
      <c r="N521" s="213" t="s">
        <v>45</v>
      </c>
      <c r="O521" s="84"/>
      <c r="P521" s="214">
        <f>O521*H521</f>
        <v>0</v>
      </c>
      <c r="Q521" s="214">
        <v>0.00018</v>
      </c>
      <c r="R521" s="214">
        <f>Q521*H521</f>
        <v>0.03496878</v>
      </c>
      <c r="S521" s="214">
        <v>0</v>
      </c>
      <c r="T521" s="215">
        <f>S521*H521</f>
        <v>0</v>
      </c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R521" s="216" t="s">
        <v>264</v>
      </c>
      <c r="AT521" s="216" t="s">
        <v>156</v>
      </c>
      <c r="AU521" s="216" t="s">
        <v>84</v>
      </c>
      <c r="AY521" s="17" t="s">
        <v>154</v>
      </c>
      <c r="BE521" s="217">
        <f>IF(N521="základní",J521,0)</f>
        <v>0</v>
      </c>
      <c r="BF521" s="217">
        <f>IF(N521="snížená",J521,0)</f>
        <v>0</v>
      </c>
      <c r="BG521" s="217">
        <f>IF(N521="zákl. přenesená",J521,0)</f>
        <v>0</v>
      </c>
      <c r="BH521" s="217">
        <f>IF(N521="sníž. přenesená",J521,0)</f>
        <v>0</v>
      </c>
      <c r="BI521" s="217">
        <f>IF(N521="nulová",J521,0)</f>
        <v>0</v>
      </c>
      <c r="BJ521" s="17" t="s">
        <v>82</v>
      </c>
      <c r="BK521" s="217">
        <f>ROUND(I521*H521,2)</f>
        <v>0</v>
      </c>
      <c r="BL521" s="17" t="s">
        <v>264</v>
      </c>
      <c r="BM521" s="216" t="s">
        <v>878</v>
      </c>
    </row>
    <row r="522" spans="1:47" s="2" customFormat="1" ht="12">
      <c r="A522" s="38"/>
      <c r="B522" s="39"/>
      <c r="C522" s="40"/>
      <c r="D522" s="218" t="s">
        <v>162</v>
      </c>
      <c r="E522" s="40"/>
      <c r="F522" s="219" t="s">
        <v>879</v>
      </c>
      <c r="G522" s="40"/>
      <c r="H522" s="40"/>
      <c r="I522" s="220"/>
      <c r="J522" s="40"/>
      <c r="K522" s="40"/>
      <c r="L522" s="44"/>
      <c r="M522" s="221"/>
      <c r="N522" s="222"/>
      <c r="O522" s="84"/>
      <c r="P522" s="84"/>
      <c r="Q522" s="84"/>
      <c r="R522" s="84"/>
      <c r="S522" s="84"/>
      <c r="T522" s="85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T522" s="17" t="s">
        <v>162</v>
      </c>
      <c r="AU522" s="17" t="s">
        <v>84</v>
      </c>
    </row>
    <row r="523" spans="1:51" s="13" customFormat="1" ht="12">
      <c r="A523" s="13"/>
      <c r="B523" s="223"/>
      <c r="C523" s="224"/>
      <c r="D523" s="225" t="s">
        <v>164</v>
      </c>
      <c r="E523" s="226" t="s">
        <v>19</v>
      </c>
      <c r="F523" s="227" t="s">
        <v>880</v>
      </c>
      <c r="G523" s="224"/>
      <c r="H523" s="228">
        <v>194.271</v>
      </c>
      <c r="I523" s="229"/>
      <c r="J523" s="224"/>
      <c r="K523" s="224"/>
      <c r="L523" s="230"/>
      <c r="M523" s="231"/>
      <c r="N523" s="232"/>
      <c r="O523" s="232"/>
      <c r="P523" s="232"/>
      <c r="Q523" s="232"/>
      <c r="R523" s="232"/>
      <c r="S523" s="232"/>
      <c r="T523" s="23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34" t="s">
        <v>164</v>
      </c>
      <c r="AU523" s="234" t="s">
        <v>84</v>
      </c>
      <c r="AV523" s="13" t="s">
        <v>84</v>
      </c>
      <c r="AW523" s="13" t="s">
        <v>34</v>
      </c>
      <c r="AX523" s="13" t="s">
        <v>74</v>
      </c>
      <c r="AY523" s="234" t="s">
        <v>154</v>
      </c>
    </row>
    <row r="524" spans="1:65" s="2" customFormat="1" ht="16.5" customHeight="1">
      <c r="A524" s="38"/>
      <c r="B524" s="39"/>
      <c r="C524" s="205" t="s">
        <v>881</v>
      </c>
      <c r="D524" s="205" t="s">
        <v>156</v>
      </c>
      <c r="E524" s="206" t="s">
        <v>882</v>
      </c>
      <c r="F524" s="207" t="s">
        <v>883</v>
      </c>
      <c r="G524" s="208" t="s">
        <v>480</v>
      </c>
      <c r="H524" s="209">
        <v>1</v>
      </c>
      <c r="I524" s="210"/>
      <c r="J524" s="211">
        <f>ROUND(I524*H524,2)</f>
        <v>0</v>
      </c>
      <c r="K524" s="207" t="s">
        <v>19</v>
      </c>
      <c r="L524" s="44"/>
      <c r="M524" s="212" t="s">
        <v>19</v>
      </c>
      <c r="N524" s="213" t="s">
        <v>45</v>
      </c>
      <c r="O524" s="84"/>
      <c r="P524" s="214">
        <f>O524*H524</f>
        <v>0</v>
      </c>
      <c r="Q524" s="214">
        <v>0</v>
      </c>
      <c r="R524" s="214">
        <f>Q524*H524</f>
        <v>0</v>
      </c>
      <c r="S524" s="214">
        <v>0</v>
      </c>
      <c r="T524" s="215">
        <f>S524*H524</f>
        <v>0</v>
      </c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R524" s="216" t="s">
        <v>264</v>
      </c>
      <c r="AT524" s="216" t="s">
        <v>156</v>
      </c>
      <c r="AU524" s="216" t="s">
        <v>84</v>
      </c>
      <c r="AY524" s="17" t="s">
        <v>154</v>
      </c>
      <c r="BE524" s="217">
        <f>IF(N524="základní",J524,0)</f>
        <v>0</v>
      </c>
      <c r="BF524" s="217">
        <f>IF(N524="snížená",J524,0)</f>
        <v>0</v>
      </c>
      <c r="BG524" s="217">
        <f>IF(N524="zákl. přenesená",J524,0)</f>
        <v>0</v>
      </c>
      <c r="BH524" s="217">
        <f>IF(N524="sníž. přenesená",J524,0)</f>
        <v>0</v>
      </c>
      <c r="BI524" s="217">
        <f>IF(N524="nulová",J524,0)</f>
        <v>0</v>
      </c>
      <c r="BJ524" s="17" t="s">
        <v>82</v>
      </c>
      <c r="BK524" s="217">
        <f>ROUND(I524*H524,2)</f>
        <v>0</v>
      </c>
      <c r="BL524" s="17" t="s">
        <v>264</v>
      </c>
      <c r="BM524" s="216" t="s">
        <v>884</v>
      </c>
    </row>
    <row r="525" spans="1:65" s="2" customFormat="1" ht="24.15" customHeight="1">
      <c r="A525" s="38"/>
      <c r="B525" s="39"/>
      <c r="C525" s="205" t="s">
        <v>885</v>
      </c>
      <c r="D525" s="205" t="s">
        <v>156</v>
      </c>
      <c r="E525" s="206" t="s">
        <v>886</v>
      </c>
      <c r="F525" s="207" t="s">
        <v>887</v>
      </c>
      <c r="G525" s="208" t="s">
        <v>480</v>
      </c>
      <c r="H525" s="209">
        <v>1</v>
      </c>
      <c r="I525" s="210"/>
      <c r="J525" s="211">
        <f>ROUND(I525*H525,2)</f>
        <v>0</v>
      </c>
      <c r="K525" s="207" t="s">
        <v>19</v>
      </c>
      <c r="L525" s="44"/>
      <c r="M525" s="212" t="s">
        <v>19</v>
      </c>
      <c r="N525" s="213" t="s">
        <v>45</v>
      </c>
      <c r="O525" s="84"/>
      <c r="P525" s="214">
        <f>O525*H525</f>
        <v>0</v>
      </c>
      <c r="Q525" s="214">
        <v>0.1</v>
      </c>
      <c r="R525" s="214">
        <f>Q525*H525</f>
        <v>0.1</v>
      </c>
      <c r="S525" s="214">
        <v>0</v>
      </c>
      <c r="T525" s="215">
        <f>S525*H525</f>
        <v>0</v>
      </c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R525" s="216" t="s">
        <v>264</v>
      </c>
      <c r="AT525" s="216" t="s">
        <v>156</v>
      </c>
      <c r="AU525" s="216" t="s">
        <v>84</v>
      </c>
      <c r="AY525" s="17" t="s">
        <v>154</v>
      </c>
      <c r="BE525" s="217">
        <f>IF(N525="základní",J525,0)</f>
        <v>0</v>
      </c>
      <c r="BF525" s="217">
        <f>IF(N525="snížená",J525,0)</f>
        <v>0</v>
      </c>
      <c r="BG525" s="217">
        <f>IF(N525="zákl. přenesená",J525,0)</f>
        <v>0</v>
      </c>
      <c r="BH525" s="217">
        <f>IF(N525="sníž. přenesená",J525,0)</f>
        <v>0</v>
      </c>
      <c r="BI525" s="217">
        <f>IF(N525="nulová",J525,0)</f>
        <v>0</v>
      </c>
      <c r="BJ525" s="17" t="s">
        <v>82</v>
      </c>
      <c r="BK525" s="217">
        <f>ROUND(I525*H525,2)</f>
        <v>0</v>
      </c>
      <c r="BL525" s="17" t="s">
        <v>264</v>
      </c>
      <c r="BM525" s="216" t="s">
        <v>888</v>
      </c>
    </row>
    <row r="526" spans="1:65" s="2" customFormat="1" ht="24.15" customHeight="1">
      <c r="A526" s="38"/>
      <c r="B526" s="39"/>
      <c r="C526" s="205" t="s">
        <v>889</v>
      </c>
      <c r="D526" s="205" t="s">
        <v>156</v>
      </c>
      <c r="E526" s="206" t="s">
        <v>890</v>
      </c>
      <c r="F526" s="207" t="s">
        <v>891</v>
      </c>
      <c r="G526" s="208" t="s">
        <v>233</v>
      </c>
      <c r="H526" s="209">
        <v>5.685</v>
      </c>
      <c r="I526" s="210"/>
      <c r="J526" s="211">
        <f>ROUND(I526*H526,2)</f>
        <v>0</v>
      </c>
      <c r="K526" s="207" t="s">
        <v>159</v>
      </c>
      <c r="L526" s="44"/>
      <c r="M526" s="212" t="s">
        <v>19</v>
      </c>
      <c r="N526" s="213" t="s">
        <v>45</v>
      </c>
      <c r="O526" s="84"/>
      <c r="P526" s="214">
        <f>O526*H526</f>
        <v>0</v>
      </c>
      <c r="Q526" s="214">
        <v>0</v>
      </c>
      <c r="R526" s="214">
        <f>Q526*H526</f>
        <v>0</v>
      </c>
      <c r="S526" s="214">
        <v>0</v>
      </c>
      <c r="T526" s="215">
        <f>S526*H526</f>
        <v>0</v>
      </c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R526" s="216" t="s">
        <v>264</v>
      </c>
      <c r="AT526" s="216" t="s">
        <v>156</v>
      </c>
      <c r="AU526" s="216" t="s">
        <v>84</v>
      </c>
      <c r="AY526" s="17" t="s">
        <v>154</v>
      </c>
      <c r="BE526" s="217">
        <f>IF(N526="základní",J526,0)</f>
        <v>0</v>
      </c>
      <c r="BF526" s="217">
        <f>IF(N526="snížená",J526,0)</f>
        <v>0</v>
      </c>
      <c r="BG526" s="217">
        <f>IF(N526="zákl. přenesená",J526,0)</f>
        <v>0</v>
      </c>
      <c r="BH526" s="217">
        <f>IF(N526="sníž. přenesená",J526,0)</f>
        <v>0</v>
      </c>
      <c r="BI526" s="217">
        <f>IF(N526="nulová",J526,0)</f>
        <v>0</v>
      </c>
      <c r="BJ526" s="17" t="s">
        <v>82</v>
      </c>
      <c r="BK526" s="217">
        <f>ROUND(I526*H526,2)</f>
        <v>0</v>
      </c>
      <c r="BL526" s="17" t="s">
        <v>264</v>
      </c>
      <c r="BM526" s="216" t="s">
        <v>892</v>
      </c>
    </row>
    <row r="527" spans="1:47" s="2" customFormat="1" ht="12">
      <c r="A527" s="38"/>
      <c r="B527" s="39"/>
      <c r="C527" s="40"/>
      <c r="D527" s="218" t="s">
        <v>162</v>
      </c>
      <c r="E527" s="40"/>
      <c r="F527" s="219" t="s">
        <v>893</v>
      </c>
      <c r="G527" s="40"/>
      <c r="H527" s="40"/>
      <c r="I527" s="220"/>
      <c r="J527" s="40"/>
      <c r="K527" s="40"/>
      <c r="L527" s="44"/>
      <c r="M527" s="221"/>
      <c r="N527" s="222"/>
      <c r="O527" s="84"/>
      <c r="P527" s="84"/>
      <c r="Q527" s="84"/>
      <c r="R527" s="84"/>
      <c r="S527" s="84"/>
      <c r="T527" s="85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T527" s="17" t="s">
        <v>162</v>
      </c>
      <c r="AU527" s="17" t="s">
        <v>84</v>
      </c>
    </row>
    <row r="528" spans="1:63" s="12" customFormat="1" ht="22.8" customHeight="1">
      <c r="A528" s="12"/>
      <c r="B528" s="189"/>
      <c r="C528" s="190"/>
      <c r="D528" s="191" t="s">
        <v>73</v>
      </c>
      <c r="E528" s="203" t="s">
        <v>894</v>
      </c>
      <c r="F528" s="203" t="s">
        <v>895</v>
      </c>
      <c r="G528" s="190"/>
      <c r="H528" s="190"/>
      <c r="I528" s="193"/>
      <c r="J528" s="204">
        <f>BK528</f>
        <v>0</v>
      </c>
      <c r="K528" s="190"/>
      <c r="L528" s="195"/>
      <c r="M528" s="196"/>
      <c r="N528" s="197"/>
      <c r="O528" s="197"/>
      <c r="P528" s="198">
        <f>SUM(P529:P573)</f>
        <v>0</v>
      </c>
      <c r="Q528" s="197"/>
      <c r="R528" s="198">
        <f>SUM(R529:R573)</f>
        <v>0.6962343545599999</v>
      </c>
      <c r="S528" s="197"/>
      <c r="T528" s="199">
        <f>SUM(T529:T573)</f>
        <v>0.40894379999999997</v>
      </c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R528" s="200" t="s">
        <v>84</v>
      </c>
      <c r="AT528" s="201" t="s">
        <v>73</v>
      </c>
      <c r="AU528" s="201" t="s">
        <v>82</v>
      </c>
      <c r="AY528" s="200" t="s">
        <v>154</v>
      </c>
      <c r="BK528" s="202">
        <f>SUM(BK529:BK573)</f>
        <v>0</v>
      </c>
    </row>
    <row r="529" spans="1:65" s="2" customFormat="1" ht="16.5" customHeight="1">
      <c r="A529" s="38"/>
      <c r="B529" s="39"/>
      <c r="C529" s="205" t="s">
        <v>896</v>
      </c>
      <c r="D529" s="205" t="s">
        <v>156</v>
      </c>
      <c r="E529" s="206" t="s">
        <v>897</v>
      </c>
      <c r="F529" s="207" t="s">
        <v>898</v>
      </c>
      <c r="G529" s="208" t="s">
        <v>196</v>
      </c>
      <c r="H529" s="209">
        <v>65.2</v>
      </c>
      <c r="I529" s="210"/>
      <c r="J529" s="211">
        <f>ROUND(I529*H529,2)</f>
        <v>0</v>
      </c>
      <c r="K529" s="207" t="s">
        <v>159</v>
      </c>
      <c r="L529" s="44"/>
      <c r="M529" s="212" t="s">
        <v>19</v>
      </c>
      <c r="N529" s="213" t="s">
        <v>45</v>
      </c>
      <c r="O529" s="84"/>
      <c r="P529" s="214">
        <f>O529*H529</f>
        <v>0</v>
      </c>
      <c r="Q529" s="214">
        <v>0</v>
      </c>
      <c r="R529" s="214">
        <f>Q529*H529</f>
        <v>0</v>
      </c>
      <c r="S529" s="214">
        <v>0.00167</v>
      </c>
      <c r="T529" s="215">
        <f>S529*H529</f>
        <v>0.10888400000000001</v>
      </c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R529" s="216" t="s">
        <v>264</v>
      </c>
      <c r="AT529" s="216" t="s">
        <v>156</v>
      </c>
      <c r="AU529" s="216" t="s">
        <v>84</v>
      </c>
      <c r="AY529" s="17" t="s">
        <v>154</v>
      </c>
      <c r="BE529" s="217">
        <f>IF(N529="základní",J529,0)</f>
        <v>0</v>
      </c>
      <c r="BF529" s="217">
        <f>IF(N529="snížená",J529,0)</f>
        <v>0</v>
      </c>
      <c r="BG529" s="217">
        <f>IF(N529="zákl. přenesená",J529,0)</f>
        <v>0</v>
      </c>
      <c r="BH529" s="217">
        <f>IF(N529="sníž. přenesená",J529,0)</f>
        <v>0</v>
      </c>
      <c r="BI529" s="217">
        <f>IF(N529="nulová",J529,0)</f>
        <v>0</v>
      </c>
      <c r="BJ529" s="17" t="s">
        <v>82</v>
      </c>
      <c r="BK529" s="217">
        <f>ROUND(I529*H529,2)</f>
        <v>0</v>
      </c>
      <c r="BL529" s="17" t="s">
        <v>264</v>
      </c>
      <c r="BM529" s="216" t="s">
        <v>899</v>
      </c>
    </row>
    <row r="530" spans="1:47" s="2" customFormat="1" ht="12">
      <c r="A530" s="38"/>
      <c r="B530" s="39"/>
      <c r="C530" s="40"/>
      <c r="D530" s="218" t="s">
        <v>162</v>
      </c>
      <c r="E530" s="40"/>
      <c r="F530" s="219" t="s">
        <v>900</v>
      </c>
      <c r="G530" s="40"/>
      <c r="H530" s="40"/>
      <c r="I530" s="220"/>
      <c r="J530" s="40"/>
      <c r="K530" s="40"/>
      <c r="L530" s="44"/>
      <c r="M530" s="221"/>
      <c r="N530" s="222"/>
      <c r="O530" s="84"/>
      <c r="P530" s="84"/>
      <c r="Q530" s="84"/>
      <c r="R530" s="84"/>
      <c r="S530" s="84"/>
      <c r="T530" s="85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T530" s="17" t="s">
        <v>162</v>
      </c>
      <c r="AU530" s="17" t="s">
        <v>84</v>
      </c>
    </row>
    <row r="531" spans="1:51" s="14" customFormat="1" ht="12">
      <c r="A531" s="14"/>
      <c r="B531" s="246"/>
      <c r="C531" s="247"/>
      <c r="D531" s="225" t="s">
        <v>164</v>
      </c>
      <c r="E531" s="248" t="s">
        <v>19</v>
      </c>
      <c r="F531" s="249" t="s">
        <v>901</v>
      </c>
      <c r="G531" s="247"/>
      <c r="H531" s="248" t="s">
        <v>19</v>
      </c>
      <c r="I531" s="250"/>
      <c r="J531" s="247"/>
      <c r="K531" s="247"/>
      <c r="L531" s="251"/>
      <c r="M531" s="252"/>
      <c r="N531" s="253"/>
      <c r="O531" s="253"/>
      <c r="P531" s="253"/>
      <c r="Q531" s="253"/>
      <c r="R531" s="253"/>
      <c r="S531" s="253"/>
      <c r="T531" s="25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55" t="s">
        <v>164</v>
      </c>
      <c r="AU531" s="255" t="s">
        <v>84</v>
      </c>
      <c r="AV531" s="14" t="s">
        <v>82</v>
      </c>
      <c r="AW531" s="14" t="s">
        <v>34</v>
      </c>
      <c r="AX531" s="14" t="s">
        <v>74</v>
      </c>
      <c r="AY531" s="255" t="s">
        <v>154</v>
      </c>
    </row>
    <row r="532" spans="1:51" s="13" customFormat="1" ht="12">
      <c r="A532" s="13"/>
      <c r="B532" s="223"/>
      <c r="C532" s="224"/>
      <c r="D532" s="225" t="s">
        <v>164</v>
      </c>
      <c r="E532" s="226" t="s">
        <v>19</v>
      </c>
      <c r="F532" s="227" t="s">
        <v>902</v>
      </c>
      <c r="G532" s="224"/>
      <c r="H532" s="228">
        <v>14.78</v>
      </c>
      <c r="I532" s="229"/>
      <c r="J532" s="224"/>
      <c r="K532" s="224"/>
      <c r="L532" s="230"/>
      <c r="M532" s="231"/>
      <c r="N532" s="232"/>
      <c r="O532" s="232"/>
      <c r="P532" s="232"/>
      <c r="Q532" s="232"/>
      <c r="R532" s="232"/>
      <c r="S532" s="232"/>
      <c r="T532" s="23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34" t="s">
        <v>164</v>
      </c>
      <c r="AU532" s="234" t="s">
        <v>84</v>
      </c>
      <c r="AV532" s="13" t="s">
        <v>84</v>
      </c>
      <c r="AW532" s="13" t="s">
        <v>34</v>
      </c>
      <c r="AX532" s="13" t="s">
        <v>74</v>
      </c>
      <c r="AY532" s="234" t="s">
        <v>154</v>
      </c>
    </row>
    <row r="533" spans="1:51" s="13" customFormat="1" ht="12">
      <c r="A533" s="13"/>
      <c r="B533" s="223"/>
      <c r="C533" s="224"/>
      <c r="D533" s="225" t="s">
        <v>164</v>
      </c>
      <c r="E533" s="226" t="s">
        <v>19</v>
      </c>
      <c r="F533" s="227" t="s">
        <v>903</v>
      </c>
      <c r="G533" s="224"/>
      <c r="H533" s="228">
        <v>12.33</v>
      </c>
      <c r="I533" s="229"/>
      <c r="J533" s="224"/>
      <c r="K533" s="224"/>
      <c r="L533" s="230"/>
      <c r="M533" s="231"/>
      <c r="N533" s="232"/>
      <c r="O533" s="232"/>
      <c r="P533" s="232"/>
      <c r="Q533" s="232"/>
      <c r="R533" s="232"/>
      <c r="S533" s="232"/>
      <c r="T533" s="23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34" t="s">
        <v>164</v>
      </c>
      <c r="AU533" s="234" t="s">
        <v>84</v>
      </c>
      <c r="AV533" s="13" t="s">
        <v>84</v>
      </c>
      <c r="AW533" s="13" t="s">
        <v>34</v>
      </c>
      <c r="AX533" s="13" t="s">
        <v>74</v>
      </c>
      <c r="AY533" s="234" t="s">
        <v>154</v>
      </c>
    </row>
    <row r="534" spans="1:51" s="14" customFormat="1" ht="12">
      <c r="A534" s="14"/>
      <c r="B534" s="246"/>
      <c r="C534" s="247"/>
      <c r="D534" s="225" t="s">
        <v>164</v>
      </c>
      <c r="E534" s="248" t="s">
        <v>19</v>
      </c>
      <c r="F534" s="249" t="s">
        <v>904</v>
      </c>
      <c r="G534" s="247"/>
      <c r="H534" s="248" t="s">
        <v>19</v>
      </c>
      <c r="I534" s="250"/>
      <c r="J534" s="247"/>
      <c r="K534" s="247"/>
      <c r="L534" s="251"/>
      <c r="M534" s="252"/>
      <c r="N534" s="253"/>
      <c r="O534" s="253"/>
      <c r="P534" s="253"/>
      <c r="Q534" s="253"/>
      <c r="R534" s="253"/>
      <c r="S534" s="253"/>
      <c r="T534" s="25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55" t="s">
        <v>164</v>
      </c>
      <c r="AU534" s="255" t="s">
        <v>84</v>
      </c>
      <c r="AV534" s="14" t="s">
        <v>82</v>
      </c>
      <c r="AW534" s="14" t="s">
        <v>34</v>
      </c>
      <c r="AX534" s="14" t="s">
        <v>74</v>
      </c>
      <c r="AY534" s="255" t="s">
        <v>154</v>
      </c>
    </row>
    <row r="535" spans="1:51" s="13" customFormat="1" ht="12">
      <c r="A535" s="13"/>
      <c r="B535" s="223"/>
      <c r="C535" s="224"/>
      <c r="D535" s="225" t="s">
        <v>164</v>
      </c>
      <c r="E535" s="226" t="s">
        <v>19</v>
      </c>
      <c r="F535" s="227" t="s">
        <v>905</v>
      </c>
      <c r="G535" s="224"/>
      <c r="H535" s="228">
        <v>18.51</v>
      </c>
      <c r="I535" s="229"/>
      <c r="J535" s="224"/>
      <c r="K535" s="224"/>
      <c r="L535" s="230"/>
      <c r="M535" s="231"/>
      <c r="N535" s="232"/>
      <c r="O535" s="232"/>
      <c r="P535" s="232"/>
      <c r="Q535" s="232"/>
      <c r="R535" s="232"/>
      <c r="S535" s="232"/>
      <c r="T535" s="23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34" t="s">
        <v>164</v>
      </c>
      <c r="AU535" s="234" t="s">
        <v>84</v>
      </c>
      <c r="AV535" s="13" t="s">
        <v>84</v>
      </c>
      <c r="AW535" s="13" t="s">
        <v>34</v>
      </c>
      <c r="AX535" s="13" t="s">
        <v>74</v>
      </c>
      <c r="AY535" s="234" t="s">
        <v>154</v>
      </c>
    </row>
    <row r="536" spans="1:51" s="13" customFormat="1" ht="12">
      <c r="A536" s="13"/>
      <c r="B536" s="223"/>
      <c r="C536" s="224"/>
      <c r="D536" s="225" t="s">
        <v>164</v>
      </c>
      <c r="E536" s="226" t="s">
        <v>19</v>
      </c>
      <c r="F536" s="227" t="s">
        <v>906</v>
      </c>
      <c r="G536" s="224"/>
      <c r="H536" s="228">
        <v>13.98</v>
      </c>
      <c r="I536" s="229"/>
      <c r="J536" s="224"/>
      <c r="K536" s="224"/>
      <c r="L536" s="230"/>
      <c r="M536" s="231"/>
      <c r="N536" s="232"/>
      <c r="O536" s="232"/>
      <c r="P536" s="232"/>
      <c r="Q536" s="232"/>
      <c r="R536" s="232"/>
      <c r="S536" s="232"/>
      <c r="T536" s="23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34" t="s">
        <v>164</v>
      </c>
      <c r="AU536" s="234" t="s">
        <v>84</v>
      </c>
      <c r="AV536" s="13" t="s">
        <v>84</v>
      </c>
      <c r="AW536" s="13" t="s">
        <v>34</v>
      </c>
      <c r="AX536" s="13" t="s">
        <v>74</v>
      </c>
      <c r="AY536" s="234" t="s">
        <v>154</v>
      </c>
    </row>
    <row r="537" spans="1:51" s="14" customFormat="1" ht="12">
      <c r="A537" s="14"/>
      <c r="B537" s="246"/>
      <c r="C537" s="247"/>
      <c r="D537" s="225" t="s">
        <v>164</v>
      </c>
      <c r="E537" s="248" t="s">
        <v>19</v>
      </c>
      <c r="F537" s="249" t="s">
        <v>907</v>
      </c>
      <c r="G537" s="247"/>
      <c r="H537" s="248" t="s">
        <v>19</v>
      </c>
      <c r="I537" s="250"/>
      <c r="J537" s="247"/>
      <c r="K537" s="247"/>
      <c r="L537" s="251"/>
      <c r="M537" s="252"/>
      <c r="N537" s="253"/>
      <c r="O537" s="253"/>
      <c r="P537" s="253"/>
      <c r="Q537" s="253"/>
      <c r="R537" s="253"/>
      <c r="S537" s="253"/>
      <c r="T537" s="25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55" t="s">
        <v>164</v>
      </c>
      <c r="AU537" s="255" t="s">
        <v>84</v>
      </c>
      <c r="AV537" s="14" t="s">
        <v>82</v>
      </c>
      <c r="AW537" s="14" t="s">
        <v>34</v>
      </c>
      <c r="AX537" s="14" t="s">
        <v>74</v>
      </c>
      <c r="AY537" s="255" t="s">
        <v>154</v>
      </c>
    </row>
    <row r="538" spans="1:51" s="13" customFormat="1" ht="12">
      <c r="A538" s="13"/>
      <c r="B538" s="223"/>
      <c r="C538" s="224"/>
      <c r="D538" s="225" t="s">
        <v>164</v>
      </c>
      <c r="E538" s="226" t="s">
        <v>19</v>
      </c>
      <c r="F538" s="227" t="s">
        <v>908</v>
      </c>
      <c r="G538" s="224"/>
      <c r="H538" s="228">
        <v>3.3</v>
      </c>
      <c r="I538" s="229"/>
      <c r="J538" s="224"/>
      <c r="K538" s="224"/>
      <c r="L538" s="230"/>
      <c r="M538" s="231"/>
      <c r="N538" s="232"/>
      <c r="O538" s="232"/>
      <c r="P538" s="232"/>
      <c r="Q538" s="232"/>
      <c r="R538" s="232"/>
      <c r="S538" s="232"/>
      <c r="T538" s="23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34" t="s">
        <v>164</v>
      </c>
      <c r="AU538" s="234" t="s">
        <v>84</v>
      </c>
      <c r="AV538" s="13" t="s">
        <v>84</v>
      </c>
      <c r="AW538" s="13" t="s">
        <v>34</v>
      </c>
      <c r="AX538" s="13" t="s">
        <v>74</v>
      </c>
      <c r="AY538" s="234" t="s">
        <v>154</v>
      </c>
    </row>
    <row r="539" spans="1:51" s="13" customFormat="1" ht="12">
      <c r="A539" s="13"/>
      <c r="B539" s="223"/>
      <c r="C539" s="224"/>
      <c r="D539" s="225" t="s">
        <v>164</v>
      </c>
      <c r="E539" s="226" t="s">
        <v>19</v>
      </c>
      <c r="F539" s="227" t="s">
        <v>909</v>
      </c>
      <c r="G539" s="224"/>
      <c r="H539" s="228">
        <v>2.3</v>
      </c>
      <c r="I539" s="229"/>
      <c r="J539" s="224"/>
      <c r="K539" s="224"/>
      <c r="L539" s="230"/>
      <c r="M539" s="231"/>
      <c r="N539" s="232"/>
      <c r="O539" s="232"/>
      <c r="P539" s="232"/>
      <c r="Q539" s="232"/>
      <c r="R539" s="232"/>
      <c r="S539" s="232"/>
      <c r="T539" s="23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34" t="s">
        <v>164</v>
      </c>
      <c r="AU539" s="234" t="s">
        <v>84</v>
      </c>
      <c r="AV539" s="13" t="s">
        <v>84</v>
      </c>
      <c r="AW539" s="13" t="s">
        <v>34</v>
      </c>
      <c r="AX539" s="13" t="s">
        <v>74</v>
      </c>
      <c r="AY539" s="234" t="s">
        <v>154</v>
      </c>
    </row>
    <row r="540" spans="1:65" s="2" customFormat="1" ht="16.5" customHeight="1">
      <c r="A540" s="38"/>
      <c r="B540" s="39"/>
      <c r="C540" s="205" t="s">
        <v>910</v>
      </c>
      <c r="D540" s="205" t="s">
        <v>156</v>
      </c>
      <c r="E540" s="206" t="s">
        <v>911</v>
      </c>
      <c r="F540" s="207" t="s">
        <v>912</v>
      </c>
      <c r="G540" s="208" t="s">
        <v>196</v>
      </c>
      <c r="H540" s="209">
        <v>65.9</v>
      </c>
      <c r="I540" s="210"/>
      <c r="J540" s="211">
        <f>ROUND(I540*H540,2)</f>
        <v>0</v>
      </c>
      <c r="K540" s="207" t="s">
        <v>159</v>
      </c>
      <c r="L540" s="44"/>
      <c r="M540" s="212" t="s">
        <v>19</v>
      </c>
      <c r="N540" s="213" t="s">
        <v>45</v>
      </c>
      <c r="O540" s="84"/>
      <c r="P540" s="214">
        <f>O540*H540</f>
        <v>0</v>
      </c>
      <c r="Q540" s="214">
        <v>0</v>
      </c>
      <c r="R540" s="214">
        <f>Q540*H540</f>
        <v>0</v>
      </c>
      <c r="S540" s="214">
        <v>0.0026</v>
      </c>
      <c r="T540" s="215">
        <f>S540*H540</f>
        <v>0.17134000000000002</v>
      </c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R540" s="216" t="s">
        <v>264</v>
      </c>
      <c r="AT540" s="216" t="s">
        <v>156</v>
      </c>
      <c r="AU540" s="216" t="s">
        <v>84</v>
      </c>
      <c r="AY540" s="17" t="s">
        <v>154</v>
      </c>
      <c r="BE540" s="217">
        <f>IF(N540="základní",J540,0)</f>
        <v>0</v>
      </c>
      <c r="BF540" s="217">
        <f>IF(N540="snížená",J540,0)</f>
        <v>0</v>
      </c>
      <c r="BG540" s="217">
        <f>IF(N540="zákl. přenesená",J540,0)</f>
        <v>0</v>
      </c>
      <c r="BH540" s="217">
        <f>IF(N540="sníž. přenesená",J540,0)</f>
        <v>0</v>
      </c>
      <c r="BI540" s="217">
        <f>IF(N540="nulová",J540,0)</f>
        <v>0</v>
      </c>
      <c r="BJ540" s="17" t="s">
        <v>82</v>
      </c>
      <c r="BK540" s="217">
        <f>ROUND(I540*H540,2)</f>
        <v>0</v>
      </c>
      <c r="BL540" s="17" t="s">
        <v>264</v>
      </c>
      <c r="BM540" s="216" t="s">
        <v>913</v>
      </c>
    </row>
    <row r="541" spans="1:47" s="2" customFormat="1" ht="12">
      <c r="A541" s="38"/>
      <c r="B541" s="39"/>
      <c r="C541" s="40"/>
      <c r="D541" s="218" t="s">
        <v>162</v>
      </c>
      <c r="E541" s="40"/>
      <c r="F541" s="219" t="s">
        <v>914</v>
      </c>
      <c r="G541" s="40"/>
      <c r="H541" s="40"/>
      <c r="I541" s="220"/>
      <c r="J541" s="40"/>
      <c r="K541" s="40"/>
      <c r="L541" s="44"/>
      <c r="M541" s="221"/>
      <c r="N541" s="222"/>
      <c r="O541" s="84"/>
      <c r="P541" s="84"/>
      <c r="Q541" s="84"/>
      <c r="R541" s="84"/>
      <c r="S541" s="84"/>
      <c r="T541" s="85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T541" s="17" t="s">
        <v>162</v>
      </c>
      <c r="AU541" s="17" t="s">
        <v>84</v>
      </c>
    </row>
    <row r="542" spans="1:51" s="13" customFormat="1" ht="12">
      <c r="A542" s="13"/>
      <c r="B542" s="223"/>
      <c r="C542" s="224"/>
      <c r="D542" s="225" t="s">
        <v>164</v>
      </c>
      <c r="E542" s="226" t="s">
        <v>19</v>
      </c>
      <c r="F542" s="227" t="s">
        <v>915</v>
      </c>
      <c r="G542" s="224"/>
      <c r="H542" s="228">
        <v>65.9</v>
      </c>
      <c r="I542" s="229"/>
      <c r="J542" s="224"/>
      <c r="K542" s="224"/>
      <c r="L542" s="230"/>
      <c r="M542" s="231"/>
      <c r="N542" s="232"/>
      <c r="O542" s="232"/>
      <c r="P542" s="232"/>
      <c r="Q542" s="232"/>
      <c r="R542" s="232"/>
      <c r="S542" s="232"/>
      <c r="T542" s="23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34" t="s">
        <v>164</v>
      </c>
      <c r="AU542" s="234" t="s">
        <v>84</v>
      </c>
      <c r="AV542" s="13" t="s">
        <v>84</v>
      </c>
      <c r="AW542" s="13" t="s">
        <v>34</v>
      </c>
      <c r="AX542" s="13" t="s">
        <v>74</v>
      </c>
      <c r="AY542" s="234" t="s">
        <v>154</v>
      </c>
    </row>
    <row r="543" spans="1:65" s="2" customFormat="1" ht="16.5" customHeight="1">
      <c r="A543" s="38"/>
      <c r="B543" s="39"/>
      <c r="C543" s="205" t="s">
        <v>916</v>
      </c>
      <c r="D543" s="205" t="s">
        <v>156</v>
      </c>
      <c r="E543" s="206" t="s">
        <v>917</v>
      </c>
      <c r="F543" s="207" t="s">
        <v>918</v>
      </c>
      <c r="G543" s="208" t="s">
        <v>196</v>
      </c>
      <c r="H543" s="209">
        <v>32.67</v>
      </c>
      <c r="I543" s="210"/>
      <c r="J543" s="211">
        <f>ROUND(I543*H543,2)</f>
        <v>0</v>
      </c>
      <c r="K543" s="207" t="s">
        <v>159</v>
      </c>
      <c r="L543" s="44"/>
      <c r="M543" s="212" t="s">
        <v>19</v>
      </c>
      <c r="N543" s="213" t="s">
        <v>45</v>
      </c>
      <c r="O543" s="84"/>
      <c r="P543" s="214">
        <f>O543*H543</f>
        <v>0</v>
      </c>
      <c r="Q543" s="214">
        <v>0</v>
      </c>
      <c r="R543" s="214">
        <f>Q543*H543</f>
        <v>0</v>
      </c>
      <c r="S543" s="214">
        <v>0.00394</v>
      </c>
      <c r="T543" s="215">
        <f>S543*H543</f>
        <v>0.1287198</v>
      </c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R543" s="216" t="s">
        <v>264</v>
      </c>
      <c r="AT543" s="216" t="s">
        <v>156</v>
      </c>
      <c r="AU543" s="216" t="s">
        <v>84</v>
      </c>
      <c r="AY543" s="17" t="s">
        <v>154</v>
      </c>
      <c r="BE543" s="217">
        <f>IF(N543="základní",J543,0)</f>
        <v>0</v>
      </c>
      <c r="BF543" s="217">
        <f>IF(N543="snížená",J543,0)</f>
        <v>0</v>
      </c>
      <c r="BG543" s="217">
        <f>IF(N543="zákl. přenesená",J543,0)</f>
        <v>0</v>
      </c>
      <c r="BH543" s="217">
        <f>IF(N543="sníž. přenesená",J543,0)</f>
        <v>0</v>
      </c>
      <c r="BI543" s="217">
        <f>IF(N543="nulová",J543,0)</f>
        <v>0</v>
      </c>
      <c r="BJ543" s="17" t="s">
        <v>82</v>
      </c>
      <c r="BK543" s="217">
        <f>ROUND(I543*H543,2)</f>
        <v>0</v>
      </c>
      <c r="BL543" s="17" t="s">
        <v>264</v>
      </c>
      <c r="BM543" s="216" t="s">
        <v>919</v>
      </c>
    </row>
    <row r="544" spans="1:47" s="2" customFormat="1" ht="12">
      <c r="A544" s="38"/>
      <c r="B544" s="39"/>
      <c r="C544" s="40"/>
      <c r="D544" s="218" t="s">
        <v>162</v>
      </c>
      <c r="E544" s="40"/>
      <c r="F544" s="219" t="s">
        <v>920</v>
      </c>
      <c r="G544" s="40"/>
      <c r="H544" s="40"/>
      <c r="I544" s="220"/>
      <c r="J544" s="40"/>
      <c r="K544" s="40"/>
      <c r="L544" s="44"/>
      <c r="M544" s="221"/>
      <c r="N544" s="222"/>
      <c r="O544" s="84"/>
      <c r="P544" s="84"/>
      <c r="Q544" s="84"/>
      <c r="R544" s="84"/>
      <c r="S544" s="84"/>
      <c r="T544" s="85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T544" s="17" t="s">
        <v>162</v>
      </c>
      <c r="AU544" s="17" t="s">
        <v>84</v>
      </c>
    </row>
    <row r="545" spans="1:51" s="13" customFormat="1" ht="12">
      <c r="A545" s="13"/>
      <c r="B545" s="223"/>
      <c r="C545" s="224"/>
      <c r="D545" s="225" t="s">
        <v>164</v>
      </c>
      <c r="E545" s="226" t="s">
        <v>19</v>
      </c>
      <c r="F545" s="227" t="s">
        <v>921</v>
      </c>
      <c r="G545" s="224"/>
      <c r="H545" s="228">
        <v>16.4</v>
      </c>
      <c r="I545" s="229"/>
      <c r="J545" s="224"/>
      <c r="K545" s="224"/>
      <c r="L545" s="230"/>
      <c r="M545" s="231"/>
      <c r="N545" s="232"/>
      <c r="O545" s="232"/>
      <c r="P545" s="232"/>
      <c r="Q545" s="232"/>
      <c r="R545" s="232"/>
      <c r="S545" s="232"/>
      <c r="T545" s="23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34" t="s">
        <v>164</v>
      </c>
      <c r="AU545" s="234" t="s">
        <v>84</v>
      </c>
      <c r="AV545" s="13" t="s">
        <v>84</v>
      </c>
      <c r="AW545" s="13" t="s">
        <v>34</v>
      </c>
      <c r="AX545" s="13" t="s">
        <v>74</v>
      </c>
      <c r="AY545" s="234" t="s">
        <v>154</v>
      </c>
    </row>
    <row r="546" spans="1:51" s="13" customFormat="1" ht="12">
      <c r="A546" s="13"/>
      <c r="B546" s="223"/>
      <c r="C546" s="224"/>
      <c r="D546" s="225" t="s">
        <v>164</v>
      </c>
      <c r="E546" s="226" t="s">
        <v>19</v>
      </c>
      <c r="F546" s="227" t="s">
        <v>922</v>
      </c>
      <c r="G546" s="224"/>
      <c r="H546" s="228">
        <v>16.27</v>
      </c>
      <c r="I546" s="229"/>
      <c r="J546" s="224"/>
      <c r="K546" s="224"/>
      <c r="L546" s="230"/>
      <c r="M546" s="231"/>
      <c r="N546" s="232"/>
      <c r="O546" s="232"/>
      <c r="P546" s="232"/>
      <c r="Q546" s="232"/>
      <c r="R546" s="232"/>
      <c r="S546" s="232"/>
      <c r="T546" s="23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34" t="s">
        <v>164</v>
      </c>
      <c r="AU546" s="234" t="s">
        <v>84</v>
      </c>
      <c r="AV546" s="13" t="s">
        <v>84</v>
      </c>
      <c r="AW546" s="13" t="s">
        <v>34</v>
      </c>
      <c r="AX546" s="13" t="s">
        <v>74</v>
      </c>
      <c r="AY546" s="234" t="s">
        <v>154</v>
      </c>
    </row>
    <row r="547" spans="1:65" s="2" customFormat="1" ht="24.15" customHeight="1">
      <c r="A547" s="38"/>
      <c r="B547" s="39"/>
      <c r="C547" s="205" t="s">
        <v>923</v>
      </c>
      <c r="D547" s="205" t="s">
        <v>156</v>
      </c>
      <c r="E547" s="206" t="s">
        <v>924</v>
      </c>
      <c r="F547" s="207" t="s">
        <v>925</v>
      </c>
      <c r="G547" s="208" t="s">
        <v>196</v>
      </c>
      <c r="H547" s="209">
        <v>66.25</v>
      </c>
      <c r="I547" s="210"/>
      <c r="J547" s="211">
        <f>ROUND(I547*H547,2)</f>
        <v>0</v>
      </c>
      <c r="K547" s="207" t="s">
        <v>159</v>
      </c>
      <c r="L547" s="44"/>
      <c r="M547" s="212" t="s">
        <v>19</v>
      </c>
      <c r="N547" s="213" t="s">
        <v>45</v>
      </c>
      <c r="O547" s="84"/>
      <c r="P547" s="214">
        <f>O547*H547</f>
        <v>0</v>
      </c>
      <c r="Q547" s="214">
        <v>0.00228</v>
      </c>
      <c r="R547" s="214">
        <f>Q547*H547</f>
        <v>0.15105</v>
      </c>
      <c r="S547" s="214">
        <v>0</v>
      </c>
      <c r="T547" s="215">
        <f>S547*H547</f>
        <v>0</v>
      </c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R547" s="216" t="s">
        <v>264</v>
      </c>
      <c r="AT547" s="216" t="s">
        <v>156</v>
      </c>
      <c r="AU547" s="216" t="s">
        <v>84</v>
      </c>
      <c r="AY547" s="17" t="s">
        <v>154</v>
      </c>
      <c r="BE547" s="217">
        <f>IF(N547="základní",J547,0)</f>
        <v>0</v>
      </c>
      <c r="BF547" s="217">
        <f>IF(N547="snížená",J547,0)</f>
        <v>0</v>
      </c>
      <c r="BG547" s="217">
        <f>IF(N547="zákl. přenesená",J547,0)</f>
        <v>0</v>
      </c>
      <c r="BH547" s="217">
        <f>IF(N547="sníž. přenesená",J547,0)</f>
        <v>0</v>
      </c>
      <c r="BI547" s="217">
        <f>IF(N547="nulová",J547,0)</f>
        <v>0</v>
      </c>
      <c r="BJ547" s="17" t="s">
        <v>82</v>
      </c>
      <c r="BK547" s="217">
        <f>ROUND(I547*H547,2)</f>
        <v>0</v>
      </c>
      <c r="BL547" s="17" t="s">
        <v>264</v>
      </c>
      <c r="BM547" s="216" t="s">
        <v>926</v>
      </c>
    </row>
    <row r="548" spans="1:47" s="2" customFormat="1" ht="12">
      <c r="A548" s="38"/>
      <c r="B548" s="39"/>
      <c r="C548" s="40"/>
      <c r="D548" s="218" t="s">
        <v>162</v>
      </c>
      <c r="E548" s="40"/>
      <c r="F548" s="219" t="s">
        <v>927</v>
      </c>
      <c r="G548" s="40"/>
      <c r="H548" s="40"/>
      <c r="I548" s="220"/>
      <c r="J548" s="40"/>
      <c r="K548" s="40"/>
      <c r="L548" s="44"/>
      <c r="M548" s="221"/>
      <c r="N548" s="222"/>
      <c r="O548" s="84"/>
      <c r="P548" s="84"/>
      <c r="Q548" s="84"/>
      <c r="R548" s="84"/>
      <c r="S548" s="84"/>
      <c r="T548" s="85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T548" s="17" t="s">
        <v>162</v>
      </c>
      <c r="AU548" s="17" t="s">
        <v>84</v>
      </c>
    </row>
    <row r="549" spans="1:65" s="2" customFormat="1" ht="24.15" customHeight="1">
      <c r="A549" s="38"/>
      <c r="B549" s="39"/>
      <c r="C549" s="205" t="s">
        <v>928</v>
      </c>
      <c r="D549" s="205" t="s">
        <v>156</v>
      </c>
      <c r="E549" s="206" t="s">
        <v>929</v>
      </c>
      <c r="F549" s="207" t="s">
        <v>930</v>
      </c>
      <c r="G549" s="208" t="s">
        <v>196</v>
      </c>
      <c r="H549" s="209">
        <v>39.36</v>
      </c>
      <c r="I549" s="210"/>
      <c r="J549" s="211">
        <f>ROUND(I549*H549,2)</f>
        <v>0</v>
      </c>
      <c r="K549" s="207" t="s">
        <v>19</v>
      </c>
      <c r="L549" s="44"/>
      <c r="M549" s="212" t="s">
        <v>19</v>
      </c>
      <c r="N549" s="213" t="s">
        <v>45</v>
      </c>
      <c r="O549" s="84"/>
      <c r="P549" s="214">
        <f>O549*H549</f>
        <v>0</v>
      </c>
      <c r="Q549" s="214">
        <v>0.004135216</v>
      </c>
      <c r="R549" s="214">
        <f>Q549*H549</f>
        <v>0.16276210176</v>
      </c>
      <c r="S549" s="214">
        <v>0</v>
      </c>
      <c r="T549" s="215">
        <f>S549*H549</f>
        <v>0</v>
      </c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R549" s="216" t="s">
        <v>264</v>
      </c>
      <c r="AT549" s="216" t="s">
        <v>156</v>
      </c>
      <c r="AU549" s="216" t="s">
        <v>84</v>
      </c>
      <c r="AY549" s="17" t="s">
        <v>154</v>
      </c>
      <c r="BE549" s="217">
        <f>IF(N549="základní",J549,0)</f>
        <v>0</v>
      </c>
      <c r="BF549" s="217">
        <f>IF(N549="snížená",J549,0)</f>
        <v>0</v>
      </c>
      <c r="BG549" s="217">
        <f>IF(N549="zákl. přenesená",J549,0)</f>
        <v>0</v>
      </c>
      <c r="BH549" s="217">
        <f>IF(N549="sníž. přenesená",J549,0)</f>
        <v>0</v>
      </c>
      <c r="BI549" s="217">
        <f>IF(N549="nulová",J549,0)</f>
        <v>0</v>
      </c>
      <c r="BJ549" s="17" t="s">
        <v>82</v>
      </c>
      <c r="BK549" s="217">
        <f>ROUND(I549*H549,2)</f>
        <v>0</v>
      </c>
      <c r="BL549" s="17" t="s">
        <v>264</v>
      </c>
      <c r="BM549" s="216" t="s">
        <v>931</v>
      </c>
    </row>
    <row r="550" spans="1:51" s="13" customFormat="1" ht="12">
      <c r="A550" s="13"/>
      <c r="B550" s="223"/>
      <c r="C550" s="224"/>
      <c r="D550" s="225" t="s">
        <v>164</v>
      </c>
      <c r="E550" s="226" t="s">
        <v>19</v>
      </c>
      <c r="F550" s="227" t="s">
        <v>932</v>
      </c>
      <c r="G550" s="224"/>
      <c r="H550" s="228">
        <v>13.92</v>
      </c>
      <c r="I550" s="229"/>
      <c r="J550" s="224"/>
      <c r="K550" s="224"/>
      <c r="L550" s="230"/>
      <c r="M550" s="231"/>
      <c r="N550" s="232"/>
      <c r="O550" s="232"/>
      <c r="P550" s="232"/>
      <c r="Q550" s="232"/>
      <c r="R550" s="232"/>
      <c r="S550" s="232"/>
      <c r="T550" s="23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34" t="s">
        <v>164</v>
      </c>
      <c r="AU550" s="234" t="s">
        <v>84</v>
      </c>
      <c r="AV550" s="13" t="s">
        <v>84</v>
      </c>
      <c r="AW550" s="13" t="s">
        <v>34</v>
      </c>
      <c r="AX550" s="13" t="s">
        <v>74</v>
      </c>
      <c r="AY550" s="234" t="s">
        <v>154</v>
      </c>
    </row>
    <row r="551" spans="1:51" s="13" customFormat="1" ht="12">
      <c r="A551" s="13"/>
      <c r="B551" s="223"/>
      <c r="C551" s="224"/>
      <c r="D551" s="225" t="s">
        <v>164</v>
      </c>
      <c r="E551" s="226" t="s">
        <v>19</v>
      </c>
      <c r="F551" s="227" t="s">
        <v>933</v>
      </c>
      <c r="G551" s="224"/>
      <c r="H551" s="228">
        <v>9.12</v>
      </c>
      <c r="I551" s="229"/>
      <c r="J551" s="224"/>
      <c r="K551" s="224"/>
      <c r="L551" s="230"/>
      <c r="M551" s="231"/>
      <c r="N551" s="232"/>
      <c r="O551" s="232"/>
      <c r="P551" s="232"/>
      <c r="Q551" s="232"/>
      <c r="R551" s="232"/>
      <c r="S551" s="232"/>
      <c r="T551" s="23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34" t="s">
        <v>164</v>
      </c>
      <c r="AU551" s="234" t="s">
        <v>84</v>
      </c>
      <c r="AV551" s="13" t="s">
        <v>84</v>
      </c>
      <c r="AW551" s="13" t="s">
        <v>34</v>
      </c>
      <c r="AX551" s="13" t="s">
        <v>74</v>
      </c>
      <c r="AY551" s="234" t="s">
        <v>154</v>
      </c>
    </row>
    <row r="552" spans="1:51" s="13" customFormat="1" ht="12">
      <c r="A552" s="13"/>
      <c r="B552" s="223"/>
      <c r="C552" s="224"/>
      <c r="D552" s="225" t="s">
        <v>164</v>
      </c>
      <c r="E552" s="226" t="s">
        <v>19</v>
      </c>
      <c r="F552" s="227" t="s">
        <v>934</v>
      </c>
      <c r="G552" s="224"/>
      <c r="H552" s="228">
        <v>10.22</v>
      </c>
      <c r="I552" s="229"/>
      <c r="J552" s="224"/>
      <c r="K552" s="224"/>
      <c r="L552" s="230"/>
      <c r="M552" s="231"/>
      <c r="N552" s="232"/>
      <c r="O552" s="232"/>
      <c r="P552" s="232"/>
      <c r="Q552" s="232"/>
      <c r="R552" s="232"/>
      <c r="S552" s="232"/>
      <c r="T552" s="23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34" t="s">
        <v>164</v>
      </c>
      <c r="AU552" s="234" t="s">
        <v>84</v>
      </c>
      <c r="AV552" s="13" t="s">
        <v>84</v>
      </c>
      <c r="AW552" s="13" t="s">
        <v>34</v>
      </c>
      <c r="AX552" s="13" t="s">
        <v>74</v>
      </c>
      <c r="AY552" s="234" t="s">
        <v>154</v>
      </c>
    </row>
    <row r="553" spans="1:51" s="13" customFormat="1" ht="12">
      <c r="A553" s="13"/>
      <c r="B553" s="223"/>
      <c r="C553" s="224"/>
      <c r="D553" s="225" t="s">
        <v>164</v>
      </c>
      <c r="E553" s="226" t="s">
        <v>19</v>
      </c>
      <c r="F553" s="227" t="s">
        <v>935</v>
      </c>
      <c r="G553" s="224"/>
      <c r="H553" s="228">
        <v>0.95</v>
      </c>
      <c r="I553" s="229"/>
      <c r="J553" s="224"/>
      <c r="K553" s="224"/>
      <c r="L553" s="230"/>
      <c r="M553" s="231"/>
      <c r="N553" s="232"/>
      <c r="O553" s="232"/>
      <c r="P553" s="232"/>
      <c r="Q553" s="232"/>
      <c r="R553" s="232"/>
      <c r="S553" s="232"/>
      <c r="T553" s="23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34" t="s">
        <v>164</v>
      </c>
      <c r="AU553" s="234" t="s">
        <v>84</v>
      </c>
      <c r="AV553" s="13" t="s">
        <v>84</v>
      </c>
      <c r="AW553" s="13" t="s">
        <v>34</v>
      </c>
      <c r="AX553" s="13" t="s">
        <v>74</v>
      </c>
      <c r="AY553" s="234" t="s">
        <v>154</v>
      </c>
    </row>
    <row r="554" spans="1:51" s="13" customFormat="1" ht="12">
      <c r="A554" s="13"/>
      <c r="B554" s="223"/>
      <c r="C554" s="224"/>
      <c r="D554" s="225" t="s">
        <v>164</v>
      </c>
      <c r="E554" s="226" t="s">
        <v>19</v>
      </c>
      <c r="F554" s="227" t="s">
        <v>936</v>
      </c>
      <c r="G554" s="224"/>
      <c r="H554" s="228">
        <v>1.3</v>
      </c>
      <c r="I554" s="229"/>
      <c r="J554" s="224"/>
      <c r="K554" s="224"/>
      <c r="L554" s="230"/>
      <c r="M554" s="231"/>
      <c r="N554" s="232"/>
      <c r="O554" s="232"/>
      <c r="P554" s="232"/>
      <c r="Q554" s="232"/>
      <c r="R554" s="232"/>
      <c r="S554" s="232"/>
      <c r="T554" s="23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34" t="s">
        <v>164</v>
      </c>
      <c r="AU554" s="234" t="s">
        <v>84</v>
      </c>
      <c r="AV554" s="13" t="s">
        <v>84</v>
      </c>
      <c r="AW554" s="13" t="s">
        <v>34</v>
      </c>
      <c r="AX554" s="13" t="s">
        <v>74</v>
      </c>
      <c r="AY554" s="234" t="s">
        <v>154</v>
      </c>
    </row>
    <row r="555" spans="1:51" s="13" customFormat="1" ht="12">
      <c r="A555" s="13"/>
      <c r="B555" s="223"/>
      <c r="C555" s="224"/>
      <c r="D555" s="225" t="s">
        <v>164</v>
      </c>
      <c r="E555" s="226" t="s">
        <v>19</v>
      </c>
      <c r="F555" s="227" t="s">
        <v>937</v>
      </c>
      <c r="G555" s="224"/>
      <c r="H555" s="228">
        <v>1.68</v>
      </c>
      <c r="I555" s="229"/>
      <c r="J555" s="224"/>
      <c r="K555" s="224"/>
      <c r="L555" s="230"/>
      <c r="M555" s="231"/>
      <c r="N555" s="232"/>
      <c r="O555" s="232"/>
      <c r="P555" s="232"/>
      <c r="Q555" s="232"/>
      <c r="R555" s="232"/>
      <c r="S555" s="232"/>
      <c r="T555" s="23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34" t="s">
        <v>164</v>
      </c>
      <c r="AU555" s="234" t="s">
        <v>84</v>
      </c>
      <c r="AV555" s="13" t="s">
        <v>84</v>
      </c>
      <c r="AW555" s="13" t="s">
        <v>34</v>
      </c>
      <c r="AX555" s="13" t="s">
        <v>74</v>
      </c>
      <c r="AY555" s="234" t="s">
        <v>154</v>
      </c>
    </row>
    <row r="556" spans="1:51" s="13" customFormat="1" ht="12">
      <c r="A556" s="13"/>
      <c r="B556" s="223"/>
      <c r="C556" s="224"/>
      <c r="D556" s="225" t="s">
        <v>164</v>
      </c>
      <c r="E556" s="226" t="s">
        <v>19</v>
      </c>
      <c r="F556" s="227" t="s">
        <v>938</v>
      </c>
      <c r="G556" s="224"/>
      <c r="H556" s="228">
        <v>1.26</v>
      </c>
      <c r="I556" s="229"/>
      <c r="J556" s="224"/>
      <c r="K556" s="224"/>
      <c r="L556" s="230"/>
      <c r="M556" s="231"/>
      <c r="N556" s="232"/>
      <c r="O556" s="232"/>
      <c r="P556" s="232"/>
      <c r="Q556" s="232"/>
      <c r="R556" s="232"/>
      <c r="S556" s="232"/>
      <c r="T556" s="23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34" t="s">
        <v>164</v>
      </c>
      <c r="AU556" s="234" t="s">
        <v>84</v>
      </c>
      <c r="AV556" s="13" t="s">
        <v>84</v>
      </c>
      <c r="AW556" s="13" t="s">
        <v>34</v>
      </c>
      <c r="AX556" s="13" t="s">
        <v>74</v>
      </c>
      <c r="AY556" s="234" t="s">
        <v>154</v>
      </c>
    </row>
    <row r="557" spans="1:51" s="13" customFormat="1" ht="12">
      <c r="A557" s="13"/>
      <c r="B557" s="223"/>
      <c r="C557" s="224"/>
      <c r="D557" s="225" t="s">
        <v>164</v>
      </c>
      <c r="E557" s="226" t="s">
        <v>19</v>
      </c>
      <c r="F557" s="227" t="s">
        <v>939</v>
      </c>
      <c r="G557" s="224"/>
      <c r="H557" s="228">
        <v>0.91</v>
      </c>
      <c r="I557" s="229"/>
      <c r="J557" s="224"/>
      <c r="K557" s="224"/>
      <c r="L557" s="230"/>
      <c r="M557" s="231"/>
      <c r="N557" s="232"/>
      <c r="O557" s="232"/>
      <c r="P557" s="232"/>
      <c r="Q557" s="232"/>
      <c r="R557" s="232"/>
      <c r="S557" s="232"/>
      <c r="T557" s="23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34" t="s">
        <v>164</v>
      </c>
      <c r="AU557" s="234" t="s">
        <v>84</v>
      </c>
      <c r="AV557" s="13" t="s">
        <v>84</v>
      </c>
      <c r="AW557" s="13" t="s">
        <v>34</v>
      </c>
      <c r="AX557" s="13" t="s">
        <v>74</v>
      </c>
      <c r="AY557" s="234" t="s">
        <v>154</v>
      </c>
    </row>
    <row r="558" spans="1:65" s="2" customFormat="1" ht="24.15" customHeight="1">
      <c r="A558" s="38"/>
      <c r="B558" s="39"/>
      <c r="C558" s="205" t="s">
        <v>940</v>
      </c>
      <c r="D558" s="205" t="s">
        <v>156</v>
      </c>
      <c r="E558" s="206" t="s">
        <v>941</v>
      </c>
      <c r="F558" s="207" t="s">
        <v>942</v>
      </c>
      <c r="G558" s="208" t="s">
        <v>196</v>
      </c>
      <c r="H558" s="209">
        <v>5.8</v>
      </c>
      <c r="I558" s="210"/>
      <c r="J558" s="211">
        <f>ROUND(I558*H558,2)</f>
        <v>0</v>
      </c>
      <c r="K558" s="207" t="s">
        <v>19</v>
      </c>
      <c r="L558" s="44"/>
      <c r="M558" s="212" t="s">
        <v>19</v>
      </c>
      <c r="N558" s="213" t="s">
        <v>45</v>
      </c>
      <c r="O558" s="84"/>
      <c r="P558" s="214">
        <f>O558*H558</f>
        <v>0</v>
      </c>
      <c r="Q558" s="214">
        <v>0.004735216</v>
      </c>
      <c r="R558" s="214">
        <f>Q558*H558</f>
        <v>0.027464252800000002</v>
      </c>
      <c r="S558" s="214">
        <v>0</v>
      </c>
      <c r="T558" s="215">
        <f>S558*H558</f>
        <v>0</v>
      </c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R558" s="216" t="s">
        <v>264</v>
      </c>
      <c r="AT558" s="216" t="s">
        <v>156</v>
      </c>
      <c r="AU558" s="216" t="s">
        <v>84</v>
      </c>
      <c r="AY558" s="17" t="s">
        <v>154</v>
      </c>
      <c r="BE558" s="217">
        <f>IF(N558="základní",J558,0)</f>
        <v>0</v>
      </c>
      <c r="BF558" s="217">
        <f>IF(N558="snížená",J558,0)</f>
        <v>0</v>
      </c>
      <c r="BG558" s="217">
        <f>IF(N558="zákl. přenesená",J558,0)</f>
        <v>0</v>
      </c>
      <c r="BH558" s="217">
        <f>IF(N558="sníž. přenesená",J558,0)</f>
        <v>0</v>
      </c>
      <c r="BI558" s="217">
        <f>IF(N558="nulová",J558,0)</f>
        <v>0</v>
      </c>
      <c r="BJ558" s="17" t="s">
        <v>82</v>
      </c>
      <c r="BK558" s="217">
        <f>ROUND(I558*H558,2)</f>
        <v>0</v>
      </c>
      <c r="BL558" s="17" t="s">
        <v>264</v>
      </c>
      <c r="BM558" s="216" t="s">
        <v>943</v>
      </c>
    </row>
    <row r="559" spans="1:51" s="13" customFormat="1" ht="12">
      <c r="A559" s="13"/>
      <c r="B559" s="223"/>
      <c r="C559" s="224"/>
      <c r="D559" s="225" t="s">
        <v>164</v>
      </c>
      <c r="E559" s="226" t="s">
        <v>19</v>
      </c>
      <c r="F559" s="227" t="s">
        <v>944</v>
      </c>
      <c r="G559" s="224"/>
      <c r="H559" s="228">
        <v>5.8</v>
      </c>
      <c r="I559" s="229"/>
      <c r="J559" s="224"/>
      <c r="K559" s="224"/>
      <c r="L559" s="230"/>
      <c r="M559" s="231"/>
      <c r="N559" s="232"/>
      <c r="O559" s="232"/>
      <c r="P559" s="232"/>
      <c r="Q559" s="232"/>
      <c r="R559" s="232"/>
      <c r="S559" s="232"/>
      <c r="T559" s="23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34" t="s">
        <v>164</v>
      </c>
      <c r="AU559" s="234" t="s">
        <v>84</v>
      </c>
      <c r="AV559" s="13" t="s">
        <v>84</v>
      </c>
      <c r="AW559" s="13" t="s">
        <v>34</v>
      </c>
      <c r="AX559" s="13" t="s">
        <v>74</v>
      </c>
      <c r="AY559" s="234" t="s">
        <v>154</v>
      </c>
    </row>
    <row r="560" spans="1:65" s="2" customFormat="1" ht="24.15" customHeight="1">
      <c r="A560" s="38"/>
      <c r="B560" s="39"/>
      <c r="C560" s="205" t="s">
        <v>945</v>
      </c>
      <c r="D560" s="205" t="s">
        <v>156</v>
      </c>
      <c r="E560" s="206" t="s">
        <v>946</v>
      </c>
      <c r="F560" s="207" t="s">
        <v>947</v>
      </c>
      <c r="G560" s="208" t="s">
        <v>196</v>
      </c>
      <c r="H560" s="209">
        <v>40.65</v>
      </c>
      <c r="I560" s="210"/>
      <c r="J560" s="211">
        <f>ROUND(I560*H560,2)</f>
        <v>0</v>
      </c>
      <c r="K560" s="207" t="s">
        <v>159</v>
      </c>
      <c r="L560" s="44"/>
      <c r="M560" s="212" t="s">
        <v>19</v>
      </c>
      <c r="N560" s="213" t="s">
        <v>45</v>
      </c>
      <c r="O560" s="84"/>
      <c r="P560" s="214">
        <f>O560*H560</f>
        <v>0</v>
      </c>
      <c r="Q560" s="214">
        <v>0.00429</v>
      </c>
      <c r="R560" s="214">
        <f>Q560*H560</f>
        <v>0.1743885</v>
      </c>
      <c r="S560" s="214">
        <v>0</v>
      </c>
      <c r="T560" s="215">
        <f>S560*H560</f>
        <v>0</v>
      </c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R560" s="216" t="s">
        <v>264</v>
      </c>
      <c r="AT560" s="216" t="s">
        <v>156</v>
      </c>
      <c r="AU560" s="216" t="s">
        <v>84</v>
      </c>
      <c r="AY560" s="17" t="s">
        <v>154</v>
      </c>
      <c r="BE560" s="217">
        <f>IF(N560="základní",J560,0)</f>
        <v>0</v>
      </c>
      <c r="BF560" s="217">
        <f>IF(N560="snížená",J560,0)</f>
        <v>0</v>
      </c>
      <c r="BG560" s="217">
        <f>IF(N560="zákl. přenesená",J560,0)</f>
        <v>0</v>
      </c>
      <c r="BH560" s="217">
        <f>IF(N560="sníž. přenesená",J560,0)</f>
        <v>0</v>
      </c>
      <c r="BI560" s="217">
        <f>IF(N560="nulová",J560,0)</f>
        <v>0</v>
      </c>
      <c r="BJ560" s="17" t="s">
        <v>82</v>
      </c>
      <c r="BK560" s="217">
        <f>ROUND(I560*H560,2)</f>
        <v>0</v>
      </c>
      <c r="BL560" s="17" t="s">
        <v>264</v>
      </c>
      <c r="BM560" s="216" t="s">
        <v>948</v>
      </c>
    </row>
    <row r="561" spans="1:47" s="2" customFormat="1" ht="12">
      <c r="A561" s="38"/>
      <c r="B561" s="39"/>
      <c r="C561" s="40"/>
      <c r="D561" s="218" t="s">
        <v>162</v>
      </c>
      <c r="E561" s="40"/>
      <c r="F561" s="219" t="s">
        <v>949</v>
      </c>
      <c r="G561" s="40"/>
      <c r="H561" s="40"/>
      <c r="I561" s="220"/>
      <c r="J561" s="40"/>
      <c r="K561" s="40"/>
      <c r="L561" s="44"/>
      <c r="M561" s="221"/>
      <c r="N561" s="222"/>
      <c r="O561" s="84"/>
      <c r="P561" s="84"/>
      <c r="Q561" s="84"/>
      <c r="R561" s="84"/>
      <c r="S561" s="84"/>
      <c r="T561" s="85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T561" s="17" t="s">
        <v>162</v>
      </c>
      <c r="AU561" s="17" t="s">
        <v>84</v>
      </c>
    </row>
    <row r="562" spans="1:51" s="13" customFormat="1" ht="12">
      <c r="A562" s="13"/>
      <c r="B562" s="223"/>
      <c r="C562" s="224"/>
      <c r="D562" s="225" t="s">
        <v>164</v>
      </c>
      <c r="E562" s="226" t="s">
        <v>19</v>
      </c>
      <c r="F562" s="227" t="s">
        <v>950</v>
      </c>
      <c r="G562" s="224"/>
      <c r="H562" s="228">
        <v>23.27</v>
      </c>
      <c r="I562" s="229"/>
      <c r="J562" s="224"/>
      <c r="K562" s="224"/>
      <c r="L562" s="230"/>
      <c r="M562" s="231"/>
      <c r="N562" s="232"/>
      <c r="O562" s="232"/>
      <c r="P562" s="232"/>
      <c r="Q562" s="232"/>
      <c r="R562" s="232"/>
      <c r="S562" s="232"/>
      <c r="T562" s="23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34" t="s">
        <v>164</v>
      </c>
      <c r="AU562" s="234" t="s">
        <v>84</v>
      </c>
      <c r="AV562" s="13" t="s">
        <v>84</v>
      </c>
      <c r="AW562" s="13" t="s">
        <v>34</v>
      </c>
      <c r="AX562" s="13" t="s">
        <v>74</v>
      </c>
      <c r="AY562" s="234" t="s">
        <v>154</v>
      </c>
    </row>
    <row r="563" spans="1:51" s="13" customFormat="1" ht="12">
      <c r="A563" s="13"/>
      <c r="B563" s="223"/>
      <c r="C563" s="224"/>
      <c r="D563" s="225" t="s">
        <v>164</v>
      </c>
      <c r="E563" s="226" t="s">
        <v>19</v>
      </c>
      <c r="F563" s="227" t="s">
        <v>951</v>
      </c>
      <c r="G563" s="224"/>
      <c r="H563" s="228">
        <v>2.28</v>
      </c>
      <c r="I563" s="229"/>
      <c r="J563" s="224"/>
      <c r="K563" s="224"/>
      <c r="L563" s="230"/>
      <c r="M563" s="231"/>
      <c r="N563" s="232"/>
      <c r="O563" s="232"/>
      <c r="P563" s="232"/>
      <c r="Q563" s="232"/>
      <c r="R563" s="232"/>
      <c r="S563" s="232"/>
      <c r="T563" s="23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34" t="s">
        <v>164</v>
      </c>
      <c r="AU563" s="234" t="s">
        <v>84</v>
      </c>
      <c r="AV563" s="13" t="s">
        <v>84</v>
      </c>
      <c r="AW563" s="13" t="s">
        <v>34</v>
      </c>
      <c r="AX563" s="13" t="s">
        <v>74</v>
      </c>
      <c r="AY563" s="234" t="s">
        <v>154</v>
      </c>
    </row>
    <row r="564" spans="1:51" s="13" customFormat="1" ht="12">
      <c r="A564" s="13"/>
      <c r="B564" s="223"/>
      <c r="C564" s="224"/>
      <c r="D564" s="225" t="s">
        <v>164</v>
      </c>
      <c r="E564" s="226" t="s">
        <v>19</v>
      </c>
      <c r="F564" s="227" t="s">
        <v>952</v>
      </c>
      <c r="G564" s="224"/>
      <c r="H564" s="228">
        <v>14.04</v>
      </c>
      <c r="I564" s="229"/>
      <c r="J564" s="224"/>
      <c r="K564" s="224"/>
      <c r="L564" s="230"/>
      <c r="M564" s="231"/>
      <c r="N564" s="232"/>
      <c r="O564" s="232"/>
      <c r="P564" s="232"/>
      <c r="Q564" s="232"/>
      <c r="R564" s="232"/>
      <c r="S564" s="232"/>
      <c r="T564" s="23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34" t="s">
        <v>164</v>
      </c>
      <c r="AU564" s="234" t="s">
        <v>84</v>
      </c>
      <c r="AV564" s="13" t="s">
        <v>84</v>
      </c>
      <c r="AW564" s="13" t="s">
        <v>34</v>
      </c>
      <c r="AX564" s="13" t="s">
        <v>74</v>
      </c>
      <c r="AY564" s="234" t="s">
        <v>154</v>
      </c>
    </row>
    <row r="565" spans="1:51" s="13" customFormat="1" ht="12">
      <c r="A565" s="13"/>
      <c r="B565" s="223"/>
      <c r="C565" s="224"/>
      <c r="D565" s="225" t="s">
        <v>164</v>
      </c>
      <c r="E565" s="226" t="s">
        <v>19</v>
      </c>
      <c r="F565" s="227" t="s">
        <v>953</v>
      </c>
      <c r="G565" s="224"/>
      <c r="H565" s="228">
        <v>1.06</v>
      </c>
      <c r="I565" s="229"/>
      <c r="J565" s="224"/>
      <c r="K565" s="224"/>
      <c r="L565" s="230"/>
      <c r="M565" s="231"/>
      <c r="N565" s="232"/>
      <c r="O565" s="232"/>
      <c r="P565" s="232"/>
      <c r="Q565" s="232"/>
      <c r="R565" s="232"/>
      <c r="S565" s="232"/>
      <c r="T565" s="23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34" t="s">
        <v>164</v>
      </c>
      <c r="AU565" s="234" t="s">
        <v>84</v>
      </c>
      <c r="AV565" s="13" t="s">
        <v>84</v>
      </c>
      <c r="AW565" s="13" t="s">
        <v>34</v>
      </c>
      <c r="AX565" s="13" t="s">
        <v>74</v>
      </c>
      <c r="AY565" s="234" t="s">
        <v>154</v>
      </c>
    </row>
    <row r="566" spans="1:65" s="2" customFormat="1" ht="21.75" customHeight="1">
      <c r="A566" s="38"/>
      <c r="B566" s="39"/>
      <c r="C566" s="205" t="s">
        <v>954</v>
      </c>
      <c r="D566" s="205" t="s">
        <v>156</v>
      </c>
      <c r="E566" s="206" t="s">
        <v>955</v>
      </c>
      <c r="F566" s="207" t="s">
        <v>956</v>
      </c>
      <c r="G566" s="208" t="s">
        <v>196</v>
      </c>
      <c r="H566" s="209">
        <v>66.25</v>
      </c>
      <c r="I566" s="210"/>
      <c r="J566" s="211">
        <f>ROUND(I566*H566,2)</f>
        <v>0</v>
      </c>
      <c r="K566" s="207" t="s">
        <v>159</v>
      </c>
      <c r="L566" s="44"/>
      <c r="M566" s="212" t="s">
        <v>19</v>
      </c>
      <c r="N566" s="213" t="s">
        <v>45</v>
      </c>
      <c r="O566" s="84"/>
      <c r="P566" s="214">
        <f>O566*H566</f>
        <v>0</v>
      </c>
      <c r="Q566" s="214">
        <v>0.00169</v>
      </c>
      <c r="R566" s="214">
        <f>Q566*H566</f>
        <v>0.1119625</v>
      </c>
      <c r="S566" s="214">
        <v>0</v>
      </c>
      <c r="T566" s="215">
        <f>S566*H566</f>
        <v>0</v>
      </c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R566" s="216" t="s">
        <v>264</v>
      </c>
      <c r="AT566" s="216" t="s">
        <v>156</v>
      </c>
      <c r="AU566" s="216" t="s">
        <v>84</v>
      </c>
      <c r="AY566" s="17" t="s">
        <v>154</v>
      </c>
      <c r="BE566" s="217">
        <f>IF(N566="základní",J566,0)</f>
        <v>0</v>
      </c>
      <c r="BF566" s="217">
        <f>IF(N566="snížená",J566,0)</f>
        <v>0</v>
      </c>
      <c r="BG566" s="217">
        <f>IF(N566="zákl. přenesená",J566,0)</f>
        <v>0</v>
      </c>
      <c r="BH566" s="217">
        <f>IF(N566="sníž. přenesená",J566,0)</f>
        <v>0</v>
      </c>
      <c r="BI566" s="217">
        <f>IF(N566="nulová",J566,0)</f>
        <v>0</v>
      </c>
      <c r="BJ566" s="17" t="s">
        <v>82</v>
      </c>
      <c r="BK566" s="217">
        <f>ROUND(I566*H566,2)</f>
        <v>0</v>
      </c>
      <c r="BL566" s="17" t="s">
        <v>264</v>
      </c>
      <c r="BM566" s="216" t="s">
        <v>957</v>
      </c>
    </row>
    <row r="567" spans="1:47" s="2" customFormat="1" ht="12">
      <c r="A567" s="38"/>
      <c r="B567" s="39"/>
      <c r="C567" s="40"/>
      <c r="D567" s="218" t="s">
        <v>162</v>
      </c>
      <c r="E567" s="40"/>
      <c r="F567" s="219" t="s">
        <v>958</v>
      </c>
      <c r="G567" s="40"/>
      <c r="H567" s="40"/>
      <c r="I567" s="220"/>
      <c r="J567" s="40"/>
      <c r="K567" s="40"/>
      <c r="L567" s="44"/>
      <c r="M567" s="221"/>
      <c r="N567" s="222"/>
      <c r="O567" s="84"/>
      <c r="P567" s="84"/>
      <c r="Q567" s="84"/>
      <c r="R567" s="84"/>
      <c r="S567" s="84"/>
      <c r="T567" s="85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T567" s="17" t="s">
        <v>162</v>
      </c>
      <c r="AU567" s="17" t="s">
        <v>84</v>
      </c>
    </row>
    <row r="568" spans="1:51" s="13" customFormat="1" ht="12">
      <c r="A568" s="13"/>
      <c r="B568" s="223"/>
      <c r="C568" s="224"/>
      <c r="D568" s="225" t="s">
        <v>164</v>
      </c>
      <c r="E568" s="226" t="s">
        <v>19</v>
      </c>
      <c r="F568" s="227" t="s">
        <v>959</v>
      </c>
      <c r="G568" s="224"/>
      <c r="H568" s="228">
        <v>66.25</v>
      </c>
      <c r="I568" s="229"/>
      <c r="J568" s="224"/>
      <c r="K568" s="224"/>
      <c r="L568" s="230"/>
      <c r="M568" s="231"/>
      <c r="N568" s="232"/>
      <c r="O568" s="232"/>
      <c r="P568" s="232"/>
      <c r="Q568" s="232"/>
      <c r="R568" s="232"/>
      <c r="S568" s="232"/>
      <c r="T568" s="23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34" t="s">
        <v>164</v>
      </c>
      <c r="AU568" s="234" t="s">
        <v>84</v>
      </c>
      <c r="AV568" s="13" t="s">
        <v>84</v>
      </c>
      <c r="AW568" s="13" t="s">
        <v>34</v>
      </c>
      <c r="AX568" s="13" t="s">
        <v>74</v>
      </c>
      <c r="AY568" s="234" t="s">
        <v>154</v>
      </c>
    </row>
    <row r="569" spans="1:65" s="2" customFormat="1" ht="24.15" customHeight="1">
      <c r="A569" s="38"/>
      <c r="B569" s="39"/>
      <c r="C569" s="205" t="s">
        <v>960</v>
      </c>
      <c r="D569" s="205" t="s">
        <v>156</v>
      </c>
      <c r="E569" s="206" t="s">
        <v>961</v>
      </c>
      <c r="F569" s="207" t="s">
        <v>962</v>
      </c>
      <c r="G569" s="208" t="s">
        <v>196</v>
      </c>
      <c r="H569" s="209">
        <v>32.67</v>
      </c>
      <c r="I569" s="210"/>
      <c r="J569" s="211">
        <f>ROUND(I569*H569,2)</f>
        <v>0</v>
      </c>
      <c r="K569" s="207" t="s">
        <v>159</v>
      </c>
      <c r="L569" s="44"/>
      <c r="M569" s="212" t="s">
        <v>19</v>
      </c>
      <c r="N569" s="213" t="s">
        <v>45</v>
      </c>
      <c r="O569" s="84"/>
      <c r="P569" s="214">
        <f>O569*H569</f>
        <v>0</v>
      </c>
      <c r="Q569" s="214">
        <v>0.0021</v>
      </c>
      <c r="R569" s="214">
        <f>Q569*H569</f>
        <v>0.068607</v>
      </c>
      <c r="S569" s="214">
        <v>0</v>
      </c>
      <c r="T569" s="215">
        <f>S569*H569</f>
        <v>0</v>
      </c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R569" s="216" t="s">
        <v>264</v>
      </c>
      <c r="AT569" s="216" t="s">
        <v>156</v>
      </c>
      <c r="AU569" s="216" t="s">
        <v>84</v>
      </c>
      <c r="AY569" s="17" t="s">
        <v>154</v>
      </c>
      <c r="BE569" s="217">
        <f>IF(N569="základní",J569,0)</f>
        <v>0</v>
      </c>
      <c r="BF569" s="217">
        <f>IF(N569="snížená",J569,0)</f>
        <v>0</v>
      </c>
      <c r="BG569" s="217">
        <f>IF(N569="zákl. přenesená",J569,0)</f>
        <v>0</v>
      </c>
      <c r="BH569" s="217">
        <f>IF(N569="sníž. přenesená",J569,0)</f>
        <v>0</v>
      </c>
      <c r="BI569" s="217">
        <f>IF(N569="nulová",J569,0)</f>
        <v>0</v>
      </c>
      <c r="BJ569" s="17" t="s">
        <v>82</v>
      </c>
      <c r="BK569" s="217">
        <f>ROUND(I569*H569,2)</f>
        <v>0</v>
      </c>
      <c r="BL569" s="17" t="s">
        <v>264</v>
      </c>
      <c r="BM569" s="216" t="s">
        <v>963</v>
      </c>
    </row>
    <row r="570" spans="1:47" s="2" customFormat="1" ht="12">
      <c r="A570" s="38"/>
      <c r="B570" s="39"/>
      <c r="C570" s="40"/>
      <c r="D570" s="218" t="s">
        <v>162</v>
      </c>
      <c r="E570" s="40"/>
      <c r="F570" s="219" t="s">
        <v>964</v>
      </c>
      <c r="G570" s="40"/>
      <c r="H570" s="40"/>
      <c r="I570" s="220"/>
      <c r="J570" s="40"/>
      <c r="K570" s="40"/>
      <c r="L570" s="44"/>
      <c r="M570" s="221"/>
      <c r="N570" s="222"/>
      <c r="O570" s="84"/>
      <c r="P570" s="84"/>
      <c r="Q570" s="84"/>
      <c r="R570" s="84"/>
      <c r="S570" s="84"/>
      <c r="T570" s="85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T570" s="17" t="s">
        <v>162</v>
      </c>
      <c r="AU570" s="17" t="s">
        <v>84</v>
      </c>
    </row>
    <row r="571" spans="1:51" s="13" customFormat="1" ht="12">
      <c r="A571" s="13"/>
      <c r="B571" s="223"/>
      <c r="C571" s="224"/>
      <c r="D571" s="225" t="s">
        <v>164</v>
      </c>
      <c r="E571" s="226" t="s">
        <v>19</v>
      </c>
      <c r="F571" s="227" t="s">
        <v>965</v>
      </c>
      <c r="G571" s="224"/>
      <c r="H571" s="228">
        <v>32.67</v>
      </c>
      <c r="I571" s="229"/>
      <c r="J571" s="224"/>
      <c r="K571" s="224"/>
      <c r="L571" s="230"/>
      <c r="M571" s="231"/>
      <c r="N571" s="232"/>
      <c r="O571" s="232"/>
      <c r="P571" s="232"/>
      <c r="Q571" s="232"/>
      <c r="R571" s="232"/>
      <c r="S571" s="232"/>
      <c r="T571" s="23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34" t="s">
        <v>164</v>
      </c>
      <c r="AU571" s="234" t="s">
        <v>84</v>
      </c>
      <c r="AV571" s="13" t="s">
        <v>84</v>
      </c>
      <c r="AW571" s="13" t="s">
        <v>34</v>
      </c>
      <c r="AX571" s="13" t="s">
        <v>74</v>
      </c>
      <c r="AY571" s="234" t="s">
        <v>154</v>
      </c>
    </row>
    <row r="572" spans="1:65" s="2" customFormat="1" ht="24.15" customHeight="1">
      <c r="A572" s="38"/>
      <c r="B572" s="39"/>
      <c r="C572" s="205" t="s">
        <v>966</v>
      </c>
      <c r="D572" s="205" t="s">
        <v>156</v>
      </c>
      <c r="E572" s="206" t="s">
        <v>967</v>
      </c>
      <c r="F572" s="207" t="s">
        <v>968</v>
      </c>
      <c r="G572" s="208" t="s">
        <v>233</v>
      </c>
      <c r="H572" s="209">
        <v>0.696</v>
      </c>
      <c r="I572" s="210"/>
      <c r="J572" s="211">
        <f>ROUND(I572*H572,2)</f>
        <v>0</v>
      </c>
      <c r="K572" s="207" t="s">
        <v>159</v>
      </c>
      <c r="L572" s="44"/>
      <c r="M572" s="212" t="s">
        <v>19</v>
      </c>
      <c r="N572" s="213" t="s">
        <v>45</v>
      </c>
      <c r="O572" s="84"/>
      <c r="P572" s="214">
        <f>O572*H572</f>
        <v>0</v>
      </c>
      <c r="Q572" s="214">
        <v>0</v>
      </c>
      <c r="R572" s="214">
        <f>Q572*H572</f>
        <v>0</v>
      </c>
      <c r="S572" s="214">
        <v>0</v>
      </c>
      <c r="T572" s="215">
        <f>S572*H572</f>
        <v>0</v>
      </c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R572" s="216" t="s">
        <v>264</v>
      </c>
      <c r="AT572" s="216" t="s">
        <v>156</v>
      </c>
      <c r="AU572" s="216" t="s">
        <v>84</v>
      </c>
      <c r="AY572" s="17" t="s">
        <v>154</v>
      </c>
      <c r="BE572" s="217">
        <f>IF(N572="základní",J572,0)</f>
        <v>0</v>
      </c>
      <c r="BF572" s="217">
        <f>IF(N572="snížená",J572,0)</f>
        <v>0</v>
      </c>
      <c r="BG572" s="217">
        <f>IF(N572="zákl. přenesená",J572,0)</f>
        <v>0</v>
      </c>
      <c r="BH572" s="217">
        <f>IF(N572="sníž. přenesená",J572,0)</f>
        <v>0</v>
      </c>
      <c r="BI572" s="217">
        <f>IF(N572="nulová",J572,0)</f>
        <v>0</v>
      </c>
      <c r="BJ572" s="17" t="s">
        <v>82</v>
      </c>
      <c r="BK572" s="217">
        <f>ROUND(I572*H572,2)</f>
        <v>0</v>
      </c>
      <c r="BL572" s="17" t="s">
        <v>264</v>
      </c>
      <c r="BM572" s="216" t="s">
        <v>969</v>
      </c>
    </row>
    <row r="573" spans="1:47" s="2" customFormat="1" ht="12">
      <c r="A573" s="38"/>
      <c r="B573" s="39"/>
      <c r="C573" s="40"/>
      <c r="D573" s="218" t="s">
        <v>162</v>
      </c>
      <c r="E573" s="40"/>
      <c r="F573" s="219" t="s">
        <v>970</v>
      </c>
      <c r="G573" s="40"/>
      <c r="H573" s="40"/>
      <c r="I573" s="220"/>
      <c r="J573" s="40"/>
      <c r="K573" s="40"/>
      <c r="L573" s="44"/>
      <c r="M573" s="221"/>
      <c r="N573" s="222"/>
      <c r="O573" s="84"/>
      <c r="P573" s="84"/>
      <c r="Q573" s="84"/>
      <c r="R573" s="84"/>
      <c r="S573" s="84"/>
      <c r="T573" s="85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T573" s="17" t="s">
        <v>162</v>
      </c>
      <c r="AU573" s="17" t="s">
        <v>84</v>
      </c>
    </row>
    <row r="574" spans="1:63" s="12" customFormat="1" ht="22.8" customHeight="1">
      <c r="A574" s="12"/>
      <c r="B574" s="189"/>
      <c r="C574" s="190"/>
      <c r="D574" s="191" t="s">
        <v>73</v>
      </c>
      <c r="E574" s="203" t="s">
        <v>971</v>
      </c>
      <c r="F574" s="203" t="s">
        <v>972</v>
      </c>
      <c r="G574" s="190"/>
      <c r="H574" s="190"/>
      <c r="I574" s="193"/>
      <c r="J574" s="204">
        <f>BK574</f>
        <v>0</v>
      </c>
      <c r="K574" s="190"/>
      <c r="L574" s="195"/>
      <c r="M574" s="196"/>
      <c r="N574" s="197"/>
      <c r="O574" s="197"/>
      <c r="P574" s="198">
        <f>SUM(P575:P588)</f>
        <v>0</v>
      </c>
      <c r="Q574" s="197"/>
      <c r="R574" s="198">
        <f>SUM(R575:R588)</f>
        <v>0.1601856</v>
      </c>
      <c r="S574" s="197"/>
      <c r="T574" s="199">
        <f>SUM(T575:T588)</f>
        <v>1.6500599999999999</v>
      </c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R574" s="200" t="s">
        <v>84</v>
      </c>
      <c r="AT574" s="201" t="s">
        <v>73</v>
      </c>
      <c r="AU574" s="201" t="s">
        <v>82</v>
      </c>
      <c r="AY574" s="200" t="s">
        <v>154</v>
      </c>
      <c r="BK574" s="202">
        <f>SUM(BK575:BK588)</f>
        <v>0</v>
      </c>
    </row>
    <row r="575" spans="1:65" s="2" customFormat="1" ht="16.5" customHeight="1">
      <c r="A575" s="38"/>
      <c r="B575" s="39"/>
      <c r="C575" s="205" t="s">
        <v>973</v>
      </c>
      <c r="D575" s="205" t="s">
        <v>156</v>
      </c>
      <c r="E575" s="206" t="s">
        <v>974</v>
      </c>
      <c r="F575" s="207" t="s">
        <v>975</v>
      </c>
      <c r="G575" s="208" t="s">
        <v>93</v>
      </c>
      <c r="H575" s="209">
        <v>37.08</v>
      </c>
      <c r="I575" s="210"/>
      <c r="J575" s="211">
        <f>ROUND(I575*H575,2)</f>
        <v>0</v>
      </c>
      <c r="K575" s="207" t="s">
        <v>159</v>
      </c>
      <c r="L575" s="44"/>
      <c r="M575" s="212" t="s">
        <v>19</v>
      </c>
      <c r="N575" s="213" t="s">
        <v>45</v>
      </c>
      <c r="O575" s="84"/>
      <c r="P575" s="214">
        <f>O575*H575</f>
        <v>0</v>
      </c>
      <c r="Q575" s="214">
        <v>0</v>
      </c>
      <c r="R575" s="214">
        <f>Q575*H575</f>
        <v>0</v>
      </c>
      <c r="S575" s="214">
        <v>0</v>
      </c>
      <c r="T575" s="215">
        <f>S575*H575</f>
        <v>0</v>
      </c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R575" s="216" t="s">
        <v>264</v>
      </c>
      <c r="AT575" s="216" t="s">
        <v>156</v>
      </c>
      <c r="AU575" s="216" t="s">
        <v>84</v>
      </c>
      <c r="AY575" s="17" t="s">
        <v>154</v>
      </c>
      <c r="BE575" s="217">
        <f>IF(N575="základní",J575,0)</f>
        <v>0</v>
      </c>
      <c r="BF575" s="217">
        <f>IF(N575="snížená",J575,0)</f>
        <v>0</v>
      </c>
      <c r="BG575" s="217">
        <f>IF(N575="zákl. přenesená",J575,0)</f>
        <v>0</v>
      </c>
      <c r="BH575" s="217">
        <f>IF(N575="sníž. přenesená",J575,0)</f>
        <v>0</v>
      </c>
      <c r="BI575" s="217">
        <f>IF(N575="nulová",J575,0)</f>
        <v>0</v>
      </c>
      <c r="BJ575" s="17" t="s">
        <v>82</v>
      </c>
      <c r="BK575" s="217">
        <f>ROUND(I575*H575,2)</f>
        <v>0</v>
      </c>
      <c r="BL575" s="17" t="s">
        <v>264</v>
      </c>
      <c r="BM575" s="216" t="s">
        <v>976</v>
      </c>
    </row>
    <row r="576" spans="1:47" s="2" customFormat="1" ht="12">
      <c r="A576" s="38"/>
      <c r="B576" s="39"/>
      <c r="C576" s="40"/>
      <c r="D576" s="218" t="s">
        <v>162</v>
      </c>
      <c r="E576" s="40"/>
      <c r="F576" s="219" t="s">
        <v>977</v>
      </c>
      <c r="G576" s="40"/>
      <c r="H576" s="40"/>
      <c r="I576" s="220"/>
      <c r="J576" s="40"/>
      <c r="K576" s="40"/>
      <c r="L576" s="44"/>
      <c r="M576" s="221"/>
      <c r="N576" s="222"/>
      <c r="O576" s="84"/>
      <c r="P576" s="84"/>
      <c r="Q576" s="84"/>
      <c r="R576" s="84"/>
      <c r="S576" s="84"/>
      <c r="T576" s="85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T576" s="17" t="s">
        <v>162</v>
      </c>
      <c r="AU576" s="17" t="s">
        <v>84</v>
      </c>
    </row>
    <row r="577" spans="1:65" s="2" customFormat="1" ht="16.5" customHeight="1">
      <c r="A577" s="38"/>
      <c r="B577" s="39"/>
      <c r="C577" s="235" t="s">
        <v>978</v>
      </c>
      <c r="D577" s="235" t="s">
        <v>272</v>
      </c>
      <c r="E577" s="236" t="s">
        <v>979</v>
      </c>
      <c r="F577" s="237" t="s">
        <v>980</v>
      </c>
      <c r="G577" s="238" t="s">
        <v>480</v>
      </c>
      <c r="H577" s="239">
        <v>44.496</v>
      </c>
      <c r="I577" s="240"/>
      <c r="J577" s="241">
        <f>ROUND(I577*H577,2)</f>
        <v>0</v>
      </c>
      <c r="K577" s="237" t="s">
        <v>159</v>
      </c>
      <c r="L577" s="242"/>
      <c r="M577" s="243" t="s">
        <v>19</v>
      </c>
      <c r="N577" s="244" t="s">
        <v>45</v>
      </c>
      <c r="O577" s="84"/>
      <c r="P577" s="214">
        <f>O577*H577</f>
        <v>0</v>
      </c>
      <c r="Q577" s="214">
        <v>0.0036</v>
      </c>
      <c r="R577" s="214">
        <f>Q577*H577</f>
        <v>0.1601856</v>
      </c>
      <c r="S577" s="214">
        <v>0</v>
      </c>
      <c r="T577" s="215">
        <f>S577*H577</f>
        <v>0</v>
      </c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R577" s="216" t="s">
        <v>386</v>
      </c>
      <c r="AT577" s="216" t="s">
        <v>272</v>
      </c>
      <c r="AU577" s="216" t="s">
        <v>84</v>
      </c>
      <c r="AY577" s="17" t="s">
        <v>154</v>
      </c>
      <c r="BE577" s="217">
        <f>IF(N577="základní",J577,0)</f>
        <v>0</v>
      </c>
      <c r="BF577" s="217">
        <f>IF(N577="snížená",J577,0)</f>
        <v>0</v>
      </c>
      <c r="BG577" s="217">
        <f>IF(N577="zákl. přenesená",J577,0)</f>
        <v>0</v>
      </c>
      <c r="BH577" s="217">
        <f>IF(N577="sníž. přenesená",J577,0)</f>
        <v>0</v>
      </c>
      <c r="BI577" s="217">
        <f>IF(N577="nulová",J577,0)</f>
        <v>0</v>
      </c>
      <c r="BJ577" s="17" t="s">
        <v>82</v>
      </c>
      <c r="BK577" s="217">
        <f>ROUND(I577*H577,2)</f>
        <v>0</v>
      </c>
      <c r="BL577" s="17" t="s">
        <v>264</v>
      </c>
      <c r="BM577" s="216" t="s">
        <v>981</v>
      </c>
    </row>
    <row r="578" spans="1:51" s="14" customFormat="1" ht="12">
      <c r="A578" s="14"/>
      <c r="B578" s="246"/>
      <c r="C578" s="247"/>
      <c r="D578" s="225" t="s">
        <v>164</v>
      </c>
      <c r="E578" s="248" t="s">
        <v>19</v>
      </c>
      <c r="F578" s="249" t="s">
        <v>982</v>
      </c>
      <c r="G578" s="247"/>
      <c r="H578" s="248" t="s">
        <v>19</v>
      </c>
      <c r="I578" s="250"/>
      <c r="J578" s="247"/>
      <c r="K578" s="247"/>
      <c r="L578" s="251"/>
      <c r="M578" s="252"/>
      <c r="N578" s="253"/>
      <c r="O578" s="253"/>
      <c r="P578" s="253"/>
      <c r="Q578" s="253"/>
      <c r="R578" s="253"/>
      <c r="S578" s="253"/>
      <c r="T578" s="25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55" t="s">
        <v>164</v>
      </c>
      <c r="AU578" s="255" t="s">
        <v>84</v>
      </c>
      <c r="AV578" s="14" t="s">
        <v>82</v>
      </c>
      <c r="AW578" s="14" t="s">
        <v>34</v>
      </c>
      <c r="AX578" s="14" t="s">
        <v>74</v>
      </c>
      <c r="AY578" s="255" t="s">
        <v>154</v>
      </c>
    </row>
    <row r="579" spans="1:51" s="13" customFormat="1" ht="12">
      <c r="A579" s="13"/>
      <c r="B579" s="223"/>
      <c r="C579" s="224"/>
      <c r="D579" s="225" t="s">
        <v>164</v>
      </c>
      <c r="E579" s="226" t="s">
        <v>19</v>
      </c>
      <c r="F579" s="227" t="s">
        <v>983</v>
      </c>
      <c r="G579" s="224"/>
      <c r="H579" s="228">
        <v>3.708</v>
      </c>
      <c r="I579" s="229"/>
      <c r="J579" s="224"/>
      <c r="K579" s="224"/>
      <c r="L579" s="230"/>
      <c r="M579" s="231"/>
      <c r="N579" s="232"/>
      <c r="O579" s="232"/>
      <c r="P579" s="232"/>
      <c r="Q579" s="232"/>
      <c r="R579" s="232"/>
      <c r="S579" s="232"/>
      <c r="T579" s="23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34" t="s">
        <v>164</v>
      </c>
      <c r="AU579" s="234" t="s">
        <v>84</v>
      </c>
      <c r="AV579" s="13" t="s">
        <v>84</v>
      </c>
      <c r="AW579" s="13" t="s">
        <v>34</v>
      </c>
      <c r="AX579" s="13" t="s">
        <v>74</v>
      </c>
      <c r="AY579" s="234" t="s">
        <v>154</v>
      </c>
    </row>
    <row r="580" spans="1:51" s="13" customFormat="1" ht="12">
      <c r="A580" s="13"/>
      <c r="B580" s="223"/>
      <c r="C580" s="224"/>
      <c r="D580" s="225" t="s">
        <v>164</v>
      </c>
      <c r="E580" s="224"/>
      <c r="F580" s="227" t="s">
        <v>984</v>
      </c>
      <c r="G580" s="224"/>
      <c r="H580" s="228">
        <v>44.496</v>
      </c>
      <c r="I580" s="229"/>
      <c r="J580" s="224"/>
      <c r="K580" s="224"/>
      <c r="L580" s="230"/>
      <c r="M580" s="231"/>
      <c r="N580" s="232"/>
      <c r="O580" s="232"/>
      <c r="P580" s="232"/>
      <c r="Q580" s="232"/>
      <c r="R580" s="232"/>
      <c r="S580" s="232"/>
      <c r="T580" s="23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34" t="s">
        <v>164</v>
      </c>
      <c r="AU580" s="234" t="s">
        <v>84</v>
      </c>
      <c r="AV580" s="13" t="s">
        <v>84</v>
      </c>
      <c r="AW580" s="13" t="s">
        <v>4</v>
      </c>
      <c r="AX580" s="13" t="s">
        <v>82</v>
      </c>
      <c r="AY580" s="234" t="s">
        <v>154</v>
      </c>
    </row>
    <row r="581" spans="1:65" s="2" customFormat="1" ht="16.5" customHeight="1">
      <c r="A581" s="38"/>
      <c r="B581" s="39"/>
      <c r="C581" s="205" t="s">
        <v>985</v>
      </c>
      <c r="D581" s="205" t="s">
        <v>156</v>
      </c>
      <c r="E581" s="206" t="s">
        <v>986</v>
      </c>
      <c r="F581" s="207" t="s">
        <v>987</v>
      </c>
      <c r="G581" s="208" t="s">
        <v>93</v>
      </c>
      <c r="H581" s="209">
        <v>37.08</v>
      </c>
      <c r="I581" s="210"/>
      <c r="J581" s="211">
        <f>ROUND(I581*H581,2)</f>
        <v>0</v>
      </c>
      <c r="K581" s="207" t="s">
        <v>159</v>
      </c>
      <c r="L581" s="44"/>
      <c r="M581" s="212" t="s">
        <v>19</v>
      </c>
      <c r="N581" s="213" t="s">
        <v>45</v>
      </c>
      <c r="O581" s="84"/>
      <c r="P581" s="214">
        <f>O581*H581</f>
        <v>0</v>
      </c>
      <c r="Q581" s="214">
        <v>0</v>
      </c>
      <c r="R581" s="214">
        <f>Q581*H581</f>
        <v>0</v>
      </c>
      <c r="S581" s="214">
        <v>0.0445</v>
      </c>
      <c r="T581" s="215">
        <f>S581*H581</f>
        <v>1.6500599999999999</v>
      </c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R581" s="216" t="s">
        <v>264</v>
      </c>
      <c r="AT581" s="216" t="s">
        <v>156</v>
      </c>
      <c r="AU581" s="216" t="s">
        <v>84</v>
      </c>
      <c r="AY581" s="17" t="s">
        <v>154</v>
      </c>
      <c r="BE581" s="217">
        <f>IF(N581="základní",J581,0)</f>
        <v>0</v>
      </c>
      <c r="BF581" s="217">
        <f>IF(N581="snížená",J581,0)</f>
        <v>0</v>
      </c>
      <c r="BG581" s="217">
        <f>IF(N581="zákl. přenesená",J581,0)</f>
        <v>0</v>
      </c>
      <c r="BH581" s="217">
        <f>IF(N581="sníž. přenesená",J581,0)</f>
        <v>0</v>
      </c>
      <c r="BI581" s="217">
        <f>IF(N581="nulová",J581,0)</f>
        <v>0</v>
      </c>
      <c r="BJ581" s="17" t="s">
        <v>82</v>
      </c>
      <c r="BK581" s="217">
        <f>ROUND(I581*H581,2)</f>
        <v>0</v>
      </c>
      <c r="BL581" s="17" t="s">
        <v>264</v>
      </c>
      <c r="BM581" s="216" t="s">
        <v>988</v>
      </c>
    </row>
    <row r="582" spans="1:47" s="2" customFormat="1" ht="12">
      <c r="A582" s="38"/>
      <c r="B582" s="39"/>
      <c r="C582" s="40"/>
      <c r="D582" s="218" t="s">
        <v>162</v>
      </c>
      <c r="E582" s="40"/>
      <c r="F582" s="219" t="s">
        <v>989</v>
      </c>
      <c r="G582" s="40"/>
      <c r="H582" s="40"/>
      <c r="I582" s="220"/>
      <c r="J582" s="40"/>
      <c r="K582" s="40"/>
      <c r="L582" s="44"/>
      <c r="M582" s="221"/>
      <c r="N582" s="222"/>
      <c r="O582" s="84"/>
      <c r="P582" s="84"/>
      <c r="Q582" s="84"/>
      <c r="R582" s="84"/>
      <c r="S582" s="84"/>
      <c r="T582" s="85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T582" s="17" t="s">
        <v>162</v>
      </c>
      <c r="AU582" s="17" t="s">
        <v>84</v>
      </c>
    </row>
    <row r="583" spans="1:51" s="14" customFormat="1" ht="12">
      <c r="A583" s="14"/>
      <c r="B583" s="246"/>
      <c r="C583" s="247"/>
      <c r="D583" s="225" t="s">
        <v>164</v>
      </c>
      <c r="E583" s="248" t="s">
        <v>19</v>
      </c>
      <c r="F583" s="249" t="s">
        <v>990</v>
      </c>
      <c r="G583" s="247"/>
      <c r="H583" s="248" t="s">
        <v>19</v>
      </c>
      <c r="I583" s="250"/>
      <c r="J583" s="247"/>
      <c r="K583" s="247"/>
      <c r="L583" s="251"/>
      <c r="M583" s="252"/>
      <c r="N583" s="253"/>
      <c r="O583" s="253"/>
      <c r="P583" s="253"/>
      <c r="Q583" s="253"/>
      <c r="R583" s="253"/>
      <c r="S583" s="253"/>
      <c r="T583" s="25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55" t="s">
        <v>164</v>
      </c>
      <c r="AU583" s="255" t="s">
        <v>84</v>
      </c>
      <c r="AV583" s="14" t="s">
        <v>82</v>
      </c>
      <c r="AW583" s="14" t="s">
        <v>34</v>
      </c>
      <c r="AX583" s="14" t="s">
        <v>74</v>
      </c>
      <c r="AY583" s="255" t="s">
        <v>154</v>
      </c>
    </row>
    <row r="584" spans="1:51" s="13" customFormat="1" ht="12">
      <c r="A584" s="13"/>
      <c r="B584" s="223"/>
      <c r="C584" s="224"/>
      <c r="D584" s="225" t="s">
        <v>164</v>
      </c>
      <c r="E584" s="226" t="s">
        <v>19</v>
      </c>
      <c r="F584" s="227" t="s">
        <v>991</v>
      </c>
      <c r="G584" s="224"/>
      <c r="H584" s="228">
        <v>37.08</v>
      </c>
      <c r="I584" s="229"/>
      <c r="J584" s="224"/>
      <c r="K584" s="224"/>
      <c r="L584" s="230"/>
      <c r="M584" s="231"/>
      <c r="N584" s="232"/>
      <c r="O584" s="232"/>
      <c r="P584" s="232"/>
      <c r="Q584" s="232"/>
      <c r="R584" s="232"/>
      <c r="S584" s="232"/>
      <c r="T584" s="23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34" t="s">
        <v>164</v>
      </c>
      <c r="AU584" s="234" t="s">
        <v>84</v>
      </c>
      <c r="AV584" s="13" t="s">
        <v>84</v>
      </c>
      <c r="AW584" s="13" t="s">
        <v>34</v>
      </c>
      <c r="AX584" s="13" t="s">
        <v>74</v>
      </c>
      <c r="AY584" s="234" t="s">
        <v>154</v>
      </c>
    </row>
    <row r="585" spans="1:65" s="2" customFormat="1" ht="16.5" customHeight="1">
      <c r="A585" s="38"/>
      <c r="B585" s="39"/>
      <c r="C585" s="205" t="s">
        <v>992</v>
      </c>
      <c r="D585" s="205" t="s">
        <v>156</v>
      </c>
      <c r="E585" s="206" t="s">
        <v>993</v>
      </c>
      <c r="F585" s="207" t="s">
        <v>994</v>
      </c>
      <c r="G585" s="208" t="s">
        <v>93</v>
      </c>
      <c r="H585" s="209">
        <v>37.08</v>
      </c>
      <c r="I585" s="210"/>
      <c r="J585" s="211">
        <f>ROUND(I585*H585,2)</f>
        <v>0</v>
      </c>
      <c r="K585" s="207" t="s">
        <v>159</v>
      </c>
      <c r="L585" s="44"/>
      <c r="M585" s="212" t="s">
        <v>19</v>
      </c>
      <c r="N585" s="213" t="s">
        <v>45</v>
      </c>
      <c r="O585" s="84"/>
      <c r="P585" s="214">
        <f>O585*H585</f>
        <v>0</v>
      </c>
      <c r="Q585" s="214">
        <v>0</v>
      </c>
      <c r="R585" s="214">
        <f>Q585*H585</f>
        <v>0</v>
      </c>
      <c r="S585" s="214">
        <v>0</v>
      </c>
      <c r="T585" s="215">
        <f>S585*H585</f>
        <v>0</v>
      </c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R585" s="216" t="s">
        <v>264</v>
      </c>
      <c r="AT585" s="216" t="s">
        <v>156</v>
      </c>
      <c r="AU585" s="216" t="s">
        <v>84</v>
      </c>
      <c r="AY585" s="17" t="s">
        <v>154</v>
      </c>
      <c r="BE585" s="217">
        <f>IF(N585="základní",J585,0)</f>
        <v>0</v>
      </c>
      <c r="BF585" s="217">
        <f>IF(N585="snížená",J585,0)</f>
        <v>0</v>
      </c>
      <c r="BG585" s="217">
        <f>IF(N585="zákl. přenesená",J585,0)</f>
        <v>0</v>
      </c>
      <c r="BH585" s="217">
        <f>IF(N585="sníž. přenesená",J585,0)</f>
        <v>0</v>
      </c>
      <c r="BI585" s="217">
        <f>IF(N585="nulová",J585,0)</f>
        <v>0</v>
      </c>
      <c r="BJ585" s="17" t="s">
        <v>82</v>
      </c>
      <c r="BK585" s="217">
        <f>ROUND(I585*H585,2)</f>
        <v>0</v>
      </c>
      <c r="BL585" s="17" t="s">
        <v>264</v>
      </c>
      <c r="BM585" s="216" t="s">
        <v>995</v>
      </c>
    </row>
    <row r="586" spans="1:47" s="2" customFormat="1" ht="12">
      <c r="A586" s="38"/>
      <c r="B586" s="39"/>
      <c r="C586" s="40"/>
      <c r="D586" s="218" t="s">
        <v>162</v>
      </c>
      <c r="E586" s="40"/>
      <c r="F586" s="219" t="s">
        <v>996</v>
      </c>
      <c r="G586" s="40"/>
      <c r="H586" s="40"/>
      <c r="I586" s="220"/>
      <c r="J586" s="40"/>
      <c r="K586" s="40"/>
      <c r="L586" s="44"/>
      <c r="M586" s="221"/>
      <c r="N586" s="222"/>
      <c r="O586" s="84"/>
      <c r="P586" s="84"/>
      <c r="Q586" s="84"/>
      <c r="R586" s="84"/>
      <c r="S586" s="84"/>
      <c r="T586" s="85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T586" s="17" t="s">
        <v>162</v>
      </c>
      <c r="AU586" s="17" t="s">
        <v>84</v>
      </c>
    </row>
    <row r="587" spans="1:65" s="2" customFormat="1" ht="24.15" customHeight="1">
      <c r="A587" s="38"/>
      <c r="B587" s="39"/>
      <c r="C587" s="205" t="s">
        <v>997</v>
      </c>
      <c r="D587" s="205" t="s">
        <v>156</v>
      </c>
      <c r="E587" s="206" t="s">
        <v>998</v>
      </c>
      <c r="F587" s="207" t="s">
        <v>999</v>
      </c>
      <c r="G587" s="208" t="s">
        <v>233</v>
      </c>
      <c r="H587" s="209">
        <v>0.16</v>
      </c>
      <c r="I587" s="210"/>
      <c r="J587" s="211">
        <f>ROUND(I587*H587,2)</f>
        <v>0</v>
      </c>
      <c r="K587" s="207" t="s">
        <v>159</v>
      </c>
      <c r="L587" s="44"/>
      <c r="M587" s="212" t="s">
        <v>19</v>
      </c>
      <c r="N587" s="213" t="s">
        <v>45</v>
      </c>
      <c r="O587" s="84"/>
      <c r="P587" s="214">
        <f>O587*H587</f>
        <v>0</v>
      </c>
      <c r="Q587" s="214">
        <v>0</v>
      </c>
      <c r="R587" s="214">
        <f>Q587*H587</f>
        <v>0</v>
      </c>
      <c r="S587" s="214">
        <v>0</v>
      </c>
      <c r="T587" s="215">
        <f>S587*H587</f>
        <v>0</v>
      </c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R587" s="216" t="s">
        <v>264</v>
      </c>
      <c r="AT587" s="216" t="s">
        <v>156</v>
      </c>
      <c r="AU587" s="216" t="s">
        <v>84</v>
      </c>
      <c r="AY587" s="17" t="s">
        <v>154</v>
      </c>
      <c r="BE587" s="217">
        <f>IF(N587="základní",J587,0)</f>
        <v>0</v>
      </c>
      <c r="BF587" s="217">
        <f>IF(N587="snížená",J587,0)</f>
        <v>0</v>
      </c>
      <c r="BG587" s="217">
        <f>IF(N587="zákl. přenesená",J587,0)</f>
        <v>0</v>
      </c>
      <c r="BH587" s="217">
        <f>IF(N587="sníž. přenesená",J587,0)</f>
        <v>0</v>
      </c>
      <c r="BI587" s="217">
        <f>IF(N587="nulová",J587,0)</f>
        <v>0</v>
      </c>
      <c r="BJ587" s="17" t="s">
        <v>82</v>
      </c>
      <c r="BK587" s="217">
        <f>ROUND(I587*H587,2)</f>
        <v>0</v>
      </c>
      <c r="BL587" s="17" t="s">
        <v>264</v>
      </c>
      <c r="BM587" s="216" t="s">
        <v>1000</v>
      </c>
    </row>
    <row r="588" spans="1:47" s="2" customFormat="1" ht="12">
      <c r="A588" s="38"/>
      <c r="B588" s="39"/>
      <c r="C588" s="40"/>
      <c r="D588" s="218" t="s">
        <v>162</v>
      </c>
      <c r="E588" s="40"/>
      <c r="F588" s="219" t="s">
        <v>1001</v>
      </c>
      <c r="G588" s="40"/>
      <c r="H588" s="40"/>
      <c r="I588" s="220"/>
      <c r="J588" s="40"/>
      <c r="K588" s="40"/>
      <c r="L588" s="44"/>
      <c r="M588" s="221"/>
      <c r="N588" s="222"/>
      <c r="O588" s="84"/>
      <c r="P588" s="84"/>
      <c r="Q588" s="84"/>
      <c r="R588" s="84"/>
      <c r="S588" s="84"/>
      <c r="T588" s="85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T588" s="17" t="s">
        <v>162</v>
      </c>
      <c r="AU588" s="17" t="s">
        <v>84</v>
      </c>
    </row>
    <row r="589" spans="1:63" s="12" customFormat="1" ht="22.8" customHeight="1">
      <c r="A589" s="12"/>
      <c r="B589" s="189"/>
      <c r="C589" s="190"/>
      <c r="D589" s="191" t="s">
        <v>73</v>
      </c>
      <c r="E589" s="203" t="s">
        <v>1002</v>
      </c>
      <c r="F589" s="203" t="s">
        <v>1003</v>
      </c>
      <c r="G589" s="190"/>
      <c r="H589" s="190"/>
      <c r="I589" s="193"/>
      <c r="J589" s="204">
        <f>BK589</f>
        <v>0</v>
      </c>
      <c r="K589" s="190"/>
      <c r="L589" s="195"/>
      <c r="M589" s="196"/>
      <c r="N589" s="197"/>
      <c r="O589" s="197"/>
      <c r="P589" s="198">
        <f>SUM(P590:P606)</f>
        <v>0</v>
      </c>
      <c r="Q589" s="197"/>
      <c r="R589" s="198">
        <f>SUM(R590:R606)</f>
        <v>0.1887192</v>
      </c>
      <c r="S589" s="197"/>
      <c r="T589" s="199">
        <f>SUM(T590:T606)</f>
        <v>0</v>
      </c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R589" s="200" t="s">
        <v>84</v>
      </c>
      <c r="AT589" s="201" t="s">
        <v>73</v>
      </c>
      <c r="AU589" s="201" t="s">
        <v>82</v>
      </c>
      <c r="AY589" s="200" t="s">
        <v>154</v>
      </c>
      <c r="BK589" s="202">
        <f>SUM(BK590:BK606)</f>
        <v>0</v>
      </c>
    </row>
    <row r="590" spans="1:65" s="2" customFormat="1" ht="16.5" customHeight="1">
      <c r="A590" s="38"/>
      <c r="B590" s="39"/>
      <c r="C590" s="205" t="s">
        <v>1004</v>
      </c>
      <c r="D590" s="205" t="s">
        <v>156</v>
      </c>
      <c r="E590" s="206" t="s">
        <v>1005</v>
      </c>
      <c r="F590" s="207" t="s">
        <v>1006</v>
      </c>
      <c r="G590" s="208" t="s">
        <v>480</v>
      </c>
      <c r="H590" s="209">
        <v>4</v>
      </c>
      <c r="I590" s="210"/>
      <c r="J590" s="211">
        <f>ROUND(I590*H590,2)</f>
        <v>0</v>
      </c>
      <c r="K590" s="207" t="s">
        <v>159</v>
      </c>
      <c r="L590" s="44"/>
      <c r="M590" s="212" t="s">
        <v>19</v>
      </c>
      <c r="N590" s="213" t="s">
        <v>45</v>
      </c>
      <c r="O590" s="84"/>
      <c r="P590" s="214">
        <f>O590*H590</f>
        <v>0</v>
      </c>
      <c r="Q590" s="214">
        <v>0.00027</v>
      </c>
      <c r="R590" s="214">
        <f>Q590*H590</f>
        <v>0.00108</v>
      </c>
      <c r="S590" s="214">
        <v>0</v>
      </c>
      <c r="T590" s="215">
        <f>S590*H590</f>
        <v>0</v>
      </c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R590" s="216" t="s">
        <v>264</v>
      </c>
      <c r="AT590" s="216" t="s">
        <v>156</v>
      </c>
      <c r="AU590" s="216" t="s">
        <v>84</v>
      </c>
      <c r="AY590" s="17" t="s">
        <v>154</v>
      </c>
      <c r="BE590" s="217">
        <f>IF(N590="základní",J590,0)</f>
        <v>0</v>
      </c>
      <c r="BF590" s="217">
        <f>IF(N590="snížená",J590,0)</f>
        <v>0</v>
      </c>
      <c r="BG590" s="217">
        <f>IF(N590="zákl. přenesená",J590,0)</f>
        <v>0</v>
      </c>
      <c r="BH590" s="217">
        <f>IF(N590="sníž. přenesená",J590,0)</f>
        <v>0</v>
      </c>
      <c r="BI590" s="217">
        <f>IF(N590="nulová",J590,0)</f>
        <v>0</v>
      </c>
      <c r="BJ590" s="17" t="s">
        <v>82</v>
      </c>
      <c r="BK590" s="217">
        <f>ROUND(I590*H590,2)</f>
        <v>0</v>
      </c>
      <c r="BL590" s="17" t="s">
        <v>264</v>
      </c>
      <c r="BM590" s="216" t="s">
        <v>1007</v>
      </c>
    </row>
    <row r="591" spans="1:47" s="2" customFormat="1" ht="12">
      <c r="A591" s="38"/>
      <c r="B591" s="39"/>
      <c r="C591" s="40"/>
      <c r="D591" s="218" t="s">
        <v>162</v>
      </c>
      <c r="E591" s="40"/>
      <c r="F591" s="219" t="s">
        <v>1008</v>
      </c>
      <c r="G591" s="40"/>
      <c r="H591" s="40"/>
      <c r="I591" s="220"/>
      <c r="J591" s="40"/>
      <c r="K591" s="40"/>
      <c r="L591" s="44"/>
      <c r="M591" s="221"/>
      <c r="N591" s="222"/>
      <c r="O591" s="84"/>
      <c r="P591" s="84"/>
      <c r="Q591" s="84"/>
      <c r="R591" s="84"/>
      <c r="S591" s="84"/>
      <c r="T591" s="85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T591" s="17" t="s">
        <v>162</v>
      </c>
      <c r="AU591" s="17" t="s">
        <v>84</v>
      </c>
    </row>
    <row r="592" spans="1:65" s="2" customFormat="1" ht="16.5" customHeight="1">
      <c r="A592" s="38"/>
      <c r="B592" s="39"/>
      <c r="C592" s="235" t="s">
        <v>1009</v>
      </c>
      <c r="D592" s="235" t="s">
        <v>272</v>
      </c>
      <c r="E592" s="236" t="s">
        <v>1010</v>
      </c>
      <c r="F592" s="237" t="s">
        <v>1011</v>
      </c>
      <c r="G592" s="238" t="s">
        <v>93</v>
      </c>
      <c r="H592" s="239">
        <v>3.64</v>
      </c>
      <c r="I592" s="240"/>
      <c r="J592" s="241">
        <f>ROUND(I592*H592,2)</f>
        <v>0</v>
      </c>
      <c r="K592" s="237" t="s">
        <v>159</v>
      </c>
      <c r="L592" s="242"/>
      <c r="M592" s="243" t="s">
        <v>19</v>
      </c>
      <c r="N592" s="244" t="s">
        <v>45</v>
      </c>
      <c r="O592" s="84"/>
      <c r="P592" s="214">
        <f>O592*H592</f>
        <v>0</v>
      </c>
      <c r="Q592" s="214">
        <v>0.04028</v>
      </c>
      <c r="R592" s="214">
        <f>Q592*H592</f>
        <v>0.1466192</v>
      </c>
      <c r="S592" s="214">
        <v>0</v>
      </c>
      <c r="T592" s="215">
        <f>S592*H592</f>
        <v>0</v>
      </c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R592" s="216" t="s">
        <v>386</v>
      </c>
      <c r="AT592" s="216" t="s">
        <v>272</v>
      </c>
      <c r="AU592" s="216" t="s">
        <v>84</v>
      </c>
      <c r="AY592" s="17" t="s">
        <v>154</v>
      </c>
      <c r="BE592" s="217">
        <f>IF(N592="základní",J592,0)</f>
        <v>0</v>
      </c>
      <c r="BF592" s="217">
        <f>IF(N592="snížená",J592,0)</f>
        <v>0</v>
      </c>
      <c r="BG592" s="217">
        <f>IF(N592="zákl. přenesená",J592,0)</f>
        <v>0</v>
      </c>
      <c r="BH592" s="217">
        <f>IF(N592="sníž. přenesená",J592,0)</f>
        <v>0</v>
      </c>
      <c r="BI592" s="217">
        <f>IF(N592="nulová",J592,0)</f>
        <v>0</v>
      </c>
      <c r="BJ592" s="17" t="s">
        <v>82</v>
      </c>
      <c r="BK592" s="217">
        <f>ROUND(I592*H592,2)</f>
        <v>0</v>
      </c>
      <c r="BL592" s="17" t="s">
        <v>264</v>
      </c>
      <c r="BM592" s="216" t="s">
        <v>1012</v>
      </c>
    </row>
    <row r="593" spans="1:47" s="2" customFormat="1" ht="12">
      <c r="A593" s="38"/>
      <c r="B593" s="39"/>
      <c r="C593" s="40"/>
      <c r="D593" s="225" t="s">
        <v>276</v>
      </c>
      <c r="E593" s="40"/>
      <c r="F593" s="245" t="s">
        <v>1013</v>
      </c>
      <c r="G593" s="40"/>
      <c r="H593" s="40"/>
      <c r="I593" s="220"/>
      <c r="J593" s="40"/>
      <c r="K593" s="40"/>
      <c r="L593" s="44"/>
      <c r="M593" s="221"/>
      <c r="N593" s="222"/>
      <c r="O593" s="84"/>
      <c r="P593" s="84"/>
      <c r="Q593" s="84"/>
      <c r="R593" s="84"/>
      <c r="S593" s="84"/>
      <c r="T593" s="85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T593" s="17" t="s">
        <v>276</v>
      </c>
      <c r="AU593" s="17" t="s">
        <v>84</v>
      </c>
    </row>
    <row r="594" spans="1:51" s="13" customFormat="1" ht="12">
      <c r="A594" s="13"/>
      <c r="B594" s="223"/>
      <c r="C594" s="224"/>
      <c r="D594" s="225" t="s">
        <v>164</v>
      </c>
      <c r="E594" s="226" t="s">
        <v>19</v>
      </c>
      <c r="F594" s="227" t="s">
        <v>1014</v>
      </c>
      <c r="G594" s="224"/>
      <c r="H594" s="228">
        <v>3.64</v>
      </c>
      <c r="I594" s="229"/>
      <c r="J594" s="224"/>
      <c r="K594" s="224"/>
      <c r="L594" s="230"/>
      <c r="M594" s="231"/>
      <c r="N594" s="232"/>
      <c r="O594" s="232"/>
      <c r="P594" s="232"/>
      <c r="Q594" s="232"/>
      <c r="R594" s="232"/>
      <c r="S594" s="232"/>
      <c r="T594" s="23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34" t="s">
        <v>164</v>
      </c>
      <c r="AU594" s="234" t="s">
        <v>84</v>
      </c>
      <c r="AV594" s="13" t="s">
        <v>84</v>
      </c>
      <c r="AW594" s="13" t="s">
        <v>34</v>
      </c>
      <c r="AX594" s="13" t="s">
        <v>74</v>
      </c>
      <c r="AY594" s="234" t="s">
        <v>154</v>
      </c>
    </row>
    <row r="595" spans="1:65" s="2" customFormat="1" ht="21.75" customHeight="1">
      <c r="A595" s="38"/>
      <c r="B595" s="39"/>
      <c r="C595" s="205" t="s">
        <v>1015</v>
      </c>
      <c r="D595" s="205" t="s">
        <v>156</v>
      </c>
      <c r="E595" s="206" t="s">
        <v>1016</v>
      </c>
      <c r="F595" s="207" t="s">
        <v>1017</v>
      </c>
      <c r="G595" s="208" t="s">
        <v>196</v>
      </c>
      <c r="H595" s="209">
        <v>16.6</v>
      </c>
      <c r="I595" s="210"/>
      <c r="J595" s="211">
        <f>ROUND(I595*H595,2)</f>
        <v>0</v>
      </c>
      <c r="K595" s="207" t="s">
        <v>159</v>
      </c>
      <c r="L595" s="44"/>
      <c r="M595" s="212" t="s">
        <v>19</v>
      </c>
      <c r="N595" s="213" t="s">
        <v>45</v>
      </c>
      <c r="O595" s="84"/>
      <c r="P595" s="214">
        <f>O595*H595</f>
        <v>0</v>
      </c>
      <c r="Q595" s="214">
        <v>0</v>
      </c>
      <c r="R595" s="214">
        <f>Q595*H595</f>
        <v>0</v>
      </c>
      <c r="S595" s="214">
        <v>0</v>
      </c>
      <c r="T595" s="215">
        <f>S595*H595</f>
        <v>0</v>
      </c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R595" s="216" t="s">
        <v>264</v>
      </c>
      <c r="AT595" s="216" t="s">
        <v>156</v>
      </c>
      <c r="AU595" s="216" t="s">
        <v>84</v>
      </c>
      <c r="AY595" s="17" t="s">
        <v>154</v>
      </c>
      <c r="BE595" s="217">
        <f>IF(N595="základní",J595,0)</f>
        <v>0</v>
      </c>
      <c r="BF595" s="217">
        <f>IF(N595="snížená",J595,0)</f>
        <v>0</v>
      </c>
      <c r="BG595" s="217">
        <f>IF(N595="zákl. přenesená",J595,0)</f>
        <v>0</v>
      </c>
      <c r="BH595" s="217">
        <f>IF(N595="sníž. přenesená",J595,0)</f>
        <v>0</v>
      </c>
      <c r="BI595" s="217">
        <f>IF(N595="nulová",J595,0)</f>
        <v>0</v>
      </c>
      <c r="BJ595" s="17" t="s">
        <v>82</v>
      </c>
      <c r="BK595" s="217">
        <f>ROUND(I595*H595,2)</f>
        <v>0</v>
      </c>
      <c r="BL595" s="17" t="s">
        <v>264</v>
      </c>
      <c r="BM595" s="216" t="s">
        <v>1018</v>
      </c>
    </row>
    <row r="596" spans="1:47" s="2" customFormat="1" ht="12">
      <c r="A596" s="38"/>
      <c r="B596" s="39"/>
      <c r="C596" s="40"/>
      <c r="D596" s="218" t="s">
        <v>162</v>
      </c>
      <c r="E596" s="40"/>
      <c r="F596" s="219" t="s">
        <v>1019</v>
      </c>
      <c r="G596" s="40"/>
      <c r="H596" s="40"/>
      <c r="I596" s="220"/>
      <c r="J596" s="40"/>
      <c r="K596" s="40"/>
      <c r="L596" s="44"/>
      <c r="M596" s="221"/>
      <c r="N596" s="222"/>
      <c r="O596" s="84"/>
      <c r="P596" s="84"/>
      <c r="Q596" s="84"/>
      <c r="R596" s="84"/>
      <c r="S596" s="84"/>
      <c r="T596" s="85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T596" s="17" t="s">
        <v>162</v>
      </c>
      <c r="AU596" s="17" t="s">
        <v>84</v>
      </c>
    </row>
    <row r="597" spans="1:51" s="13" customFormat="1" ht="12">
      <c r="A597" s="13"/>
      <c r="B597" s="223"/>
      <c r="C597" s="224"/>
      <c r="D597" s="225" t="s">
        <v>164</v>
      </c>
      <c r="E597" s="226" t="s">
        <v>19</v>
      </c>
      <c r="F597" s="227" t="s">
        <v>1020</v>
      </c>
      <c r="G597" s="224"/>
      <c r="H597" s="228">
        <v>16.6</v>
      </c>
      <c r="I597" s="229"/>
      <c r="J597" s="224"/>
      <c r="K597" s="224"/>
      <c r="L597" s="230"/>
      <c r="M597" s="231"/>
      <c r="N597" s="232"/>
      <c r="O597" s="232"/>
      <c r="P597" s="232"/>
      <c r="Q597" s="232"/>
      <c r="R597" s="232"/>
      <c r="S597" s="232"/>
      <c r="T597" s="23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34" t="s">
        <v>164</v>
      </c>
      <c r="AU597" s="234" t="s">
        <v>84</v>
      </c>
      <c r="AV597" s="13" t="s">
        <v>84</v>
      </c>
      <c r="AW597" s="13" t="s">
        <v>34</v>
      </c>
      <c r="AX597" s="13" t="s">
        <v>74</v>
      </c>
      <c r="AY597" s="234" t="s">
        <v>154</v>
      </c>
    </row>
    <row r="598" spans="1:65" s="2" customFormat="1" ht="16.5" customHeight="1">
      <c r="A598" s="38"/>
      <c r="B598" s="39"/>
      <c r="C598" s="235" t="s">
        <v>1021</v>
      </c>
      <c r="D598" s="235" t="s">
        <v>272</v>
      </c>
      <c r="E598" s="236" t="s">
        <v>1022</v>
      </c>
      <c r="F598" s="237" t="s">
        <v>1023</v>
      </c>
      <c r="G598" s="238" t="s">
        <v>196</v>
      </c>
      <c r="H598" s="239">
        <v>16.6</v>
      </c>
      <c r="I598" s="240"/>
      <c r="J598" s="241">
        <f>ROUND(I598*H598,2)</f>
        <v>0</v>
      </c>
      <c r="K598" s="237" t="s">
        <v>159</v>
      </c>
      <c r="L598" s="242"/>
      <c r="M598" s="243" t="s">
        <v>19</v>
      </c>
      <c r="N598" s="244" t="s">
        <v>45</v>
      </c>
      <c r="O598" s="84"/>
      <c r="P598" s="214">
        <f>O598*H598</f>
        <v>0</v>
      </c>
      <c r="Q598" s="214">
        <v>0.0021</v>
      </c>
      <c r="R598" s="214">
        <f>Q598*H598</f>
        <v>0.03486</v>
      </c>
      <c r="S598" s="214">
        <v>0</v>
      </c>
      <c r="T598" s="215">
        <f>S598*H598</f>
        <v>0</v>
      </c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R598" s="216" t="s">
        <v>386</v>
      </c>
      <c r="AT598" s="216" t="s">
        <v>272</v>
      </c>
      <c r="AU598" s="216" t="s">
        <v>84</v>
      </c>
      <c r="AY598" s="17" t="s">
        <v>154</v>
      </c>
      <c r="BE598" s="217">
        <f>IF(N598="základní",J598,0)</f>
        <v>0</v>
      </c>
      <c r="BF598" s="217">
        <f>IF(N598="snížená",J598,0)</f>
        <v>0</v>
      </c>
      <c r="BG598" s="217">
        <f>IF(N598="zákl. přenesená",J598,0)</f>
        <v>0</v>
      </c>
      <c r="BH598" s="217">
        <f>IF(N598="sníž. přenesená",J598,0)</f>
        <v>0</v>
      </c>
      <c r="BI598" s="217">
        <f>IF(N598="nulová",J598,0)</f>
        <v>0</v>
      </c>
      <c r="BJ598" s="17" t="s">
        <v>82</v>
      </c>
      <c r="BK598" s="217">
        <f>ROUND(I598*H598,2)</f>
        <v>0</v>
      </c>
      <c r="BL598" s="17" t="s">
        <v>264</v>
      </c>
      <c r="BM598" s="216" t="s">
        <v>1024</v>
      </c>
    </row>
    <row r="599" spans="1:65" s="2" customFormat="1" ht="16.5" customHeight="1">
      <c r="A599" s="38"/>
      <c r="B599" s="39"/>
      <c r="C599" s="235" t="s">
        <v>1025</v>
      </c>
      <c r="D599" s="235" t="s">
        <v>272</v>
      </c>
      <c r="E599" s="236" t="s">
        <v>1026</v>
      </c>
      <c r="F599" s="237" t="s">
        <v>1027</v>
      </c>
      <c r="G599" s="238" t="s">
        <v>1028</v>
      </c>
      <c r="H599" s="239">
        <v>14</v>
      </c>
      <c r="I599" s="240"/>
      <c r="J599" s="241">
        <f>ROUND(I599*H599,2)</f>
        <v>0</v>
      </c>
      <c r="K599" s="237" t="s">
        <v>159</v>
      </c>
      <c r="L599" s="242"/>
      <c r="M599" s="243" t="s">
        <v>19</v>
      </c>
      <c r="N599" s="244" t="s">
        <v>45</v>
      </c>
      <c r="O599" s="84"/>
      <c r="P599" s="214">
        <f>O599*H599</f>
        <v>0</v>
      </c>
      <c r="Q599" s="214">
        <v>0.0002</v>
      </c>
      <c r="R599" s="214">
        <f>Q599*H599</f>
        <v>0.0028</v>
      </c>
      <c r="S599" s="214">
        <v>0</v>
      </c>
      <c r="T599" s="215">
        <f>S599*H599</f>
        <v>0</v>
      </c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R599" s="216" t="s">
        <v>386</v>
      </c>
      <c r="AT599" s="216" t="s">
        <v>272</v>
      </c>
      <c r="AU599" s="216" t="s">
        <v>84</v>
      </c>
      <c r="AY599" s="17" t="s">
        <v>154</v>
      </c>
      <c r="BE599" s="217">
        <f>IF(N599="základní",J599,0)</f>
        <v>0</v>
      </c>
      <c r="BF599" s="217">
        <f>IF(N599="snížená",J599,0)</f>
        <v>0</v>
      </c>
      <c r="BG599" s="217">
        <f>IF(N599="zákl. přenesená",J599,0)</f>
        <v>0</v>
      </c>
      <c r="BH599" s="217">
        <f>IF(N599="sníž. přenesená",J599,0)</f>
        <v>0</v>
      </c>
      <c r="BI599" s="217">
        <f>IF(N599="nulová",J599,0)</f>
        <v>0</v>
      </c>
      <c r="BJ599" s="17" t="s">
        <v>82</v>
      </c>
      <c r="BK599" s="217">
        <f>ROUND(I599*H599,2)</f>
        <v>0</v>
      </c>
      <c r="BL599" s="17" t="s">
        <v>264</v>
      </c>
      <c r="BM599" s="216" t="s">
        <v>1029</v>
      </c>
    </row>
    <row r="600" spans="1:51" s="13" customFormat="1" ht="12">
      <c r="A600" s="13"/>
      <c r="B600" s="223"/>
      <c r="C600" s="224"/>
      <c r="D600" s="225" t="s">
        <v>164</v>
      </c>
      <c r="E600" s="226" t="s">
        <v>19</v>
      </c>
      <c r="F600" s="227" t="s">
        <v>1030</v>
      </c>
      <c r="G600" s="224"/>
      <c r="H600" s="228">
        <v>14</v>
      </c>
      <c r="I600" s="229"/>
      <c r="J600" s="224"/>
      <c r="K600" s="224"/>
      <c r="L600" s="230"/>
      <c r="M600" s="231"/>
      <c r="N600" s="232"/>
      <c r="O600" s="232"/>
      <c r="P600" s="232"/>
      <c r="Q600" s="232"/>
      <c r="R600" s="232"/>
      <c r="S600" s="232"/>
      <c r="T600" s="23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34" t="s">
        <v>164</v>
      </c>
      <c r="AU600" s="234" t="s">
        <v>84</v>
      </c>
      <c r="AV600" s="13" t="s">
        <v>84</v>
      </c>
      <c r="AW600" s="13" t="s">
        <v>34</v>
      </c>
      <c r="AX600" s="13" t="s">
        <v>74</v>
      </c>
      <c r="AY600" s="234" t="s">
        <v>154</v>
      </c>
    </row>
    <row r="601" spans="1:65" s="2" customFormat="1" ht="21.75" customHeight="1">
      <c r="A601" s="38"/>
      <c r="B601" s="39"/>
      <c r="C601" s="205" t="s">
        <v>1031</v>
      </c>
      <c r="D601" s="205" t="s">
        <v>156</v>
      </c>
      <c r="E601" s="206" t="s">
        <v>1032</v>
      </c>
      <c r="F601" s="207" t="s">
        <v>1033</v>
      </c>
      <c r="G601" s="208" t="s">
        <v>196</v>
      </c>
      <c r="H601" s="209">
        <v>1.4</v>
      </c>
      <c r="I601" s="210"/>
      <c r="J601" s="211">
        <f>ROUND(I601*H601,2)</f>
        <v>0</v>
      </c>
      <c r="K601" s="207" t="s">
        <v>159</v>
      </c>
      <c r="L601" s="44"/>
      <c r="M601" s="212" t="s">
        <v>19</v>
      </c>
      <c r="N601" s="213" t="s">
        <v>45</v>
      </c>
      <c r="O601" s="84"/>
      <c r="P601" s="214">
        <f>O601*H601</f>
        <v>0</v>
      </c>
      <c r="Q601" s="214">
        <v>0</v>
      </c>
      <c r="R601" s="214">
        <f>Q601*H601</f>
        <v>0</v>
      </c>
      <c r="S601" s="214">
        <v>0</v>
      </c>
      <c r="T601" s="215">
        <f>S601*H601</f>
        <v>0</v>
      </c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R601" s="216" t="s">
        <v>264</v>
      </c>
      <c r="AT601" s="216" t="s">
        <v>156</v>
      </c>
      <c r="AU601" s="216" t="s">
        <v>84</v>
      </c>
      <c r="AY601" s="17" t="s">
        <v>154</v>
      </c>
      <c r="BE601" s="217">
        <f>IF(N601="základní",J601,0)</f>
        <v>0</v>
      </c>
      <c r="BF601" s="217">
        <f>IF(N601="snížená",J601,0)</f>
        <v>0</v>
      </c>
      <c r="BG601" s="217">
        <f>IF(N601="zákl. přenesená",J601,0)</f>
        <v>0</v>
      </c>
      <c r="BH601" s="217">
        <f>IF(N601="sníž. přenesená",J601,0)</f>
        <v>0</v>
      </c>
      <c r="BI601" s="217">
        <f>IF(N601="nulová",J601,0)</f>
        <v>0</v>
      </c>
      <c r="BJ601" s="17" t="s">
        <v>82</v>
      </c>
      <c r="BK601" s="217">
        <f>ROUND(I601*H601,2)</f>
        <v>0</v>
      </c>
      <c r="BL601" s="17" t="s">
        <v>264</v>
      </c>
      <c r="BM601" s="216" t="s">
        <v>1034</v>
      </c>
    </row>
    <row r="602" spans="1:47" s="2" customFormat="1" ht="12">
      <c r="A602" s="38"/>
      <c r="B602" s="39"/>
      <c r="C602" s="40"/>
      <c r="D602" s="218" t="s">
        <v>162</v>
      </c>
      <c r="E602" s="40"/>
      <c r="F602" s="219" t="s">
        <v>1035</v>
      </c>
      <c r="G602" s="40"/>
      <c r="H602" s="40"/>
      <c r="I602" s="220"/>
      <c r="J602" s="40"/>
      <c r="K602" s="40"/>
      <c r="L602" s="44"/>
      <c r="M602" s="221"/>
      <c r="N602" s="222"/>
      <c r="O602" s="84"/>
      <c r="P602" s="84"/>
      <c r="Q602" s="84"/>
      <c r="R602" s="84"/>
      <c r="S602" s="84"/>
      <c r="T602" s="85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T602" s="17" t="s">
        <v>162</v>
      </c>
      <c r="AU602" s="17" t="s">
        <v>84</v>
      </c>
    </row>
    <row r="603" spans="1:51" s="13" customFormat="1" ht="12">
      <c r="A603" s="13"/>
      <c r="B603" s="223"/>
      <c r="C603" s="224"/>
      <c r="D603" s="225" t="s">
        <v>164</v>
      </c>
      <c r="E603" s="226" t="s">
        <v>19</v>
      </c>
      <c r="F603" s="227" t="s">
        <v>1036</v>
      </c>
      <c r="G603" s="224"/>
      <c r="H603" s="228">
        <v>1.4</v>
      </c>
      <c r="I603" s="229"/>
      <c r="J603" s="224"/>
      <c r="K603" s="224"/>
      <c r="L603" s="230"/>
      <c r="M603" s="231"/>
      <c r="N603" s="232"/>
      <c r="O603" s="232"/>
      <c r="P603" s="232"/>
      <c r="Q603" s="232"/>
      <c r="R603" s="232"/>
      <c r="S603" s="232"/>
      <c r="T603" s="23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34" t="s">
        <v>164</v>
      </c>
      <c r="AU603" s="234" t="s">
        <v>84</v>
      </c>
      <c r="AV603" s="13" t="s">
        <v>84</v>
      </c>
      <c r="AW603" s="13" t="s">
        <v>34</v>
      </c>
      <c r="AX603" s="13" t="s">
        <v>74</v>
      </c>
      <c r="AY603" s="234" t="s">
        <v>154</v>
      </c>
    </row>
    <row r="604" spans="1:65" s="2" customFormat="1" ht="16.5" customHeight="1">
      <c r="A604" s="38"/>
      <c r="B604" s="39"/>
      <c r="C604" s="235" t="s">
        <v>1037</v>
      </c>
      <c r="D604" s="235" t="s">
        <v>272</v>
      </c>
      <c r="E604" s="236" t="s">
        <v>1038</v>
      </c>
      <c r="F604" s="237" t="s">
        <v>1039</v>
      </c>
      <c r="G604" s="238" t="s">
        <v>196</v>
      </c>
      <c r="H604" s="239">
        <v>1.4</v>
      </c>
      <c r="I604" s="240"/>
      <c r="J604" s="241">
        <f>ROUND(I604*H604,2)</f>
        <v>0</v>
      </c>
      <c r="K604" s="237" t="s">
        <v>159</v>
      </c>
      <c r="L604" s="242"/>
      <c r="M604" s="243" t="s">
        <v>19</v>
      </c>
      <c r="N604" s="244" t="s">
        <v>45</v>
      </c>
      <c r="O604" s="84"/>
      <c r="P604" s="214">
        <f>O604*H604</f>
        <v>0</v>
      </c>
      <c r="Q604" s="214">
        <v>0.0024</v>
      </c>
      <c r="R604" s="214">
        <f>Q604*H604</f>
        <v>0.0033599999999999997</v>
      </c>
      <c r="S604" s="214">
        <v>0</v>
      </c>
      <c r="T604" s="215">
        <f>S604*H604</f>
        <v>0</v>
      </c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R604" s="216" t="s">
        <v>386</v>
      </c>
      <c r="AT604" s="216" t="s">
        <v>272</v>
      </c>
      <c r="AU604" s="216" t="s">
        <v>84</v>
      </c>
      <c r="AY604" s="17" t="s">
        <v>154</v>
      </c>
      <c r="BE604" s="217">
        <f>IF(N604="základní",J604,0)</f>
        <v>0</v>
      </c>
      <c r="BF604" s="217">
        <f>IF(N604="snížená",J604,0)</f>
        <v>0</v>
      </c>
      <c r="BG604" s="217">
        <f>IF(N604="zákl. přenesená",J604,0)</f>
        <v>0</v>
      </c>
      <c r="BH604" s="217">
        <f>IF(N604="sníž. přenesená",J604,0)</f>
        <v>0</v>
      </c>
      <c r="BI604" s="217">
        <f>IF(N604="nulová",J604,0)</f>
        <v>0</v>
      </c>
      <c r="BJ604" s="17" t="s">
        <v>82</v>
      </c>
      <c r="BK604" s="217">
        <f>ROUND(I604*H604,2)</f>
        <v>0</v>
      </c>
      <c r="BL604" s="17" t="s">
        <v>264</v>
      </c>
      <c r="BM604" s="216" t="s">
        <v>1040</v>
      </c>
    </row>
    <row r="605" spans="1:65" s="2" customFormat="1" ht="24.15" customHeight="1">
      <c r="A605" s="38"/>
      <c r="B605" s="39"/>
      <c r="C605" s="205" t="s">
        <v>1041</v>
      </c>
      <c r="D605" s="205" t="s">
        <v>156</v>
      </c>
      <c r="E605" s="206" t="s">
        <v>1042</v>
      </c>
      <c r="F605" s="207" t="s">
        <v>1043</v>
      </c>
      <c r="G605" s="208" t="s">
        <v>233</v>
      </c>
      <c r="H605" s="209">
        <v>0.189</v>
      </c>
      <c r="I605" s="210"/>
      <c r="J605" s="211">
        <f>ROUND(I605*H605,2)</f>
        <v>0</v>
      </c>
      <c r="K605" s="207" t="s">
        <v>159</v>
      </c>
      <c r="L605" s="44"/>
      <c r="M605" s="212" t="s">
        <v>19</v>
      </c>
      <c r="N605" s="213" t="s">
        <v>45</v>
      </c>
      <c r="O605" s="84"/>
      <c r="P605" s="214">
        <f>O605*H605</f>
        <v>0</v>
      </c>
      <c r="Q605" s="214">
        <v>0</v>
      </c>
      <c r="R605" s="214">
        <f>Q605*H605</f>
        <v>0</v>
      </c>
      <c r="S605" s="214">
        <v>0</v>
      </c>
      <c r="T605" s="215">
        <f>S605*H605</f>
        <v>0</v>
      </c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R605" s="216" t="s">
        <v>264</v>
      </c>
      <c r="AT605" s="216" t="s">
        <v>156</v>
      </c>
      <c r="AU605" s="216" t="s">
        <v>84</v>
      </c>
      <c r="AY605" s="17" t="s">
        <v>154</v>
      </c>
      <c r="BE605" s="217">
        <f>IF(N605="základní",J605,0)</f>
        <v>0</v>
      </c>
      <c r="BF605" s="217">
        <f>IF(N605="snížená",J605,0)</f>
        <v>0</v>
      </c>
      <c r="BG605" s="217">
        <f>IF(N605="zákl. přenesená",J605,0)</f>
        <v>0</v>
      </c>
      <c r="BH605" s="217">
        <f>IF(N605="sníž. přenesená",J605,0)</f>
        <v>0</v>
      </c>
      <c r="BI605" s="217">
        <f>IF(N605="nulová",J605,0)</f>
        <v>0</v>
      </c>
      <c r="BJ605" s="17" t="s">
        <v>82</v>
      </c>
      <c r="BK605" s="217">
        <f>ROUND(I605*H605,2)</f>
        <v>0</v>
      </c>
      <c r="BL605" s="17" t="s">
        <v>264</v>
      </c>
      <c r="BM605" s="216" t="s">
        <v>1044</v>
      </c>
    </row>
    <row r="606" spans="1:47" s="2" customFormat="1" ht="12">
      <c r="A606" s="38"/>
      <c r="B606" s="39"/>
      <c r="C606" s="40"/>
      <c r="D606" s="218" t="s">
        <v>162</v>
      </c>
      <c r="E606" s="40"/>
      <c r="F606" s="219" t="s">
        <v>1045</v>
      </c>
      <c r="G606" s="40"/>
      <c r="H606" s="40"/>
      <c r="I606" s="220"/>
      <c r="J606" s="40"/>
      <c r="K606" s="40"/>
      <c r="L606" s="44"/>
      <c r="M606" s="221"/>
      <c r="N606" s="222"/>
      <c r="O606" s="84"/>
      <c r="P606" s="84"/>
      <c r="Q606" s="84"/>
      <c r="R606" s="84"/>
      <c r="S606" s="84"/>
      <c r="T606" s="85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T606" s="17" t="s">
        <v>162</v>
      </c>
      <c r="AU606" s="17" t="s">
        <v>84</v>
      </c>
    </row>
    <row r="607" spans="1:63" s="12" customFormat="1" ht="22.8" customHeight="1">
      <c r="A607" s="12"/>
      <c r="B607" s="189"/>
      <c r="C607" s="190"/>
      <c r="D607" s="191" t="s">
        <v>73</v>
      </c>
      <c r="E607" s="203" t="s">
        <v>1046</v>
      </c>
      <c r="F607" s="203" t="s">
        <v>1047</v>
      </c>
      <c r="G607" s="190"/>
      <c r="H607" s="190"/>
      <c r="I607" s="193"/>
      <c r="J607" s="204">
        <f>BK607</f>
        <v>0</v>
      </c>
      <c r="K607" s="190"/>
      <c r="L607" s="195"/>
      <c r="M607" s="196"/>
      <c r="N607" s="197"/>
      <c r="O607" s="197"/>
      <c r="P607" s="198">
        <f>SUM(P608:P656)</f>
        <v>0</v>
      </c>
      <c r="Q607" s="197"/>
      <c r="R607" s="198">
        <f>SUM(R608:R656)</f>
        <v>0.7466767500000001</v>
      </c>
      <c r="S607" s="197"/>
      <c r="T607" s="199">
        <f>SUM(T608:T656)</f>
        <v>0.1098</v>
      </c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R607" s="200" t="s">
        <v>84</v>
      </c>
      <c r="AT607" s="201" t="s">
        <v>73</v>
      </c>
      <c r="AU607" s="201" t="s">
        <v>82</v>
      </c>
      <c r="AY607" s="200" t="s">
        <v>154</v>
      </c>
      <c r="BK607" s="202">
        <f>SUM(BK608:BK656)</f>
        <v>0</v>
      </c>
    </row>
    <row r="608" spans="1:65" s="2" customFormat="1" ht="21.75" customHeight="1">
      <c r="A608" s="38"/>
      <c r="B608" s="39"/>
      <c r="C608" s="205" t="s">
        <v>1048</v>
      </c>
      <c r="D608" s="205" t="s">
        <v>156</v>
      </c>
      <c r="E608" s="206" t="s">
        <v>1049</v>
      </c>
      <c r="F608" s="207" t="s">
        <v>1050</v>
      </c>
      <c r="G608" s="208" t="s">
        <v>196</v>
      </c>
      <c r="H608" s="209">
        <v>6.6</v>
      </c>
      <c r="I608" s="210"/>
      <c r="J608" s="211">
        <f>ROUND(I608*H608,2)</f>
        <v>0</v>
      </c>
      <c r="K608" s="207" t="s">
        <v>159</v>
      </c>
      <c r="L608" s="44"/>
      <c r="M608" s="212" t="s">
        <v>19</v>
      </c>
      <c r="N608" s="213" t="s">
        <v>45</v>
      </c>
      <c r="O608" s="84"/>
      <c r="P608" s="214">
        <f>O608*H608</f>
        <v>0</v>
      </c>
      <c r="Q608" s="214">
        <v>0</v>
      </c>
      <c r="R608" s="214">
        <f>Q608*H608</f>
        <v>0</v>
      </c>
      <c r="S608" s="214">
        <v>0.016</v>
      </c>
      <c r="T608" s="215">
        <f>S608*H608</f>
        <v>0.1056</v>
      </c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R608" s="216" t="s">
        <v>264</v>
      </c>
      <c r="AT608" s="216" t="s">
        <v>156</v>
      </c>
      <c r="AU608" s="216" t="s">
        <v>84</v>
      </c>
      <c r="AY608" s="17" t="s">
        <v>154</v>
      </c>
      <c r="BE608" s="217">
        <f>IF(N608="základní",J608,0)</f>
        <v>0</v>
      </c>
      <c r="BF608" s="217">
        <f>IF(N608="snížená",J608,0)</f>
        <v>0</v>
      </c>
      <c r="BG608" s="217">
        <f>IF(N608="zákl. přenesená",J608,0)</f>
        <v>0</v>
      </c>
      <c r="BH608" s="217">
        <f>IF(N608="sníž. přenesená",J608,0)</f>
        <v>0</v>
      </c>
      <c r="BI608" s="217">
        <f>IF(N608="nulová",J608,0)</f>
        <v>0</v>
      </c>
      <c r="BJ608" s="17" t="s">
        <v>82</v>
      </c>
      <c r="BK608" s="217">
        <f>ROUND(I608*H608,2)</f>
        <v>0</v>
      </c>
      <c r="BL608" s="17" t="s">
        <v>264</v>
      </c>
      <c r="BM608" s="216" t="s">
        <v>1051</v>
      </c>
    </row>
    <row r="609" spans="1:47" s="2" customFormat="1" ht="12">
      <c r="A609" s="38"/>
      <c r="B609" s="39"/>
      <c r="C609" s="40"/>
      <c r="D609" s="218" t="s">
        <v>162</v>
      </c>
      <c r="E609" s="40"/>
      <c r="F609" s="219" t="s">
        <v>1052</v>
      </c>
      <c r="G609" s="40"/>
      <c r="H609" s="40"/>
      <c r="I609" s="220"/>
      <c r="J609" s="40"/>
      <c r="K609" s="40"/>
      <c r="L609" s="44"/>
      <c r="M609" s="221"/>
      <c r="N609" s="222"/>
      <c r="O609" s="84"/>
      <c r="P609" s="84"/>
      <c r="Q609" s="84"/>
      <c r="R609" s="84"/>
      <c r="S609" s="84"/>
      <c r="T609" s="85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T609" s="17" t="s">
        <v>162</v>
      </c>
      <c r="AU609" s="17" t="s">
        <v>84</v>
      </c>
    </row>
    <row r="610" spans="1:51" s="13" customFormat="1" ht="12">
      <c r="A610" s="13"/>
      <c r="B610" s="223"/>
      <c r="C610" s="224"/>
      <c r="D610" s="225" t="s">
        <v>164</v>
      </c>
      <c r="E610" s="226" t="s">
        <v>19</v>
      </c>
      <c r="F610" s="227" t="s">
        <v>1053</v>
      </c>
      <c r="G610" s="224"/>
      <c r="H610" s="228">
        <v>3.9</v>
      </c>
      <c r="I610" s="229"/>
      <c r="J610" s="224"/>
      <c r="K610" s="224"/>
      <c r="L610" s="230"/>
      <c r="M610" s="231"/>
      <c r="N610" s="232"/>
      <c r="O610" s="232"/>
      <c r="P610" s="232"/>
      <c r="Q610" s="232"/>
      <c r="R610" s="232"/>
      <c r="S610" s="232"/>
      <c r="T610" s="23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34" t="s">
        <v>164</v>
      </c>
      <c r="AU610" s="234" t="s">
        <v>84</v>
      </c>
      <c r="AV610" s="13" t="s">
        <v>84</v>
      </c>
      <c r="AW610" s="13" t="s">
        <v>34</v>
      </c>
      <c r="AX610" s="13" t="s">
        <v>74</v>
      </c>
      <c r="AY610" s="234" t="s">
        <v>154</v>
      </c>
    </row>
    <row r="611" spans="1:51" s="13" customFormat="1" ht="12">
      <c r="A611" s="13"/>
      <c r="B611" s="223"/>
      <c r="C611" s="224"/>
      <c r="D611" s="225" t="s">
        <v>164</v>
      </c>
      <c r="E611" s="226" t="s">
        <v>19</v>
      </c>
      <c r="F611" s="227" t="s">
        <v>1054</v>
      </c>
      <c r="G611" s="224"/>
      <c r="H611" s="228">
        <v>2.7</v>
      </c>
      <c r="I611" s="229"/>
      <c r="J611" s="224"/>
      <c r="K611" s="224"/>
      <c r="L611" s="230"/>
      <c r="M611" s="231"/>
      <c r="N611" s="232"/>
      <c r="O611" s="232"/>
      <c r="P611" s="232"/>
      <c r="Q611" s="232"/>
      <c r="R611" s="232"/>
      <c r="S611" s="232"/>
      <c r="T611" s="23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34" t="s">
        <v>164</v>
      </c>
      <c r="AU611" s="234" t="s">
        <v>84</v>
      </c>
      <c r="AV611" s="13" t="s">
        <v>84</v>
      </c>
      <c r="AW611" s="13" t="s">
        <v>34</v>
      </c>
      <c r="AX611" s="13" t="s">
        <v>74</v>
      </c>
      <c r="AY611" s="234" t="s">
        <v>154</v>
      </c>
    </row>
    <row r="612" spans="1:65" s="2" customFormat="1" ht="24.15" customHeight="1">
      <c r="A612" s="38"/>
      <c r="B612" s="39"/>
      <c r="C612" s="205" t="s">
        <v>1055</v>
      </c>
      <c r="D612" s="205" t="s">
        <v>156</v>
      </c>
      <c r="E612" s="206" t="s">
        <v>1056</v>
      </c>
      <c r="F612" s="207" t="s">
        <v>1057</v>
      </c>
      <c r="G612" s="208" t="s">
        <v>196</v>
      </c>
      <c r="H612" s="209">
        <v>22.9</v>
      </c>
      <c r="I612" s="210"/>
      <c r="J612" s="211">
        <f>ROUND(I612*H612,2)</f>
        <v>0</v>
      </c>
      <c r="K612" s="207" t="s">
        <v>159</v>
      </c>
      <c r="L612" s="44"/>
      <c r="M612" s="212" t="s">
        <v>19</v>
      </c>
      <c r="N612" s="213" t="s">
        <v>45</v>
      </c>
      <c r="O612" s="84"/>
      <c r="P612" s="214">
        <f>O612*H612</f>
        <v>0</v>
      </c>
      <c r="Q612" s="214">
        <v>0.0004</v>
      </c>
      <c r="R612" s="214">
        <f>Q612*H612</f>
        <v>0.00916</v>
      </c>
      <c r="S612" s="214">
        <v>0</v>
      </c>
      <c r="T612" s="215">
        <f>S612*H612</f>
        <v>0</v>
      </c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R612" s="216" t="s">
        <v>264</v>
      </c>
      <c r="AT612" s="216" t="s">
        <v>156</v>
      </c>
      <c r="AU612" s="216" t="s">
        <v>84</v>
      </c>
      <c r="AY612" s="17" t="s">
        <v>154</v>
      </c>
      <c r="BE612" s="217">
        <f>IF(N612="základní",J612,0)</f>
        <v>0</v>
      </c>
      <c r="BF612" s="217">
        <f>IF(N612="snížená",J612,0)</f>
        <v>0</v>
      </c>
      <c r="BG612" s="217">
        <f>IF(N612="zákl. přenesená",J612,0)</f>
        <v>0</v>
      </c>
      <c r="BH612" s="217">
        <f>IF(N612="sníž. přenesená",J612,0)</f>
        <v>0</v>
      </c>
      <c r="BI612" s="217">
        <f>IF(N612="nulová",J612,0)</f>
        <v>0</v>
      </c>
      <c r="BJ612" s="17" t="s">
        <v>82</v>
      </c>
      <c r="BK612" s="217">
        <f>ROUND(I612*H612,2)</f>
        <v>0</v>
      </c>
      <c r="BL612" s="17" t="s">
        <v>264</v>
      </c>
      <c r="BM612" s="216" t="s">
        <v>1058</v>
      </c>
    </row>
    <row r="613" spans="1:47" s="2" customFormat="1" ht="12">
      <c r="A613" s="38"/>
      <c r="B613" s="39"/>
      <c r="C613" s="40"/>
      <c r="D613" s="218" t="s">
        <v>162</v>
      </c>
      <c r="E613" s="40"/>
      <c r="F613" s="219" t="s">
        <v>1059</v>
      </c>
      <c r="G613" s="40"/>
      <c r="H613" s="40"/>
      <c r="I613" s="220"/>
      <c r="J613" s="40"/>
      <c r="K613" s="40"/>
      <c r="L613" s="44"/>
      <c r="M613" s="221"/>
      <c r="N613" s="222"/>
      <c r="O613" s="84"/>
      <c r="P613" s="84"/>
      <c r="Q613" s="84"/>
      <c r="R613" s="84"/>
      <c r="S613" s="84"/>
      <c r="T613" s="85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T613" s="17" t="s">
        <v>162</v>
      </c>
      <c r="AU613" s="17" t="s">
        <v>84</v>
      </c>
    </row>
    <row r="614" spans="1:51" s="13" customFormat="1" ht="12">
      <c r="A614" s="13"/>
      <c r="B614" s="223"/>
      <c r="C614" s="224"/>
      <c r="D614" s="225" t="s">
        <v>164</v>
      </c>
      <c r="E614" s="226" t="s">
        <v>19</v>
      </c>
      <c r="F614" s="227" t="s">
        <v>1060</v>
      </c>
      <c r="G614" s="224"/>
      <c r="H614" s="228">
        <v>7</v>
      </c>
      <c r="I614" s="229"/>
      <c r="J614" s="224"/>
      <c r="K614" s="224"/>
      <c r="L614" s="230"/>
      <c r="M614" s="231"/>
      <c r="N614" s="232"/>
      <c r="O614" s="232"/>
      <c r="P614" s="232"/>
      <c r="Q614" s="232"/>
      <c r="R614" s="232"/>
      <c r="S614" s="232"/>
      <c r="T614" s="23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34" t="s">
        <v>164</v>
      </c>
      <c r="AU614" s="234" t="s">
        <v>84</v>
      </c>
      <c r="AV614" s="13" t="s">
        <v>84</v>
      </c>
      <c r="AW614" s="13" t="s">
        <v>34</v>
      </c>
      <c r="AX614" s="13" t="s">
        <v>74</v>
      </c>
      <c r="AY614" s="234" t="s">
        <v>154</v>
      </c>
    </row>
    <row r="615" spans="1:51" s="13" customFormat="1" ht="12">
      <c r="A615" s="13"/>
      <c r="B615" s="223"/>
      <c r="C615" s="224"/>
      <c r="D615" s="225" t="s">
        <v>164</v>
      </c>
      <c r="E615" s="226" t="s">
        <v>19</v>
      </c>
      <c r="F615" s="227" t="s">
        <v>1061</v>
      </c>
      <c r="G615" s="224"/>
      <c r="H615" s="228">
        <v>13.5</v>
      </c>
      <c r="I615" s="229"/>
      <c r="J615" s="224"/>
      <c r="K615" s="224"/>
      <c r="L615" s="230"/>
      <c r="M615" s="231"/>
      <c r="N615" s="232"/>
      <c r="O615" s="232"/>
      <c r="P615" s="232"/>
      <c r="Q615" s="232"/>
      <c r="R615" s="232"/>
      <c r="S615" s="232"/>
      <c r="T615" s="23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34" t="s">
        <v>164</v>
      </c>
      <c r="AU615" s="234" t="s">
        <v>84</v>
      </c>
      <c r="AV615" s="13" t="s">
        <v>84</v>
      </c>
      <c r="AW615" s="13" t="s">
        <v>34</v>
      </c>
      <c r="AX615" s="13" t="s">
        <v>74</v>
      </c>
      <c r="AY615" s="234" t="s">
        <v>154</v>
      </c>
    </row>
    <row r="616" spans="1:51" s="13" customFormat="1" ht="12">
      <c r="A616" s="13"/>
      <c r="B616" s="223"/>
      <c r="C616" s="224"/>
      <c r="D616" s="225" t="s">
        <v>164</v>
      </c>
      <c r="E616" s="226" t="s">
        <v>19</v>
      </c>
      <c r="F616" s="227" t="s">
        <v>1062</v>
      </c>
      <c r="G616" s="224"/>
      <c r="H616" s="228">
        <v>1</v>
      </c>
      <c r="I616" s="229"/>
      <c r="J616" s="224"/>
      <c r="K616" s="224"/>
      <c r="L616" s="230"/>
      <c r="M616" s="231"/>
      <c r="N616" s="232"/>
      <c r="O616" s="232"/>
      <c r="P616" s="232"/>
      <c r="Q616" s="232"/>
      <c r="R616" s="232"/>
      <c r="S616" s="232"/>
      <c r="T616" s="23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34" t="s">
        <v>164</v>
      </c>
      <c r="AU616" s="234" t="s">
        <v>84</v>
      </c>
      <c r="AV616" s="13" t="s">
        <v>84</v>
      </c>
      <c r="AW616" s="13" t="s">
        <v>34</v>
      </c>
      <c r="AX616" s="13" t="s">
        <v>74</v>
      </c>
      <c r="AY616" s="234" t="s">
        <v>154</v>
      </c>
    </row>
    <row r="617" spans="1:51" s="13" customFormat="1" ht="12">
      <c r="A617" s="13"/>
      <c r="B617" s="223"/>
      <c r="C617" s="224"/>
      <c r="D617" s="225" t="s">
        <v>164</v>
      </c>
      <c r="E617" s="226" t="s">
        <v>19</v>
      </c>
      <c r="F617" s="227" t="s">
        <v>1063</v>
      </c>
      <c r="G617" s="224"/>
      <c r="H617" s="228">
        <v>1.4</v>
      </c>
      <c r="I617" s="229"/>
      <c r="J617" s="224"/>
      <c r="K617" s="224"/>
      <c r="L617" s="230"/>
      <c r="M617" s="231"/>
      <c r="N617" s="232"/>
      <c r="O617" s="232"/>
      <c r="P617" s="232"/>
      <c r="Q617" s="232"/>
      <c r="R617" s="232"/>
      <c r="S617" s="232"/>
      <c r="T617" s="23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34" t="s">
        <v>164</v>
      </c>
      <c r="AU617" s="234" t="s">
        <v>84</v>
      </c>
      <c r="AV617" s="13" t="s">
        <v>84</v>
      </c>
      <c r="AW617" s="13" t="s">
        <v>34</v>
      </c>
      <c r="AX617" s="13" t="s">
        <v>74</v>
      </c>
      <c r="AY617" s="234" t="s">
        <v>154</v>
      </c>
    </row>
    <row r="618" spans="1:65" s="2" customFormat="1" ht="16.5" customHeight="1">
      <c r="A618" s="38"/>
      <c r="B618" s="39"/>
      <c r="C618" s="235" t="s">
        <v>1064</v>
      </c>
      <c r="D618" s="235" t="s">
        <v>272</v>
      </c>
      <c r="E618" s="236" t="s">
        <v>1065</v>
      </c>
      <c r="F618" s="237" t="s">
        <v>1066</v>
      </c>
      <c r="G618" s="238" t="s">
        <v>480</v>
      </c>
      <c r="H618" s="239">
        <v>5</v>
      </c>
      <c r="I618" s="240"/>
      <c r="J618" s="241">
        <f>ROUND(I618*H618,2)</f>
        <v>0</v>
      </c>
      <c r="K618" s="237" t="s">
        <v>19</v>
      </c>
      <c r="L618" s="242"/>
      <c r="M618" s="243" t="s">
        <v>19</v>
      </c>
      <c r="N618" s="244" t="s">
        <v>45</v>
      </c>
      <c r="O618" s="84"/>
      <c r="P618" s="214">
        <f>O618*H618</f>
        <v>0</v>
      </c>
      <c r="Q618" s="214">
        <v>0.02</v>
      </c>
      <c r="R618" s="214">
        <f>Q618*H618</f>
        <v>0.1</v>
      </c>
      <c r="S618" s="214">
        <v>0</v>
      </c>
      <c r="T618" s="215">
        <f>S618*H618</f>
        <v>0</v>
      </c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R618" s="216" t="s">
        <v>386</v>
      </c>
      <c r="AT618" s="216" t="s">
        <v>272</v>
      </c>
      <c r="AU618" s="216" t="s">
        <v>84</v>
      </c>
      <c r="AY618" s="17" t="s">
        <v>154</v>
      </c>
      <c r="BE618" s="217">
        <f>IF(N618="základní",J618,0)</f>
        <v>0</v>
      </c>
      <c r="BF618" s="217">
        <f>IF(N618="snížená",J618,0)</f>
        <v>0</v>
      </c>
      <c r="BG618" s="217">
        <f>IF(N618="zákl. přenesená",J618,0)</f>
        <v>0</v>
      </c>
      <c r="BH618" s="217">
        <f>IF(N618="sníž. přenesená",J618,0)</f>
        <v>0</v>
      </c>
      <c r="BI618" s="217">
        <f>IF(N618="nulová",J618,0)</f>
        <v>0</v>
      </c>
      <c r="BJ618" s="17" t="s">
        <v>82</v>
      </c>
      <c r="BK618" s="217">
        <f>ROUND(I618*H618,2)</f>
        <v>0</v>
      </c>
      <c r="BL618" s="17" t="s">
        <v>264</v>
      </c>
      <c r="BM618" s="216" t="s">
        <v>1067</v>
      </c>
    </row>
    <row r="619" spans="1:65" s="2" customFormat="1" ht="16.5" customHeight="1">
      <c r="A619" s="38"/>
      <c r="B619" s="39"/>
      <c r="C619" s="235" t="s">
        <v>1068</v>
      </c>
      <c r="D619" s="235" t="s">
        <v>272</v>
      </c>
      <c r="E619" s="236" t="s">
        <v>1069</v>
      </c>
      <c r="F619" s="237" t="s">
        <v>1070</v>
      </c>
      <c r="G619" s="238" t="s">
        <v>480</v>
      </c>
      <c r="H619" s="239">
        <v>9</v>
      </c>
      <c r="I619" s="240"/>
      <c r="J619" s="241">
        <f>ROUND(I619*H619,2)</f>
        <v>0</v>
      </c>
      <c r="K619" s="237" t="s">
        <v>19</v>
      </c>
      <c r="L619" s="242"/>
      <c r="M619" s="243" t="s">
        <v>19</v>
      </c>
      <c r="N619" s="244" t="s">
        <v>45</v>
      </c>
      <c r="O619" s="84"/>
      <c r="P619" s="214">
        <f>O619*H619</f>
        <v>0</v>
      </c>
      <c r="Q619" s="214">
        <v>0.021</v>
      </c>
      <c r="R619" s="214">
        <f>Q619*H619</f>
        <v>0.189</v>
      </c>
      <c r="S619" s="214">
        <v>0</v>
      </c>
      <c r="T619" s="215">
        <f>S619*H619</f>
        <v>0</v>
      </c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R619" s="216" t="s">
        <v>386</v>
      </c>
      <c r="AT619" s="216" t="s">
        <v>272</v>
      </c>
      <c r="AU619" s="216" t="s">
        <v>84</v>
      </c>
      <c r="AY619" s="17" t="s">
        <v>154</v>
      </c>
      <c r="BE619" s="217">
        <f>IF(N619="základní",J619,0)</f>
        <v>0</v>
      </c>
      <c r="BF619" s="217">
        <f>IF(N619="snížená",J619,0)</f>
        <v>0</v>
      </c>
      <c r="BG619" s="217">
        <f>IF(N619="zákl. přenesená",J619,0)</f>
        <v>0</v>
      </c>
      <c r="BH619" s="217">
        <f>IF(N619="sníž. přenesená",J619,0)</f>
        <v>0</v>
      </c>
      <c r="BI619" s="217">
        <f>IF(N619="nulová",J619,0)</f>
        <v>0</v>
      </c>
      <c r="BJ619" s="17" t="s">
        <v>82</v>
      </c>
      <c r="BK619" s="217">
        <f>ROUND(I619*H619,2)</f>
        <v>0</v>
      </c>
      <c r="BL619" s="17" t="s">
        <v>264</v>
      </c>
      <c r="BM619" s="216" t="s">
        <v>1071</v>
      </c>
    </row>
    <row r="620" spans="1:65" s="2" customFormat="1" ht="16.5" customHeight="1">
      <c r="A620" s="38"/>
      <c r="B620" s="39"/>
      <c r="C620" s="235" t="s">
        <v>1072</v>
      </c>
      <c r="D620" s="235" t="s">
        <v>272</v>
      </c>
      <c r="E620" s="236" t="s">
        <v>1073</v>
      </c>
      <c r="F620" s="237" t="s">
        <v>1074</v>
      </c>
      <c r="G620" s="238" t="s">
        <v>480</v>
      </c>
      <c r="H620" s="239">
        <v>1</v>
      </c>
      <c r="I620" s="240"/>
      <c r="J620" s="241">
        <f>ROUND(I620*H620,2)</f>
        <v>0</v>
      </c>
      <c r="K620" s="237" t="s">
        <v>19</v>
      </c>
      <c r="L620" s="242"/>
      <c r="M620" s="243" t="s">
        <v>19</v>
      </c>
      <c r="N620" s="244" t="s">
        <v>45</v>
      </c>
      <c r="O620" s="84"/>
      <c r="P620" s="214">
        <f>O620*H620</f>
        <v>0</v>
      </c>
      <c r="Q620" s="214">
        <v>0.01</v>
      </c>
      <c r="R620" s="214">
        <f>Q620*H620</f>
        <v>0.01</v>
      </c>
      <c r="S620" s="214">
        <v>0</v>
      </c>
      <c r="T620" s="215">
        <f>S620*H620</f>
        <v>0</v>
      </c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R620" s="216" t="s">
        <v>386</v>
      </c>
      <c r="AT620" s="216" t="s">
        <v>272</v>
      </c>
      <c r="AU620" s="216" t="s">
        <v>84</v>
      </c>
      <c r="AY620" s="17" t="s">
        <v>154</v>
      </c>
      <c r="BE620" s="217">
        <f>IF(N620="základní",J620,0)</f>
        <v>0</v>
      </c>
      <c r="BF620" s="217">
        <f>IF(N620="snížená",J620,0)</f>
        <v>0</v>
      </c>
      <c r="BG620" s="217">
        <f>IF(N620="zákl. přenesená",J620,0)</f>
        <v>0</v>
      </c>
      <c r="BH620" s="217">
        <f>IF(N620="sníž. přenesená",J620,0)</f>
        <v>0</v>
      </c>
      <c r="BI620" s="217">
        <f>IF(N620="nulová",J620,0)</f>
        <v>0</v>
      </c>
      <c r="BJ620" s="17" t="s">
        <v>82</v>
      </c>
      <c r="BK620" s="217">
        <f>ROUND(I620*H620,2)</f>
        <v>0</v>
      </c>
      <c r="BL620" s="17" t="s">
        <v>264</v>
      </c>
      <c r="BM620" s="216" t="s">
        <v>1075</v>
      </c>
    </row>
    <row r="621" spans="1:65" s="2" customFormat="1" ht="16.5" customHeight="1">
      <c r="A621" s="38"/>
      <c r="B621" s="39"/>
      <c r="C621" s="235" t="s">
        <v>1076</v>
      </c>
      <c r="D621" s="235" t="s">
        <v>272</v>
      </c>
      <c r="E621" s="236" t="s">
        <v>1077</v>
      </c>
      <c r="F621" s="237" t="s">
        <v>1078</v>
      </c>
      <c r="G621" s="238" t="s">
        <v>480</v>
      </c>
      <c r="H621" s="239">
        <v>2</v>
      </c>
      <c r="I621" s="240"/>
      <c r="J621" s="241">
        <f>ROUND(I621*H621,2)</f>
        <v>0</v>
      </c>
      <c r="K621" s="237" t="s">
        <v>19</v>
      </c>
      <c r="L621" s="242"/>
      <c r="M621" s="243" t="s">
        <v>19</v>
      </c>
      <c r="N621" s="244" t="s">
        <v>45</v>
      </c>
      <c r="O621" s="84"/>
      <c r="P621" s="214">
        <f>O621*H621</f>
        <v>0</v>
      </c>
      <c r="Q621" s="214">
        <v>0.09</v>
      </c>
      <c r="R621" s="214">
        <f>Q621*H621</f>
        <v>0.18</v>
      </c>
      <c r="S621" s="214">
        <v>0</v>
      </c>
      <c r="T621" s="215">
        <f>S621*H621</f>
        <v>0</v>
      </c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R621" s="216" t="s">
        <v>386</v>
      </c>
      <c r="AT621" s="216" t="s">
        <v>272</v>
      </c>
      <c r="AU621" s="216" t="s">
        <v>84</v>
      </c>
      <c r="AY621" s="17" t="s">
        <v>154</v>
      </c>
      <c r="BE621" s="217">
        <f>IF(N621="základní",J621,0)</f>
        <v>0</v>
      </c>
      <c r="BF621" s="217">
        <f>IF(N621="snížená",J621,0)</f>
        <v>0</v>
      </c>
      <c r="BG621" s="217">
        <f>IF(N621="zákl. přenesená",J621,0)</f>
        <v>0</v>
      </c>
      <c r="BH621" s="217">
        <f>IF(N621="sníž. přenesená",J621,0)</f>
        <v>0</v>
      </c>
      <c r="BI621" s="217">
        <f>IF(N621="nulová",J621,0)</f>
        <v>0</v>
      </c>
      <c r="BJ621" s="17" t="s">
        <v>82</v>
      </c>
      <c r="BK621" s="217">
        <f>ROUND(I621*H621,2)</f>
        <v>0</v>
      </c>
      <c r="BL621" s="17" t="s">
        <v>264</v>
      </c>
      <c r="BM621" s="216" t="s">
        <v>1079</v>
      </c>
    </row>
    <row r="622" spans="1:65" s="2" customFormat="1" ht="16.5" customHeight="1">
      <c r="A622" s="38"/>
      <c r="B622" s="39"/>
      <c r="C622" s="205" t="s">
        <v>1080</v>
      </c>
      <c r="D622" s="205" t="s">
        <v>156</v>
      </c>
      <c r="E622" s="206" t="s">
        <v>1081</v>
      </c>
      <c r="F622" s="207" t="s">
        <v>1082</v>
      </c>
      <c r="G622" s="208" t="s">
        <v>740</v>
      </c>
      <c r="H622" s="209">
        <v>16</v>
      </c>
      <c r="I622" s="210"/>
      <c r="J622" s="211">
        <f>ROUND(I622*H622,2)</f>
        <v>0</v>
      </c>
      <c r="K622" s="207" t="s">
        <v>159</v>
      </c>
      <c r="L622" s="44"/>
      <c r="M622" s="212" t="s">
        <v>19</v>
      </c>
      <c r="N622" s="213" t="s">
        <v>45</v>
      </c>
      <c r="O622" s="84"/>
      <c r="P622" s="214">
        <f>O622*H622</f>
        <v>0</v>
      </c>
      <c r="Q622" s="214">
        <v>5E-05</v>
      </c>
      <c r="R622" s="214">
        <f>Q622*H622</f>
        <v>0.0008</v>
      </c>
      <c r="S622" s="214">
        <v>0</v>
      </c>
      <c r="T622" s="215">
        <f>S622*H622</f>
        <v>0</v>
      </c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R622" s="216" t="s">
        <v>264</v>
      </c>
      <c r="AT622" s="216" t="s">
        <v>156</v>
      </c>
      <c r="AU622" s="216" t="s">
        <v>84</v>
      </c>
      <c r="AY622" s="17" t="s">
        <v>154</v>
      </c>
      <c r="BE622" s="217">
        <f>IF(N622="základní",J622,0)</f>
        <v>0</v>
      </c>
      <c r="BF622" s="217">
        <f>IF(N622="snížená",J622,0)</f>
        <v>0</v>
      </c>
      <c r="BG622" s="217">
        <f>IF(N622="zákl. přenesená",J622,0)</f>
        <v>0</v>
      </c>
      <c r="BH622" s="217">
        <f>IF(N622="sníž. přenesená",J622,0)</f>
        <v>0</v>
      </c>
      <c r="BI622" s="217">
        <f>IF(N622="nulová",J622,0)</f>
        <v>0</v>
      </c>
      <c r="BJ622" s="17" t="s">
        <v>82</v>
      </c>
      <c r="BK622" s="217">
        <f>ROUND(I622*H622,2)</f>
        <v>0</v>
      </c>
      <c r="BL622" s="17" t="s">
        <v>264</v>
      </c>
      <c r="BM622" s="216" t="s">
        <v>1083</v>
      </c>
    </row>
    <row r="623" spans="1:47" s="2" customFormat="1" ht="12">
      <c r="A623" s="38"/>
      <c r="B623" s="39"/>
      <c r="C623" s="40"/>
      <c r="D623" s="218" t="s">
        <v>162</v>
      </c>
      <c r="E623" s="40"/>
      <c r="F623" s="219" t="s">
        <v>1084</v>
      </c>
      <c r="G623" s="40"/>
      <c r="H623" s="40"/>
      <c r="I623" s="220"/>
      <c r="J623" s="40"/>
      <c r="K623" s="40"/>
      <c r="L623" s="44"/>
      <c r="M623" s="221"/>
      <c r="N623" s="222"/>
      <c r="O623" s="84"/>
      <c r="P623" s="84"/>
      <c r="Q623" s="84"/>
      <c r="R623" s="84"/>
      <c r="S623" s="84"/>
      <c r="T623" s="85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T623" s="17" t="s">
        <v>162</v>
      </c>
      <c r="AU623" s="17" t="s">
        <v>84</v>
      </c>
    </row>
    <row r="624" spans="1:51" s="13" customFormat="1" ht="12">
      <c r="A624" s="13"/>
      <c r="B624" s="223"/>
      <c r="C624" s="224"/>
      <c r="D624" s="225" t="s">
        <v>164</v>
      </c>
      <c r="E624" s="226" t="s">
        <v>19</v>
      </c>
      <c r="F624" s="227" t="s">
        <v>1085</v>
      </c>
      <c r="G624" s="224"/>
      <c r="H624" s="228">
        <v>16</v>
      </c>
      <c r="I624" s="229"/>
      <c r="J624" s="224"/>
      <c r="K624" s="224"/>
      <c r="L624" s="230"/>
      <c r="M624" s="231"/>
      <c r="N624" s="232"/>
      <c r="O624" s="232"/>
      <c r="P624" s="232"/>
      <c r="Q624" s="232"/>
      <c r="R624" s="232"/>
      <c r="S624" s="232"/>
      <c r="T624" s="23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34" t="s">
        <v>164</v>
      </c>
      <c r="AU624" s="234" t="s">
        <v>84</v>
      </c>
      <c r="AV624" s="13" t="s">
        <v>84</v>
      </c>
      <c r="AW624" s="13" t="s">
        <v>34</v>
      </c>
      <c r="AX624" s="13" t="s">
        <v>74</v>
      </c>
      <c r="AY624" s="234" t="s">
        <v>154</v>
      </c>
    </row>
    <row r="625" spans="1:65" s="2" customFormat="1" ht="16.5" customHeight="1">
      <c r="A625" s="38"/>
      <c r="B625" s="39"/>
      <c r="C625" s="235" t="s">
        <v>1086</v>
      </c>
      <c r="D625" s="235" t="s">
        <v>272</v>
      </c>
      <c r="E625" s="236" t="s">
        <v>1087</v>
      </c>
      <c r="F625" s="237" t="s">
        <v>1088</v>
      </c>
      <c r="G625" s="238" t="s">
        <v>480</v>
      </c>
      <c r="H625" s="239">
        <v>2</v>
      </c>
      <c r="I625" s="240"/>
      <c r="J625" s="241">
        <f>ROUND(I625*H625,2)</f>
        <v>0</v>
      </c>
      <c r="K625" s="237" t="s">
        <v>19</v>
      </c>
      <c r="L625" s="242"/>
      <c r="M625" s="243" t="s">
        <v>19</v>
      </c>
      <c r="N625" s="244" t="s">
        <v>45</v>
      </c>
      <c r="O625" s="84"/>
      <c r="P625" s="214">
        <f>O625*H625</f>
        <v>0</v>
      </c>
      <c r="Q625" s="214">
        <v>0.008</v>
      </c>
      <c r="R625" s="214">
        <f>Q625*H625</f>
        <v>0.016</v>
      </c>
      <c r="S625" s="214">
        <v>0</v>
      </c>
      <c r="T625" s="215">
        <f>S625*H625</f>
        <v>0</v>
      </c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R625" s="216" t="s">
        <v>386</v>
      </c>
      <c r="AT625" s="216" t="s">
        <v>272</v>
      </c>
      <c r="AU625" s="216" t="s">
        <v>84</v>
      </c>
      <c r="AY625" s="17" t="s">
        <v>154</v>
      </c>
      <c r="BE625" s="217">
        <f>IF(N625="základní",J625,0)</f>
        <v>0</v>
      </c>
      <c r="BF625" s="217">
        <f>IF(N625="snížená",J625,0)</f>
        <v>0</v>
      </c>
      <c r="BG625" s="217">
        <f>IF(N625="zákl. přenesená",J625,0)</f>
        <v>0</v>
      </c>
      <c r="BH625" s="217">
        <f>IF(N625="sníž. přenesená",J625,0)</f>
        <v>0</v>
      </c>
      <c r="BI625" s="217">
        <f>IF(N625="nulová",J625,0)</f>
        <v>0</v>
      </c>
      <c r="BJ625" s="17" t="s">
        <v>82</v>
      </c>
      <c r="BK625" s="217">
        <f>ROUND(I625*H625,2)</f>
        <v>0</v>
      </c>
      <c r="BL625" s="17" t="s">
        <v>264</v>
      </c>
      <c r="BM625" s="216" t="s">
        <v>1089</v>
      </c>
    </row>
    <row r="626" spans="1:65" s="2" customFormat="1" ht="24.15" customHeight="1">
      <c r="A626" s="38"/>
      <c r="B626" s="39"/>
      <c r="C626" s="205" t="s">
        <v>1090</v>
      </c>
      <c r="D626" s="205" t="s">
        <v>156</v>
      </c>
      <c r="E626" s="206" t="s">
        <v>1091</v>
      </c>
      <c r="F626" s="207" t="s">
        <v>1092</v>
      </c>
      <c r="G626" s="208" t="s">
        <v>196</v>
      </c>
      <c r="H626" s="209">
        <v>3.6</v>
      </c>
      <c r="I626" s="210"/>
      <c r="J626" s="211">
        <f>ROUND(I626*H626,2)</f>
        <v>0</v>
      </c>
      <c r="K626" s="207" t="s">
        <v>159</v>
      </c>
      <c r="L626" s="44"/>
      <c r="M626" s="212" t="s">
        <v>19</v>
      </c>
      <c r="N626" s="213" t="s">
        <v>45</v>
      </c>
      <c r="O626" s="84"/>
      <c r="P626" s="214">
        <f>O626*H626</f>
        <v>0</v>
      </c>
      <c r="Q626" s="214">
        <v>0</v>
      </c>
      <c r="R626" s="214">
        <f>Q626*H626</f>
        <v>0</v>
      </c>
      <c r="S626" s="214">
        <v>0</v>
      </c>
      <c r="T626" s="215">
        <f>S626*H626</f>
        <v>0</v>
      </c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R626" s="216" t="s">
        <v>264</v>
      </c>
      <c r="AT626" s="216" t="s">
        <v>156</v>
      </c>
      <c r="AU626" s="216" t="s">
        <v>84</v>
      </c>
      <c r="AY626" s="17" t="s">
        <v>154</v>
      </c>
      <c r="BE626" s="217">
        <f>IF(N626="základní",J626,0)</f>
        <v>0</v>
      </c>
      <c r="BF626" s="217">
        <f>IF(N626="snížená",J626,0)</f>
        <v>0</v>
      </c>
      <c r="BG626" s="217">
        <f>IF(N626="zákl. přenesená",J626,0)</f>
        <v>0</v>
      </c>
      <c r="BH626" s="217">
        <f>IF(N626="sníž. přenesená",J626,0)</f>
        <v>0</v>
      </c>
      <c r="BI626" s="217">
        <f>IF(N626="nulová",J626,0)</f>
        <v>0</v>
      </c>
      <c r="BJ626" s="17" t="s">
        <v>82</v>
      </c>
      <c r="BK626" s="217">
        <f>ROUND(I626*H626,2)</f>
        <v>0</v>
      </c>
      <c r="BL626" s="17" t="s">
        <v>264</v>
      </c>
      <c r="BM626" s="216" t="s">
        <v>1093</v>
      </c>
    </row>
    <row r="627" spans="1:47" s="2" customFormat="1" ht="12">
      <c r="A627" s="38"/>
      <c r="B627" s="39"/>
      <c r="C627" s="40"/>
      <c r="D627" s="218" t="s">
        <v>162</v>
      </c>
      <c r="E627" s="40"/>
      <c r="F627" s="219" t="s">
        <v>1094</v>
      </c>
      <c r="G627" s="40"/>
      <c r="H627" s="40"/>
      <c r="I627" s="220"/>
      <c r="J627" s="40"/>
      <c r="K627" s="40"/>
      <c r="L627" s="44"/>
      <c r="M627" s="221"/>
      <c r="N627" s="222"/>
      <c r="O627" s="84"/>
      <c r="P627" s="84"/>
      <c r="Q627" s="84"/>
      <c r="R627" s="84"/>
      <c r="S627" s="84"/>
      <c r="T627" s="85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T627" s="17" t="s">
        <v>162</v>
      </c>
      <c r="AU627" s="17" t="s">
        <v>84</v>
      </c>
    </row>
    <row r="628" spans="1:51" s="13" customFormat="1" ht="12">
      <c r="A628" s="13"/>
      <c r="B628" s="223"/>
      <c r="C628" s="224"/>
      <c r="D628" s="225" t="s">
        <v>164</v>
      </c>
      <c r="E628" s="226" t="s">
        <v>19</v>
      </c>
      <c r="F628" s="227" t="s">
        <v>1095</v>
      </c>
      <c r="G628" s="224"/>
      <c r="H628" s="228">
        <v>3.6</v>
      </c>
      <c r="I628" s="229"/>
      <c r="J628" s="224"/>
      <c r="K628" s="224"/>
      <c r="L628" s="230"/>
      <c r="M628" s="231"/>
      <c r="N628" s="232"/>
      <c r="O628" s="232"/>
      <c r="P628" s="232"/>
      <c r="Q628" s="232"/>
      <c r="R628" s="232"/>
      <c r="S628" s="232"/>
      <c r="T628" s="23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34" t="s">
        <v>164</v>
      </c>
      <c r="AU628" s="234" t="s">
        <v>84</v>
      </c>
      <c r="AV628" s="13" t="s">
        <v>84</v>
      </c>
      <c r="AW628" s="13" t="s">
        <v>34</v>
      </c>
      <c r="AX628" s="13" t="s">
        <v>74</v>
      </c>
      <c r="AY628" s="234" t="s">
        <v>154</v>
      </c>
    </row>
    <row r="629" spans="1:65" s="2" customFormat="1" ht="24.15" customHeight="1">
      <c r="A629" s="38"/>
      <c r="B629" s="39"/>
      <c r="C629" s="205" t="s">
        <v>1096</v>
      </c>
      <c r="D629" s="205" t="s">
        <v>156</v>
      </c>
      <c r="E629" s="206" t="s">
        <v>1097</v>
      </c>
      <c r="F629" s="207" t="s">
        <v>1098</v>
      </c>
      <c r="G629" s="208" t="s">
        <v>93</v>
      </c>
      <c r="H629" s="209">
        <v>1.705</v>
      </c>
      <c r="I629" s="210"/>
      <c r="J629" s="211">
        <f>ROUND(I629*H629,2)</f>
        <v>0</v>
      </c>
      <c r="K629" s="207" t="s">
        <v>159</v>
      </c>
      <c r="L629" s="44"/>
      <c r="M629" s="212" t="s">
        <v>19</v>
      </c>
      <c r="N629" s="213" t="s">
        <v>45</v>
      </c>
      <c r="O629" s="84"/>
      <c r="P629" s="214">
        <f>O629*H629</f>
        <v>0</v>
      </c>
      <c r="Q629" s="214">
        <v>0.00086</v>
      </c>
      <c r="R629" s="214">
        <f>Q629*H629</f>
        <v>0.0014663</v>
      </c>
      <c r="S629" s="214">
        <v>0</v>
      </c>
      <c r="T629" s="215">
        <f>S629*H629</f>
        <v>0</v>
      </c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R629" s="216" t="s">
        <v>264</v>
      </c>
      <c r="AT629" s="216" t="s">
        <v>156</v>
      </c>
      <c r="AU629" s="216" t="s">
        <v>84</v>
      </c>
      <c r="AY629" s="17" t="s">
        <v>154</v>
      </c>
      <c r="BE629" s="217">
        <f>IF(N629="základní",J629,0)</f>
        <v>0</v>
      </c>
      <c r="BF629" s="217">
        <f>IF(N629="snížená",J629,0)</f>
        <v>0</v>
      </c>
      <c r="BG629" s="217">
        <f>IF(N629="zákl. přenesená",J629,0)</f>
        <v>0</v>
      </c>
      <c r="BH629" s="217">
        <f>IF(N629="sníž. přenesená",J629,0)</f>
        <v>0</v>
      </c>
      <c r="BI629" s="217">
        <f>IF(N629="nulová",J629,0)</f>
        <v>0</v>
      </c>
      <c r="BJ629" s="17" t="s">
        <v>82</v>
      </c>
      <c r="BK629" s="217">
        <f>ROUND(I629*H629,2)</f>
        <v>0</v>
      </c>
      <c r="BL629" s="17" t="s">
        <v>264</v>
      </c>
      <c r="BM629" s="216" t="s">
        <v>1099</v>
      </c>
    </row>
    <row r="630" spans="1:47" s="2" customFormat="1" ht="12">
      <c r="A630" s="38"/>
      <c r="B630" s="39"/>
      <c r="C630" s="40"/>
      <c r="D630" s="218" t="s">
        <v>162</v>
      </c>
      <c r="E630" s="40"/>
      <c r="F630" s="219" t="s">
        <v>1100</v>
      </c>
      <c r="G630" s="40"/>
      <c r="H630" s="40"/>
      <c r="I630" s="220"/>
      <c r="J630" s="40"/>
      <c r="K630" s="40"/>
      <c r="L630" s="44"/>
      <c r="M630" s="221"/>
      <c r="N630" s="222"/>
      <c r="O630" s="84"/>
      <c r="P630" s="84"/>
      <c r="Q630" s="84"/>
      <c r="R630" s="84"/>
      <c r="S630" s="84"/>
      <c r="T630" s="85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T630" s="17" t="s">
        <v>162</v>
      </c>
      <c r="AU630" s="17" t="s">
        <v>84</v>
      </c>
    </row>
    <row r="631" spans="1:51" s="13" customFormat="1" ht="12">
      <c r="A631" s="13"/>
      <c r="B631" s="223"/>
      <c r="C631" s="224"/>
      <c r="D631" s="225" t="s">
        <v>164</v>
      </c>
      <c r="E631" s="226" t="s">
        <v>19</v>
      </c>
      <c r="F631" s="227" t="s">
        <v>1101</v>
      </c>
      <c r="G631" s="224"/>
      <c r="H631" s="228">
        <v>1.155</v>
      </c>
      <c r="I631" s="229"/>
      <c r="J631" s="224"/>
      <c r="K631" s="224"/>
      <c r="L631" s="230"/>
      <c r="M631" s="231"/>
      <c r="N631" s="232"/>
      <c r="O631" s="232"/>
      <c r="P631" s="232"/>
      <c r="Q631" s="232"/>
      <c r="R631" s="232"/>
      <c r="S631" s="232"/>
      <c r="T631" s="23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34" t="s">
        <v>164</v>
      </c>
      <c r="AU631" s="234" t="s">
        <v>84</v>
      </c>
      <c r="AV631" s="13" t="s">
        <v>84</v>
      </c>
      <c r="AW631" s="13" t="s">
        <v>34</v>
      </c>
      <c r="AX631" s="13" t="s">
        <v>74</v>
      </c>
      <c r="AY631" s="234" t="s">
        <v>154</v>
      </c>
    </row>
    <row r="632" spans="1:51" s="13" customFormat="1" ht="12">
      <c r="A632" s="13"/>
      <c r="B632" s="223"/>
      <c r="C632" s="224"/>
      <c r="D632" s="225" t="s">
        <v>164</v>
      </c>
      <c r="E632" s="226" t="s">
        <v>19</v>
      </c>
      <c r="F632" s="227" t="s">
        <v>1102</v>
      </c>
      <c r="G632" s="224"/>
      <c r="H632" s="228">
        <v>0.55</v>
      </c>
      <c r="I632" s="229"/>
      <c r="J632" s="224"/>
      <c r="K632" s="224"/>
      <c r="L632" s="230"/>
      <c r="M632" s="231"/>
      <c r="N632" s="232"/>
      <c r="O632" s="232"/>
      <c r="P632" s="232"/>
      <c r="Q632" s="232"/>
      <c r="R632" s="232"/>
      <c r="S632" s="232"/>
      <c r="T632" s="23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34" t="s">
        <v>164</v>
      </c>
      <c r="AU632" s="234" t="s">
        <v>84</v>
      </c>
      <c r="AV632" s="13" t="s">
        <v>84</v>
      </c>
      <c r="AW632" s="13" t="s">
        <v>34</v>
      </c>
      <c r="AX632" s="13" t="s">
        <v>74</v>
      </c>
      <c r="AY632" s="234" t="s">
        <v>154</v>
      </c>
    </row>
    <row r="633" spans="1:65" s="2" customFormat="1" ht="16.5" customHeight="1">
      <c r="A633" s="38"/>
      <c r="B633" s="39"/>
      <c r="C633" s="235" t="s">
        <v>1103</v>
      </c>
      <c r="D633" s="235" t="s">
        <v>272</v>
      </c>
      <c r="E633" s="236" t="s">
        <v>1104</v>
      </c>
      <c r="F633" s="237" t="s">
        <v>1105</v>
      </c>
      <c r="G633" s="238" t="s">
        <v>93</v>
      </c>
      <c r="H633" s="239">
        <v>1.705</v>
      </c>
      <c r="I633" s="240"/>
      <c r="J633" s="241">
        <f>ROUND(I633*H633,2)</f>
        <v>0</v>
      </c>
      <c r="K633" s="237" t="s">
        <v>159</v>
      </c>
      <c r="L633" s="242"/>
      <c r="M633" s="243" t="s">
        <v>19</v>
      </c>
      <c r="N633" s="244" t="s">
        <v>45</v>
      </c>
      <c r="O633" s="84"/>
      <c r="P633" s="214">
        <f>O633*H633</f>
        <v>0</v>
      </c>
      <c r="Q633" s="214">
        <v>0.02514</v>
      </c>
      <c r="R633" s="214">
        <f>Q633*H633</f>
        <v>0.0428637</v>
      </c>
      <c r="S633" s="214">
        <v>0</v>
      </c>
      <c r="T633" s="215">
        <f>S633*H633</f>
        <v>0</v>
      </c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R633" s="216" t="s">
        <v>386</v>
      </c>
      <c r="AT633" s="216" t="s">
        <v>272</v>
      </c>
      <c r="AU633" s="216" t="s">
        <v>84</v>
      </c>
      <c r="AY633" s="17" t="s">
        <v>154</v>
      </c>
      <c r="BE633" s="217">
        <f>IF(N633="základní",J633,0)</f>
        <v>0</v>
      </c>
      <c r="BF633" s="217">
        <f>IF(N633="snížená",J633,0)</f>
        <v>0</v>
      </c>
      <c r="BG633" s="217">
        <f>IF(N633="zákl. přenesená",J633,0)</f>
        <v>0</v>
      </c>
      <c r="BH633" s="217">
        <f>IF(N633="sníž. přenesená",J633,0)</f>
        <v>0</v>
      </c>
      <c r="BI633" s="217">
        <f>IF(N633="nulová",J633,0)</f>
        <v>0</v>
      </c>
      <c r="BJ633" s="17" t="s">
        <v>82</v>
      </c>
      <c r="BK633" s="217">
        <f>ROUND(I633*H633,2)</f>
        <v>0</v>
      </c>
      <c r="BL633" s="17" t="s">
        <v>264</v>
      </c>
      <c r="BM633" s="216" t="s">
        <v>1106</v>
      </c>
    </row>
    <row r="634" spans="1:47" s="2" customFormat="1" ht="12">
      <c r="A634" s="38"/>
      <c r="B634" s="39"/>
      <c r="C634" s="40"/>
      <c r="D634" s="225" t="s">
        <v>276</v>
      </c>
      <c r="E634" s="40"/>
      <c r="F634" s="245" t="s">
        <v>1013</v>
      </c>
      <c r="G634" s="40"/>
      <c r="H634" s="40"/>
      <c r="I634" s="220"/>
      <c r="J634" s="40"/>
      <c r="K634" s="40"/>
      <c r="L634" s="44"/>
      <c r="M634" s="221"/>
      <c r="N634" s="222"/>
      <c r="O634" s="84"/>
      <c r="P634" s="84"/>
      <c r="Q634" s="84"/>
      <c r="R634" s="84"/>
      <c r="S634" s="84"/>
      <c r="T634" s="85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T634" s="17" t="s">
        <v>276</v>
      </c>
      <c r="AU634" s="17" t="s">
        <v>84</v>
      </c>
    </row>
    <row r="635" spans="1:65" s="2" customFormat="1" ht="24.15" customHeight="1">
      <c r="A635" s="38"/>
      <c r="B635" s="39"/>
      <c r="C635" s="205" t="s">
        <v>1107</v>
      </c>
      <c r="D635" s="205" t="s">
        <v>156</v>
      </c>
      <c r="E635" s="206" t="s">
        <v>1108</v>
      </c>
      <c r="F635" s="207" t="s">
        <v>1109</v>
      </c>
      <c r="G635" s="208" t="s">
        <v>93</v>
      </c>
      <c r="H635" s="209">
        <v>7.425</v>
      </c>
      <c r="I635" s="210"/>
      <c r="J635" s="211">
        <f>ROUND(I635*H635,2)</f>
        <v>0</v>
      </c>
      <c r="K635" s="207" t="s">
        <v>159</v>
      </c>
      <c r="L635" s="44"/>
      <c r="M635" s="212" t="s">
        <v>19</v>
      </c>
      <c r="N635" s="213" t="s">
        <v>45</v>
      </c>
      <c r="O635" s="84"/>
      <c r="P635" s="214">
        <f>O635*H635</f>
        <v>0</v>
      </c>
      <c r="Q635" s="214">
        <v>0.00061</v>
      </c>
      <c r="R635" s="214">
        <f>Q635*H635</f>
        <v>0.004529249999999999</v>
      </c>
      <c r="S635" s="214">
        <v>0</v>
      </c>
      <c r="T635" s="215">
        <f>S635*H635</f>
        <v>0</v>
      </c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R635" s="216" t="s">
        <v>264</v>
      </c>
      <c r="AT635" s="216" t="s">
        <v>156</v>
      </c>
      <c r="AU635" s="216" t="s">
        <v>84</v>
      </c>
      <c r="AY635" s="17" t="s">
        <v>154</v>
      </c>
      <c r="BE635" s="217">
        <f>IF(N635="základní",J635,0)</f>
        <v>0</v>
      </c>
      <c r="BF635" s="217">
        <f>IF(N635="snížená",J635,0)</f>
        <v>0</v>
      </c>
      <c r="BG635" s="217">
        <f>IF(N635="zákl. přenesená",J635,0)</f>
        <v>0</v>
      </c>
      <c r="BH635" s="217">
        <f>IF(N635="sníž. přenesená",J635,0)</f>
        <v>0</v>
      </c>
      <c r="BI635" s="217">
        <f>IF(N635="nulová",J635,0)</f>
        <v>0</v>
      </c>
      <c r="BJ635" s="17" t="s">
        <v>82</v>
      </c>
      <c r="BK635" s="217">
        <f>ROUND(I635*H635,2)</f>
        <v>0</v>
      </c>
      <c r="BL635" s="17" t="s">
        <v>264</v>
      </c>
      <c r="BM635" s="216" t="s">
        <v>1110</v>
      </c>
    </row>
    <row r="636" spans="1:47" s="2" customFormat="1" ht="12">
      <c r="A636" s="38"/>
      <c r="B636" s="39"/>
      <c r="C636" s="40"/>
      <c r="D636" s="218" t="s">
        <v>162</v>
      </c>
      <c r="E636" s="40"/>
      <c r="F636" s="219" t="s">
        <v>1111</v>
      </c>
      <c r="G636" s="40"/>
      <c r="H636" s="40"/>
      <c r="I636" s="220"/>
      <c r="J636" s="40"/>
      <c r="K636" s="40"/>
      <c r="L636" s="44"/>
      <c r="M636" s="221"/>
      <c r="N636" s="222"/>
      <c r="O636" s="84"/>
      <c r="P636" s="84"/>
      <c r="Q636" s="84"/>
      <c r="R636" s="84"/>
      <c r="S636" s="84"/>
      <c r="T636" s="85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T636" s="17" t="s">
        <v>162</v>
      </c>
      <c r="AU636" s="17" t="s">
        <v>84</v>
      </c>
    </row>
    <row r="637" spans="1:51" s="13" customFormat="1" ht="12">
      <c r="A637" s="13"/>
      <c r="B637" s="223"/>
      <c r="C637" s="224"/>
      <c r="D637" s="225" t="s">
        <v>164</v>
      </c>
      <c r="E637" s="226" t="s">
        <v>19</v>
      </c>
      <c r="F637" s="227" t="s">
        <v>1112</v>
      </c>
      <c r="G637" s="224"/>
      <c r="H637" s="228">
        <v>7.425</v>
      </c>
      <c r="I637" s="229"/>
      <c r="J637" s="224"/>
      <c r="K637" s="224"/>
      <c r="L637" s="230"/>
      <c r="M637" s="231"/>
      <c r="N637" s="232"/>
      <c r="O637" s="232"/>
      <c r="P637" s="232"/>
      <c r="Q637" s="232"/>
      <c r="R637" s="232"/>
      <c r="S637" s="232"/>
      <c r="T637" s="23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34" t="s">
        <v>164</v>
      </c>
      <c r="AU637" s="234" t="s">
        <v>84</v>
      </c>
      <c r="AV637" s="13" t="s">
        <v>84</v>
      </c>
      <c r="AW637" s="13" t="s">
        <v>34</v>
      </c>
      <c r="AX637" s="13" t="s">
        <v>74</v>
      </c>
      <c r="AY637" s="234" t="s">
        <v>154</v>
      </c>
    </row>
    <row r="638" spans="1:65" s="2" customFormat="1" ht="16.5" customHeight="1">
      <c r="A638" s="38"/>
      <c r="B638" s="39"/>
      <c r="C638" s="235" t="s">
        <v>1113</v>
      </c>
      <c r="D638" s="235" t="s">
        <v>272</v>
      </c>
      <c r="E638" s="236" t="s">
        <v>1104</v>
      </c>
      <c r="F638" s="237" t="s">
        <v>1105</v>
      </c>
      <c r="G638" s="238" t="s">
        <v>93</v>
      </c>
      <c r="H638" s="239">
        <v>7.425</v>
      </c>
      <c r="I638" s="240"/>
      <c r="J638" s="241">
        <f>ROUND(I638*H638,2)</f>
        <v>0</v>
      </c>
      <c r="K638" s="237" t="s">
        <v>159</v>
      </c>
      <c r="L638" s="242"/>
      <c r="M638" s="243" t="s">
        <v>19</v>
      </c>
      <c r="N638" s="244" t="s">
        <v>45</v>
      </c>
      <c r="O638" s="84"/>
      <c r="P638" s="214">
        <f>O638*H638</f>
        <v>0</v>
      </c>
      <c r="Q638" s="214">
        <v>0.02514</v>
      </c>
      <c r="R638" s="214">
        <f>Q638*H638</f>
        <v>0.18666449999999998</v>
      </c>
      <c r="S638" s="214">
        <v>0</v>
      </c>
      <c r="T638" s="215">
        <f>S638*H638</f>
        <v>0</v>
      </c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R638" s="216" t="s">
        <v>386</v>
      </c>
      <c r="AT638" s="216" t="s">
        <v>272</v>
      </c>
      <c r="AU638" s="216" t="s">
        <v>84</v>
      </c>
      <c r="AY638" s="17" t="s">
        <v>154</v>
      </c>
      <c r="BE638" s="217">
        <f>IF(N638="základní",J638,0)</f>
        <v>0</v>
      </c>
      <c r="BF638" s="217">
        <f>IF(N638="snížená",J638,0)</f>
        <v>0</v>
      </c>
      <c r="BG638" s="217">
        <f>IF(N638="zákl. přenesená",J638,0)</f>
        <v>0</v>
      </c>
      <c r="BH638" s="217">
        <f>IF(N638="sníž. přenesená",J638,0)</f>
        <v>0</v>
      </c>
      <c r="BI638" s="217">
        <f>IF(N638="nulová",J638,0)</f>
        <v>0</v>
      </c>
      <c r="BJ638" s="17" t="s">
        <v>82</v>
      </c>
      <c r="BK638" s="217">
        <f>ROUND(I638*H638,2)</f>
        <v>0</v>
      </c>
      <c r="BL638" s="17" t="s">
        <v>264</v>
      </c>
      <c r="BM638" s="216" t="s">
        <v>1114</v>
      </c>
    </row>
    <row r="639" spans="1:47" s="2" customFormat="1" ht="12">
      <c r="A639" s="38"/>
      <c r="B639" s="39"/>
      <c r="C639" s="40"/>
      <c r="D639" s="225" t="s">
        <v>276</v>
      </c>
      <c r="E639" s="40"/>
      <c r="F639" s="245" t="s">
        <v>1013</v>
      </c>
      <c r="G639" s="40"/>
      <c r="H639" s="40"/>
      <c r="I639" s="220"/>
      <c r="J639" s="40"/>
      <c r="K639" s="40"/>
      <c r="L639" s="44"/>
      <c r="M639" s="221"/>
      <c r="N639" s="222"/>
      <c r="O639" s="84"/>
      <c r="P639" s="84"/>
      <c r="Q639" s="84"/>
      <c r="R639" s="84"/>
      <c r="S639" s="84"/>
      <c r="T639" s="85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T639" s="17" t="s">
        <v>276</v>
      </c>
      <c r="AU639" s="17" t="s">
        <v>84</v>
      </c>
    </row>
    <row r="640" spans="1:65" s="2" customFormat="1" ht="24.15" customHeight="1">
      <c r="A640" s="38"/>
      <c r="B640" s="39"/>
      <c r="C640" s="205" t="s">
        <v>1115</v>
      </c>
      <c r="D640" s="205" t="s">
        <v>156</v>
      </c>
      <c r="E640" s="206" t="s">
        <v>1116</v>
      </c>
      <c r="F640" s="207" t="s">
        <v>1117</v>
      </c>
      <c r="G640" s="208" t="s">
        <v>196</v>
      </c>
      <c r="H640" s="209">
        <v>56.3</v>
      </c>
      <c r="I640" s="210"/>
      <c r="J640" s="211">
        <f>ROUND(I640*H640,2)</f>
        <v>0</v>
      </c>
      <c r="K640" s="207" t="s">
        <v>159</v>
      </c>
      <c r="L640" s="44"/>
      <c r="M640" s="212" t="s">
        <v>19</v>
      </c>
      <c r="N640" s="213" t="s">
        <v>45</v>
      </c>
      <c r="O640" s="84"/>
      <c r="P640" s="214">
        <f>O640*H640</f>
        <v>0</v>
      </c>
      <c r="Q640" s="214">
        <v>6E-05</v>
      </c>
      <c r="R640" s="214">
        <f>Q640*H640</f>
        <v>0.003378</v>
      </c>
      <c r="S640" s="214">
        <v>0</v>
      </c>
      <c r="T640" s="215">
        <f>S640*H640</f>
        <v>0</v>
      </c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R640" s="216" t="s">
        <v>264</v>
      </c>
      <c r="AT640" s="216" t="s">
        <v>156</v>
      </c>
      <c r="AU640" s="216" t="s">
        <v>84</v>
      </c>
      <c r="AY640" s="17" t="s">
        <v>154</v>
      </c>
      <c r="BE640" s="217">
        <f>IF(N640="základní",J640,0)</f>
        <v>0</v>
      </c>
      <c r="BF640" s="217">
        <f>IF(N640="snížená",J640,0)</f>
        <v>0</v>
      </c>
      <c r="BG640" s="217">
        <f>IF(N640="zákl. přenesená",J640,0)</f>
        <v>0</v>
      </c>
      <c r="BH640" s="217">
        <f>IF(N640="sníž. přenesená",J640,0)</f>
        <v>0</v>
      </c>
      <c r="BI640" s="217">
        <f>IF(N640="nulová",J640,0)</f>
        <v>0</v>
      </c>
      <c r="BJ640" s="17" t="s">
        <v>82</v>
      </c>
      <c r="BK640" s="217">
        <f>ROUND(I640*H640,2)</f>
        <v>0</v>
      </c>
      <c r="BL640" s="17" t="s">
        <v>264</v>
      </c>
      <c r="BM640" s="216" t="s">
        <v>1118</v>
      </c>
    </row>
    <row r="641" spans="1:47" s="2" customFormat="1" ht="12">
      <c r="A641" s="38"/>
      <c r="B641" s="39"/>
      <c r="C641" s="40"/>
      <c r="D641" s="218" t="s">
        <v>162</v>
      </c>
      <c r="E641" s="40"/>
      <c r="F641" s="219" t="s">
        <v>1119</v>
      </c>
      <c r="G641" s="40"/>
      <c r="H641" s="40"/>
      <c r="I641" s="220"/>
      <c r="J641" s="40"/>
      <c r="K641" s="40"/>
      <c r="L641" s="44"/>
      <c r="M641" s="221"/>
      <c r="N641" s="222"/>
      <c r="O641" s="84"/>
      <c r="P641" s="84"/>
      <c r="Q641" s="84"/>
      <c r="R641" s="84"/>
      <c r="S641" s="84"/>
      <c r="T641" s="85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T641" s="17" t="s">
        <v>162</v>
      </c>
      <c r="AU641" s="17" t="s">
        <v>84</v>
      </c>
    </row>
    <row r="642" spans="1:51" s="13" customFormat="1" ht="12">
      <c r="A642" s="13"/>
      <c r="B642" s="223"/>
      <c r="C642" s="224"/>
      <c r="D642" s="225" t="s">
        <v>164</v>
      </c>
      <c r="E642" s="226" t="s">
        <v>19</v>
      </c>
      <c r="F642" s="227" t="s">
        <v>1120</v>
      </c>
      <c r="G642" s="224"/>
      <c r="H642" s="228">
        <v>7.5</v>
      </c>
      <c r="I642" s="229"/>
      <c r="J642" s="224"/>
      <c r="K642" s="224"/>
      <c r="L642" s="230"/>
      <c r="M642" s="231"/>
      <c r="N642" s="232"/>
      <c r="O642" s="232"/>
      <c r="P642" s="232"/>
      <c r="Q642" s="232"/>
      <c r="R642" s="232"/>
      <c r="S642" s="232"/>
      <c r="T642" s="23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34" t="s">
        <v>164</v>
      </c>
      <c r="AU642" s="234" t="s">
        <v>84</v>
      </c>
      <c r="AV642" s="13" t="s">
        <v>84</v>
      </c>
      <c r="AW642" s="13" t="s">
        <v>34</v>
      </c>
      <c r="AX642" s="13" t="s">
        <v>74</v>
      </c>
      <c r="AY642" s="234" t="s">
        <v>154</v>
      </c>
    </row>
    <row r="643" spans="1:51" s="13" customFormat="1" ht="12">
      <c r="A643" s="13"/>
      <c r="B643" s="223"/>
      <c r="C643" s="224"/>
      <c r="D643" s="225" t="s">
        <v>164</v>
      </c>
      <c r="E643" s="226" t="s">
        <v>19</v>
      </c>
      <c r="F643" s="227" t="s">
        <v>1121</v>
      </c>
      <c r="G643" s="224"/>
      <c r="H643" s="228">
        <v>36.9</v>
      </c>
      <c r="I643" s="229"/>
      <c r="J643" s="224"/>
      <c r="K643" s="224"/>
      <c r="L643" s="230"/>
      <c r="M643" s="231"/>
      <c r="N643" s="232"/>
      <c r="O643" s="232"/>
      <c r="P643" s="232"/>
      <c r="Q643" s="232"/>
      <c r="R643" s="232"/>
      <c r="S643" s="232"/>
      <c r="T643" s="23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34" t="s">
        <v>164</v>
      </c>
      <c r="AU643" s="234" t="s">
        <v>84</v>
      </c>
      <c r="AV643" s="13" t="s">
        <v>84</v>
      </c>
      <c r="AW643" s="13" t="s">
        <v>34</v>
      </c>
      <c r="AX643" s="13" t="s">
        <v>74</v>
      </c>
      <c r="AY643" s="234" t="s">
        <v>154</v>
      </c>
    </row>
    <row r="644" spans="1:51" s="13" customFormat="1" ht="12">
      <c r="A644" s="13"/>
      <c r="B644" s="223"/>
      <c r="C644" s="224"/>
      <c r="D644" s="225" t="s">
        <v>164</v>
      </c>
      <c r="E644" s="226" t="s">
        <v>19</v>
      </c>
      <c r="F644" s="227" t="s">
        <v>1122</v>
      </c>
      <c r="G644" s="224"/>
      <c r="H644" s="228">
        <v>3.1</v>
      </c>
      <c r="I644" s="229"/>
      <c r="J644" s="224"/>
      <c r="K644" s="224"/>
      <c r="L644" s="230"/>
      <c r="M644" s="231"/>
      <c r="N644" s="232"/>
      <c r="O644" s="232"/>
      <c r="P644" s="232"/>
      <c r="Q644" s="232"/>
      <c r="R644" s="232"/>
      <c r="S644" s="232"/>
      <c r="T644" s="23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34" t="s">
        <v>164</v>
      </c>
      <c r="AU644" s="234" t="s">
        <v>84</v>
      </c>
      <c r="AV644" s="13" t="s">
        <v>84</v>
      </c>
      <c r="AW644" s="13" t="s">
        <v>34</v>
      </c>
      <c r="AX644" s="13" t="s">
        <v>74</v>
      </c>
      <c r="AY644" s="234" t="s">
        <v>154</v>
      </c>
    </row>
    <row r="645" spans="1:51" s="13" customFormat="1" ht="12">
      <c r="A645" s="13"/>
      <c r="B645" s="223"/>
      <c r="C645" s="224"/>
      <c r="D645" s="225" t="s">
        <v>164</v>
      </c>
      <c r="E645" s="226" t="s">
        <v>19</v>
      </c>
      <c r="F645" s="227" t="s">
        <v>1123</v>
      </c>
      <c r="G645" s="224"/>
      <c r="H645" s="228">
        <v>8.8</v>
      </c>
      <c r="I645" s="229"/>
      <c r="J645" s="224"/>
      <c r="K645" s="224"/>
      <c r="L645" s="230"/>
      <c r="M645" s="231"/>
      <c r="N645" s="232"/>
      <c r="O645" s="232"/>
      <c r="P645" s="232"/>
      <c r="Q645" s="232"/>
      <c r="R645" s="232"/>
      <c r="S645" s="232"/>
      <c r="T645" s="23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34" t="s">
        <v>164</v>
      </c>
      <c r="AU645" s="234" t="s">
        <v>84</v>
      </c>
      <c r="AV645" s="13" t="s">
        <v>84</v>
      </c>
      <c r="AW645" s="13" t="s">
        <v>34</v>
      </c>
      <c r="AX645" s="13" t="s">
        <v>74</v>
      </c>
      <c r="AY645" s="234" t="s">
        <v>154</v>
      </c>
    </row>
    <row r="646" spans="1:65" s="2" customFormat="1" ht="24.15" customHeight="1">
      <c r="A646" s="38"/>
      <c r="B646" s="39"/>
      <c r="C646" s="205" t="s">
        <v>1124</v>
      </c>
      <c r="D646" s="205" t="s">
        <v>156</v>
      </c>
      <c r="E646" s="206" t="s">
        <v>1125</v>
      </c>
      <c r="F646" s="207" t="s">
        <v>1126</v>
      </c>
      <c r="G646" s="208" t="s">
        <v>196</v>
      </c>
      <c r="H646" s="209">
        <v>56.3</v>
      </c>
      <c r="I646" s="210"/>
      <c r="J646" s="211">
        <f>ROUND(I646*H646,2)</f>
        <v>0</v>
      </c>
      <c r="K646" s="207" t="s">
        <v>159</v>
      </c>
      <c r="L646" s="44"/>
      <c r="M646" s="212" t="s">
        <v>19</v>
      </c>
      <c r="N646" s="213" t="s">
        <v>45</v>
      </c>
      <c r="O646" s="84"/>
      <c r="P646" s="214">
        <f>O646*H646</f>
        <v>0</v>
      </c>
      <c r="Q646" s="214">
        <v>5E-05</v>
      </c>
      <c r="R646" s="214">
        <f>Q646*H646</f>
        <v>0.002815</v>
      </c>
      <c r="S646" s="214">
        <v>0</v>
      </c>
      <c r="T646" s="215">
        <f>S646*H646</f>
        <v>0</v>
      </c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R646" s="216" t="s">
        <v>264</v>
      </c>
      <c r="AT646" s="216" t="s">
        <v>156</v>
      </c>
      <c r="AU646" s="216" t="s">
        <v>84</v>
      </c>
      <c r="AY646" s="17" t="s">
        <v>154</v>
      </c>
      <c r="BE646" s="217">
        <f>IF(N646="základní",J646,0)</f>
        <v>0</v>
      </c>
      <c r="BF646" s="217">
        <f>IF(N646="snížená",J646,0)</f>
        <v>0</v>
      </c>
      <c r="BG646" s="217">
        <f>IF(N646="zákl. přenesená",J646,0)</f>
        <v>0</v>
      </c>
      <c r="BH646" s="217">
        <f>IF(N646="sníž. přenesená",J646,0)</f>
        <v>0</v>
      </c>
      <c r="BI646" s="217">
        <f>IF(N646="nulová",J646,0)</f>
        <v>0</v>
      </c>
      <c r="BJ646" s="17" t="s">
        <v>82</v>
      </c>
      <c r="BK646" s="217">
        <f>ROUND(I646*H646,2)</f>
        <v>0</v>
      </c>
      <c r="BL646" s="17" t="s">
        <v>264</v>
      </c>
      <c r="BM646" s="216" t="s">
        <v>1127</v>
      </c>
    </row>
    <row r="647" spans="1:47" s="2" customFormat="1" ht="12">
      <c r="A647" s="38"/>
      <c r="B647" s="39"/>
      <c r="C647" s="40"/>
      <c r="D647" s="218" t="s">
        <v>162</v>
      </c>
      <c r="E647" s="40"/>
      <c r="F647" s="219" t="s">
        <v>1128</v>
      </c>
      <c r="G647" s="40"/>
      <c r="H647" s="40"/>
      <c r="I647" s="220"/>
      <c r="J647" s="40"/>
      <c r="K647" s="40"/>
      <c r="L647" s="44"/>
      <c r="M647" s="221"/>
      <c r="N647" s="222"/>
      <c r="O647" s="84"/>
      <c r="P647" s="84"/>
      <c r="Q647" s="84"/>
      <c r="R647" s="84"/>
      <c r="S647" s="84"/>
      <c r="T647" s="85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T647" s="17" t="s">
        <v>162</v>
      </c>
      <c r="AU647" s="17" t="s">
        <v>84</v>
      </c>
    </row>
    <row r="648" spans="1:65" s="2" customFormat="1" ht="16.5" customHeight="1">
      <c r="A648" s="38"/>
      <c r="B648" s="39"/>
      <c r="C648" s="205" t="s">
        <v>1129</v>
      </c>
      <c r="D648" s="205" t="s">
        <v>156</v>
      </c>
      <c r="E648" s="206" t="s">
        <v>1130</v>
      </c>
      <c r="F648" s="207" t="s">
        <v>1131</v>
      </c>
      <c r="G648" s="208" t="s">
        <v>480</v>
      </c>
      <c r="H648" s="209">
        <v>3</v>
      </c>
      <c r="I648" s="210"/>
      <c r="J648" s="211">
        <f>ROUND(I648*H648,2)</f>
        <v>0</v>
      </c>
      <c r="K648" s="207" t="s">
        <v>159</v>
      </c>
      <c r="L648" s="44"/>
      <c r="M648" s="212" t="s">
        <v>19</v>
      </c>
      <c r="N648" s="213" t="s">
        <v>45</v>
      </c>
      <c r="O648" s="84"/>
      <c r="P648" s="214">
        <f>O648*H648</f>
        <v>0</v>
      </c>
      <c r="Q648" s="214">
        <v>0</v>
      </c>
      <c r="R648" s="214">
        <f>Q648*H648</f>
        <v>0</v>
      </c>
      <c r="S648" s="214">
        <v>0.0004</v>
      </c>
      <c r="T648" s="215">
        <f>S648*H648</f>
        <v>0.0012000000000000001</v>
      </c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R648" s="216" t="s">
        <v>264</v>
      </c>
      <c r="AT648" s="216" t="s">
        <v>156</v>
      </c>
      <c r="AU648" s="216" t="s">
        <v>84</v>
      </c>
      <c r="AY648" s="17" t="s">
        <v>154</v>
      </c>
      <c r="BE648" s="217">
        <f>IF(N648="základní",J648,0)</f>
        <v>0</v>
      </c>
      <c r="BF648" s="217">
        <f>IF(N648="snížená",J648,0)</f>
        <v>0</v>
      </c>
      <c r="BG648" s="217">
        <f>IF(N648="zákl. přenesená",J648,0)</f>
        <v>0</v>
      </c>
      <c r="BH648" s="217">
        <f>IF(N648="sníž. přenesená",J648,0)</f>
        <v>0</v>
      </c>
      <c r="BI648" s="217">
        <f>IF(N648="nulová",J648,0)</f>
        <v>0</v>
      </c>
      <c r="BJ648" s="17" t="s">
        <v>82</v>
      </c>
      <c r="BK648" s="217">
        <f>ROUND(I648*H648,2)</f>
        <v>0</v>
      </c>
      <c r="BL648" s="17" t="s">
        <v>264</v>
      </c>
      <c r="BM648" s="216" t="s">
        <v>1132</v>
      </c>
    </row>
    <row r="649" spans="1:47" s="2" customFormat="1" ht="12">
      <c r="A649" s="38"/>
      <c r="B649" s="39"/>
      <c r="C649" s="40"/>
      <c r="D649" s="218" t="s">
        <v>162</v>
      </c>
      <c r="E649" s="40"/>
      <c r="F649" s="219" t="s">
        <v>1133</v>
      </c>
      <c r="G649" s="40"/>
      <c r="H649" s="40"/>
      <c r="I649" s="220"/>
      <c r="J649" s="40"/>
      <c r="K649" s="40"/>
      <c r="L649" s="44"/>
      <c r="M649" s="221"/>
      <c r="N649" s="222"/>
      <c r="O649" s="84"/>
      <c r="P649" s="84"/>
      <c r="Q649" s="84"/>
      <c r="R649" s="84"/>
      <c r="S649" s="84"/>
      <c r="T649" s="85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T649" s="17" t="s">
        <v>162</v>
      </c>
      <c r="AU649" s="17" t="s">
        <v>84</v>
      </c>
    </row>
    <row r="650" spans="1:65" s="2" customFormat="1" ht="16.5" customHeight="1">
      <c r="A650" s="38"/>
      <c r="B650" s="39"/>
      <c r="C650" s="205" t="s">
        <v>1134</v>
      </c>
      <c r="D650" s="205" t="s">
        <v>156</v>
      </c>
      <c r="E650" s="206" t="s">
        <v>1135</v>
      </c>
      <c r="F650" s="207" t="s">
        <v>1136</v>
      </c>
      <c r="G650" s="208" t="s">
        <v>480</v>
      </c>
      <c r="H650" s="209">
        <v>1</v>
      </c>
      <c r="I650" s="210"/>
      <c r="J650" s="211">
        <f>ROUND(I650*H650,2)</f>
        <v>0</v>
      </c>
      <c r="K650" s="207" t="s">
        <v>159</v>
      </c>
      <c r="L650" s="44"/>
      <c r="M650" s="212" t="s">
        <v>19</v>
      </c>
      <c r="N650" s="213" t="s">
        <v>45</v>
      </c>
      <c r="O650" s="84"/>
      <c r="P650" s="214">
        <f>O650*H650</f>
        <v>0</v>
      </c>
      <c r="Q650" s="214">
        <v>0</v>
      </c>
      <c r="R650" s="214">
        <f>Q650*H650</f>
        <v>0</v>
      </c>
      <c r="S650" s="214">
        <v>0.003</v>
      </c>
      <c r="T650" s="215">
        <f>S650*H650</f>
        <v>0.003</v>
      </c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R650" s="216" t="s">
        <v>264</v>
      </c>
      <c r="AT650" s="216" t="s">
        <v>156</v>
      </c>
      <c r="AU650" s="216" t="s">
        <v>84</v>
      </c>
      <c r="AY650" s="17" t="s">
        <v>154</v>
      </c>
      <c r="BE650" s="217">
        <f>IF(N650="základní",J650,0)</f>
        <v>0</v>
      </c>
      <c r="BF650" s="217">
        <f>IF(N650="snížená",J650,0)</f>
        <v>0</v>
      </c>
      <c r="BG650" s="217">
        <f>IF(N650="zákl. přenesená",J650,0)</f>
        <v>0</v>
      </c>
      <c r="BH650" s="217">
        <f>IF(N650="sníž. přenesená",J650,0)</f>
        <v>0</v>
      </c>
      <c r="BI650" s="217">
        <f>IF(N650="nulová",J650,0)</f>
        <v>0</v>
      </c>
      <c r="BJ650" s="17" t="s">
        <v>82</v>
      </c>
      <c r="BK650" s="217">
        <f>ROUND(I650*H650,2)</f>
        <v>0</v>
      </c>
      <c r="BL650" s="17" t="s">
        <v>264</v>
      </c>
      <c r="BM650" s="216" t="s">
        <v>1137</v>
      </c>
    </row>
    <row r="651" spans="1:47" s="2" customFormat="1" ht="12">
      <c r="A651" s="38"/>
      <c r="B651" s="39"/>
      <c r="C651" s="40"/>
      <c r="D651" s="218" t="s">
        <v>162</v>
      </c>
      <c r="E651" s="40"/>
      <c r="F651" s="219" t="s">
        <v>1138</v>
      </c>
      <c r="G651" s="40"/>
      <c r="H651" s="40"/>
      <c r="I651" s="220"/>
      <c r="J651" s="40"/>
      <c r="K651" s="40"/>
      <c r="L651" s="44"/>
      <c r="M651" s="221"/>
      <c r="N651" s="222"/>
      <c r="O651" s="84"/>
      <c r="P651" s="84"/>
      <c r="Q651" s="84"/>
      <c r="R651" s="84"/>
      <c r="S651" s="84"/>
      <c r="T651" s="85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T651" s="17" t="s">
        <v>162</v>
      </c>
      <c r="AU651" s="17" t="s">
        <v>84</v>
      </c>
    </row>
    <row r="652" spans="1:65" s="2" customFormat="1" ht="24.15" customHeight="1">
      <c r="A652" s="38"/>
      <c r="B652" s="39"/>
      <c r="C652" s="205" t="s">
        <v>1139</v>
      </c>
      <c r="D652" s="205" t="s">
        <v>156</v>
      </c>
      <c r="E652" s="206" t="s">
        <v>1140</v>
      </c>
      <c r="F652" s="207" t="s">
        <v>1141</v>
      </c>
      <c r="G652" s="208" t="s">
        <v>480</v>
      </c>
      <c r="H652" s="209">
        <v>1</v>
      </c>
      <c r="I652" s="210"/>
      <c r="J652" s="211">
        <f>ROUND(I652*H652,2)</f>
        <v>0</v>
      </c>
      <c r="K652" s="207" t="s">
        <v>19</v>
      </c>
      <c r="L652" s="44"/>
      <c r="M652" s="212" t="s">
        <v>19</v>
      </c>
      <c r="N652" s="213" t="s">
        <v>45</v>
      </c>
      <c r="O652" s="84"/>
      <c r="P652" s="214">
        <f>O652*H652</f>
        <v>0</v>
      </c>
      <c r="Q652" s="214">
        <v>0</v>
      </c>
      <c r="R652" s="214">
        <f>Q652*H652</f>
        <v>0</v>
      </c>
      <c r="S652" s="214">
        <v>0</v>
      </c>
      <c r="T652" s="215">
        <f>S652*H652</f>
        <v>0</v>
      </c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R652" s="216" t="s">
        <v>264</v>
      </c>
      <c r="AT652" s="216" t="s">
        <v>156</v>
      </c>
      <c r="AU652" s="216" t="s">
        <v>84</v>
      </c>
      <c r="AY652" s="17" t="s">
        <v>154</v>
      </c>
      <c r="BE652" s="217">
        <f>IF(N652="základní",J652,0)</f>
        <v>0</v>
      </c>
      <c r="BF652" s="217">
        <f>IF(N652="snížená",J652,0)</f>
        <v>0</v>
      </c>
      <c r="BG652" s="217">
        <f>IF(N652="zákl. přenesená",J652,0)</f>
        <v>0</v>
      </c>
      <c r="BH652" s="217">
        <f>IF(N652="sníž. přenesená",J652,0)</f>
        <v>0</v>
      </c>
      <c r="BI652" s="217">
        <f>IF(N652="nulová",J652,0)</f>
        <v>0</v>
      </c>
      <c r="BJ652" s="17" t="s">
        <v>82</v>
      </c>
      <c r="BK652" s="217">
        <f>ROUND(I652*H652,2)</f>
        <v>0</v>
      </c>
      <c r="BL652" s="17" t="s">
        <v>264</v>
      </c>
      <c r="BM652" s="216" t="s">
        <v>1142</v>
      </c>
    </row>
    <row r="653" spans="1:65" s="2" customFormat="1" ht="16.5" customHeight="1">
      <c r="A653" s="38"/>
      <c r="B653" s="39"/>
      <c r="C653" s="205" t="s">
        <v>1143</v>
      </c>
      <c r="D653" s="205" t="s">
        <v>156</v>
      </c>
      <c r="E653" s="206" t="s">
        <v>1144</v>
      </c>
      <c r="F653" s="207" t="s">
        <v>1145</v>
      </c>
      <c r="G653" s="208" t="s">
        <v>480</v>
      </c>
      <c r="H653" s="209">
        <v>1</v>
      </c>
      <c r="I653" s="210"/>
      <c r="J653" s="211">
        <f>ROUND(I653*H653,2)</f>
        <v>0</v>
      </c>
      <c r="K653" s="207" t="s">
        <v>19</v>
      </c>
      <c r="L653" s="44"/>
      <c r="M653" s="212" t="s">
        <v>19</v>
      </c>
      <c r="N653" s="213" t="s">
        <v>45</v>
      </c>
      <c r="O653" s="84"/>
      <c r="P653" s="214">
        <f>O653*H653</f>
        <v>0</v>
      </c>
      <c r="Q653" s="214">
        <v>0</v>
      </c>
      <c r="R653" s="214">
        <f>Q653*H653</f>
        <v>0</v>
      </c>
      <c r="S653" s="214">
        <v>0</v>
      </c>
      <c r="T653" s="215">
        <f>S653*H653</f>
        <v>0</v>
      </c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R653" s="216" t="s">
        <v>264</v>
      </c>
      <c r="AT653" s="216" t="s">
        <v>156</v>
      </c>
      <c r="AU653" s="216" t="s">
        <v>84</v>
      </c>
      <c r="AY653" s="17" t="s">
        <v>154</v>
      </c>
      <c r="BE653" s="217">
        <f>IF(N653="základní",J653,0)</f>
        <v>0</v>
      </c>
      <c r="BF653" s="217">
        <f>IF(N653="snížená",J653,0)</f>
        <v>0</v>
      </c>
      <c r="BG653" s="217">
        <f>IF(N653="zákl. přenesená",J653,0)</f>
        <v>0</v>
      </c>
      <c r="BH653" s="217">
        <f>IF(N653="sníž. přenesená",J653,0)</f>
        <v>0</v>
      </c>
      <c r="BI653" s="217">
        <f>IF(N653="nulová",J653,0)</f>
        <v>0</v>
      </c>
      <c r="BJ653" s="17" t="s">
        <v>82</v>
      </c>
      <c r="BK653" s="217">
        <f>ROUND(I653*H653,2)</f>
        <v>0</v>
      </c>
      <c r="BL653" s="17" t="s">
        <v>264</v>
      </c>
      <c r="BM653" s="216" t="s">
        <v>1146</v>
      </c>
    </row>
    <row r="654" spans="1:65" s="2" customFormat="1" ht="16.5" customHeight="1">
      <c r="A654" s="38"/>
      <c r="B654" s="39"/>
      <c r="C654" s="205" t="s">
        <v>1147</v>
      </c>
      <c r="D654" s="205" t="s">
        <v>156</v>
      </c>
      <c r="E654" s="206" t="s">
        <v>1148</v>
      </c>
      <c r="F654" s="207" t="s">
        <v>1149</v>
      </c>
      <c r="G654" s="208" t="s">
        <v>480</v>
      </c>
      <c r="H654" s="209">
        <v>1</v>
      </c>
      <c r="I654" s="210"/>
      <c r="J654" s="211">
        <f>ROUND(I654*H654,2)</f>
        <v>0</v>
      </c>
      <c r="K654" s="207" t="s">
        <v>19</v>
      </c>
      <c r="L654" s="44"/>
      <c r="M654" s="212" t="s">
        <v>19</v>
      </c>
      <c r="N654" s="213" t="s">
        <v>45</v>
      </c>
      <c r="O654" s="84"/>
      <c r="P654" s="214">
        <f>O654*H654</f>
        <v>0</v>
      </c>
      <c r="Q654" s="214">
        <v>0</v>
      </c>
      <c r="R654" s="214">
        <f>Q654*H654</f>
        <v>0</v>
      </c>
      <c r="S654" s="214">
        <v>0</v>
      </c>
      <c r="T654" s="215">
        <f>S654*H654</f>
        <v>0</v>
      </c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R654" s="216" t="s">
        <v>264</v>
      </c>
      <c r="AT654" s="216" t="s">
        <v>156</v>
      </c>
      <c r="AU654" s="216" t="s">
        <v>84</v>
      </c>
      <c r="AY654" s="17" t="s">
        <v>154</v>
      </c>
      <c r="BE654" s="217">
        <f>IF(N654="základní",J654,0)</f>
        <v>0</v>
      </c>
      <c r="BF654" s="217">
        <f>IF(N654="snížená",J654,0)</f>
        <v>0</v>
      </c>
      <c r="BG654" s="217">
        <f>IF(N654="zákl. přenesená",J654,0)</f>
        <v>0</v>
      </c>
      <c r="BH654" s="217">
        <f>IF(N654="sníž. přenesená",J654,0)</f>
        <v>0</v>
      </c>
      <c r="BI654" s="217">
        <f>IF(N654="nulová",J654,0)</f>
        <v>0</v>
      </c>
      <c r="BJ654" s="17" t="s">
        <v>82</v>
      </c>
      <c r="BK654" s="217">
        <f>ROUND(I654*H654,2)</f>
        <v>0</v>
      </c>
      <c r="BL654" s="17" t="s">
        <v>264</v>
      </c>
      <c r="BM654" s="216" t="s">
        <v>1150</v>
      </c>
    </row>
    <row r="655" spans="1:65" s="2" customFormat="1" ht="24.15" customHeight="1">
      <c r="A655" s="38"/>
      <c r="B655" s="39"/>
      <c r="C655" s="205" t="s">
        <v>1151</v>
      </c>
      <c r="D655" s="205" t="s">
        <v>156</v>
      </c>
      <c r="E655" s="206" t="s">
        <v>1152</v>
      </c>
      <c r="F655" s="207" t="s">
        <v>1153</v>
      </c>
      <c r="G655" s="208" t="s">
        <v>233</v>
      </c>
      <c r="H655" s="209">
        <v>0.747</v>
      </c>
      <c r="I655" s="210"/>
      <c r="J655" s="211">
        <f>ROUND(I655*H655,2)</f>
        <v>0</v>
      </c>
      <c r="K655" s="207" t="s">
        <v>159</v>
      </c>
      <c r="L655" s="44"/>
      <c r="M655" s="212" t="s">
        <v>19</v>
      </c>
      <c r="N655" s="213" t="s">
        <v>45</v>
      </c>
      <c r="O655" s="84"/>
      <c r="P655" s="214">
        <f>O655*H655</f>
        <v>0</v>
      </c>
      <c r="Q655" s="214">
        <v>0</v>
      </c>
      <c r="R655" s="214">
        <f>Q655*H655</f>
        <v>0</v>
      </c>
      <c r="S655" s="214">
        <v>0</v>
      </c>
      <c r="T655" s="215">
        <f>S655*H655</f>
        <v>0</v>
      </c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R655" s="216" t="s">
        <v>264</v>
      </c>
      <c r="AT655" s="216" t="s">
        <v>156</v>
      </c>
      <c r="AU655" s="216" t="s">
        <v>84</v>
      </c>
      <c r="AY655" s="17" t="s">
        <v>154</v>
      </c>
      <c r="BE655" s="217">
        <f>IF(N655="základní",J655,0)</f>
        <v>0</v>
      </c>
      <c r="BF655" s="217">
        <f>IF(N655="snížená",J655,0)</f>
        <v>0</v>
      </c>
      <c r="BG655" s="217">
        <f>IF(N655="zákl. přenesená",J655,0)</f>
        <v>0</v>
      </c>
      <c r="BH655" s="217">
        <f>IF(N655="sníž. přenesená",J655,0)</f>
        <v>0</v>
      </c>
      <c r="BI655" s="217">
        <f>IF(N655="nulová",J655,0)</f>
        <v>0</v>
      </c>
      <c r="BJ655" s="17" t="s">
        <v>82</v>
      </c>
      <c r="BK655" s="217">
        <f>ROUND(I655*H655,2)</f>
        <v>0</v>
      </c>
      <c r="BL655" s="17" t="s">
        <v>264</v>
      </c>
      <c r="BM655" s="216" t="s">
        <v>1154</v>
      </c>
    </row>
    <row r="656" spans="1:47" s="2" customFormat="1" ht="12">
      <c r="A656" s="38"/>
      <c r="B656" s="39"/>
      <c r="C656" s="40"/>
      <c r="D656" s="218" t="s">
        <v>162</v>
      </c>
      <c r="E656" s="40"/>
      <c r="F656" s="219" t="s">
        <v>1155</v>
      </c>
      <c r="G656" s="40"/>
      <c r="H656" s="40"/>
      <c r="I656" s="220"/>
      <c r="J656" s="40"/>
      <c r="K656" s="40"/>
      <c r="L656" s="44"/>
      <c r="M656" s="221"/>
      <c r="N656" s="222"/>
      <c r="O656" s="84"/>
      <c r="P656" s="84"/>
      <c r="Q656" s="84"/>
      <c r="R656" s="84"/>
      <c r="S656" s="84"/>
      <c r="T656" s="85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T656" s="17" t="s">
        <v>162</v>
      </c>
      <c r="AU656" s="17" t="s">
        <v>84</v>
      </c>
    </row>
    <row r="657" spans="1:63" s="12" customFormat="1" ht="22.8" customHeight="1">
      <c r="A657" s="12"/>
      <c r="B657" s="189"/>
      <c r="C657" s="190"/>
      <c r="D657" s="191" t="s">
        <v>73</v>
      </c>
      <c r="E657" s="203" t="s">
        <v>1156</v>
      </c>
      <c r="F657" s="203" t="s">
        <v>1157</v>
      </c>
      <c r="G657" s="190"/>
      <c r="H657" s="190"/>
      <c r="I657" s="193"/>
      <c r="J657" s="204">
        <f>BK657</f>
        <v>0</v>
      </c>
      <c r="K657" s="190"/>
      <c r="L657" s="195"/>
      <c r="M657" s="196"/>
      <c r="N657" s="197"/>
      <c r="O657" s="197"/>
      <c r="P657" s="198">
        <f>SUM(P658:P664)</f>
        <v>0</v>
      </c>
      <c r="Q657" s="197"/>
      <c r="R657" s="198">
        <f>SUM(R658:R664)</f>
        <v>0.22432</v>
      </c>
      <c r="S657" s="197"/>
      <c r="T657" s="199">
        <f>SUM(T658:T664)</f>
        <v>0</v>
      </c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R657" s="200" t="s">
        <v>84</v>
      </c>
      <c r="AT657" s="201" t="s">
        <v>73</v>
      </c>
      <c r="AU657" s="201" t="s">
        <v>82</v>
      </c>
      <c r="AY657" s="200" t="s">
        <v>154</v>
      </c>
      <c r="BK657" s="202">
        <f>SUM(BK658:BK664)</f>
        <v>0</v>
      </c>
    </row>
    <row r="658" spans="1:65" s="2" customFormat="1" ht="16.5" customHeight="1">
      <c r="A658" s="38"/>
      <c r="B658" s="39"/>
      <c r="C658" s="205" t="s">
        <v>1158</v>
      </c>
      <c r="D658" s="205" t="s">
        <v>156</v>
      </c>
      <c r="E658" s="206" t="s">
        <v>1159</v>
      </c>
      <c r="F658" s="207" t="s">
        <v>1160</v>
      </c>
      <c r="G658" s="208" t="s">
        <v>93</v>
      </c>
      <c r="H658" s="209">
        <v>3.2</v>
      </c>
      <c r="I658" s="210"/>
      <c r="J658" s="211">
        <f>ROUND(I658*H658,2)</f>
        <v>0</v>
      </c>
      <c r="K658" s="207" t="s">
        <v>159</v>
      </c>
      <c r="L658" s="44"/>
      <c r="M658" s="212" t="s">
        <v>19</v>
      </c>
      <c r="N658" s="213" t="s">
        <v>45</v>
      </c>
      <c r="O658" s="84"/>
      <c r="P658" s="214">
        <f>O658*H658</f>
        <v>0</v>
      </c>
      <c r="Q658" s="214">
        <v>0.0052</v>
      </c>
      <c r="R658" s="214">
        <f>Q658*H658</f>
        <v>0.01664</v>
      </c>
      <c r="S658" s="214">
        <v>0</v>
      </c>
      <c r="T658" s="215">
        <f>S658*H658</f>
        <v>0</v>
      </c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R658" s="216" t="s">
        <v>264</v>
      </c>
      <c r="AT658" s="216" t="s">
        <v>156</v>
      </c>
      <c r="AU658" s="216" t="s">
        <v>84</v>
      </c>
      <c r="AY658" s="17" t="s">
        <v>154</v>
      </c>
      <c r="BE658" s="217">
        <f>IF(N658="základní",J658,0)</f>
        <v>0</v>
      </c>
      <c r="BF658" s="217">
        <f>IF(N658="snížená",J658,0)</f>
        <v>0</v>
      </c>
      <c r="BG658" s="217">
        <f>IF(N658="zákl. přenesená",J658,0)</f>
        <v>0</v>
      </c>
      <c r="BH658" s="217">
        <f>IF(N658="sníž. přenesená",J658,0)</f>
        <v>0</v>
      </c>
      <c r="BI658" s="217">
        <f>IF(N658="nulová",J658,0)</f>
        <v>0</v>
      </c>
      <c r="BJ658" s="17" t="s">
        <v>82</v>
      </c>
      <c r="BK658" s="217">
        <f>ROUND(I658*H658,2)</f>
        <v>0</v>
      </c>
      <c r="BL658" s="17" t="s">
        <v>264</v>
      </c>
      <c r="BM658" s="216" t="s">
        <v>1161</v>
      </c>
    </row>
    <row r="659" spans="1:47" s="2" customFormat="1" ht="12">
      <c r="A659" s="38"/>
      <c r="B659" s="39"/>
      <c r="C659" s="40"/>
      <c r="D659" s="218" t="s">
        <v>162</v>
      </c>
      <c r="E659" s="40"/>
      <c r="F659" s="219" t="s">
        <v>1162</v>
      </c>
      <c r="G659" s="40"/>
      <c r="H659" s="40"/>
      <c r="I659" s="220"/>
      <c r="J659" s="40"/>
      <c r="K659" s="40"/>
      <c r="L659" s="44"/>
      <c r="M659" s="221"/>
      <c r="N659" s="222"/>
      <c r="O659" s="84"/>
      <c r="P659" s="84"/>
      <c r="Q659" s="84"/>
      <c r="R659" s="84"/>
      <c r="S659" s="84"/>
      <c r="T659" s="85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T659" s="17" t="s">
        <v>162</v>
      </c>
      <c r="AU659" s="17" t="s">
        <v>84</v>
      </c>
    </row>
    <row r="660" spans="1:51" s="13" customFormat="1" ht="12">
      <c r="A660" s="13"/>
      <c r="B660" s="223"/>
      <c r="C660" s="224"/>
      <c r="D660" s="225" t="s">
        <v>164</v>
      </c>
      <c r="E660" s="226" t="s">
        <v>19</v>
      </c>
      <c r="F660" s="227" t="s">
        <v>250</v>
      </c>
      <c r="G660" s="224"/>
      <c r="H660" s="228">
        <v>3.2</v>
      </c>
      <c r="I660" s="229"/>
      <c r="J660" s="224"/>
      <c r="K660" s="224"/>
      <c r="L660" s="230"/>
      <c r="M660" s="231"/>
      <c r="N660" s="232"/>
      <c r="O660" s="232"/>
      <c r="P660" s="232"/>
      <c r="Q660" s="232"/>
      <c r="R660" s="232"/>
      <c r="S660" s="232"/>
      <c r="T660" s="23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34" t="s">
        <v>164</v>
      </c>
      <c r="AU660" s="234" t="s">
        <v>84</v>
      </c>
      <c r="AV660" s="13" t="s">
        <v>84</v>
      </c>
      <c r="AW660" s="13" t="s">
        <v>34</v>
      </c>
      <c r="AX660" s="13" t="s">
        <v>74</v>
      </c>
      <c r="AY660" s="234" t="s">
        <v>154</v>
      </c>
    </row>
    <row r="661" spans="1:65" s="2" customFormat="1" ht="16.5" customHeight="1">
      <c r="A661" s="38"/>
      <c r="B661" s="39"/>
      <c r="C661" s="235" t="s">
        <v>1163</v>
      </c>
      <c r="D661" s="235" t="s">
        <v>272</v>
      </c>
      <c r="E661" s="236" t="s">
        <v>1164</v>
      </c>
      <c r="F661" s="237" t="s">
        <v>1165</v>
      </c>
      <c r="G661" s="238" t="s">
        <v>93</v>
      </c>
      <c r="H661" s="239">
        <v>3.52</v>
      </c>
      <c r="I661" s="240"/>
      <c r="J661" s="241">
        <f>ROUND(I661*H661,2)</f>
        <v>0</v>
      </c>
      <c r="K661" s="237" t="s">
        <v>159</v>
      </c>
      <c r="L661" s="242"/>
      <c r="M661" s="243" t="s">
        <v>19</v>
      </c>
      <c r="N661" s="244" t="s">
        <v>45</v>
      </c>
      <c r="O661" s="84"/>
      <c r="P661" s="214">
        <f>O661*H661</f>
        <v>0</v>
      </c>
      <c r="Q661" s="214">
        <v>0.059</v>
      </c>
      <c r="R661" s="214">
        <f>Q661*H661</f>
        <v>0.20768</v>
      </c>
      <c r="S661" s="214">
        <v>0</v>
      </c>
      <c r="T661" s="215">
        <f>S661*H661</f>
        <v>0</v>
      </c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R661" s="216" t="s">
        <v>386</v>
      </c>
      <c r="AT661" s="216" t="s">
        <v>272</v>
      </c>
      <c r="AU661" s="216" t="s">
        <v>84</v>
      </c>
      <c r="AY661" s="17" t="s">
        <v>154</v>
      </c>
      <c r="BE661" s="217">
        <f>IF(N661="základní",J661,0)</f>
        <v>0</v>
      </c>
      <c r="BF661" s="217">
        <f>IF(N661="snížená",J661,0)</f>
        <v>0</v>
      </c>
      <c r="BG661" s="217">
        <f>IF(N661="zákl. přenesená",J661,0)</f>
        <v>0</v>
      </c>
      <c r="BH661" s="217">
        <f>IF(N661="sníž. přenesená",J661,0)</f>
        <v>0</v>
      </c>
      <c r="BI661" s="217">
        <f>IF(N661="nulová",J661,0)</f>
        <v>0</v>
      </c>
      <c r="BJ661" s="17" t="s">
        <v>82</v>
      </c>
      <c r="BK661" s="217">
        <f>ROUND(I661*H661,2)</f>
        <v>0</v>
      </c>
      <c r="BL661" s="17" t="s">
        <v>264</v>
      </c>
      <c r="BM661" s="216" t="s">
        <v>1166</v>
      </c>
    </row>
    <row r="662" spans="1:51" s="13" customFormat="1" ht="12">
      <c r="A662" s="13"/>
      <c r="B662" s="223"/>
      <c r="C662" s="224"/>
      <c r="D662" s="225" t="s">
        <v>164</v>
      </c>
      <c r="E662" s="224"/>
      <c r="F662" s="227" t="s">
        <v>1167</v>
      </c>
      <c r="G662" s="224"/>
      <c r="H662" s="228">
        <v>3.52</v>
      </c>
      <c r="I662" s="229"/>
      <c r="J662" s="224"/>
      <c r="K662" s="224"/>
      <c r="L662" s="230"/>
      <c r="M662" s="231"/>
      <c r="N662" s="232"/>
      <c r="O662" s="232"/>
      <c r="P662" s="232"/>
      <c r="Q662" s="232"/>
      <c r="R662" s="232"/>
      <c r="S662" s="232"/>
      <c r="T662" s="23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34" t="s">
        <v>164</v>
      </c>
      <c r="AU662" s="234" t="s">
        <v>84</v>
      </c>
      <c r="AV662" s="13" t="s">
        <v>84</v>
      </c>
      <c r="AW662" s="13" t="s">
        <v>4</v>
      </c>
      <c r="AX662" s="13" t="s">
        <v>82</v>
      </c>
      <c r="AY662" s="234" t="s">
        <v>154</v>
      </c>
    </row>
    <row r="663" spans="1:65" s="2" customFormat="1" ht="24.15" customHeight="1">
      <c r="A663" s="38"/>
      <c r="B663" s="39"/>
      <c r="C663" s="205" t="s">
        <v>1168</v>
      </c>
      <c r="D663" s="205" t="s">
        <v>156</v>
      </c>
      <c r="E663" s="206" t="s">
        <v>1169</v>
      </c>
      <c r="F663" s="207" t="s">
        <v>1170</v>
      </c>
      <c r="G663" s="208" t="s">
        <v>233</v>
      </c>
      <c r="H663" s="209">
        <v>0.224</v>
      </c>
      <c r="I663" s="210"/>
      <c r="J663" s="211">
        <f>ROUND(I663*H663,2)</f>
        <v>0</v>
      </c>
      <c r="K663" s="207" t="s">
        <v>159</v>
      </c>
      <c r="L663" s="44"/>
      <c r="M663" s="212" t="s">
        <v>19</v>
      </c>
      <c r="N663" s="213" t="s">
        <v>45</v>
      </c>
      <c r="O663" s="84"/>
      <c r="P663" s="214">
        <f>O663*H663</f>
        <v>0</v>
      </c>
      <c r="Q663" s="214">
        <v>0</v>
      </c>
      <c r="R663" s="214">
        <f>Q663*H663</f>
        <v>0</v>
      </c>
      <c r="S663" s="214">
        <v>0</v>
      </c>
      <c r="T663" s="215">
        <f>S663*H663</f>
        <v>0</v>
      </c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R663" s="216" t="s">
        <v>264</v>
      </c>
      <c r="AT663" s="216" t="s">
        <v>156</v>
      </c>
      <c r="AU663" s="216" t="s">
        <v>84</v>
      </c>
      <c r="AY663" s="17" t="s">
        <v>154</v>
      </c>
      <c r="BE663" s="217">
        <f>IF(N663="základní",J663,0)</f>
        <v>0</v>
      </c>
      <c r="BF663" s="217">
        <f>IF(N663="snížená",J663,0)</f>
        <v>0</v>
      </c>
      <c r="BG663" s="217">
        <f>IF(N663="zákl. přenesená",J663,0)</f>
        <v>0</v>
      </c>
      <c r="BH663" s="217">
        <f>IF(N663="sníž. přenesená",J663,0)</f>
        <v>0</v>
      </c>
      <c r="BI663" s="217">
        <f>IF(N663="nulová",J663,0)</f>
        <v>0</v>
      </c>
      <c r="BJ663" s="17" t="s">
        <v>82</v>
      </c>
      <c r="BK663" s="217">
        <f>ROUND(I663*H663,2)</f>
        <v>0</v>
      </c>
      <c r="BL663" s="17" t="s">
        <v>264</v>
      </c>
      <c r="BM663" s="216" t="s">
        <v>1171</v>
      </c>
    </row>
    <row r="664" spans="1:47" s="2" customFormat="1" ht="12">
      <c r="A664" s="38"/>
      <c r="B664" s="39"/>
      <c r="C664" s="40"/>
      <c r="D664" s="218" t="s">
        <v>162</v>
      </c>
      <c r="E664" s="40"/>
      <c r="F664" s="219" t="s">
        <v>1172</v>
      </c>
      <c r="G664" s="40"/>
      <c r="H664" s="40"/>
      <c r="I664" s="220"/>
      <c r="J664" s="40"/>
      <c r="K664" s="40"/>
      <c r="L664" s="44"/>
      <c r="M664" s="221"/>
      <c r="N664" s="222"/>
      <c r="O664" s="84"/>
      <c r="P664" s="84"/>
      <c r="Q664" s="84"/>
      <c r="R664" s="84"/>
      <c r="S664" s="84"/>
      <c r="T664" s="85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T664" s="17" t="s">
        <v>162</v>
      </c>
      <c r="AU664" s="17" t="s">
        <v>84</v>
      </c>
    </row>
    <row r="665" spans="1:63" s="12" customFormat="1" ht="22.8" customHeight="1">
      <c r="A665" s="12"/>
      <c r="B665" s="189"/>
      <c r="C665" s="190"/>
      <c r="D665" s="191" t="s">
        <v>73</v>
      </c>
      <c r="E665" s="203" t="s">
        <v>1173</v>
      </c>
      <c r="F665" s="203" t="s">
        <v>1174</v>
      </c>
      <c r="G665" s="190"/>
      <c r="H665" s="190"/>
      <c r="I665" s="193"/>
      <c r="J665" s="204">
        <f>BK665</f>
        <v>0</v>
      </c>
      <c r="K665" s="190"/>
      <c r="L665" s="195"/>
      <c r="M665" s="196"/>
      <c r="N665" s="197"/>
      <c r="O665" s="197"/>
      <c r="P665" s="198">
        <f>SUM(P666:P671)</f>
        <v>0</v>
      </c>
      <c r="Q665" s="197"/>
      <c r="R665" s="198">
        <f>SUM(R666:R671)</f>
        <v>0</v>
      </c>
      <c r="S665" s="197"/>
      <c r="T665" s="199">
        <f>SUM(T666:T671)</f>
        <v>1.6086928</v>
      </c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R665" s="200" t="s">
        <v>84</v>
      </c>
      <c r="AT665" s="201" t="s">
        <v>73</v>
      </c>
      <c r="AU665" s="201" t="s">
        <v>82</v>
      </c>
      <c r="AY665" s="200" t="s">
        <v>154</v>
      </c>
      <c r="BK665" s="202">
        <f>SUM(BK666:BK671)</f>
        <v>0</v>
      </c>
    </row>
    <row r="666" spans="1:65" s="2" customFormat="1" ht="16.5" customHeight="1">
      <c r="A666" s="38"/>
      <c r="B666" s="39"/>
      <c r="C666" s="205" t="s">
        <v>1175</v>
      </c>
      <c r="D666" s="205" t="s">
        <v>156</v>
      </c>
      <c r="E666" s="206" t="s">
        <v>1176</v>
      </c>
      <c r="F666" s="207" t="s">
        <v>1177</v>
      </c>
      <c r="G666" s="208" t="s">
        <v>93</v>
      </c>
      <c r="H666" s="209">
        <v>18.512</v>
      </c>
      <c r="I666" s="210"/>
      <c r="J666" s="211">
        <f>ROUND(I666*H666,2)</f>
        <v>0</v>
      </c>
      <c r="K666" s="207" t="s">
        <v>159</v>
      </c>
      <c r="L666" s="44"/>
      <c r="M666" s="212" t="s">
        <v>19</v>
      </c>
      <c r="N666" s="213" t="s">
        <v>45</v>
      </c>
      <c r="O666" s="84"/>
      <c r="P666" s="214">
        <f>O666*H666</f>
        <v>0</v>
      </c>
      <c r="Q666" s="214">
        <v>0</v>
      </c>
      <c r="R666" s="214">
        <f>Q666*H666</f>
        <v>0</v>
      </c>
      <c r="S666" s="214">
        <v>0.0869</v>
      </c>
      <c r="T666" s="215">
        <f>S666*H666</f>
        <v>1.6086928</v>
      </c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R666" s="216" t="s">
        <v>264</v>
      </c>
      <c r="AT666" s="216" t="s">
        <v>156</v>
      </c>
      <c r="AU666" s="216" t="s">
        <v>84</v>
      </c>
      <c r="AY666" s="17" t="s">
        <v>154</v>
      </c>
      <c r="BE666" s="217">
        <f>IF(N666="základní",J666,0)</f>
        <v>0</v>
      </c>
      <c r="BF666" s="217">
        <f>IF(N666="snížená",J666,0)</f>
        <v>0</v>
      </c>
      <c r="BG666" s="217">
        <f>IF(N666="zákl. přenesená",J666,0)</f>
        <v>0</v>
      </c>
      <c r="BH666" s="217">
        <f>IF(N666="sníž. přenesená",J666,0)</f>
        <v>0</v>
      </c>
      <c r="BI666" s="217">
        <f>IF(N666="nulová",J666,0)</f>
        <v>0</v>
      </c>
      <c r="BJ666" s="17" t="s">
        <v>82</v>
      </c>
      <c r="BK666" s="217">
        <f>ROUND(I666*H666,2)</f>
        <v>0</v>
      </c>
      <c r="BL666" s="17" t="s">
        <v>264</v>
      </c>
      <c r="BM666" s="216" t="s">
        <v>1178</v>
      </c>
    </row>
    <row r="667" spans="1:47" s="2" customFormat="1" ht="12">
      <c r="A667" s="38"/>
      <c r="B667" s="39"/>
      <c r="C667" s="40"/>
      <c r="D667" s="218" t="s">
        <v>162</v>
      </c>
      <c r="E667" s="40"/>
      <c r="F667" s="219" t="s">
        <v>1179</v>
      </c>
      <c r="G667" s="40"/>
      <c r="H667" s="40"/>
      <c r="I667" s="220"/>
      <c r="J667" s="40"/>
      <c r="K667" s="40"/>
      <c r="L667" s="44"/>
      <c r="M667" s="221"/>
      <c r="N667" s="222"/>
      <c r="O667" s="84"/>
      <c r="P667" s="84"/>
      <c r="Q667" s="84"/>
      <c r="R667" s="84"/>
      <c r="S667" s="84"/>
      <c r="T667" s="85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T667" s="17" t="s">
        <v>162</v>
      </c>
      <c r="AU667" s="17" t="s">
        <v>84</v>
      </c>
    </row>
    <row r="668" spans="1:51" s="13" customFormat="1" ht="12">
      <c r="A668" s="13"/>
      <c r="B668" s="223"/>
      <c r="C668" s="224"/>
      <c r="D668" s="225" t="s">
        <v>164</v>
      </c>
      <c r="E668" s="226" t="s">
        <v>19</v>
      </c>
      <c r="F668" s="227" t="s">
        <v>1180</v>
      </c>
      <c r="G668" s="224"/>
      <c r="H668" s="228">
        <v>12.173</v>
      </c>
      <c r="I668" s="229"/>
      <c r="J668" s="224"/>
      <c r="K668" s="224"/>
      <c r="L668" s="230"/>
      <c r="M668" s="231"/>
      <c r="N668" s="232"/>
      <c r="O668" s="232"/>
      <c r="P668" s="232"/>
      <c r="Q668" s="232"/>
      <c r="R668" s="232"/>
      <c r="S668" s="232"/>
      <c r="T668" s="23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34" t="s">
        <v>164</v>
      </c>
      <c r="AU668" s="234" t="s">
        <v>84</v>
      </c>
      <c r="AV668" s="13" t="s">
        <v>84</v>
      </c>
      <c r="AW668" s="13" t="s">
        <v>34</v>
      </c>
      <c r="AX668" s="13" t="s">
        <v>74</v>
      </c>
      <c r="AY668" s="234" t="s">
        <v>154</v>
      </c>
    </row>
    <row r="669" spans="1:51" s="13" customFormat="1" ht="12">
      <c r="A669" s="13"/>
      <c r="B669" s="223"/>
      <c r="C669" s="224"/>
      <c r="D669" s="225" t="s">
        <v>164</v>
      </c>
      <c r="E669" s="226" t="s">
        <v>19</v>
      </c>
      <c r="F669" s="227" t="s">
        <v>1181</v>
      </c>
      <c r="G669" s="224"/>
      <c r="H669" s="228">
        <v>9.089</v>
      </c>
      <c r="I669" s="229"/>
      <c r="J669" s="224"/>
      <c r="K669" s="224"/>
      <c r="L669" s="230"/>
      <c r="M669" s="231"/>
      <c r="N669" s="232"/>
      <c r="O669" s="232"/>
      <c r="P669" s="232"/>
      <c r="Q669" s="232"/>
      <c r="R669" s="232"/>
      <c r="S669" s="232"/>
      <c r="T669" s="23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34" t="s">
        <v>164</v>
      </c>
      <c r="AU669" s="234" t="s">
        <v>84</v>
      </c>
      <c r="AV669" s="13" t="s">
        <v>84</v>
      </c>
      <c r="AW669" s="13" t="s">
        <v>34</v>
      </c>
      <c r="AX669" s="13" t="s">
        <v>74</v>
      </c>
      <c r="AY669" s="234" t="s">
        <v>154</v>
      </c>
    </row>
    <row r="670" spans="1:51" s="14" customFormat="1" ht="12">
      <c r="A670" s="14"/>
      <c r="B670" s="246"/>
      <c r="C670" s="247"/>
      <c r="D670" s="225" t="s">
        <v>164</v>
      </c>
      <c r="E670" s="248" t="s">
        <v>19</v>
      </c>
      <c r="F670" s="249" t="s">
        <v>1182</v>
      </c>
      <c r="G670" s="247"/>
      <c r="H670" s="248" t="s">
        <v>19</v>
      </c>
      <c r="I670" s="250"/>
      <c r="J670" s="247"/>
      <c r="K670" s="247"/>
      <c r="L670" s="251"/>
      <c r="M670" s="252"/>
      <c r="N670" s="253"/>
      <c r="O670" s="253"/>
      <c r="P670" s="253"/>
      <c r="Q670" s="253"/>
      <c r="R670" s="253"/>
      <c r="S670" s="253"/>
      <c r="T670" s="25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55" t="s">
        <v>164</v>
      </c>
      <c r="AU670" s="255" t="s">
        <v>84</v>
      </c>
      <c r="AV670" s="14" t="s">
        <v>82</v>
      </c>
      <c r="AW670" s="14" t="s">
        <v>34</v>
      </c>
      <c r="AX670" s="14" t="s">
        <v>74</v>
      </c>
      <c r="AY670" s="255" t="s">
        <v>154</v>
      </c>
    </row>
    <row r="671" spans="1:51" s="13" customFormat="1" ht="12">
      <c r="A671" s="13"/>
      <c r="B671" s="223"/>
      <c r="C671" s="224"/>
      <c r="D671" s="225" t="s">
        <v>164</v>
      </c>
      <c r="E671" s="226" t="s">
        <v>19</v>
      </c>
      <c r="F671" s="227" t="s">
        <v>1183</v>
      </c>
      <c r="G671" s="224"/>
      <c r="H671" s="228">
        <v>-2.75</v>
      </c>
      <c r="I671" s="229"/>
      <c r="J671" s="224"/>
      <c r="K671" s="224"/>
      <c r="L671" s="230"/>
      <c r="M671" s="231"/>
      <c r="N671" s="232"/>
      <c r="O671" s="232"/>
      <c r="P671" s="232"/>
      <c r="Q671" s="232"/>
      <c r="R671" s="232"/>
      <c r="S671" s="232"/>
      <c r="T671" s="23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34" t="s">
        <v>164</v>
      </c>
      <c r="AU671" s="234" t="s">
        <v>84</v>
      </c>
      <c r="AV671" s="13" t="s">
        <v>84</v>
      </c>
      <c r="AW671" s="13" t="s">
        <v>34</v>
      </c>
      <c r="AX671" s="13" t="s">
        <v>74</v>
      </c>
      <c r="AY671" s="234" t="s">
        <v>154</v>
      </c>
    </row>
    <row r="672" spans="1:63" s="12" customFormat="1" ht="22.8" customHeight="1">
      <c r="A672" s="12"/>
      <c r="B672" s="189"/>
      <c r="C672" s="190"/>
      <c r="D672" s="191" t="s">
        <v>73</v>
      </c>
      <c r="E672" s="203" t="s">
        <v>1184</v>
      </c>
      <c r="F672" s="203" t="s">
        <v>1185</v>
      </c>
      <c r="G672" s="190"/>
      <c r="H672" s="190"/>
      <c r="I672" s="193"/>
      <c r="J672" s="204">
        <f>BK672</f>
        <v>0</v>
      </c>
      <c r="K672" s="190"/>
      <c r="L672" s="195"/>
      <c r="M672" s="196"/>
      <c r="N672" s="197"/>
      <c r="O672" s="197"/>
      <c r="P672" s="198">
        <f>SUM(P673:P675)</f>
        <v>0</v>
      </c>
      <c r="Q672" s="197"/>
      <c r="R672" s="198">
        <f>SUM(R673:R675)</f>
        <v>0.006977800000000001</v>
      </c>
      <c r="S672" s="197"/>
      <c r="T672" s="199">
        <f>SUM(T673:T675)</f>
        <v>0</v>
      </c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R672" s="200" t="s">
        <v>84</v>
      </c>
      <c r="AT672" s="201" t="s">
        <v>73</v>
      </c>
      <c r="AU672" s="201" t="s">
        <v>82</v>
      </c>
      <c r="AY672" s="200" t="s">
        <v>154</v>
      </c>
      <c r="BK672" s="202">
        <f>SUM(BK673:BK675)</f>
        <v>0</v>
      </c>
    </row>
    <row r="673" spans="1:65" s="2" customFormat="1" ht="24.15" customHeight="1">
      <c r="A673" s="38"/>
      <c r="B673" s="39"/>
      <c r="C673" s="205" t="s">
        <v>1186</v>
      </c>
      <c r="D673" s="205" t="s">
        <v>156</v>
      </c>
      <c r="E673" s="206" t="s">
        <v>1187</v>
      </c>
      <c r="F673" s="207" t="s">
        <v>1188</v>
      </c>
      <c r="G673" s="208" t="s">
        <v>93</v>
      </c>
      <c r="H673" s="209">
        <v>34.889</v>
      </c>
      <c r="I673" s="210"/>
      <c r="J673" s="211">
        <f>ROUND(I673*H673,2)</f>
        <v>0</v>
      </c>
      <c r="K673" s="207" t="s">
        <v>159</v>
      </c>
      <c r="L673" s="44"/>
      <c r="M673" s="212" t="s">
        <v>19</v>
      </c>
      <c r="N673" s="213" t="s">
        <v>45</v>
      </c>
      <c r="O673" s="84"/>
      <c r="P673" s="214">
        <f>O673*H673</f>
        <v>0</v>
      </c>
      <c r="Q673" s="214">
        <v>0.0002</v>
      </c>
      <c r="R673" s="214">
        <f>Q673*H673</f>
        <v>0.006977800000000001</v>
      </c>
      <c r="S673" s="214">
        <v>0</v>
      </c>
      <c r="T673" s="215">
        <f>S673*H673</f>
        <v>0</v>
      </c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R673" s="216" t="s">
        <v>264</v>
      </c>
      <c r="AT673" s="216" t="s">
        <v>156</v>
      </c>
      <c r="AU673" s="216" t="s">
        <v>84</v>
      </c>
      <c r="AY673" s="17" t="s">
        <v>154</v>
      </c>
      <c r="BE673" s="217">
        <f>IF(N673="základní",J673,0)</f>
        <v>0</v>
      </c>
      <c r="BF673" s="217">
        <f>IF(N673="snížená",J673,0)</f>
        <v>0</v>
      </c>
      <c r="BG673" s="217">
        <f>IF(N673="zákl. přenesená",J673,0)</f>
        <v>0</v>
      </c>
      <c r="BH673" s="217">
        <f>IF(N673="sníž. přenesená",J673,0)</f>
        <v>0</v>
      </c>
      <c r="BI673" s="217">
        <f>IF(N673="nulová",J673,0)</f>
        <v>0</v>
      </c>
      <c r="BJ673" s="17" t="s">
        <v>82</v>
      </c>
      <c r="BK673" s="217">
        <f>ROUND(I673*H673,2)</f>
        <v>0</v>
      </c>
      <c r="BL673" s="17" t="s">
        <v>264</v>
      </c>
      <c r="BM673" s="216" t="s">
        <v>1189</v>
      </c>
    </row>
    <row r="674" spans="1:47" s="2" customFormat="1" ht="12">
      <c r="A674" s="38"/>
      <c r="B674" s="39"/>
      <c r="C674" s="40"/>
      <c r="D674" s="218" t="s">
        <v>162</v>
      </c>
      <c r="E674" s="40"/>
      <c r="F674" s="219" t="s">
        <v>1190</v>
      </c>
      <c r="G674" s="40"/>
      <c r="H674" s="40"/>
      <c r="I674" s="220"/>
      <c r="J674" s="40"/>
      <c r="K674" s="40"/>
      <c r="L674" s="44"/>
      <c r="M674" s="221"/>
      <c r="N674" s="222"/>
      <c r="O674" s="84"/>
      <c r="P674" s="84"/>
      <c r="Q674" s="84"/>
      <c r="R674" s="84"/>
      <c r="S674" s="84"/>
      <c r="T674" s="85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T674" s="17" t="s">
        <v>162</v>
      </c>
      <c r="AU674" s="17" t="s">
        <v>84</v>
      </c>
    </row>
    <row r="675" spans="1:51" s="13" customFormat="1" ht="12">
      <c r="A675" s="13"/>
      <c r="B675" s="223"/>
      <c r="C675" s="224"/>
      <c r="D675" s="225" t="s">
        <v>164</v>
      </c>
      <c r="E675" s="226" t="s">
        <v>19</v>
      </c>
      <c r="F675" s="227" t="s">
        <v>293</v>
      </c>
      <c r="G675" s="224"/>
      <c r="H675" s="228">
        <v>34.889</v>
      </c>
      <c r="I675" s="229"/>
      <c r="J675" s="224"/>
      <c r="K675" s="224"/>
      <c r="L675" s="230"/>
      <c r="M675" s="231"/>
      <c r="N675" s="232"/>
      <c r="O675" s="232"/>
      <c r="P675" s="232"/>
      <c r="Q675" s="232"/>
      <c r="R675" s="232"/>
      <c r="S675" s="232"/>
      <c r="T675" s="23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34" t="s">
        <v>164</v>
      </c>
      <c r="AU675" s="234" t="s">
        <v>84</v>
      </c>
      <c r="AV675" s="13" t="s">
        <v>84</v>
      </c>
      <c r="AW675" s="13" t="s">
        <v>34</v>
      </c>
      <c r="AX675" s="13" t="s">
        <v>74</v>
      </c>
      <c r="AY675" s="234" t="s">
        <v>154</v>
      </c>
    </row>
    <row r="676" spans="1:63" s="12" customFormat="1" ht="25.9" customHeight="1">
      <c r="A676" s="12"/>
      <c r="B676" s="189"/>
      <c r="C676" s="190"/>
      <c r="D676" s="191" t="s">
        <v>73</v>
      </c>
      <c r="E676" s="192" t="s">
        <v>272</v>
      </c>
      <c r="F676" s="192" t="s">
        <v>1191</v>
      </c>
      <c r="G676" s="190"/>
      <c r="H676" s="190"/>
      <c r="I676" s="193"/>
      <c r="J676" s="194">
        <f>BK676</f>
        <v>0</v>
      </c>
      <c r="K676" s="190"/>
      <c r="L676" s="195"/>
      <c r="M676" s="196"/>
      <c r="N676" s="197"/>
      <c r="O676" s="197"/>
      <c r="P676" s="198">
        <f>P677+P680</f>
        <v>0</v>
      </c>
      <c r="Q676" s="197"/>
      <c r="R676" s="198">
        <f>R677+R680</f>
        <v>0.03843</v>
      </c>
      <c r="S676" s="197"/>
      <c r="T676" s="199">
        <f>T677+T680</f>
        <v>0</v>
      </c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R676" s="200" t="s">
        <v>174</v>
      </c>
      <c r="AT676" s="201" t="s">
        <v>73</v>
      </c>
      <c r="AU676" s="201" t="s">
        <v>74</v>
      </c>
      <c r="AY676" s="200" t="s">
        <v>154</v>
      </c>
      <c r="BK676" s="202">
        <f>BK677+BK680</f>
        <v>0</v>
      </c>
    </row>
    <row r="677" spans="1:63" s="12" customFormat="1" ht="22.8" customHeight="1">
      <c r="A677" s="12"/>
      <c r="B677" s="189"/>
      <c r="C677" s="190"/>
      <c r="D677" s="191" t="s">
        <v>73</v>
      </c>
      <c r="E677" s="203" t="s">
        <v>1192</v>
      </c>
      <c r="F677" s="203" t="s">
        <v>1193</v>
      </c>
      <c r="G677" s="190"/>
      <c r="H677" s="190"/>
      <c r="I677" s="193"/>
      <c r="J677" s="204">
        <f>BK677</f>
        <v>0</v>
      </c>
      <c r="K677" s="190"/>
      <c r="L677" s="195"/>
      <c r="M677" s="196"/>
      <c r="N677" s="197"/>
      <c r="O677" s="197"/>
      <c r="P677" s="198">
        <f>SUM(P678:P679)</f>
        <v>0</v>
      </c>
      <c r="Q677" s="197"/>
      <c r="R677" s="198">
        <f>SUM(R678:R679)</f>
        <v>0</v>
      </c>
      <c r="S677" s="197"/>
      <c r="T677" s="199">
        <f>SUM(T678:T679)</f>
        <v>0</v>
      </c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R677" s="200" t="s">
        <v>174</v>
      </c>
      <c r="AT677" s="201" t="s">
        <v>73</v>
      </c>
      <c r="AU677" s="201" t="s">
        <v>82</v>
      </c>
      <c r="AY677" s="200" t="s">
        <v>154</v>
      </c>
      <c r="BK677" s="202">
        <f>SUM(BK678:BK679)</f>
        <v>0</v>
      </c>
    </row>
    <row r="678" spans="1:65" s="2" customFormat="1" ht="16.5" customHeight="1">
      <c r="A678" s="38"/>
      <c r="B678" s="39"/>
      <c r="C678" s="205" t="s">
        <v>1194</v>
      </c>
      <c r="D678" s="205" t="s">
        <v>156</v>
      </c>
      <c r="E678" s="206" t="s">
        <v>1195</v>
      </c>
      <c r="F678" s="207" t="s">
        <v>1196</v>
      </c>
      <c r="G678" s="208" t="s">
        <v>480</v>
      </c>
      <c r="H678" s="209">
        <v>2</v>
      </c>
      <c r="I678" s="210"/>
      <c r="J678" s="211">
        <f>ROUND(I678*H678,2)</f>
        <v>0</v>
      </c>
      <c r="K678" s="207" t="s">
        <v>159</v>
      </c>
      <c r="L678" s="44"/>
      <c r="M678" s="212" t="s">
        <v>19</v>
      </c>
      <c r="N678" s="213" t="s">
        <v>45</v>
      </c>
      <c r="O678" s="84"/>
      <c r="P678" s="214">
        <f>O678*H678</f>
        <v>0</v>
      </c>
      <c r="Q678" s="214">
        <v>0</v>
      </c>
      <c r="R678" s="214">
        <f>Q678*H678</f>
        <v>0</v>
      </c>
      <c r="S678" s="214">
        <v>0</v>
      </c>
      <c r="T678" s="215">
        <f>S678*H678</f>
        <v>0</v>
      </c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R678" s="216" t="s">
        <v>579</v>
      </c>
      <c r="AT678" s="216" t="s">
        <v>156</v>
      </c>
      <c r="AU678" s="216" t="s">
        <v>84</v>
      </c>
      <c r="AY678" s="17" t="s">
        <v>154</v>
      </c>
      <c r="BE678" s="217">
        <f>IF(N678="základní",J678,0)</f>
        <v>0</v>
      </c>
      <c r="BF678" s="217">
        <f>IF(N678="snížená",J678,0)</f>
        <v>0</v>
      </c>
      <c r="BG678" s="217">
        <f>IF(N678="zákl. přenesená",J678,0)</f>
        <v>0</v>
      </c>
      <c r="BH678" s="217">
        <f>IF(N678="sníž. přenesená",J678,0)</f>
        <v>0</v>
      </c>
      <c r="BI678" s="217">
        <f>IF(N678="nulová",J678,0)</f>
        <v>0</v>
      </c>
      <c r="BJ678" s="17" t="s">
        <v>82</v>
      </c>
      <c r="BK678" s="217">
        <f>ROUND(I678*H678,2)</f>
        <v>0</v>
      </c>
      <c r="BL678" s="17" t="s">
        <v>579</v>
      </c>
      <c r="BM678" s="216" t="s">
        <v>1197</v>
      </c>
    </row>
    <row r="679" spans="1:47" s="2" customFormat="1" ht="12">
      <c r="A679" s="38"/>
      <c r="B679" s="39"/>
      <c r="C679" s="40"/>
      <c r="D679" s="218" t="s">
        <v>162</v>
      </c>
      <c r="E679" s="40"/>
      <c r="F679" s="219" t="s">
        <v>1198</v>
      </c>
      <c r="G679" s="40"/>
      <c r="H679" s="40"/>
      <c r="I679" s="220"/>
      <c r="J679" s="40"/>
      <c r="K679" s="40"/>
      <c r="L679" s="44"/>
      <c r="M679" s="221"/>
      <c r="N679" s="222"/>
      <c r="O679" s="84"/>
      <c r="P679" s="84"/>
      <c r="Q679" s="84"/>
      <c r="R679" s="84"/>
      <c r="S679" s="84"/>
      <c r="T679" s="85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T679" s="17" t="s">
        <v>162</v>
      </c>
      <c r="AU679" s="17" t="s">
        <v>84</v>
      </c>
    </row>
    <row r="680" spans="1:63" s="12" customFormat="1" ht="22.8" customHeight="1">
      <c r="A680" s="12"/>
      <c r="B680" s="189"/>
      <c r="C680" s="190"/>
      <c r="D680" s="191" t="s">
        <v>73</v>
      </c>
      <c r="E680" s="203" t="s">
        <v>1199</v>
      </c>
      <c r="F680" s="203" t="s">
        <v>1200</v>
      </c>
      <c r="G680" s="190"/>
      <c r="H680" s="190"/>
      <c r="I680" s="193"/>
      <c r="J680" s="204">
        <f>BK680</f>
        <v>0</v>
      </c>
      <c r="K680" s="190"/>
      <c r="L680" s="195"/>
      <c r="M680" s="196"/>
      <c r="N680" s="197"/>
      <c r="O680" s="197"/>
      <c r="P680" s="198">
        <f>SUM(P681:P683)</f>
        <v>0</v>
      </c>
      <c r="Q680" s="197"/>
      <c r="R680" s="198">
        <f>SUM(R681:R683)</f>
        <v>0.03843</v>
      </c>
      <c r="S680" s="197"/>
      <c r="T680" s="199">
        <f>SUM(T681:T683)</f>
        <v>0</v>
      </c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R680" s="200" t="s">
        <v>174</v>
      </c>
      <c r="AT680" s="201" t="s">
        <v>73</v>
      </c>
      <c r="AU680" s="201" t="s">
        <v>82</v>
      </c>
      <c r="AY680" s="200" t="s">
        <v>154</v>
      </c>
      <c r="BK680" s="202">
        <f>SUM(BK681:BK683)</f>
        <v>0</v>
      </c>
    </row>
    <row r="681" spans="1:65" s="2" customFormat="1" ht="33" customHeight="1">
      <c r="A681" s="38"/>
      <c r="B681" s="39"/>
      <c r="C681" s="205" t="s">
        <v>1201</v>
      </c>
      <c r="D681" s="205" t="s">
        <v>156</v>
      </c>
      <c r="E681" s="206" t="s">
        <v>1202</v>
      </c>
      <c r="F681" s="207" t="s">
        <v>1203</v>
      </c>
      <c r="G681" s="208" t="s">
        <v>480</v>
      </c>
      <c r="H681" s="209">
        <v>1</v>
      </c>
      <c r="I681" s="210"/>
      <c r="J681" s="211">
        <f>ROUND(I681*H681,2)</f>
        <v>0</v>
      </c>
      <c r="K681" s="207" t="s">
        <v>159</v>
      </c>
      <c r="L681" s="44"/>
      <c r="M681" s="212" t="s">
        <v>19</v>
      </c>
      <c r="N681" s="213" t="s">
        <v>45</v>
      </c>
      <c r="O681" s="84"/>
      <c r="P681" s="214">
        <f>O681*H681</f>
        <v>0</v>
      </c>
      <c r="Q681" s="214">
        <v>0.01843</v>
      </c>
      <c r="R681" s="214">
        <f>Q681*H681</f>
        <v>0.01843</v>
      </c>
      <c r="S681" s="214">
        <v>0</v>
      </c>
      <c r="T681" s="215">
        <f>S681*H681</f>
        <v>0</v>
      </c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R681" s="216" t="s">
        <v>579</v>
      </c>
      <c r="AT681" s="216" t="s">
        <v>156</v>
      </c>
      <c r="AU681" s="216" t="s">
        <v>84</v>
      </c>
      <c r="AY681" s="17" t="s">
        <v>154</v>
      </c>
      <c r="BE681" s="217">
        <f>IF(N681="základní",J681,0)</f>
        <v>0</v>
      </c>
      <c r="BF681" s="217">
        <f>IF(N681="snížená",J681,0)</f>
        <v>0</v>
      </c>
      <c r="BG681" s="217">
        <f>IF(N681="zákl. přenesená",J681,0)</f>
        <v>0</v>
      </c>
      <c r="BH681" s="217">
        <f>IF(N681="sníž. přenesená",J681,0)</f>
        <v>0</v>
      </c>
      <c r="BI681" s="217">
        <f>IF(N681="nulová",J681,0)</f>
        <v>0</v>
      </c>
      <c r="BJ681" s="17" t="s">
        <v>82</v>
      </c>
      <c r="BK681" s="217">
        <f>ROUND(I681*H681,2)</f>
        <v>0</v>
      </c>
      <c r="BL681" s="17" t="s">
        <v>579</v>
      </c>
      <c r="BM681" s="216" t="s">
        <v>1204</v>
      </c>
    </row>
    <row r="682" spans="1:47" s="2" customFormat="1" ht="12">
      <c r="A682" s="38"/>
      <c r="B682" s="39"/>
      <c r="C682" s="40"/>
      <c r="D682" s="218" t="s">
        <v>162</v>
      </c>
      <c r="E682" s="40"/>
      <c r="F682" s="219" t="s">
        <v>1205</v>
      </c>
      <c r="G682" s="40"/>
      <c r="H682" s="40"/>
      <c r="I682" s="220"/>
      <c r="J682" s="40"/>
      <c r="K682" s="40"/>
      <c r="L682" s="44"/>
      <c r="M682" s="221"/>
      <c r="N682" s="222"/>
      <c r="O682" s="84"/>
      <c r="P682" s="84"/>
      <c r="Q682" s="84"/>
      <c r="R682" s="84"/>
      <c r="S682" s="84"/>
      <c r="T682" s="85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T682" s="17" t="s">
        <v>162</v>
      </c>
      <c r="AU682" s="17" t="s">
        <v>84</v>
      </c>
    </row>
    <row r="683" spans="1:65" s="2" customFormat="1" ht="24.15" customHeight="1">
      <c r="A683" s="38"/>
      <c r="B683" s="39"/>
      <c r="C683" s="235" t="s">
        <v>1206</v>
      </c>
      <c r="D683" s="235" t="s">
        <v>272</v>
      </c>
      <c r="E683" s="236" t="s">
        <v>1207</v>
      </c>
      <c r="F683" s="237" t="s">
        <v>1208</v>
      </c>
      <c r="G683" s="238" t="s">
        <v>480</v>
      </c>
      <c r="H683" s="239">
        <v>1</v>
      </c>
      <c r="I683" s="240"/>
      <c r="J683" s="241">
        <f>ROUND(I683*H683,2)</f>
        <v>0</v>
      </c>
      <c r="K683" s="237" t="s">
        <v>159</v>
      </c>
      <c r="L683" s="242"/>
      <c r="M683" s="256" t="s">
        <v>19</v>
      </c>
      <c r="N683" s="257" t="s">
        <v>45</v>
      </c>
      <c r="O683" s="258"/>
      <c r="P683" s="259">
        <f>O683*H683</f>
        <v>0</v>
      </c>
      <c r="Q683" s="259">
        <v>0.02</v>
      </c>
      <c r="R683" s="259">
        <f>Q683*H683</f>
        <v>0.02</v>
      </c>
      <c r="S683" s="259">
        <v>0</v>
      </c>
      <c r="T683" s="260">
        <f>S683*H683</f>
        <v>0</v>
      </c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R683" s="216" t="s">
        <v>1209</v>
      </c>
      <c r="AT683" s="216" t="s">
        <v>272</v>
      </c>
      <c r="AU683" s="216" t="s">
        <v>84</v>
      </c>
      <c r="AY683" s="17" t="s">
        <v>154</v>
      </c>
      <c r="BE683" s="217">
        <f>IF(N683="základní",J683,0)</f>
        <v>0</v>
      </c>
      <c r="BF683" s="217">
        <f>IF(N683="snížená",J683,0)</f>
        <v>0</v>
      </c>
      <c r="BG683" s="217">
        <f>IF(N683="zákl. přenesená",J683,0)</f>
        <v>0</v>
      </c>
      <c r="BH683" s="217">
        <f>IF(N683="sníž. přenesená",J683,0)</f>
        <v>0</v>
      </c>
      <c r="BI683" s="217">
        <f>IF(N683="nulová",J683,0)</f>
        <v>0</v>
      </c>
      <c r="BJ683" s="17" t="s">
        <v>82</v>
      </c>
      <c r="BK683" s="217">
        <f>ROUND(I683*H683,2)</f>
        <v>0</v>
      </c>
      <c r="BL683" s="17" t="s">
        <v>579</v>
      </c>
      <c r="BM683" s="216" t="s">
        <v>1210</v>
      </c>
    </row>
    <row r="684" spans="1:31" s="2" customFormat="1" ht="6.95" customHeight="1">
      <c r="A684" s="38"/>
      <c r="B684" s="59"/>
      <c r="C684" s="60"/>
      <c r="D684" s="60"/>
      <c r="E684" s="60"/>
      <c r="F684" s="60"/>
      <c r="G684" s="60"/>
      <c r="H684" s="60"/>
      <c r="I684" s="60"/>
      <c r="J684" s="60"/>
      <c r="K684" s="60"/>
      <c r="L684" s="44"/>
      <c r="M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</row>
  </sheetData>
  <sheetProtection password="CCFB" sheet="1" objects="1" scenarios="1" formatColumns="0" formatRows="0" autoFilter="0"/>
  <autoFilter ref="C100:K683"/>
  <mergeCells count="9">
    <mergeCell ref="E7:H7"/>
    <mergeCell ref="E9:H9"/>
    <mergeCell ref="E18:H18"/>
    <mergeCell ref="E27:H27"/>
    <mergeCell ref="E48:H48"/>
    <mergeCell ref="E50:H50"/>
    <mergeCell ref="E91:H91"/>
    <mergeCell ref="E93:H93"/>
    <mergeCell ref="L2:V2"/>
  </mergeCells>
  <hyperlinks>
    <hyperlink ref="F105" r:id="rId1" display="https://podminky.urs.cz/item/CS_URS_2023_02/113106123"/>
    <hyperlink ref="F111" r:id="rId2" display="https://podminky.urs.cz/item/CS_URS_2023_02/113107112"/>
    <hyperlink ref="F114" r:id="rId3" display="https://podminky.urs.cz/item/CS_URS_2023_02/113107123"/>
    <hyperlink ref="F117" r:id="rId4" display="https://podminky.urs.cz/item/CS_URS_2023_02/113107131"/>
    <hyperlink ref="F121" r:id="rId5" display="https://podminky.urs.cz/item/CS_URS_2023_02/113107136"/>
    <hyperlink ref="F125" r:id="rId6" display="https://podminky.urs.cz/item/CS_URS_2023_02/113202111"/>
    <hyperlink ref="F129" r:id="rId7" display="https://podminky.urs.cz/item/CS_URS_2023_02/122211101"/>
    <hyperlink ref="F132" r:id="rId8" display="https://podminky.urs.cz/item/CS_URS_2023_02/132212131"/>
    <hyperlink ref="F137" r:id="rId9" display="https://podminky.urs.cz/item/CS_URS_2023_02/162751117"/>
    <hyperlink ref="F142" r:id="rId10" display="https://podminky.urs.cz/item/CS_URS_2023_02/167111101"/>
    <hyperlink ref="F145" r:id="rId11" display="https://podminky.urs.cz/item/CS_URS_2023_02/171201231"/>
    <hyperlink ref="F148" r:id="rId12" display="https://podminky.urs.cz/item/CS_URS_2023_02/174111101"/>
    <hyperlink ref="F152" r:id="rId13" display="https://podminky.urs.cz/item/CS_URS_2023_02/181912112"/>
    <hyperlink ref="F160" r:id="rId14" display="https://podminky.urs.cz/item/CS_URS_2023_02/564851011"/>
    <hyperlink ref="F167" r:id="rId15" display="https://podminky.urs.cz/item/CS_URS_2023_02/581121215"/>
    <hyperlink ref="F171" r:id="rId16" display="https://podminky.urs.cz/item/CS_URS_2023_02/596211110"/>
    <hyperlink ref="F186" r:id="rId17" display="https://podminky.urs.cz/item/CS_URS_2023_02/622131121"/>
    <hyperlink ref="F190" r:id="rId18" display="https://podminky.urs.cz/item/CS_URS_2023_02/622135002"/>
    <hyperlink ref="F193" r:id="rId19" display="https://podminky.urs.cz/item/CS_URS_2023_02/622142001"/>
    <hyperlink ref="F196" r:id="rId20" display="https://podminky.urs.cz/item/CS_URS_2023_02/622143004"/>
    <hyperlink ref="F212" r:id="rId21" display="https://podminky.urs.cz/item/CS_URS_2023_02/622151031"/>
    <hyperlink ref="F220" r:id="rId22" display="https://podminky.urs.cz/item/CS_URS_2023_02/622211031"/>
    <hyperlink ref="F240" r:id="rId23" display="https://podminky.urs.cz/item/CS_URS_2023_02/622212051"/>
    <hyperlink ref="F254" r:id="rId24" display="https://podminky.urs.cz/item/CS_URS_2023_02/622221031"/>
    <hyperlink ref="F262" r:id="rId25" display="https://podminky.urs.cz/item/CS_URS_2023_02/622222051"/>
    <hyperlink ref="F270" r:id="rId26" display="https://podminky.urs.cz/item/CS_URS_2023_02/622251101"/>
    <hyperlink ref="F274" r:id="rId27" display="https://podminky.urs.cz/item/CS_URS_2023_02/622251105"/>
    <hyperlink ref="F277" r:id="rId28" display="https://podminky.urs.cz/item/CS_URS_2023_02/622251211"/>
    <hyperlink ref="F280" r:id="rId29" display="https://podminky.urs.cz/item/CS_URS_2023_02/622252002"/>
    <hyperlink ref="F291" r:id="rId30" display="https://podminky.urs.cz/item/CS_URS_2023_02/622325102"/>
    <hyperlink ref="F294" r:id="rId31" display="https://podminky.urs.cz/item/CS_URS_2023_02/622335102"/>
    <hyperlink ref="F298" r:id="rId32" display="https://podminky.urs.cz/item/CS_URS_2023_02/622531012"/>
    <hyperlink ref="F306" r:id="rId33" display="https://podminky.urs.cz/item/CS_URS_2023_02/629991012"/>
    <hyperlink ref="F313" r:id="rId34" display="https://podminky.urs.cz/item/CS_URS_2023_02/629995101"/>
    <hyperlink ref="F316" r:id="rId35" display="https://podminky.urs.cz/item/CS_URS_2023_02/631311134"/>
    <hyperlink ref="F319" r:id="rId36" display="https://podminky.urs.cz/item/CS_URS_2023_02/644941111"/>
    <hyperlink ref="F322" r:id="rId37" display="https://podminky.urs.cz/item/CS_URS_2023_02/644941121"/>
    <hyperlink ref="F326" r:id="rId38" display="https://podminky.urs.cz/item/CS_URS_2023_02/916231213"/>
    <hyperlink ref="F332" r:id="rId39" display="https://podminky.urs.cz/item/CS_URS_2023_02/919726123"/>
    <hyperlink ref="F335" r:id="rId40" display="https://podminky.urs.cz/item/CS_URS_2023_02/919735123"/>
    <hyperlink ref="F340" r:id="rId41" display="https://podminky.urs.cz/item/CS_URS_2023_02/935113111"/>
    <hyperlink ref="F344" r:id="rId42" display="https://podminky.urs.cz/item/CS_URS_2023_02/941311111"/>
    <hyperlink ref="F350" r:id="rId43" display="https://podminky.urs.cz/item/CS_URS_2023_02/941311211"/>
    <hyperlink ref="F353" r:id="rId44" display="https://podminky.urs.cz/item/CS_URS_2023_02/941311811"/>
    <hyperlink ref="F356" r:id="rId45" display="https://podminky.urs.cz/item/CS_URS_2023_02/944511111"/>
    <hyperlink ref="F359" r:id="rId46" display="https://podminky.urs.cz/item/CS_URS_2023_02/944511211"/>
    <hyperlink ref="F362" r:id="rId47" display="https://podminky.urs.cz/item/CS_URS_2023_02/944511811"/>
    <hyperlink ref="F365" r:id="rId48" display="https://podminky.urs.cz/item/CS_URS_2023_02/944711111"/>
    <hyperlink ref="F368" r:id="rId49" display="https://podminky.urs.cz/item/CS_URS_2023_02/944711211"/>
    <hyperlink ref="F371" r:id="rId50" display="https://podminky.urs.cz/item/CS_URS_2023_02/944711811"/>
    <hyperlink ref="F373" r:id="rId51" display="https://podminky.urs.cz/item/CS_URS_2023_02/953942121"/>
    <hyperlink ref="F376" r:id="rId52" display="https://podminky.urs.cz/item/CS_URS_2023_02/953943111"/>
    <hyperlink ref="F379" r:id="rId53" display="https://podminky.urs.cz/item/CS_URS_2023_02/962081131"/>
    <hyperlink ref="F382" r:id="rId54" display="https://podminky.urs.cz/item/CS_URS_2023_02/966008221"/>
    <hyperlink ref="F384" r:id="rId55" display="https://podminky.urs.cz/item/CS_URS_2023_02/968072244"/>
    <hyperlink ref="F391" r:id="rId56" display="https://podminky.urs.cz/item/CS_URS_2023_02/971033461"/>
    <hyperlink ref="F395" r:id="rId57" display="https://podminky.urs.cz/item/CS_URS_2023_02/976084111"/>
    <hyperlink ref="F398" r:id="rId58" display="https://podminky.urs.cz/item/CS_URS_2023_02/976085311"/>
    <hyperlink ref="F401" r:id="rId59" display="https://podminky.urs.cz/item/CS_URS_2023_02/978015341"/>
    <hyperlink ref="F406" r:id="rId60" display="https://podminky.urs.cz/item/CS_URS_2023_02/978023411"/>
    <hyperlink ref="F411" r:id="rId61" display="https://podminky.urs.cz/item/CS_URS_2023_02/993111111"/>
    <hyperlink ref="F414" r:id="rId62" display="https://podminky.urs.cz/item/CS_URS_2023_02/993111119"/>
    <hyperlink ref="F421" r:id="rId63" display="https://podminky.urs.cz/item/CS_URS_2023_02/997221551"/>
    <hyperlink ref="F423" r:id="rId64" display="https://podminky.urs.cz/item/CS_URS_2023_02/997221559"/>
    <hyperlink ref="F426" r:id="rId65" display="https://podminky.urs.cz/item/CS_URS_2023_02/997013631"/>
    <hyperlink ref="F430" r:id="rId66" display="https://podminky.urs.cz/item/CS_URS_2023_02/997013861"/>
    <hyperlink ref="F434" r:id="rId67" display="https://podminky.urs.cz/item/CS_URS_2023_02/997013862"/>
    <hyperlink ref="F437" r:id="rId68" display="https://podminky.urs.cz/item/CS_URS_2023_02/997013863"/>
    <hyperlink ref="F441" r:id="rId69" display="https://podminky.urs.cz/item/CS_URS_2023_02/997221873"/>
    <hyperlink ref="F445" r:id="rId70" display="https://podminky.urs.cz/item/CS_URS_2023_02/998011002"/>
    <hyperlink ref="F449" r:id="rId71" display="https://podminky.urs.cz/item/CS_URS_2023_02/711112053"/>
    <hyperlink ref="F456" r:id="rId72" display="https://podminky.urs.cz/item/CS_URS_2023_02/711113121"/>
    <hyperlink ref="F460" r:id="rId73" display="https://podminky.urs.cz/item/CS_URS_2023_02/711161212"/>
    <hyperlink ref="F463" r:id="rId74" display="https://podminky.urs.cz/item/CS_URS_2023_02/711161383"/>
    <hyperlink ref="F466" r:id="rId75" display="https://podminky.urs.cz/item/CS_URS_2023_02/711491471"/>
    <hyperlink ref="F470" r:id="rId76" display="https://podminky.urs.cz/item/CS_URS_2023_02/998711101"/>
    <hyperlink ref="F473" r:id="rId77" display="https://podminky.urs.cz/item/CS_URS_2023_02/713121122"/>
    <hyperlink ref="F480" r:id="rId78" display="https://podminky.urs.cz/item/CS_URS_2023_02/713122111"/>
    <hyperlink ref="F483" r:id="rId79" display="https://podminky.urs.cz/item/CS_URS_2023_02/713123211"/>
    <hyperlink ref="F501" r:id="rId80" display="https://podminky.urs.cz/item/CS_URS_2023_02/998713101"/>
    <hyperlink ref="F504" r:id="rId81" display="https://podminky.urs.cz/item/CS_URS_2023_02/723234351"/>
    <hyperlink ref="F506" r:id="rId82" display="https://podminky.urs.cz/item/CS_URS_2023_02/998723101"/>
    <hyperlink ref="F509" r:id="rId83" display="https://podminky.urs.cz/item/CS_URS_2023_02/762083121"/>
    <hyperlink ref="F511" r:id="rId84" display="https://podminky.urs.cz/item/CS_URS_2023_02/762511264"/>
    <hyperlink ref="F515" r:id="rId85" display="https://podminky.urs.cz/item/CS_URS_2023_02/762512261"/>
    <hyperlink ref="F522" r:id="rId86" display="https://podminky.urs.cz/item/CS_URS_2023_02/762595001"/>
    <hyperlink ref="F527" r:id="rId87" display="https://podminky.urs.cz/item/CS_URS_2023_02/998762101"/>
    <hyperlink ref="F530" r:id="rId88" display="https://podminky.urs.cz/item/CS_URS_2023_02/764002851"/>
    <hyperlink ref="F541" r:id="rId89" display="https://podminky.urs.cz/item/CS_URS_2023_02/764004801"/>
    <hyperlink ref="F544" r:id="rId90" display="https://podminky.urs.cz/item/CS_URS_2023_02/764004861"/>
    <hyperlink ref="F548" r:id="rId91" display="https://podminky.urs.cz/item/CS_URS_2023_02/764212663"/>
    <hyperlink ref="F561" r:id="rId92" display="https://podminky.urs.cz/item/CS_URS_2023_02/764216645"/>
    <hyperlink ref="F567" r:id="rId93" display="https://podminky.urs.cz/item/CS_URS_2023_02/764511602"/>
    <hyperlink ref="F570" r:id="rId94" display="https://podminky.urs.cz/item/CS_URS_2023_02/764518623"/>
    <hyperlink ref="F573" r:id="rId95" display="https://podminky.urs.cz/item/CS_URS_2023_02/998764101"/>
    <hyperlink ref="F576" r:id="rId96" display="https://podminky.urs.cz/item/CS_URS_2023_02/765111012"/>
    <hyperlink ref="F582" r:id="rId97" display="https://podminky.urs.cz/item/CS_URS_2023_02/765111803"/>
    <hyperlink ref="F586" r:id="rId98" display="https://podminky.urs.cz/item/CS_URS_2023_02/765111813"/>
    <hyperlink ref="F588" r:id="rId99" display="https://podminky.urs.cz/item/CS_URS_2023_02/998765102"/>
    <hyperlink ref="F591" r:id="rId100" display="https://podminky.urs.cz/item/CS_URS_2023_02/766622216"/>
    <hyperlink ref="F596" r:id="rId101" display="https://podminky.urs.cz/item/CS_URS_2023_02/766694116"/>
    <hyperlink ref="F602" r:id="rId102" display="https://podminky.urs.cz/item/CS_URS_2023_02/766694126"/>
    <hyperlink ref="F606" r:id="rId103" display="https://podminky.urs.cz/item/CS_URS_2023_02/998766101"/>
    <hyperlink ref="F609" r:id="rId104" display="https://podminky.urs.cz/item/CS_URS_2023_02/767161833"/>
    <hyperlink ref="F613" r:id="rId105" display="https://podminky.urs.cz/item/CS_URS_2023_02/767163101"/>
    <hyperlink ref="F623" r:id="rId106" display="https://podminky.urs.cz/item/CS_URS_2023_02/767590120"/>
    <hyperlink ref="F627" r:id="rId107" display="https://podminky.urs.cz/item/CS_URS_2023_02/767590192"/>
    <hyperlink ref="F630" r:id="rId108" display="https://podminky.urs.cz/item/CS_URS_2023_02/767620351"/>
    <hyperlink ref="F636" r:id="rId109" display="https://podminky.urs.cz/item/CS_URS_2023_02/767620352"/>
    <hyperlink ref="F641" r:id="rId110" display="https://podminky.urs.cz/item/CS_URS_2023_02/767627306"/>
    <hyperlink ref="F647" r:id="rId111" display="https://podminky.urs.cz/item/CS_URS_2023_02/767627309"/>
    <hyperlink ref="F649" r:id="rId112" display="https://podminky.urs.cz/item/CS_URS_2023_02/767810811"/>
    <hyperlink ref="F651" r:id="rId113" display="https://podminky.urs.cz/item/CS_URS_2023_02/767821812"/>
    <hyperlink ref="F656" r:id="rId114" display="https://podminky.urs.cz/item/CS_URS_2023_02/998767101"/>
    <hyperlink ref="F659" r:id="rId115" display="https://podminky.urs.cz/item/CS_URS_2023_02/771554112"/>
    <hyperlink ref="F664" r:id="rId116" display="https://podminky.urs.cz/item/CS_URS_2023_02/998771101"/>
    <hyperlink ref="F667" r:id="rId117" display="https://podminky.urs.cz/item/CS_URS_2023_02/781731810"/>
    <hyperlink ref="F674" r:id="rId118" display="https://podminky.urs.cz/item/CS_URS_2023_02/783826615"/>
    <hyperlink ref="F679" r:id="rId119" display="https://podminky.urs.cz/item/CS_URS_2023_02/218191512"/>
    <hyperlink ref="F682" r:id="rId120" display="https://podminky.urs.cz/item/CS_URS_2023_02/46090312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2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0"/>
      <c r="AT3" s="17" t="s">
        <v>84</v>
      </c>
    </row>
    <row r="4" spans="2:46" s="1" customFormat="1" ht="24.95" customHeight="1">
      <c r="B4" s="20"/>
      <c r="D4" s="131" t="s">
        <v>98</v>
      </c>
      <c r="L4" s="20"/>
      <c r="M4" s="132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3" t="s">
        <v>16</v>
      </c>
      <c r="L6" s="20"/>
    </row>
    <row r="7" spans="2:12" s="1" customFormat="1" ht="16.5" customHeight="1">
      <c r="B7" s="20"/>
      <c r="E7" s="134" t="str">
        <f>'Rekapitulace stavby'!K6</f>
        <v>Dětský domov Strážnice, příspěvková organizace - Zateplení budovy</v>
      </c>
      <c r="F7" s="133"/>
      <c r="G7" s="133"/>
      <c r="H7" s="133"/>
      <c r="L7" s="20"/>
    </row>
    <row r="8" spans="1:31" s="2" customFormat="1" ht="12" customHeight="1">
      <c r="A8" s="38"/>
      <c r="B8" s="44"/>
      <c r="C8" s="38"/>
      <c r="D8" s="133" t="s">
        <v>111</v>
      </c>
      <c r="E8" s="38"/>
      <c r="F8" s="38"/>
      <c r="G8" s="38"/>
      <c r="H8" s="38"/>
      <c r="I8" s="38"/>
      <c r="J8" s="38"/>
      <c r="K8" s="38"/>
      <c r="L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6" t="s">
        <v>1211</v>
      </c>
      <c r="F9" s="38"/>
      <c r="G9" s="38"/>
      <c r="H9" s="38"/>
      <c r="I9" s="38"/>
      <c r="J9" s="38"/>
      <c r="K9" s="38"/>
      <c r="L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3" t="s">
        <v>18</v>
      </c>
      <c r="E11" s="38"/>
      <c r="F11" s="137" t="s">
        <v>19</v>
      </c>
      <c r="G11" s="38"/>
      <c r="H11" s="38"/>
      <c r="I11" s="133" t="s">
        <v>20</v>
      </c>
      <c r="J11" s="137" t="s">
        <v>19</v>
      </c>
      <c r="K11" s="38"/>
      <c r="L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3" t="s">
        <v>21</v>
      </c>
      <c r="E12" s="38"/>
      <c r="F12" s="137" t="s">
        <v>22</v>
      </c>
      <c r="G12" s="38"/>
      <c r="H12" s="38"/>
      <c r="I12" s="133" t="s">
        <v>23</v>
      </c>
      <c r="J12" s="138" t="str">
        <f>'Rekapitulace stavby'!AN8</f>
        <v>18. 9. 2023</v>
      </c>
      <c r="K12" s="38"/>
      <c r="L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3" t="s">
        <v>25</v>
      </c>
      <c r="E14" s="38"/>
      <c r="F14" s="38"/>
      <c r="G14" s="38"/>
      <c r="H14" s="38"/>
      <c r="I14" s="133" t="s">
        <v>26</v>
      </c>
      <c r="J14" s="137" t="s">
        <v>19</v>
      </c>
      <c r="K14" s="38"/>
      <c r="L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7" t="s">
        <v>27</v>
      </c>
      <c r="F15" s="38"/>
      <c r="G15" s="38"/>
      <c r="H15" s="38"/>
      <c r="I15" s="133" t="s">
        <v>28</v>
      </c>
      <c r="J15" s="137" t="s">
        <v>19</v>
      </c>
      <c r="K15" s="38"/>
      <c r="L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3" t="s">
        <v>29</v>
      </c>
      <c r="E17" s="38"/>
      <c r="F17" s="38"/>
      <c r="G17" s="38"/>
      <c r="H17" s="38"/>
      <c r="I17" s="133" t="s">
        <v>26</v>
      </c>
      <c r="J17" s="33" t="str">
        <f>'Rekapitulace stavby'!AN13</f>
        <v>Vyplň údaj</v>
      </c>
      <c r="K17" s="38"/>
      <c r="L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3" t="s">
        <v>28</v>
      </c>
      <c r="J18" s="33" t="str">
        <f>'Rekapitulace stavby'!AN14</f>
        <v>Vyplň údaj</v>
      </c>
      <c r="K18" s="38"/>
      <c r="L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3" t="s">
        <v>31</v>
      </c>
      <c r="E20" s="38"/>
      <c r="F20" s="38"/>
      <c r="G20" s="38"/>
      <c r="H20" s="38"/>
      <c r="I20" s="133" t="s">
        <v>26</v>
      </c>
      <c r="J20" s="137" t="str">
        <f>IF('Rekapitulace stavby'!AN16="","",'Rekapitulace stavby'!AN16)</f>
        <v>06075088</v>
      </c>
      <c r="K20" s="38"/>
      <c r="L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7" t="str">
        <f>IF('Rekapitulace stavby'!E17="","",'Rekapitulace stavby'!E17)</f>
        <v>Ing. Richard Vala</v>
      </c>
      <c r="F21" s="38"/>
      <c r="G21" s="38"/>
      <c r="H21" s="38"/>
      <c r="I21" s="133" t="s">
        <v>28</v>
      </c>
      <c r="J21" s="137" t="str">
        <f>IF('Rekapitulace stavby'!AN17="","",'Rekapitulace stavby'!AN17)</f>
        <v/>
      </c>
      <c r="K21" s="38"/>
      <c r="L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3" t="s">
        <v>35</v>
      </c>
      <c r="E23" s="38"/>
      <c r="F23" s="38"/>
      <c r="G23" s="38"/>
      <c r="H23" s="38"/>
      <c r="I23" s="133" t="s">
        <v>26</v>
      </c>
      <c r="J23" s="137" t="s">
        <v>19</v>
      </c>
      <c r="K23" s="38"/>
      <c r="L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7" t="s">
        <v>1212</v>
      </c>
      <c r="F24" s="38"/>
      <c r="G24" s="38"/>
      <c r="H24" s="38"/>
      <c r="I24" s="133" t="s">
        <v>28</v>
      </c>
      <c r="J24" s="137" t="s">
        <v>19</v>
      </c>
      <c r="K24" s="38"/>
      <c r="L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3" t="s">
        <v>38</v>
      </c>
      <c r="E26" s="38"/>
      <c r="F26" s="38"/>
      <c r="G26" s="38"/>
      <c r="H26" s="38"/>
      <c r="I26" s="38"/>
      <c r="J26" s="38"/>
      <c r="K26" s="38"/>
      <c r="L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4" t="s">
        <v>40</v>
      </c>
      <c r="E30" s="38"/>
      <c r="F30" s="38"/>
      <c r="G30" s="38"/>
      <c r="H30" s="38"/>
      <c r="I30" s="38"/>
      <c r="J30" s="145">
        <f>ROUND(J83,2)</f>
        <v>0</v>
      </c>
      <c r="K30" s="38"/>
      <c r="L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3"/>
      <c r="E31" s="143"/>
      <c r="F31" s="143"/>
      <c r="G31" s="143"/>
      <c r="H31" s="143"/>
      <c r="I31" s="143"/>
      <c r="J31" s="143"/>
      <c r="K31" s="143"/>
      <c r="L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6" t="s">
        <v>42</v>
      </c>
      <c r="G32" s="38"/>
      <c r="H32" s="38"/>
      <c r="I32" s="146" t="s">
        <v>41</v>
      </c>
      <c r="J32" s="146" t="s">
        <v>43</v>
      </c>
      <c r="K32" s="38"/>
      <c r="L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7" t="s">
        <v>44</v>
      </c>
      <c r="E33" s="133" t="s">
        <v>45</v>
      </c>
      <c r="F33" s="148">
        <f>ROUND((SUM(BE83:BE141)),2)</f>
        <v>0</v>
      </c>
      <c r="G33" s="38"/>
      <c r="H33" s="38"/>
      <c r="I33" s="149">
        <v>0.21</v>
      </c>
      <c r="J33" s="148">
        <f>ROUND(((SUM(BE83:BE141))*I33),2)</f>
        <v>0</v>
      </c>
      <c r="K33" s="38"/>
      <c r="L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3" t="s">
        <v>46</v>
      </c>
      <c r="F34" s="148">
        <f>ROUND((SUM(BF83:BF141)),2)</f>
        <v>0</v>
      </c>
      <c r="G34" s="38"/>
      <c r="H34" s="38"/>
      <c r="I34" s="149">
        <v>0.15</v>
      </c>
      <c r="J34" s="148">
        <f>ROUND(((SUM(BF83:BF141))*I34),2)</f>
        <v>0</v>
      </c>
      <c r="K34" s="38"/>
      <c r="L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3" t="s">
        <v>47</v>
      </c>
      <c r="F35" s="148">
        <f>ROUND((SUM(BG83:BG141)),2)</f>
        <v>0</v>
      </c>
      <c r="G35" s="38"/>
      <c r="H35" s="38"/>
      <c r="I35" s="149">
        <v>0.21</v>
      </c>
      <c r="J35" s="148">
        <f>0</f>
        <v>0</v>
      </c>
      <c r="K35" s="38"/>
      <c r="L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3" t="s">
        <v>48</v>
      </c>
      <c r="F36" s="148">
        <f>ROUND((SUM(BH83:BH141)),2)</f>
        <v>0</v>
      </c>
      <c r="G36" s="38"/>
      <c r="H36" s="38"/>
      <c r="I36" s="149">
        <v>0.15</v>
      </c>
      <c r="J36" s="148">
        <f>0</f>
        <v>0</v>
      </c>
      <c r="K36" s="38"/>
      <c r="L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49</v>
      </c>
      <c r="F37" s="148">
        <f>ROUND((SUM(BI83:BI141)),2)</f>
        <v>0</v>
      </c>
      <c r="G37" s="38"/>
      <c r="H37" s="38"/>
      <c r="I37" s="149">
        <v>0</v>
      </c>
      <c r="J37" s="148">
        <f>0</f>
        <v>0</v>
      </c>
      <c r="K37" s="38"/>
      <c r="L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0"/>
      <c r="D39" s="151" t="s">
        <v>50</v>
      </c>
      <c r="E39" s="152"/>
      <c r="F39" s="152"/>
      <c r="G39" s="153" t="s">
        <v>51</v>
      </c>
      <c r="H39" s="154" t="s">
        <v>52</v>
      </c>
      <c r="I39" s="152"/>
      <c r="J39" s="155">
        <f>SUM(J30:J37)</f>
        <v>0</v>
      </c>
      <c r="K39" s="156"/>
      <c r="L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113</v>
      </c>
      <c r="D45" s="40"/>
      <c r="E45" s="40"/>
      <c r="F45" s="40"/>
      <c r="G45" s="40"/>
      <c r="H45" s="40"/>
      <c r="I45" s="40"/>
      <c r="J45" s="40"/>
      <c r="K45" s="40"/>
      <c r="L45" s="135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1" t="str">
        <f>E7</f>
        <v>Dětský domov Strážnice, příspěvková organizace - Zateplení budovy</v>
      </c>
      <c r="F48" s="32"/>
      <c r="G48" s="32"/>
      <c r="H48" s="32"/>
      <c r="I48" s="40"/>
      <c r="J48" s="40"/>
      <c r="K48" s="40"/>
      <c r="L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111</v>
      </c>
      <c r="D49" s="40"/>
      <c r="E49" s="40"/>
      <c r="F49" s="40"/>
      <c r="G49" s="40"/>
      <c r="H49" s="40"/>
      <c r="I49" s="40"/>
      <c r="J49" s="40"/>
      <c r="K49" s="40"/>
      <c r="L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02 - Elektromontáže, hromosvod</v>
      </c>
      <c r="F50" s="40"/>
      <c r="G50" s="40"/>
      <c r="H50" s="40"/>
      <c r="I50" s="40"/>
      <c r="J50" s="40"/>
      <c r="K50" s="40"/>
      <c r="L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parc. č. 280, 281</v>
      </c>
      <c r="G52" s="40"/>
      <c r="H52" s="40"/>
      <c r="I52" s="32" t="s">
        <v>23</v>
      </c>
      <c r="J52" s="72" t="str">
        <f>IF(J12="","",J12)</f>
        <v>18. 9. 2023</v>
      </c>
      <c r="K52" s="40"/>
      <c r="L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Dětský domov Strážnice, příspěvková organizace</v>
      </c>
      <c r="G54" s="40"/>
      <c r="H54" s="40"/>
      <c r="I54" s="32" t="s">
        <v>31</v>
      </c>
      <c r="J54" s="36" t="str">
        <f>E21</f>
        <v>Ing. Richard Vala</v>
      </c>
      <c r="K54" s="40"/>
      <c r="L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5.6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35</v>
      </c>
      <c r="J55" s="36" t="str">
        <f>E24</f>
        <v>SOMMER PROJEKT, s.r.o.</v>
      </c>
      <c r="K55" s="40"/>
      <c r="L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2" t="s">
        <v>114</v>
      </c>
      <c r="D57" s="163"/>
      <c r="E57" s="163"/>
      <c r="F57" s="163"/>
      <c r="G57" s="163"/>
      <c r="H57" s="163"/>
      <c r="I57" s="163"/>
      <c r="J57" s="164" t="s">
        <v>115</v>
      </c>
      <c r="K57" s="163"/>
      <c r="L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5" t="s">
        <v>72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116</v>
      </c>
    </row>
    <row r="60" spans="1:31" s="9" customFormat="1" ht="24.95" customHeight="1">
      <c r="A60" s="9"/>
      <c r="B60" s="166"/>
      <c r="C60" s="167"/>
      <c r="D60" s="168" t="s">
        <v>1213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6"/>
      <c r="C61" s="167"/>
      <c r="D61" s="168" t="s">
        <v>1214</v>
      </c>
      <c r="E61" s="169"/>
      <c r="F61" s="169"/>
      <c r="G61" s="169"/>
      <c r="H61" s="169"/>
      <c r="I61" s="169"/>
      <c r="J61" s="170">
        <f>J94</f>
        <v>0</v>
      </c>
      <c r="K61" s="167"/>
      <c r="L61" s="171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6"/>
      <c r="C62" s="167"/>
      <c r="D62" s="168" t="s">
        <v>1215</v>
      </c>
      <c r="E62" s="169"/>
      <c r="F62" s="169"/>
      <c r="G62" s="169"/>
      <c r="H62" s="169"/>
      <c r="I62" s="169"/>
      <c r="J62" s="170">
        <f>J109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6"/>
      <c r="C63" s="167"/>
      <c r="D63" s="168" t="s">
        <v>1216</v>
      </c>
      <c r="E63" s="169"/>
      <c r="F63" s="169"/>
      <c r="G63" s="169"/>
      <c r="H63" s="169"/>
      <c r="I63" s="169"/>
      <c r="J63" s="170">
        <f>J116</f>
        <v>0</v>
      </c>
      <c r="K63" s="167"/>
      <c r="L63" s="171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5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5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139</v>
      </c>
      <c r="D70" s="40"/>
      <c r="E70" s="40"/>
      <c r="F70" s="40"/>
      <c r="G70" s="40"/>
      <c r="H70" s="40"/>
      <c r="I70" s="40"/>
      <c r="J70" s="40"/>
      <c r="K70" s="40"/>
      <c r="L70" s="135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5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5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161" t="str">
        <f>E7</f>
        <v>Dětský domov Strážnice, příspěvková organizace - Zateplení budovy</v>
      </c>
      <c r="F73" s="32"/>
      <c r="G73" s="32"/>
      <c r="H73" s="32"/>
      <c r="I73" s="40"/>
      <c r="J73" s="40"/>
      <c r="K73" s="40"/>
      <c r="L73" s="135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111</v>
      </c>
      <c r="D74" s="40"/>
      <c r="E74" s="40"/>
      <c r="F74" s="40"/>
      <c r="G74" s="40"/>
      <c r="H74" s="40"/>
      <c r="I74" s="40"/>
      <c r="J74" s="40"/>
      <c r="K74" s="40"/>
      <c r="L74" s="135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69" t="str">
        <f>E9</f>
        <v>02 - Elektromontáže, hromosvod</v>
      </c>
      <c r="F75" s="40"/>
      <c r="G75" s="40"/>
      <c r="H75" s="40"/>
      <c r="I75" s="40"/>
      <c r="J75" s="40"/>
      <c r="K75" s="40"/>
      <c r="L75" s="135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parc. č. 280, 281</v>
      </c>
      <c r="G77" s="40"/>
      <c r="H77" s="40"/>
      <c r="I77" s="32" t="s">
        <v>23</v>
      </c>
      <c r="J77" s="72" t="str">
        <f>IF(J12="","",J12)</f>
        <v>18. 9. 2023</v>
      </c>
      <c r="K77" s="40"/>
      <c r="L77" s="13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5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25</v>
      </c>
      <c r="D79" s="40"/>
      <c r="E79" s="40"/>
      <c r="F79" s="27" t="str">
        <f>E15</f>
        <v>Dětský domov Strážnice, příspěvková organizace</v>
      </c>
      <c r="G79" s="40"/>
      <c r="H79" s="40"/>
      <c r="I79" s="32" t="s">
        <v>31</v>
      </c>
      <c r="J79" s="36" t="str">
        <f>E21</f>
        <v>Ing. Richard Vala</v>
      </c>
      <c r="K79" s="40"/>
      <c r="L79" s="135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25.65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35</v>
      </c>
      <c r="J80" s="36" t="str">
        <f>E24</f>
        <v>SOMMER PROJEKT, s.r.o.</v>
      </c>
      <c r="K80" s="40"/>
      <c r="L80" s="135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8"/>
      <c r="B82" s="179"/>
      <c r="C82" s="180" t="s">
        <v>140</v>
      </c>
      <c r="D82" s="181" t="s">
        <v>59</v>
      </c>
      <c r="E82" s="181" t="s">
        <v>55</v>
      </c>
      <c r="F82" s="181" t="s">
        <v>56</v>
      </c>
      <c r="G82" s="181" t="s">
        <v>141</v>
      </c>
      <c r="H82" s="181" t="s">
        <v>142</v>
      </c>
      <c r="I82" s="181" t="s">
        <v>143</v>
      </c>
      <c r="J82" s="181" t="s">
        <v>115</v>
      </c>
      <c r="K82" s="182" t="s">
        <v>144</v>
      </c>
      <c r="L82" s="183"/>
      <c r="M82" s="92" t="s">
        <v>19</v>
      </c>
      <c r="N82" s="93" t="s">
        <v>44</v>
      </c>
      <c r="O82" s="93" t="s">
        <v>145</v>
      </c>
      <c r="P82" s="93" t="s">
        <v>146</v>
      </c>
      <c r="Q82" s="93" t="s">
        <v>147</v>
      </c>
      <c r="R82" s="93" t="s">
        <v>148</v>
      </c>
      <c r="S82" s="93" t="s">
        <v>149</v>
      </c>
      <c r="T82" s="94" t="s">
        <v>150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8"/>
      <c r="B83" s="39"/>
      <c r="C83" s="99" t="s">
        <v>151</v>
      </c>
      <c r="D83" s="40"/>
      <c r="E83" s="40"/>
      <c r="F83" s="40"/>
      <c r="G83" s="40"/>
      <c r="H83" s="40"/>
      <c r="I83" s="40"/>
      <c r="J83" s="184">
        <f>BK83</f>
        <v>0</v>
      </c>
      <c r="K83" s="40"/>
      <c r="L83" s="44"/>
      <c r="M83" s="95"/>
      <c r="N83" s="185"/>
      <c r="O83" s="96"/>
      <c r="P83" s="186">
        <f>P84+P94+P109+P116</f>
        <v>0</v>
      </c>
      <c r="Q83" s="96"/>
      <c r="R83" s="186">
        <f>R84+R94+R109+R116</f>
        <v>0</v>
      </c>
      <c r="S83" s="96"/>
      <c r="T83" s="187">
        <f>T84+T94+T109+T116</f>
        <v>0.01855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73</v>
      </c>
      <c r="AU83" s="17" t="s">
        <v>116</v>
      </c>
      <c r="BK83" s="188">
        <f>BK84+BK94+BK109+BK116</f>
        <v>0</v>
      </c>
    </row>
    <row r="84" spans="1:63" s="12" customFormat="1" ht="25.9" customHeight="1">
      <c r="A84" s="12"/>
      <c r="B84" s="189"/>
      <c r="C84" s="190"/>
      <c r="D84" s="191" t="s">
        <v>73</v>
      </c>
      <c r="E84" s="192" t="s">
        <v>1217</v>
      </c>
      <c r="F84" s="192" t="s">
        <v>1218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SUM(P85:P93)</f>
        <v>0</v>
      </c>
      <c r="Q84" s="197"/>
      <c r="R84" s="198">
        <f>SUM(R85:R93)</f>
        <v>0</v>
      </c>
      <c r="S84" s="197"/>
      <c r="T84" s="199">
        <f>SUM(T85:T93)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82</v>
      </c>
      <c r="AT84" s="201" t="s">
        <v>73</v>
      </c>
      <c r="AU84" s="201" t="s">
        <v>74</v>
      </c>
      <c r="AY84" s="200" t="s">
        <v>154</v>
      </c>
      <c r="BK84" s="202">
        <f>SUM(BK85:BK93)</f>
        <v>0</v>
      </c>
    </row>
    <row r="85" spans="1:65" s="2" customFormat="1" ht="16.5" customHeight="1">
      <c r="A85" s="38"/>
      <c r="B85" s="39"/>
      <c r="C85" s="205" t="s">
        <v>82</v>
      </c>
      <c r="D85" s="205" t="s">
        <v>156</v>
      </c>
      <c r="E85" s="206" t="s">
        <v>1219</v>
      </c>
      <c r="F85" s="207" t="s">
        <v>1220</v>
      </c>
      <c r="G85" s="208" t="s">
        <v>196</v>
      </c>
      <c r="H85" s="209">
        <v>60</v>
      </c>
      <c r="I85" s="210"/>
      <c r="J85" s="211">
        <f>ROUND(I85*H85,2)</f>
        <v>0</v>
      </c>
      <c r="K85" s="207" t="s">
        <v>19</v>
      </c>
      <c r="L85" s="44"/>
      <c r="M85" s="212" t="s">
        <v>19</v>
      </c>
      <c r="N85" s="213" t="s">
        <v>45</v>
      </c>
      <c r="O85" s="84"/>
      <c r="P85" s="214">
        <f>O85*H85</f>
        <v>0</v>
      </c>
      <c r="Q85" s="214">
        <v>0</v>
      </c>
      <c r="R85" s="214">
        <f>Q85*H85</f>
        <v>0</v>
      </c>
      <c r="S85" s="214">
        <v>0</v>
      </c>
      <c r="T85" s="215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16" t="s">
        <v>160</v>
      </c>
      <c r="AT85" s="216" t="s">
        <v>156</v>
      </c>
      <c r="AU85" s="216" t="s">
        <v>82</v>
      </c>
      <c r="AY85" s="17" t="s">
        <v>154</v>
      </c>
      <c r="BE85" s="217">
        <f>IF(N85="základní",J85,0)</f>
        <v>0</v>
      </c>
      <c r="BF85" s="217">
        <f>IF(N85="snížená",J85,0)</f>
        <v>0</v>
      </c>
      <c r="BG85" s="217">
        <f>IF(N85="zákl. přenesená",J85,0)</f>
        <v>0</v>
      </c>
      <c r="BH85" s="217">
        <f>IF(N85="sníž. přenesená",J85,0)</f>
        <v>0</v>
      </c>
      <c r="BI85" s="217">
        <f>IF(N85="nulová",J85,0)</f>
        <v>0</v>
      </c>
      <c r="BJ85" s="17" t="s">
        <v>82</v>
      </c>
      <c r="BK85" s="217">
        <f>ROUND(I85*H85,2)</f>
        <v>0</v>
      </c>
      <c r="BL85" s="17" t="s">
        <v>160</v>
      </c>
      <c r="BM85" s="216" t="s">
        <v>84</v>
      </c>
    </row>
    <row r="86" spans="1:65" s="2" customFormat="1" ht="16.5" customHeight="1">
      <c r="A86" s="38"/>
      <c r="B86" s="39"/>
      <c r="C86" s="205" t="s">
        <v>84</v>
      </c>
      <c r="D86" s="205" t="s">
        <v>156</v>
      </c>
      <c r="E86" s="206" t="s">
        <v>1221</v>
      </c>
      <c r="F86" s="207" t="s">
        <v>1222</v>
      </c>
      <c r="G86" s="208" t="s">
        <v>1223</v>
      </c>
      <c r="H86" s="209">
        <v>1</v>
      </c>
      <c r="I86" s="210"/>
      <c r="J86" s="211">
        <f>ROUND(I86*H86,2)</f>
        <v>0</v>
      </c>
      <c r="K86" s="207" t="s">
        <v>19</v>
      </c>
      <c r="L86" s="44"/>
      <c r="M86" s="212" t="s">
        <v>19</v>
      </c>
      <c r="N86" s="213" t="s">
        <v>45</v>
      </c>
      <c r="O86" s="84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6" t="s">
        <v>160</v>
      </c>
      <c r="AT86" s="216" t="s">
        <v>156</v>
      </c>
      <c r="AU86" s="216" t="s">
        <v>82</v>
      </c>
      <c r="AY86" s="17" t="s">
        <v>154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7" t="s">
        <v>82</v>
      </c>
      <c r="BK86" s="217">
        <f>ROUND(I86*H86,2)</f>
        <v>0</v>
      </c>
      <c r="BL86" s="17" t="s">
        <v>160</v>
      </c>
      <c r="BM86" s="216" t="s">
        <v>160</v>
      </c>
    </row>
    <row r="87" spans="1:65" s="2" customFormat="1" ht="16.5" customHeight="1">
      <c r="A87" s="38"/>
      <c r="B87" s="39"/>
      <c r="C87" s="205" t="s">
        <v>174</v>
      </c>
      <c r="D87" s="205" t="s">
        <v>156</v>
      </c>
      <c r="E87" s="206" t="s">
        <v>1224</v>
      </c>
      <c r="F87" s="207" t="s">
        <v>1225</v>
      </c>
      <c r="G87" s="208" t="s">
        <v>1223</v>
      </c>
      <c r="H87" s="209">
        <v>1</v>
      </c>
      <c r="I87" s="210"/>
      <c r="J87" s="211">
        <f>ROUND(I87*H87,2)</f>
        <v>0</v>
      </c>
      <c r="K87" s="207" t="s">
        <v>19</v>
      </c>
      <c r="L87" s="44"/>
      <c r="M87" s="212" t="s">
        <v>19</v>
      </c>
      <c r="N87" s="213" t="s">
        <v>45</v>
      </c>
      <c r="O87" s="84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6" t="s">
        <v>160</v>
      </c>
      <c r="AT87" s="216" t="s">
        <v>156</v>
      </c>
      <c r="AU87" s="216" t="s">
        <v>82</v>
      </c>
      <c r="AY87" s="17" t="s">
        <v>154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7" t="s">
        <v>82</v>
      </c>
      <c r="BK87" s="217">
        <f>ROUND(I87*H87,2)</f>
        <v>0</v>
      </c>
      <c r="BL87" s="17" t="s">
        <v>160</v>
      </c>
      <c r="BM87" s="216" t="s">
        <v>193</v>
      </c>
    </row>
    <row r="88" spans="1:65" s="2" customFormat="1" ht="16.5" customHeight="1">
      <c r="A88" s="38"/>
      <c r="B88" s="39"/>
      <c r="C88" s="205" t="s">
        <v>160</v>
      </c>
      <c r="D88" s="205" t="s">
        <v>156</v>
      </c>
      <c r="E88" s="206" t="s">
        <v>1226</v>
      </c>
      <c r="F88" s="207" t="s">
        <v>1227</v>
      </c>
      <c r="G88" s="208" t="s">
        <v>1223</v>
      </c>
      <c r="H88" s="209">
        <v>1</v>
      </c>
      <c r="I88" s="210"/>
      <c r="J88" s="211">
        <f>ROUND(I88*H88,2)</f>
        <v>0</v>
      </c>
      <c r="K88" s="207" t="s">
        <v>19</v>
      </c>
      <c r="L88" s="44"/>
      <c r="M88" s="212" t="s">
        <v>19</v>
      </c>
      <c r="N88" s="213" t="s">
        <v>45</v>
      </c>
      <c r="O88" s="84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6" t="s">
        <v>160</v>
      </c>
      <c r="AT88" s="216" t="s">
        <v>156</v>
      </c>
      <c r="AU88" s="216" t="s">
        <v>82</v>
      </c>
      <c r="AY88" s="17" t="s">
        <v>154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7" t="s">
        <v>82</v>
      </c>
      <c r="BK88" s="217">
        <f>ROUND(I88*H88,2)</f>
        <v>0</v>
      </c>
      <c r="BL88" s="17" t="s">
        <v>160</v>
      </c>
      <c r="BM88" s="216" t="s">
        <v>208</v>
      </c>
    </row>
    <row r="89" spans="1:65" s="2" customFormat="1" ht="16.5" customHeight="1">
      <c r="A89" s="38"/>
      <c r="B89" s="39"/>
      <c r="C89" s="205" t="s">
        <v>186</v>
      </c>
      <c r="D89" s="205" t="s">
        <v>156</v>
      </c>
      <c r="E89" s="206" t="s">
        <v>1228</v>
      </c>
      <c r="F89" s="207" t="s">
        <v>1229</v>
      </c>
      <c r="G89" s="208" t="s">
        <v>1223</v>
      </c>
      <c r="H89" s="209">
        <v>3</v>
      </c>
      <c r="I89" s="210"/>
      <c r="J89" s="211">
        <f>ROUND(I89*H89,2)</f>
        <v>0</v>
      </c>
      <c r="K89" s="207" t="s">
        <v>19</v>
      </c>
      <c r="L89" s="44"/>
      <c r="M89" s="212" t="s">
        <v>19</v>
      </c>
      <c r="N89" s="213" t="s">
        <v>45</v>
      </c>
      <c r="O89" s="84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6" t="s">
        <v>160</v>
      </c>
      <c r="AT89" s="216" t="s">
        <v>156</v>
      </c>
      <c r="AU89" s="216" t="s">
        <v>82</v>
      </c>
      <c r="AY89" s="17" t="s">
        <v>154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7" t="s">
        <v>82</v>
      </c>
      <c r="BK89" s="217">
        <f>ROUND(I89*H89,2)</f>
        <v>0</v>
      </c>
      <c r="BL89" s="17" t="s">
        <v>160</v>
      </c>
      <c r="BM89" s="216" t="s">
        <v>224</v>
      </c>
    </row>
    <row r="90" spans="1:65" s="2" customFormat="1" ht="16.5" customHeight="1">
      <c r="A90" s="38"/>
      <c r="B90" s="39"/>
      <c r="C90" s="205" t="s">
        <v>193</v>
      </c>
      <c r="D90" s="205" t="s">
        <v>156</v>
      </c>
      <c r="E90" s="206" t="s">
        <v>1230</v>
      </c>
      <c r="F90" s="207" t="s">
        <v>1231</v>
      </c>
      <c r="G90" s="208" t="s">
        <v>196</v>
      </c>
      <c r="H90" s="209">
        <v>90</v>
      </c>
      <c r="I90" s="210"/>
      <c r="J90" s="211">
        <f>ROUND(I90*H90,2)</f>
        <v>0</v>
      </c>
      <c r="K90" s="207" t="s">
        <v>19</v>
      </c>
      <c r="L90" s="44"/>
      <c r="M90" s="212" t="s">
        <v>19</v>
      </c>
      <c r="N90" s="213" t="s">
        <v>45</v>
      </c>
      <c r="O90" s="84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6" t="s">
        <v>160</v>
      </c>
      <c r="AT90" s="216" t="s">
        <v>156</v>
      </c>
      <c r="AU90" s="216" t="s">
        <v>82</v>
      </c>
      <c r="AY90" s="17" t="s">
        <v>154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7" t="s">
        <v>82</v>
      </c>
      <c r="BK90" s="217">
        <f>ROUND(I90*H90,2)</f>
        <v>0</v>
      </c>
      <c r="BL90" s="17" t="s">
        <v>160</v>
      </c>
      <c r="BM90" s="216" t="s">
        <v>237</v>
      </c>
    </row>
    <row r="91" spans="1:65" s="2" customFormat="1" ht="16.5" customHeight="1">
      <c r="A91" s="38"/>
      <c r="B91" s="39"/>
      <c r="C91" s="205" t="s">
        <v>201</v>
      </c>
      <c r="D91" s="205" t="s">
        <v>156</v>
      </c>
      <c r="E91" s="206" t="s">
        <v>1232</v>
      </c>
      <c r="F91" s="207" t="s">
        <v>1233</v>
      </c>
      <c r="G91" s="208" t="s">
        <v>1223</v>
      </c>
      <c r="H91" s="209">
        <v>1</v>
      </c>
      <c r="I91" s="210"/>
      <c r="J91" s="211">
        <f>ROUND(I91*H91,2)</f>
        <v>0</v>
      </c>
      <c r="K91" s="207" t="s">
        <v>19</v>
      </c>
      <c r="L91" s="44"/>
      <c r="M91" s="212" t="s">
        <v>19</v>
      </c>
      <c r="N91" s="213" t="s">
        <v>45</v>
      </c>
      <c r="O91" s="84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6" t="s">
        <v>160</v>
      </c>
      <c r="AT91" s="216" t="s">
        <v>156</v>
      </c>
      <c r="AU91" s="216" t="s">
        <v>82</v>
      </c>
      <c r="AY91" s="17" t="s">
        <v>154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7" t="s">
        <v>82</v>
      </c>
      <c r="BK91" s="217">
        <f>ROUND(I91*H91,2)</f>
        <v>0</v>
      </c>
      <c r="BL91" s="17" t="s">
        <v>160</v>
      </c>
      <c r="BM91" s="216" t="s">
        <v>254</v>
      </c>
    </row>
    <row r="92" spans="1:65" s="2" customFormat="1" ht="16.5" customHeight="1">
      <c r="A92" s="38"/>
      <c r="B92" s="39"/>
      <c r="C92" s="205" t="s">
        <v>208</v>
      </c>
      <c r="D92" s="205" t="s">
        <v>156</v>
      </c>
      <c r="E92" s="206" t="s">
        <v>1234</v>
      </c>
      <c r="F92" s="207" t="s">
        <v>1235</v>
      </c>
      <c r="G92" s="208" t="s">
        <v>1223</v>
      </c>
      <c r="H92" s="209">
        <v>1</v>
      </c>
      <c r="I92" s="210"/>
      <c r="J92" s="211">
        <f>ROUND(I92*H92,2)</f>
        <v>0</v>
      </c>
      <c r="K92" s="207" t="s">
        <v>19</v>
      </c>
      <c r="L92" s="44"/>
      <c r="M92" s="212" t="s">
        <v>19</v>
      </c>
      <c r="N92" s="213" t="s">
        <v>45</v>
      </c>
      <c r="O92" s="84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6" t="s">
        <v>160</v>
      </c>
      <c r="AT92" s="216" t="s">
        <v>156</v>
      </c>
      <c r="AU92" s="216" t="s">
        <v>82</v>
      </c>
      <c r="AY92" s="17" t="s">
        <v>154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7" t="s">
        <v>82</v>
      </c>
      <c r="BK92" s="217">
        <f>ROUND(I92*H92,2)</f>
        <v>0</v>
      </c>
      <c r="BL92" s="17" t="s">
        <v>160</v>
      </c>
      <c r="BM92" s="216" t="s">
        <v>264</v>
      </c>
    </row>
    <row r="93" spans="1:65" s="2" customFormat="1" ht="16.5" customHeight="1">
      <c r="A93" s="38"/>
      <c r="B93" s="39"/>
      <c r="C93" s="205" t="s">
        <v>216</v>
      </c>
      <c r="D93" s="205" t="s">
        <v>156</v>
      </c>
      <c r="E93" s="206" t="s">
        <v>1236</v>
      </c>
      <c r="F93" s="207" t="s">
        <v>1237</v>
      </c>
      <c r="G93" s="208" t="s">
        <v>480</v>
      </c>
      <c r="H93" s="209">
        <v>1</v>
      </c>
      <c r="I93" s="210"/>
      <c r="J93" s="211">
        <f>ROUND(I93*H93,2)</f>
        <v>0</v>
      </c>
      <c r="K93" s="207" t="s">
        <v>19</v>
      </c>
      <c r="L93" s="44"/>
      <c r="M93" s="212" t="s">
        <v>19</v>
      </c>
      <c r="N93" s="213" t="s">
        <v>45</v>
      </c>
      <c r="O93" s="84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6" t="s">
        <v>160</v>
      </c>
      <c r="AT93" s="216" t="s">
        <v>156</v>
      </c>
      <c r="AU93" s="216" t="s">
        <v>82</v>
      </c>
      <c r="AY93" s="17" t="s">
        <v>154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7" t="s">
        <v>82</v>
      </c>
      <c r="BK93" s="217">
        <f>ROUND(I93*H93,2)</f>
        <v>0</v>
      </c>
      <c r="BL93" s="17" t="s">
        <v>160</v>
      </c>
      <c r="BM93" s="216" t="s">
        <v>1238</v>
      </c>
    </row>
    <row r="94" spans="1:63" s="12" customFormat="1" ht="25.9" customHeight="1">
      <c r="A94" s="12"/>
      <c r="B94" s="189"/>
      <c r="C94" s="190"/>
      <c r="D94" s="191" t="s">
        <v>73</v>
      </c>
      <c r="E94" s="192" t="s">
        <v>1239</v>
      </c>
      <c r="F94" s="192" t="s">
        <v>1240</v>
      </c>
      <c r="G94" s="190"/>
      <c r="H94" s="190"/>
      <c r="I94" s="193"/>
      <c r="J94" s="194">
        <f>BK94</f>
        <v>0</v>
      </c>
      <c r="K94" s="190"/>
      <c r="L94" s="195"/>
      <c r="M94" s="196"/>
      <c r="N94" s="197"/>
      <c r="O94" s="197"/>
      <c r="P94" s="198">
        <f>SUM(P95:P108)</f>
        <v>0</v>
      </c>
      <c r="Q94" s="197"/>
      <c r="R94" s="198">
        <f>SUM(R95:R108)</f>
        <v>0</v>
      </c>
      <c r="S94" s="197"/>
      <c r="T94" s="199">
        <f>SUM(T95:T108)</f>
        <v>0.01855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0" t="s">
        <v>82</v>
      </c>
      <c r="AT94" s="201" t="s">
        <v>73</v>
      </c>
      <c r="AU94" s="201" t="s">
        <v>74</v>
      </c>
      <c r="AY94" s="200" t="s">
        <v>154</v>
      </c>
      <c r="BK94" s="202">
        <f>SUM(BK95:BK108)</f>
        <v>0</v>
      </c>
    </row>
    <row r="95" spans="1:65" s="2" customFormat="1" ht="16.5" customHeight="1">
      <c r="A95" s="38"/>
      <c r="B95" s="39"/>
      <c r="C95" s="205" t="s">
        <v>224</v>
      </c>
      <c r="D95" s="205" t="s">
        <v>156</v>
      </c>
      <c r="E95" s="206" t="s">
        <v>1241</v>
      </c>
      <c r="F95" s="207" t="s">
        <v>1242</v>
      </c>
      <c r="G95" s="208" t="s">
        <v>196</v>
      </c>
      <c r="H95" s="209">
        <v>150</v>
      </c>
      <c r="I95" s="210"/>
      <c r="J95" s="211">
        <f>ROUND(I95*H95,2)</f>
        <v>0</v>
      </c>
      <c r="K95" s="207" t="s">
        <v>19</v>
      </c>
      <c r="L95" s="44"/>
      <c r="M95" s="212" t="s">
        <v>19</v>
      </c>
      <c r="N95" s="213" t="s">
        <v>45</v>
      </c>
      <c r="O95" s="84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6" t="s">
        <v>160</v>
      </c>
      <c r="AT95" s="216" t="s">
        <v>156</v>
      </c>
      <c r="AU95" s="216" t="s">
        <v>82</v>
      </c>
      <c r="AY95" s="17" t="s">
        <v>154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7" t="s">
        <v>82</v>
      </c>
      <c r="BK95" s="217">
        <f>ROUND(I95*H95,2)</f>
        <v>0</v>
      </c>
      <c r="BL95" s="17" t="s">
        <v>160</v>
      </c>
      <c r="BM95" s="216" t="s">
        <v>280</v>
      </c>
    </row>
    <row r="96" spans="1:65" s="2" customFormat="1" ht="16.5" customHeight="1">
      <c r="A96" s="38"/>
      <c r="B96" s="39"/>
      <c r="C96" s="205" t="s">
        <v>230</v>
      </c>
      <c r="D96" s="205" t="s">
        <v>156</v>
      </c>
      <c r="E96" s="206" t="s">
        <v>1243</v>
      </c>
      <c r="F96" s="207" t="s">
        <v>1244</v>
      </c>
      <c r="G96" s="208" t="s">
        <v>1223</v>
      </c>
      <c r="H96" s="209">
        <v>51</v>
      </c>
      <c r="I96" s="210"/>
      <c r="J96" s="211">
        <f>ROUND(I96*H96,2)</f>
        <v>0</v>
      </c>
      <c r="K96" s="207" t="s">
        <v>19</v>
      </c>
      <c r="L96" s="44"/>
      <c r="M96" s="212" t="s">
        <v>19</v>
      </c>
      <c r="N96" s="213" t="s">
        <v>45</v>
      </c>
      <c r="O96" s="84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6" t="s">
        <v>160</v>
      </c>
      <c r="AT96" s="216" t="s">
        <v>156</v>
      </c>
      <c r="AU96" s="216" t="s">
        <v>82</v>
      </c>
      <c r="AY96" s="17" t="s">
        <v>154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7" t="s">
        <v>82</v>
      </c>
      <c r="BK96" s="217">
        <f>ROUND(I96*H96,2)</f>
        <v>0</v>
      </c>
      <c r="BL96" s="17" t="s">
        <v>160</v>
      </c>
      <c r="BM96" s="216" t="s">
        <v>294</v>
      </c>
    </row>
    <row r="97" spans="1:65" s="2" customFormat="1" ht="16.5" customHeight="1">
      <c r="A97" s="38"/>
      <c r="B97" s="39"/>
      <c r="C97" s="205" t="s">
        <v>237</v>
      </c>
      <c r="D97" s="205" t="s">
        <v>156</v>
      </c>
      <c r="E97" s="206" t="s">
        <v>1245</v>
      </c>
      <c r="F97" s="207" t="s">
        <v>1246</v>
      </c>
      <c r="G97" s="208" t="s">
        <v>1223</v>
      </c>
      <c r="H97" s="209">
        <v>15</v>
      </c>
      <c r="I97" s="210"/>
      <c r="J97" s="211">
        <f>ROUND(I97*H97,2)</f>
        <v>0</v>
      </c>
      <c r="K97" s="207" t="s">
        <v>19</v>
      </c>
      <c r="L97" s="44"/>
      <c r="M97" s="212" t="s">
        <v>19</v>
      </c>
      <c r="N97" s="213" t="s">
        <v>45</v>
      </c>
      <c r="O97" s="84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6" t="s">
        <v>160</v>
      </c>
      <c r="AT97" s="216" t="s">
        <v>156</v>
      </c>
      <c r="AU97" s="216" t="s">
        <v>82</v>
      </c>
      <c r="AY97" s="17" t="s">
        <v>154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7" t="s">
        <v>82</v>
      </c>
      <c r="BK97" s="217">
        <f>ROUND(I97*H97,2)</f>
        <v>0</v>
      </c>
      <c r="BL97" s="17" t="s">
        <v>160</v>
      </c>
      <c r="BM97" s="216" t="s">
        <v>303</v>
      </c>
    </row>
    <row r="98" spans="1:65" s="2" customFormat="1" ht="16.5" customHeight="1">
      <c r="A98" s="38"/>
      <c r="B98" s="39"/>
      <c r="C98" s="205" t="s">
        <v>244</v>
      </c>
      <c r="D98" s="205" t="s">
        <v>156</v>
      </c>
      <c r="E98" s="206" t="s">
        <v>1247</v>
      </c>
      <c r="F98" s="207" t="s">
        <v>1248</v>
      </c>
      <c r="G98" s="208" t="s">
        <v>1223</v>
      </c>
      <c r="H98" s="209">
        <v>6</v>
      </c>
      <c r="I98" s="210"/>
      <c r="J98" s="211">
        <f>ROUND(I98*H98,2)</f>
        <v>0</v>
      </c>
      <c r="K98" s="207" t="s">
        <v>19</v>
      </c>
      <c r="L98" s="44"/>
      <c r="M98" s="212" t="s">
        <v>19</v>
      </c>
      <c r="N98" s="213" t="s">
        <v>45</v>
      </c>
      <c r="O98" s="84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6" t="s">
        <v>160</v>
      </c>
      <c r="AT98" s="216" t="s">
        <v>156</v>
      </c>
      <c r="AU98" s="216" t="s">
        <v>82</v>
      </c>
      <c r="AY98" s="17" t="s">
        <v>154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7" t="s">
        <v>82</v>
      </c>
      <c r="BK98" s="217">
        <f>ROUND(I98*H98,2)</f>
        <v>0</v>
      </c>
      <c r="BL98" s="17" t="s">
        <v>160</v>
      </c>
      <c r="BM98" s="216" t="s">
        <v>320</v>
      </c>
    </row>
    <row r="99" spans="1:65" s="2" customFormat="1" ht="16.5" customHeight="1">
      <c r="A99" s="38"/>
      <c r="B99" s="39"/>
      <c r="C99" s="205" t="s">
        <v>254</v>
      </c>
      <c r="D99" s="205" t="s">
        <v>156</v>
      </c>
      <c r="E99" s="206" t="s">
        <v>1249</v>
      </c>
      <c r="F99" s="207" t="s">
        <v>1250</v>
      </c>
      <c r="G99" s="208" t="s">
        <v>1223</v>
      </c>
      <c r="H99" s="209">
        <v>6</v>
      </c>
      <c r="I99" s="210"/>
      <c r="J99" s="211">
        <f>ROUND(I99*H99,2)</f>
        <v>0</v>
      </c>
      <c r="K99" s="207" t="s">
        <v>19</v>
      </c>
      <c r="L99" s="44"/>
      <c r="M99" s="212" t="s">
        <v>19</v>
      </c>
      <c r="N99" s="213" t="s">
        <v>45</v>
      </c>
      <c r="O99" s="84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6" t="s">
        <v>160</v>
      </c>
      <c r="AT99" s="216" t="s">
        <v>156</v>
      </c>
      <c r="AU99" s="216" t="s">
        <v>82</v>
      </c>
      <c r="AY99" s="17" t="s">
        <v>154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7" t="s">
        <v>82</v>
      </c>
      <c r="BK99" s="217">
        <f>ROUND(I99*H99,2)</f>
        <v>0</v>
      </c>
      <c r="BL99" s="17" t="s">
        <v>160</v>
      </c>
      <c r="BM99" s="216" t="s">
        <v>338</v>
      </c>
    </row>
    <row r="100" spans="1:65" s="2" customFormat="1" ht="16.5" customHeight="1">
      <c r="A100" s="38"/>
      <c r="B100" s="39"/>
      <c r="C100" s="205" t="s">
        <v>8</v>
      </c>
      <c r="D100" s="205" t="s">
        <v>156</v>
      </c>
      <c r="E100" s="206" t="s">
        <v>1251</v>
      </c>
      <c r="F100" s="207" t="s">
        <v>1252</v>
      </c>
      <c r="G100" s="208" t="s">
        <v>1223</v>
      </c>
      <c r="H100" s="209">
        <v>60</v>
      </c>
      <c r="I100" s="210"/>
      <c r="J100" s="211">
        <f>ROUND(I100*H100,2)</f>
        <v>0</v>
      </c>
      <c r="K100" s="207" t="s">
        <v>19</v>
      </c>
      <c r="L100" s="44"/>
      <c r="M100" s="212" t="s">
        <v>19</v>
      </c>
      <c r="N100" s="213" t="s">
        <v>45</v>
      </c>
      <c r="O100" s="84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6" t="s">
        <v>160</v>
      </c>
      <c r="AT100" s="216" t="s">
        <v>156</v>
      </c>
      <c r="AU100" s="216" t="s">
        <v>82</v>
      </c>
      <c r="AY100" s="17" t="s">
        <v>154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7" t="s">
        <v>82</v>
      </c>
      <c r="BK100" s="217">
        <f>ROUND(I100*H100,2)</f>
        <v>0</v>
      </c>
      <c r="BL100" s="17" t="s">
        <v>160</v>
      </c>
      <c r="BM100" s="216" t="s">
        <v>359</v>
      </c>
    </row>
    <row r="101" spans="1:65" s="2" customFormat="1" ht="16.5" customHeight="1">
      <c r="A101" s="38"/>
      <c r="B101" s="39"/>
      <c r="C101" s="205" t="s">
        <v>264</v>
      </c>
      <c r="D101" s="205" t="s">
        <v>156</v>
      </c>
      <c r="E101" s="206" t="s">
        <v>1253</v>
      </c>
      <c r="F101" s="207" t="s">
        <v>1254</v>
      </c>
      <c r="G101" s="208" t="s">
        <v>196</v>
      </c>
      <c r="H101" s="209">
        <v>96</v>
      </c>
      <c r="I101" s="210"/>
      <c r="J101" s="211">
        <f>ROUND(I101*H101,2)</f>
        <v>0</v>
      </c>
      <c r="K101" s="207" t="s">
        <v>19</v>
      </c>
      <c r="L101" s="44"/>
      <c r="M101" s="212" t="s">
        <v>19</v>
      </c>
      <c r="N101" s="213" t="s">
        <v>45</v>
      </c>
      <c r="O101" s="84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6" t="s">
        <v>160</v>
      </c>
      <c r="AT101" s="216" t="s">
        <v>156</v>
      </c>
      <c r="AU101" s="216" t="s">
        <v>82</v>
      </c>
      <c r="AY101" s="17" t="s">
        <v>154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7" t="s">
        <v>82</v>
      </c>
      <c r="BK101" s="217">
        <f>ROUND(I101*H101,2)</f>
        <v>0</v>
      </c>
      <c r="BL101" s="17" t="s">
        <v>160</v>
      </c>
      <c r="BM101" s="216" t="s">
        <v>371</v>
      </c>
    </row>
    <row r="102" spans="1:65" s="2" customFormat="1" ht="24.15" customHeight="1">
      <c r="A102" s="38"/>
      <c r="B102" s="39"/>
      <c r="C102" s="205" t="s">
        <v>271</v>
      </c>
      <c r="D102" s="205" t="s">
        <v>156</v>
      </c>
      <c r="E102" s="206" t="s">
        <v>1255</v>
      </c>
      <c r="F102" s="207" t="s">
        <v>1256</v>
      </c>
      <c r="G102" s="208" t="s">
        <v>196</v>
      </c>
      <c r="H102" s="209">
        <v>27.3</v>
      </c>
      <c r="I102" s="210"/>
      <c r="J102" s="211">
        <f>ROUND(I102*H102,2)</f>
        <v>0</v>
      </c>
      <c r="K102" s="207" t="s">
        <v>159</v>
      </c>
      <c r="L102" s="44"/>
      <c r="M102" s="212" t="s">
        <v>19</v>
      </c>
      <c r="N102" s="213" t="s">
        <v>45</v>
      </c>
      <c r="O102" s="84"/>
      <c r="P102" s="214">
        <f>O102*H102</f>
        <v>0</v>
      </c>
      <c r="Q102" s="214">
        <v>0</v>
      </c>
      <c r="R102" s="214">
        <f>Q102*H102</f>
        <v>0</v>
      </c>
      <c r="S102" s="214">
        <v>0.0004</v>
      </c>
      <c r="T102" s="215">
        <f>S102*H102</f>
        <v>0.010920000000000001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6" t="s">
        <v>160</v>
      </c>
      <c r="AT102" s="216" t="s">
        <v>156</v>
      </c>
      <c r="AU102" s="216" t="s">
        <v>82</v>
      </c>
      <c r="AY102" s="17" t="s">
        <v>154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7" t="s">
        <v>82</v>
      </c>
      <c r="BK102" s="217">
        <f>ROUND(I102*H102,2)</f>
        <v>0</v>
      </c>
      <c r="BL102" s="17" t="s">
        <v>160</v>
      </c>
      <c r="BM102" s="216" t="s">
        <v>1257</v>
      </c>
    </row>
    <row r="103" spans="1:47" s="2" customFormat="1" ht="12">
      <c r="A103" s="38"/>
      <c r="B103" s="39"/>
      <c r="C103" s="40"/>
      <c r="D103" s="218" t="s">
        <v>162</v>
      </c>
      <c r="E103" s="40"/>
      <c r="F103" s="219" t="s">
        <v>1258</v>
      </c>
      <c r="G103" s="40"/>
      <c r="H103" s="40"/>
      <c r="I103" s="220"/>
      <c r="J103" s="40"/>
      <c r="K103" s="40"/>
      <c r="L103" s="44"/>
      <c r="M103" s="221"/>
      <c r="N103" s="222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162</v>
      </c>
      <c r="AU103" s="17" t="s">
        <v>82</v>
      </c>
    </row>
    <row r="104" spans="1:51" s="13" customFormat="1" ht="12">
      <c r="A104" s="13"/>
      <c r="B104" s="223"/>
      <c r="C104" s="224"/>
      <c r="D104" s="225" t="s">
        <v>164</v>
      </c>
      <c r="E104" s="226" t="s">
        <v>19</v>
      </c>
      <c r="F104" s="227" t="s">
        <v>1259</v>
      </c>
      <c r="G104" s="224"/>
      <c r="H104" s="228">
        <v>27.3</v>
      </c>
      <c r="I104" s="229"/>
      <c r="J104" s="224"/>
      <c r="K104" s="224"/>
      <c r="L104" s="230"/>
      <c r="M104" s="231"/>
      <c r="N104" s="232"/>
      <c r="O104" s="232"/>
      <c r="P104" s="232"/>
      <c r="Q104" s="232"/>
      <c r="R104" s="232"/>
      <c r="S104" s="232"/>
      <c r="T104" s="23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4" t="s">
        <v>164</v>
      </c>
      <c r="AU104" s="234" t="s">
        <v>82</v>
      </c>
      <c r="AV104" s="13" t="s">
        <v>84</v>
      </c>
      <c r="AW104" s="13" t="s">
        <v>34</v>
      </c>
      <c r="AX104" s="13" t="s">
        <v>74</v>
      </c>
      <c r="AY104" s="234" t="s">
        <v>154</v>
      </c>
    </row>
    <row r="105" spans="1:65" s="2" customFormat="1" ht="16.5" customHeight="1">
      <c r="A105" s="38"/>
      <c r="B105" s="39"/>
      <c r="C105" s="205" t="s">
        <v>280</v>
      </c>
      <c r="D105" s="205" t="s">
        <v>156</v>
      </c>
      <c r="E105" s="206" t="s">
        <v>1260</v>
      </c>
      <c r="F105" s="207" t="s">
        <v>1261</v>
      </c>
      <c r="G105" s="208" t="s">
        <v>480</v>
      </c>
      <c r="H105" s="209">
        <v>4</v>
      </c>
      <c r="I105" s="210"/>
      <c r="J105" s="211">
        <f>ROUND(I105*H105,2)</f>
        <v>0</v>
      </c>
      <c r="K105" s="207" t="s">
        <v>159</v>
      </c>
      <c r="L105" s="44"/>
      <c r="M105" s="212" t="s">
        <v>19</v>
      </c>
      <c r="N105" s="213" t="s">
        <v>45</v>
      </c>
      <c r="O105" s="84"/>
      <c r="P105" s="214">
        <f>O105*H105</f>
        <v>0</v>
      </c>
      <c r="Q105" s="214">
        <v>0</v>
      </c>
      <c r="R105" s="214">
        <f>Q105*H105</f>
        <v>0</v>
      </c>
      <c r="S105" s="214">
        <v>0.00025</v>
      </c>
      <c r="T105" s="215">
        <f>S105*H105</f>
        <v>0.001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6" t="s">
        <v>264</v>
      </c>
      <c r="AT105" s="216" t="s">
        <v>156</v>
      </c>
      <c r="AU105" s="216" t="s">
        <v>82</v>
      </c>
      <c r="AY105" s="17" t="s">
        <v>154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7" t="s">
        <v>82</v>
      </c>
      <c r="BK105" s="217">
        <f>ROUND(I105*H105,2)</f>
        <v>0</v>
      </c>
      <c r="BL105" s="17" t="s">
        <v>264</v>
      </c>
      <c r="BM105" s="216" t="s">
        <v>1262</v>
      </c>
    </row>
    <row r="106" spans="1:47" s="2" customFormat="1" ht="12">
      <c r="A106" s="38"/>
      <c r="B106" s="39"/>
      <c r="C106" s="40"/>
      <c r="D106" s="218" t="s">
        <v>162</v>
      </c>
      <c r="E106" s="40"/>
      <c r="F106" s="219" t="s">
        <v>1263</v>
      </c>
      <c r="G106" s="40"/>
      <c r="H106" s="40"/>
      <c r="I106" s="220"/>
      <c r="J106" s="40"/>
      <c r="K106" s="40"/>
      <c r="L106" s="44"/>
      <c r="M106" s="221"/>
      <c r="N106" s="222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162</v>
      </c>
      <c r="AU106" s="17" t="s">
        <v>82</v>
      </c>
    </row>
    <row r="107" spans="1:65" s="2" customFormat="1" ht="16.5" customHeight="1">
      <c r="A107" s="38"/>
      <c r="B107" s="39"/>
      <c r="C107" s="205" t="s">
        <v>287</v>
      </c>
      <c r="D107" s="205" t="s">
        <v>156</v>
      </c>
      <c r="E107" s="206" t="s">
        <v>1264</v>
      </c>
      <c r="F107" s="207" t="s">
        <v>1265</v>
      </c>
      <c r="G107" s="208" t="s">
        <v>480</v>
      </c>
      <c r="H107" s="209">
        <v>3</v>
      </c>
      <c r="I107" s="210"/>
      <c r="J107" s="211">
        <f>ROUND(I107*H107,2)</f>
        <v>0</v>
      </c>
      <c r="K107" s="207" t="s">
        <v>159</v>
      </c>
      <c r="L107" s="44"/>
      <c r="M107" s="212" t="s">
        <v>19</v>
      </c>
      <c r="N107" s="213" t="s">
        <v>45</v>
      </c>
      <c r="O107" s="84"/>
      <c r="P107" s="214">
        <f>O107*H107</f>
        <v>0</v>
      </c>
      <c r="Q107" s="214">
        <v>0</v>
      </c>
      <c r="R107" s="214">
        <f>Q107*H107</f>
        <v>0</v>
      </c>
      <c r="S107" s="214">
        <v>0.00221</v>
      </c>
      <c r="T107" s="215">
        <f>S107*H107</f>
        <v>0.0066300000000000005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6" t="s">
        <v>264</v>
      </c>
      <c r="AT107" s="216" t="s">
        <v>156</v>
      </c>
      <c r="AU107" s="216" t="s">
        <v>82</v>
      </c>
      <c r="AY107" s="17" t="s">
        <v>154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7" t="s">
        <v>82</v>
      </c>
      <c r="BK107" s="217">
        <f>ROUND(I107*H107,2)</f>
        <v>0</v>
      </c>
      <c r="BL107" s="17" t="s">
        <v>264</v>
      </c>
      <c r="BM107" s="216" t="s">
        <v>1266</v>
      </c>
    </row>
    <row r="108" spans="1:47" s="2" customFormat="1" ht="12">
      <c r="A108" s="38"/>
      <c r="B108" s="39"/>
      <c r="C108" s="40"/>
      <c r="D108" s="218" t="s">
        <v>162</v>
      </c>
      <c r="E108" s="40"/>
      <c r="F108" s="219" t="s">
        <v>1267</v>
      </c>
      <c r="G108" s="40"/>
      <c r="H108" s="40"/>
      <c r="I108" s="220"/>
      <c r="J108" s="40"/>
      <c r="K108" s="40"/>
      <c r="L108" s="44"/>
      <c r="M108" s="221"/>
      <c r="N108" s="222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162</v>
      </c>
      <c r="AU108" s="17" t="s">
        <v>82</v>
      </c>
    </row>
    <row r="109" spans="1:63" s="12" customFormat="1" ht="25.9" customHeight="1">
      <c r="A109" s="12"/>
      <c r="B109" s="189"/>
      <c r="C109" s="190"/>
      <c r="D109" s="191" t="s">
        <v>73</v>
      </c>
      <c r="E109" s="192" t="s">
        <v>1268</v>
      </c>
      <c r="F109" s="192" t="s">
        <v>1269</v>
      </c>
      <c r="G109" s="190"/>
      <c r="H109" s="190"/>
      <c r="I109" s="193"/>
      <c r="J109" s="194">
        <f>BK109</f>
        <v>0</v>
      </c>
      <c r="K109" s="190"/>
      <c r="L109" s="195"/>
      <c r="M109" s="196"/>
      <c r="N109" s="197"/>
      <c r="O109" s="197"/>
      <c r="P109" s="198">
        <f>SUM(P110:P115)</f>
        <v>0</v>
      </c>
      <c r="Q109" s="197"/>
      <c r="R109" s="198">
        <f>SUM(R110:R115)</f>
        <v>0</v>
      </c>
      <c r="S109" s="197"/>
      <c r="T109" s="199">
        <f>SUM(T110:T115)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0" t="s">
        <v>82</v>
      </c>
      <c r="AT109" s="201" t="s">
        <v>73</v>
      </c>
      <c r="AU109" s="201" t="s">
        <v>74</v>
      </c>
      <c r="AY109" s="200" t="s">
        <v>154</v>
      </c>
      <c r="BK109" s="202">
        <f>SUM(BK110:BK115)</f>
        <v>0</v>
      </c>
    </row>
    <row r="110" spans="1:65" s="2" customFormat="1" ht="16.5" customHeight="1">
      <c r="A110" s="38"/>
      <c r="B110" s="39"/>
      <c r="C110" s="205" t="s">
        <v>294</v>
      </c>
      <c r="D110" s="205" t="s">
        <v>156</v>
      </c>
      <c r="E110" s="206" t="s">
        <v>1270</v>
      </c>
      <c r="F110" s="207" t="s">
        <v>1271</v>
      </c>
      <c r="G110" s="208" t="s">
        <v>1272</v>
      </c>
      <c r="H110" s="209">
        <v>1</v>
      </c>
      <c r="I110" s="210"/>
      <c r="J110" s="211">
        <f>ROUND(I110*H110,2)</f>
        <v>0</v>
      </c>
      <c r="K110" s="207" t="s">
        <v>19</v>
      </c>
      <c r="L110" s="44"/>
      <c r="M110" s="212" t="s">
        <v>19</v>
      </c>
      <c r="N110" s="213" t="s">
        <v>45</v>
      </c>
      <c r="O110" s="84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6" t="s">
        <v>160</v>
      </c>
      <c r="AT110" s="216" t="s">
        <v>156</v>
      </c>
      <c r="AU110" s="216" t="s">
        <v>82</v>
      </c>
      <c r="AY110" s="17" t="s">
        <v>154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7" t="s">
        <v>82</v>
      </c>
      <c r="BK110" s="217">
        <f>ROUND(I110*H110,2)</f>
        <v>0</v>
      </c>
      <c r="BL110" s="17" t="s">
        <v>160</v>
      </c>
      <c r="BM110" s="216" t="s">
        <v>386</v>
      </c>
    </row>
    <row r="111" spans="1:65" s="2" customFormat="1" ht="16.5" customHeight="1">
      <c r="A111" s="38"/>
      <c r="B111" s="39"/>
      <c r="C111" s="205" t="s">
        <v>7</v>
      </c>
      <c r="D111" s="205" t="s">
        <v>156</v>
      </c>
      <c r="E111" s="206" t="s">
        <v>1273</v>
      </c>
      <c r="F111" s="207" t="s">
        <v>1274</v>
      </c>
      <c r="G111" s="208" t="s">
        <v>1223</v>
      </c>
      <c r="H111" s="209">
        <v>1</v>
      </c>
      <c r="I111" s="210"/>
      <c r="J111" s="211">
        <f>ROUND(I111*H111,2)</f>
        <v>0</v>
      </c>
      <c r="K111" s="207" t="s">
        <v>19</v>
      </c>
      <c r="L111" s="44"/>
      <c r="M111" s="212" t="s">
        <v>19</v>
      </c>
      <c r="N111" s="213" t="s">
        <v>45</v>
      </c>
      <c r="O111" s="84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6" t="s">
        <v>160</v>
      </c>
      <c r="AT111" s="216" t="s">
        <v>156</v>
      </c>
      <c r="AU111" s="216" t="s">
        <v>82</v>
      </c>
      <c r="AY111" s="17" t="s">
        <v>154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7" t="s">
        <v>82</v>
      </c>
      <c r="BK111" s="217">
        <f>ROUND(I111*H111,2)</f>
        <v>0</v>
      </c>
      <c r="BL111" s="17" t="s">
        <v>160</v>
      </c>
      <c r="BM111" s="216" t="s">
        <v>398</v>
      </c>
    </row>
    <row r="112" spans="1:65" s="2" customFormat="1" ht="16.5" customHeight="1">
      <c r="A112" s="38"/>
      <c r="B112" s="39"/>
      <c r="C112" s="205" t="s">
        <v>303</v>
      </c>
      <c r="D112" s="205" t="s">
        <v>156</v>
      </c>
      <c r="E112" s="206" t="s">
        <v>1275</v>
      </c>
      <c r="F112" s="207" t="s">
        <v>1276</v>
      </c>
      <c r="G112" s="208" t="s">
        <v>1223</v>
      </c>
      <c r="H112" s="209">
        <v>1</v>
      </c>
      <c r="I112" s="210"/>
      <c r="J112" s="211">
        <f>ROUND(I112*H112,2)</f>
        <v>0</v>
      </c>
      <c r="K112" s="207" t="s">
        <v>19</v>
      </c>
      <c r="L112" s="44"/>
      <c r="M112" s="212" t="s">
        <v>19</v>
      </c>
      <c r="N112" s="213" t="s">
        <v>45</v>
      </c>
      <c r="O112" s="84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6" t="s">
        <v>160</v>
      </c>
      <c r="AT112" s="216" t="s">
        <v>156</v>
      </c>
      <c r="AU112" s="216" t="s">
        <v>82</v>
      </c>
      <c r="AY112" s="17" t="s">
        <v>154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7" t="s">
        <v>82</v>
      </c>
      <c r="BK112" s="217">
        <f>ROUND(I112*H112,2)</f>
        <v>0</v>
      </c>
      <c r="BL112" s="17" t="s">
        <v>160</v>
      </c>
      <c r="BM112" s="216" t="s">
        <v>410</v>
      </c>
    </row>
    <row r="113" spans="1:65" s="2" customFormat="1" ht="16.5" customHeight="1">
      <c r="A113" s="38"/>
      <c r="B113" s="39"/>
      <c r="C113" s="205" t="s">
        <v>308</v>
      </c>
      <c r="D113" s="205" t="s">
        <v>156</v>
      </c>
      <c r="E113" s="206" t="s">
        <v>1277</v>
      </c>
      <c r="F113" s="207" t="s">
        <v>1278</v>
      </c>
      <c r="G113" s="208" t="s">
        <v>1223</v>
      </c>
      <c r="H113" s="209">
        <v>1</v>
      </c>
      <c r="I113" s="210"/>
      <c r="J113" s="211">
        <f>ROUND(I113*H113,2)</f>
        <v>0</v>
      </c>
      <c r="K113" s="207" t="s">
        <v>19</v>
      </c>
      <c r="L113" s="44"/>
      <c r="M113" s="212" t="s">
        <v>19</v>
      </c>
      <c r="N113" s="213" t="s">
        <v>45</v>
      </c>
      <c r="O113" s="84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6" t="s">
        <v>160</v>
      </c>
      <c r="AT113" s="216" t="s">
        <v>156</v>
      </c>
      <c r="AU113" s="216" t="s">
        <v>82</v>
      </c>
      <c r="AY113" s="17" t="s">
        <v>154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7" t="s">
        <v>82</v>
      </c>
      <c r="BK113" s="217">
        <f>ROUND(I113*H113,2)</f>
        <v>0</v>
      </c>
      <c r="BL113" s="17" t="s">
        <v>160</v>
      </c>
      <c r="BM113" s="216" t="s">
        <v>420</v>
      </c>
    </row>
    <row r="114" spans="1:65" s="2" customFormat="1" ht="16.5" customHeight="1">
      <c r="A114" s="38"/>
      <c r="B114" s="39"/>
      <c r="C114" s="205" t="s">
        <v>320</v>
      </c>
      <c r="D114" s="205" t="s">
        <v>156</v>
      </c>
      <c r="E114" s="206" t="s">
        <v>1279</v>
      </c>
      <c r="F114" s="207" t="s">
        <v>1280</v>
      </c>
      <c r="G114" s="208" t="s">
        <v>1281</v>
      </c>
      <c r="H114" s="209">
        <v>6</v>
      </c>
      <c r="I114" s="210"/>
      <c r="J114" s="211">
        <f>ROUND(I114*H114,2)</f>
        <v>0</v>
      </c>
      <c r="K114" s="207" t="s">
        <v>19</v>
      </c>
      <c r="L114" s="44"/>
      <c r="M114" s="212" t="s">
        <v>19</v>
      </c>
      <c r="N114" s="213" t="s">
        <v>45</v>
      </c>
      <c r="O114" s="84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6" t="s">
        <v>160</v>
      </c>
      <c r="AT114" s="216" t="s">
        <v>156</v>
      </c>
      <c r="AU114" s="216" t="s">
        <v>82</v>
      </c>
      <c r="AY114" s="17" t="s">
        <v>154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7" t="s">
        <v>82</v>
      </c>
      <c r="BK114" s="217">
        <f>ROUND(I114*H114,2)</f>
        <v>0</v>
      </c>
      <c r="BL114" s="17" t="s">
        <v>160</v>
      </c>
      <c r="BM114" s="216" t="s">
        <v>437</v>
      </c>
    </row>
    <row r="115" spans="1:65" s="2" customFormat="1" ht="16.5" customHeight="1">
      <c r="A115" s="38"/>
      <c r="B115" s="39"/>
      <c r="C115" s="205" t="s">
        <v>328</v>
      </c>
      <c r="D115" s="205" t="s">
        <v>156</v>
      </c>
      <c r="E115" s="206" t="s">
        <v>1282</v>
      </c>
      <c r="F115" s="207" t="s">
        <v>1283</v>
      </c>
      <c r="G115" s="208" t="s">
        <v>1223</v>
      </c>
      <c r="H115" s="209">
        <v>1</v>
      </c>
      <c r="I115" s="210"/>
      <c r="J115" s="211">
        <f>ROUND(I115*H115,2)</f>
        <v>0</v>
      </c>
      <c r="K115" s="207" t="s">
        <v>19</v>
      </c>
      <c r="L115" s="44"/>
      <c r="M115" s="212" t="s">
        <v>19</v>
      </c>
      <c r="N115" s="213" t="s">
        <v>45</v>
      </c>
      <c r="O115" s="84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6" t="s">
        <v>160</v>
      </c>
      <c r="AT115" s="216" t="s">
        <v>156</v>
      </c>
      <c r="AU115" s="216" t="s">
        <v>82</v>
      </c>
      <c r="AY115" s="17" t="s">
        <v>154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7" t="s">
        <v>82</v>
      </c>
      <c r="BK115" s="217">
        <f>ROUND(I115*H115,2)</f>
        <v>0</v>
      </c>
      <c r="BL115" s="17" t="s">
        <v>160</v>
      </c>
      <c r="BM115" s="216" t="s">
        <v>450</v>
      </c>
    </row>
    <row r="116" spans="1:63" s="12" customFormat="1" ht="25.9" customHeight="1">
      <c r="A116" s="12"/>
      <c r="B116" s="189"/>
      <c r="C116" s="190"/>
      <c r="D116" s="191" t="s">
        <v>73</v>
      </c>
      <c r="E116" s="192" t="s">
        <v>1284</v>
      </c>
      <c r="F116" s="192" t="s">
        <v>1285</v>
      </c>
      <c r="G116" s="190"/>
      <c r="H116" s="190"/>
      <c r="I116" s="193"/>
      <c r="J116" s="194">
        <f>BK116</f>
        <v>0</v>
      </c>
      <c r="K116" s="190"/>
      <c r="L116" s="195"/>
      <c r="M116" s="196"/>
      <c r="N116" s="197"/>
      <c r="O116" s="197"/>
      <c r="P116" s="198">
        <f>SUM(P117:P141)</f>
        <v>0</v>
      </c>
      <c r="Q116" s="197"/>
      <c r="R116" s="198">
        <f>SUM(R117:R141)</f>
        <v>0</v>
      </c>
      <c r="S116" s="197"/>
      <c r="T116" s="199">
        <f>SUM(T117:T141)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0" t="s">
        <v>82</v>
      </c>
      <c r="AT116" s="201" t="s">
        <v>73</v>
      </c>
      <c r="AU116" s="201" t="s">
        <v>74</v>
      </c>
      <c r="AY116" s="200" t="s">
        <v>154</v>
      </c>
      <c r="BK116" s="202">
        <f>SUM(BK117:BK141)</f>
        <v>0</v>
      </c>
    </row>
    <row r="117" spans="1:65" s="2" customFormat="1" ht="16.5" customHeight="1">
      <c r="A117" s="38"/>
      <c r="B117" s="39"/>
      <c r="C117" s="235" t="s">
        <v>338</v>
      </c>
      <c r="D117" s="235" t="s">
        <v>272</v>
      </c>
      <c r="E117" s="236" t="s">
        <v>1286</v>
      </c>
      <c r="F117" s="237" t="s">
        <v>1287</v>
      </c>
      <c r="G117" s="238" t="s">
        <v>1223</v>
      </c>
      <c r="H117" s="239">
        <v>1</v>
      </c>
      <c r="I117" s="240"/>
      <c r="J117" s="241">
        <f>ROUND(I117*H117,2)</f>
        <v>0</v>
      </c>
      <c r="K117" s="237" t="s">
        <v>19</v>
      </c>
      <c r="L117" s="242"/>
      <c r="M117" s="243" t="s">
        <v>19</v>
      </c>
      <c r="N117" s="244" t="s">
        <v>45</v>
      </c>
      <c r="O117" s="84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6" t="s">
        <v>208</v>
      </c>
      <c r="AT117" s="216" t="s">
        <v>272</v>
      </c>
      <c r="AU117" s="216" t="s">
        <v>82</v>
      </c>
      <c r="AY117" s="17" t="s">
        <v>154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7" t="s">
        <v>82</v>
      </c>
      <c r="BK117" s="217">
        <f>ROUND(I117*H117,2)</f>
        <v>0</v>
      </c>
      <c r="BL117" s="17" t="s">
        <v>160</v>
      </c>
      <c r="BM117" s="216" t="s">
        <v>465</v>
      </c>
    </row>
    <row r="118" spans="1:65" s="2" customFormat="1" ht="16.5" customHeight="1">
      <c r="A118" s="38"/>
      <c r="B118" s="39"/>
      <c r="C118" s="235" t="s">
        <v>354</v>
      </c>
      <c r="D118" s="235" t="s">
        <v>272</v>
      </c>
      <c r="E118" s="236" t="s">
        <v>1288</v>
      </c>
      <c r="F118" s="237" t="s">
        <v>1289</v>
      </c>
      <c r="G118" s="238" t="s">
        <v>1223</v>
      </c>
      <c r="H118" s="239">
        <v>1</v>
      </c>
      <c r="I118" s="240"/>
      <c r="J118" s="241">
        <f>ROUND(I118*H118,2)</f>
        <v>0</v>
      </c>
      <c r="K118" s="237" t="s">
        <v>19</v>
      </c>
      <c r="L118" s="242"/>
      <c r="M118" s="243" t="s">
        <v>19</v>
      </c>
      <c r="N118" s="244" t="s">
        <v>45</v>
      </c>
      <c r="O118" s="84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6" t="s">
        <v>208</v>
      </c>
      <c r="AT118" s="216" t="s">
        <v>272</v>
      </c>
      <c r="AU118" s="216" t="s">
        <v>82</v>
      </c>
      <c r="AY118" s="17" t="s">
        <v>154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7" t="s">
        <v>82</v>
      </c>
      <c r="BK118" s="217">
        <f>ROUND(I118*H118,2)</f>
        <v>0</v>
      </c>
      <c r="BL118" s="17" t="s">
        <v>160</v>
      </c>
      <c r="BM118" s="216" t="s">
        <v>477</v>
      </c>
    </row>
    <row r="119" spans="1:65" s="2" customFormat="1" ht="16.5" customHeight="1">
      <c r="A119" s="38"/>
      <c r="B119" s="39"/>
      <c r="C119" s="235" t="s">
        <v>359</v>
      </c>
      <c r="D119" s="235" t="s">
        <v>272</v>
      </c>
      <c r="E119" s="236" t="s">
        <v>1290</v>
      </c>
      <c r="F119" s="237" t="s">
        <v>1291</v>
      </c>
      <c r="G119" s="238" t="s">
        <v>196</v>
      </c>
      <c r="H119" s="239">
        <v>96</v>
      </c>
      <c r="I119" s="240"/>
      <c r="J119" s="241">
        <f>ROUND(I119*H119,2)</f>
        <v>0</v>
      </c>
      <c r="K119" s="237" t="s">
        <v>19</v>
      </c>
      <c r="L119" s="242"/>
      <c r="M119" s="243" t="s">
        <v>19</v>
      </c>
      <c r="N119" s="244" t="s">
        <v>45</v>
      </c>
      <c r="O119" s="84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6" t="s">
        <v>208</v>
      </c>
      <c r="AT119" s="216" t="s">
        <v>272</v>
      </c>
      <c r="AU119" s="216" t="s">
        <v>82</v>
      </c>
      <c r="AY119" s="17" t="s">
        <v>154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7" t="s">
        <v>82</v>
      </c>
      <c r="BK119" s="217">
        <f>ROUND(I119*H119,2)</f>
        <v>0</v>
      </c>
      <c r="BL119" s="17" t="s">
        <v>160</v>
      </c>
      <c r="BM119" s="216" t="s">
        <v>487</v>
      </c>
    </row>
    <row r="120" spans="1:65" s="2" customFormat="1" ht="16.5" customHeight="1">
      <c r="A120" s="38"/>
      <c r="B120" s="39"/>
      <c r="C120" s="235" t="s">
        <v>364</v>
      </c>
      <c r="D120" s="235" t="s">
        <v>272</v>
      </c>
      <c r="E120" s="236" t="s">
        <v>1292</v>
      </c>
      <c r="F120" s="237" t="s">
        <v>1293</v>
      </c>
      <c r="G120" s="238" t="s">
        <v>196</v>
      </c>
      <c r="H120" s="239">
        <v>150</v>
      </c>
      <c r="I120" s="240"/>
      <c r="J120" s="241">
        <f>ROUND(I120*H120,2)</f>
        <v>0</v>
      </c>
      <c r="K120" s="237" t="s">
        <v>19</v>
      </c>
      <c r="L120" s="242"/>
      <c r="M120" s="243" t="s">
        <v>19</v>
      </c>
      <c r="N120" s="244" t="s">
        <v>45</v>
      </c>
      <c r="O120" s="84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6" t="s">
        <v>208</v>
      </c>
      <c r="AT120" s="216" t="s">
        <v>272</v>
      </c>
      <c r="AU120" s="216" t="s">
        <v>82</v>
      </c>
      <c r="AY120" s="17" t="s">
        <v>154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7" t="s">
        <v>82</v>
      </c>
      <c r="BK120" s="217">
        <f>ROUND(I120*H120,2)</f>
        <v>0</v>
      </c>
      <c r="BL120" s="17" t="s">
        <v>160</v>
      </c>
      <c r="BM120" s="216" t="s">
        <v>497</v>
      </c>
    </row>
    <row r="121" spans="1:65" s="2" customFormat="1" ht="16.5" customHeight="1">
      <c r="A121" s="38"/>
      <c r="B121" s="39"/>
      <c r="C121" s="235" t="s">
        <v>371</v>
      </c>
      <c r="D121" s="235" t="s">
        <v>272</v>
      </c>
      <c r="E121" s="236" t="s">
        <v>1294</v>
      </c>
      <c r="F121" s="237" t="s">
        <v>1295</v>
      </c>
      <c r="G121" s="238" t="s">
        <v>1223</v>
      </c>
      <c r="H121" s="239">
        <v>6</v>
      </c>
      <c r="I121" s="240"/>
      <c r="J121" s="241">
        <f>ROUND(I121*H121,2)</f>
        <v>0</v>
      </c>
      <c r="K121" s="237" t="s">
        <v>19</v>
      </c>
      <c r="L121" s="242"/>
      <c r="M121" s="243" t="s">
        <v>19</v>
      </c>
      <c r="N121" s="244" t="s">
        <v>45</v>
      </c>
      <c r="O121" s="84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16" t="s">
        <v>208</v>
      </c>
      <c r="AT121" s="216" t="s">
        <v>272</v>
      </c>
      <c r="AU121" s="216" t="s">
        <v>82</v>
      </c>
      <c r="AY121" s="17" t="s">
        <v>154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7" t="s">
        <v>82</v>
      </c>
      <c r="BK121" s="217">
        <f>ROUND(I121*H121,2)</f>
        <v>0</v>
      </c>
      <c r="BL121" s="17" t="s">
        <v>160</v>
      </c>
      <c r="BM121" s="216" t="s">
        <v>509</v>
      </c>
    </row>
    <row r="122" spans="1:65" s="2" customFormat="1" ht="16.5" customHeight="1">
      <c r="A122" s="38"/>
      <c r="B122" s="39"/>
      <c r="C122" s="235" t="s">
        <v>377</v>
      </c>
      <c r="D122" s="235" t="s">
        <v>272</v>
      </c>
      <c r="E122" s="236" t="s">
        <v>1296</v>
      </c>
      <c r="F122" s="237" t="s">
        <v>1297</v>
      </c>
      <c r="G122" s="238" t="s">
        <v>1223</v>
      </c>
      <c r="H122" s="239">
        <v>12</v>
      </c>
      <c r="I122" s="240"/>
      <c r="J122" s="241">
        <f>ROUND(I122*H122,2)</f>
        <v>0</v>
      </c>
      <c r="K122" s="237" t="s">
        <v>19</v>
      </c>
      <c r="L122" s="242"/>
      <c r="M122" s="243" t="s">
        <v>19</v>
      </c>
      <c r="N122" s="244" t="s">
        <v>45</v>
      </c>
      <c r="O122" s="84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6" t="s">
        <v>208</v>
      </c>
      <c r="AT122" s="216" t="s">
        <v>272</v>
      </c>
      <c r="AU122" s="216" t="s">
        <v>82</v>
      </c>
      <c r="AY122" s="17" t="s">
        <v>154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7" t="s">
        <v>82</v>
      </c>
      <c r="BK122" s="217">
        <f>ROUND(I122*H122,2)</f>
        <v>0</v>
      </c>
      <c r="BL122" s="17" t="s">
        <v>160</v>
      </c>
      <c r="BM122" s="216" t="s">
        <v>522</v>
      </c>
    </row>
    <row r="123" spans="1:65" s="2" customFormat="1" ht="16.5" customHeight="1">
      <c r="A123" s="38"/>
      <c r="B123" s="39"/>
      <c r="C123" s="235" t="s">
        <v>386</v>
      </c>
      <c r="D123" s="235" t="s">
        <v>272</v>
      </c>
      <c r="E123" s="236" t="s">
        <v>1298</v>
      </c>
      <c r="F123" s="237" t="s">
        <v>1227</v>
      </c>
      <c r="G123" s="238" t="s">
        <v>1223</v>
      </c>
      <c r="H123" s="239">
        <v>1</v>
      </c>
      <c r="I123" s="240"/>
      <c r="J123" s="241">
        <f>ROUND(I123*H123,2)</f>
        <v>0</v>
      </c>
      <c r="K123" s="237" t="s">
        <v>19</v>
      </c>
      <c r="L123" s="242"/>
      <c r="M123" s="243" t="s">
        <v>19</v>
      </c>
      <c r="N123" s="244" t="s">
        <v>45</v>
      </c>
      <c r="O123" s="84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6" t="s">
        <v>208</v>
      </c>
      <c r="AT123" s="216" t="s">
        <v>272</v>
      </c>
      <c r="AU123" s="216" t="s">
        <v>82</v>
      </c>
      <c r="AY123" s="17" t="s">
        <v>154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7" t="s">
        <v>82</v>
      </c>
      <c r="BK123" s="217">
        <f>ROUND(I123*H123,2)</f>
        <v>0</v>
      </c>
      <c r="BL123" s="17" t="s">
        <v>160</v>
      </c>
      <c r="BM123" s="216" t="s">
        <v>532</v>
      </c>
    </row>
    <row r="124" spans="1:65" s="2" customFormat="1" ht="16.5" customHeight="1">
      <c r="A124" s="38"/>
      <c r="B124" s="39"/>
      <c r="C124" s="235" t="s">
        <v>391</v>
      </c>
      <c r="D124" s="235" t="s">
        <v>272</v>
      </c>
      <c r="E124" s="236" t="s">
        <v>1299</v>
      </c>
      <c r="F124" s="237" t="s">
        <v>1300</v>
      </c>
      <c r="G124" s="238" t="s">
        <v>1223</v>
      </c>
      <c r="H124" s="239">
        <v>1</v>
      </c>
      <c r="I124" s="240"/>
      <c r="J124" s="241">
        <f>ROUND(I124*H124,2)</f>
        <v>0</v>
      </c>
      <c r="K124" s="237" t="s">
        <v>19</v>
      </c>
      <c r="L124" s="242"/>
      <c r="M124" s="243" t="s">
        <v>19</v>
      </c>
      <c r="N124" s="244" t="s">
        <v>45</v>
      </c>
      <c r="O124" s="84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6" t="s">
        <v>208</v>
      </c>
      <c r="AT124" s="216" t="s">
        <v>272</v>
      </c>
      <c r="AU124" s="216" t="s">
        <v>82</v>
      </c>
      <c r="AY124" s="17" t="s">
        <v>154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7" t="s">
        <v>82</v>
      </c>
      <c r="BK124" s="217">
        <f>ROUND(I124*H124,2)</f>
        <v>0</v>
      </c>
      <c r="BL124" s="17" t="s">
        <v>160</v>
      </c>
      <c r="BM124" s="216" t="s">
        <v>547</v>
      </c>
    </row>
    <row r="125" spans="1:65" s="2" customFormat="1" ht="16.5" customHeight="1">
      <c r="A125" s="38"/>
      <c r="B125" s="39"/>
      <c r="C125" s="235" t="s">
        <v>398</v>
      </c>
      <c r="D125" s="235" t="s">
        <v>272</v>
      </c>
      <c r="E125" s="236" t="s">
        <v>1301</v>
      </c>
      <c r="F125" s="237" t="s">
        <v>1302</v>
      </c>
      <c r="G125" s="238" t="s">
        <v>1223</v>
      </c>
      <c r="H125" s="239">
        <v>5</v>
      </c>
      <c r="I125" s="240"/>
      <c r="J125" s="241">
        <f>ROUND(I125*H125,2)</f>
        <v>0</v>
      </c>
      <c r="K125" s="237" t="s">
        <v>19</v>
      </c>
      <c r="L125" s="242"/>
      <c r="M125" s="243" t="s">
        <v>19</v>
      </c>
      <c r="N125" s="244" t="s">
        <v>45</v>
      </c>
      <c r="O125" s="84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6" t="s">
        <v>208</v>
      </c>
      <c r="AT125" s="216" t="s">
        <v>272</v>
      </c>
      <c r="AU125" s="216" t="s">
        <v>82</v>
      </c>
      <c r="AY125" s="17" t="s">
        <v>154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7" t="s">
        <v>82</v>
      </c>
      <c r="BK125" s="217">
        <f>ROUND(I125*H125,2)</f>
        <v>0</v>
      </c>
      <c r="BL125" s="17" t="s">
        <v>160</v>
      </c>
      <c r="BM125" s="216" t="s">
        <v>557</v>
      </c>
    </row>
    <row r="126" spans="1:65" s="2" customFormat="1" ht="16.5" customHeight="1">
      <c r="A126" s="38"/>
      <c r="B126" s="39"/>
      <c r="C126" s="235" t="s">
        <v>405</v>
      </c>
      <c r="D126" s="235" t="s">
        <v>272</v>
      </c>
      <c r="E126" s="236" t="s">
        <v>1303</v>
      </c>
      <c r="F126" s="237" t="s">
        <v>1304</v>
      </c>
      <c r="G126" s="238" t="s">
        <v>1223</v>
      </c>
      <c r="H126" s="239">
        <v>5</v>
      </c>
      <c r="I126" s="240"/>
      <c r="J126" s="241">
        <f>ROUND(I126*H126,2)</f>
        <v>0</v>
      </c>
      <c r="K126" s="237" t="s">
        <v>19</v>
      </c>
      <c r="L126" s="242"/>
      <c r="M126" s="243" t="s">
        <v>19</v>
      </c>
      <c r="N126" s="244" t="s">
        <v>45</v>
      </c>
      <c r="O126" s="84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6" t="s">
        <v>208</v>
      </c>
      <c r="AT126" s="216" t="s">
        <v>272</v>
      </c>
      <c r="AU126" s="216" t="s">
        <v>82</v>
      </c>
      <c r="AY126" s="17" t="s">
        <v>154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7" t="s">
        <v>82</v>
      </c>
      <c r="BK126" s="217">
        <f>ROUND(I126*H126,2)</f>
        <v>0</v>
      </c>
      <c r="BL126" s="17" t="s">
        <v>160</v>
      </c>
      <c r="BM126" s="216" t="s">
        <v>567</v>
      </c>
    </row>
    <row r="127" spans="1:65" s="2" customFormat="1" ht="16.5" customHeight="1">
      <c r="A127" s="38"/>
      <c r="B127" s="39"/>
      <c r="C127" s="235" t="s">
        <v>410</v>
      </c>
      <c r="D127" s="235" t="s">
        <v>272</v>
      </c>
      <c r="E127" s="236" t="s">
        <v>1305</v>
      </c>
      <c r="F127" s="237" t="s">
        <v>1306</v>
      </c>
      <c r="G127" s="238" t="s">
        <v>1223</v>
      </c>
      <c r="H127" s="239">
        <v>3</v>
      </c>
      <c r="I127" s="240"/>
      <c r="J127" s="241">
        <f>ROUND(I127*H127,2)</f>
        <v>0</v>
      </c>
      <c r="K127" s="237" t="s">
        <v>19</v>
      </c>
      <c r="L127" s="242"/>
      <c r="M127" s="243" t="s">
        <v>19</v>
      </c>
      <c r="N127" s="244" t="s">
        <v>45</v>
      </c>
      <c r="O127" s="84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16" t="s">
        <v>208</v>
      </c>
      <c r="AT127" s="216" t="s">
        <v>272</v>
      </c>
      <c r="AU127" s="216" t="s">
        <v>82</v>
      </c>
      <c r="AY127" s="17" t="s">
        <v>154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7" t="s">
        <v>82</v>
      </c>
      <c r="BK127" s="217">
        <f>ROUND(I127*H127,2)</f>
        <v>0</v>
      </c>
      <c r="BL127" s="17" t="s">
        <v>160</v>
      </c>
      <c r="BM127" s="216" t="s">
        <v>579</v>
      </c>
    </row>
    <row r="128" spans="1:65" s="2" customFormat="1" ht="16.5" customHeight="1">
      <c r="A128" s="38"/>
      <c r="B128" s="39"/>
      <c r="C128" s="235" t="s">
        <v>415</v>
      </c>
      <c r="D128" s="235" t="s">
        <v>272</v>
      </c>
      <c r="E128" s="236" t="s">
        <v>1307</v>
      </c>
      <c r="F128" s="237" t="s">
        <v>1308</v>
      </c>
      <c r="G128" s="238" t="s">
        <v>1223</v>
      </c>
      <c r="H128" s="239">
        <v>6</v>
      </c>
      <c r="I128" s="240"/>
      <c r="J128" s="241">
        <f>ROUND(I128*H128,2)</f>
        <v>0</v>
      </c>
      <c r="K128" s="237" t="s">
        <v>19</v>
      </c>
      <c r="L128" s="242"/>
      <c r="M128" s="243" t="s">
        <v>19</v>
      </c>
      <c r="N128" s="244" t="s">
        <v>45</v>
      </c>
      <c r="O128" s="84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16" t="s">
        <v>208</v>
      </c>
      <c r="AT128" s="216" t="s">
        <v>272</v>
      </c>
      <c r="AU128" s="216" t="s">
        <v>82</v>
      </c>
      <c r="AY128" s="17" t="s">
        <v>154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7" t="s">
        <v>82</v>
      </c>
      <c r="BK128" s="217">
        <f>ROUND(I128*H128,2)</f>
        <v>0</v>
      </c>
      <c r="BL128" s="17" t="s">
        <v>160</v>
      </c>
      <c r="BM128" s="216" t="s">
        <v>589</v>
      </c>
    </row>
    <row r="129" spans="1:65" s="2" customFormat="1" ht="16.5" customHeight="1">
      <c r="A129" s="38"/>
      <c r="B129" s="39"/>
      <c r="C129" s="235" t="s">
        <v>420</v>
      </c>
      <c r="D129" s="235" t="s">
        <v>272</v>
      </c>
      <c r="E129" s="236" t="s">
        <v>1309</v>
      </c>
      <c r="F129" s="237" t="s">
        <v>1310</v>
      </c>
      <c r="G129" s="238" t="s">
        <v>1223</v>
      </c>
      <c r="H129" s="239">
        <v>3</v>
      </c>
      <c r="I129" s="240"/>
      <c r="J129" s="241">
        <f>ROUND(I129*H129,2)</f>
        <v>0</v>
      </c>
      <c r="K129" s="237" t="s">
        <v>19</v>
      </c>
      <c r="L129" s="242"/>
      <c r="M129" s="243" t="s">
        <v>19</v>
      </c>
      <c r="N129" s="244" t="s">
        <v>45</v>
      </c>
      <c r="O129" s="84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6" t="s">
        <v>208</v>
      </c>
      <c r="AT129" s="216" t="s">
        <v>272</v>
      </c>
      <c r="AU129" s="216" t="s">
        <v>82</v>
      </c>
      <c r="AY129" s="17" t="s">
        <v>154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7" t="s">
        <v>82</v>
      </c>
      <c r="BK129" s="217">
        <f>ROUND(I129*H129,2)</f>
        <v>0</v>
      </c>
      <c r="BL129" s="17" t="s">
        <v>160</v>
      </c>
      <c r="BM129" s="216" t="s">
        <v>599</v>
      </c>
    </row>
    <row r="130" spans="1:65" s="2" customFormat="1" ht="16.5" customHeight="1">
      <c r="A130" s="38"/>
      <c r="B130" s="39"/>
      <c r="C130" s="235" t="s">
        <v>425</v>
      </c>
      <c r="D130" s="235" t="s">
        <v>272</v>
      </c>
      <c r="E130" s="236" t="s">
        <v>1311</v>
      </c>
      <c r="F130" s="237" t="s">
        <v>1312</v>
      </c>
      <c r="G130" s="238" t="s">
        <v>1223</v>
      </c>
      <c r="H130" s="239">
        <v>3</v>
      </c>
      <c r="I130" s="240"/>
      <c r="J130" s="241">
        <f>ROUND(I130*H130,2)</f>
        <v>0</v>
      </c>
      <c r="K130" s="237" t="s">
        <v>19</v>
      </c>
      <c r="L130" s="242"/>
      <c r="M130" s="243" t="s">
        <v>19</v>
      </c>
      <c r="N130" s="244" t="s">
        <v>45</v>
      </c>
      <c r="O130" s="84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6" t="s">
        <v>208</v>
      </c>
      <c r="AT130" s="216" t="s">
        <v>272</v>
      </c>
      <c r="AU130" s="216" t="s">
        <v>82</v>
      </c>
      <c r="AY130" s="17" t="s">
        <v>154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7" t="s">
        <v>82</v>
      </c>
      <c r="BK130" s="217">
        <f>ROUND(I130*H130,2)</f>
        <v>0</v>
      </c>
      <c r="BL130" s="17" t="s">
        <v>160</v>
      </c>
      <c r="BM130" s="216" t="s">
        <v>610</v>
      </c>
    </row>
    <row r="131" spans="1:65" s="2" customFormat="1" ht="16.5" customHeight="1">
      <c r="A131" s="38"/>
      <c r="B131" s="39"/>
      <c r="C131" s="235" t="s">
        <v>437</v>
      </c>
      <c r="D131" s="235" t="s">
        <v>272</v>
      </c>
      <c r="E131" s="236" t="s">
        <v>1313</v>
      </c>
      <c r="F131" s="237" t="s">
        <v>1314</v>
      </c>
      <c r="G131" s="238" t="s">
        <v>1223</v>
      </c>
      <c r="H131" s="239">
        <v>6</v>
      </c>
      <c r="I131" s="240"/>
      <c r="J131" s="241">
        <f>ROUND(I131*H131,2)</f>
        <v>0</v>
      </c>
      <c r="K131" s="237" t="s">
        <v>19</v>
      </c>
      <c r="L131" s="242"/>
      <c r="M131" s="243" t="s">
        <v>19</v>
      </c>
      <c r="N131" s="244" t="s">
        <v>45</v>
      </c>
      <c r="O131" s="84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6" t="s">
        <v>208</v>
      </c>
      <c r="AT131" s="216" t="s">
        <v>272</v>
      </c>
      <c r="AU131" s="216" t="s">
        <v>82</v>
      </c>
      <c r="AY131" s="17" t="s">
        <v>154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7" t="s">
        <v>82</v>
      </c>
      <c r="BK131" s="217">
        <f>ROUND(I131*H131,2)</f>
        <v>0</v>
      </c>
      <c r="BL131" s="17" t="s">
        <v>160</v>
      </c>
      <c r="BM131" s="216" t="s">
        <v>626</v>
      </c>
    </row>
    <row r="132" spans="1:65" s="2" customFormat="1" ht="16.5" customHeight="1">
      <c r="A132" s="38"/>
      <c r="B132" s="39"/>
      <c r="C132" s="235" t="s">
        <v>443</v>
      </c>
      <c r="D132" s="235" t="s">
        <v>272</v>
      </c>
      <c r="E132" s="236" t="s">
        <v>1315</v>
      </c>
      <c r="F132" s="237" t="s">
        <v>1316</v>
      </c>
      <c r="G132" s="238" t="s">
        <v>1223</v>
      </c>
      <c r="H132" s="239">
        <v>60</v>
      </c>
      <c r="I132" s="240"/>
      <c r="J132" s="241">
        <f>ROUND(I132*H132,2)</f>
        <v>0</v>
      </c>
      <c r="K132" s="237" t="s">
        <v>19</v>
      </c>
      <c r="L132" s="242"/>
      <c r="M132" s="243" t="s">
        <v>19</v>
      </c>
      <c r="N132" s="244" t="s">
        <v>45</v>
      </c>
      <c r="O132" s="84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16" t="s">
        <v>208</v>
      </c>
      <c r="AT132" s="216" t="s">
        <v>272</v>
      </c>
      <c r="AU132" s="216" t="s">
        <v>82</v>
      </c>
      <c r="AY132" s="17" t="s">
        <v>154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7" t="s">
        <v>82</v>
      </c>
      <c r="BK132" s="217">
        <f>ROUND(I132*H132,2)</f>
        <v>0</v>
      </c>
      <c r="BL132" s="17" t="s">
        <v>160</v>
      </c>
      <c r="BM132" s="216" t="s">
        <v>637</v>
      </c>
    </row>
    <row r="133" spans="1:65" s="2" customFormat="1" ht="16.5" customHeight="1">
      <c r="A133" s="38"/>
      <c r="B133" s="39"/>
      <c r="C133" s="235" t="s">
        <v>450</v>
      </c>
      <c r="D133" s="235" t="s">
        <v>272</v>
      </c>
      <c r="E133" s="236" t="s">
        <v>1317</v>
      </c>
      <c r="F133" s="237" t="s">
        <v>1318</v>
      </c>
      <c r="G133" s="238" t="s">
        <v>1223</v>
      </c>
      <c r="H133" s="239">
        <v>30</v>
      </c>
      <c r="I133" s="240"/>
      <c r="J133" s="241">
        <f>ROUND(I133*H133,2)</f>
        <v>0</v>
      </c>
      <c r="K133" s="237" t="s">
        <v>19</v>
      </c>
      <c r="L133" s="242"/>
      <c r="M133" s="243" t="s">
        <v>19</v>
      </c>
      <c r="N133" s="244" t="s">
        <v>45</v>
      </c>
      <c r="O133" s="84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6" t="s">
        <v>208</v>
      </c>
      <c r="AT133" s="216" t="s">
        <v>272</v>
      </c>
      <c r="AU133" s="216" t="s">
        <v>82</v>
      </c>
      <c r="AY133" s="17" t="s">
        <v>154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7" t="s">
        <v>82</v>
      </c>
      <c r="BK133" s="217">
        <f>ROUND(I133*H133,2)</f>
        <v>0</v>
      </c>
      <c r="BL133" s="17" t="s">
        <v>160</v>
      </c>
      <c r="BM133" s="216" t="s">
        <v>653</v>
      </c>
    </row>
    <row r="134" spans="1:65" s="2" customFormat="1" ht="16.5" customHeight="1">
      <c r="A134" s="38"/>
      <c r="B134" s="39"/>
      <c r="C134" s="235" t="s">
        <v>455</v>
      </c>
      <c r="D134" s="235" t="s">
        <v>272</v>
      </c>
      <c r="E134" s="236" t="s">
        <v>1319</v>
      </c>
      <c r="F134" s="237" t="s">
        <v>1320</v>
      </c>
      <c r="G134" s="238" t="s">
        <v>1223</v>
      </c>
      <c r="H134" s="239">
        <v>50</v>
      </c>
      <c r="I134" s="240"/>
      <c r="J134" s="241">
        <f>ROUND(I134*H134,2)</f>
        <v>0</v>
      </c>
      <c r="K134" s="237" t="s">
        <v>19</v>
      </c>
      <c r="L134" s="242"/>
      <c r="M134" s="243" t="s">
        <v>19</v>
      </c>
      <c r="N134" s="244" t="s">
        <v>45</v>
      </c>
      <c r="O134" s="84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16" t="s">
        <v>208</v>
      </c>
      <c r="AT134" s="216" t="s">
        <v>272</v>
      </c>
      <c r="AU134" s="216" t="s">
        <v>82</v>
      </c>
      <c r="AY134" s="17" t="s">
        <v>154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7" t="s">
        <v>82</v>
      </c>
      <c r="BK134" s="217">
        <f>ROUND(I134*H134,2)</f>
        <v>0</v>
      </c>
      <c r="BL134" s="17" t="s">
        <v>160</v>
      </c>
      <c r="BM134" s="216" t="s">
        <v>663</v>
      </c>
    </row>
    <row r="135" spans="1:65" s="2" customFormat="1" ht="16.5" customHeight="1">
      <c r="A135" s="38"/>
      <c r="B135" s="39"/>
      <c r="C135" s="235" t="s">
        <v>465</v>
      </c>
      <c r="D135" s="235" t="s">
        <v>272</v>
      </c>
      <c r="E135" s="236" t="s">
        <v>1321</v>
      </c>
      <c r="F135" s="237" t="s">
        <v>1322</v>
      </c>
      <c r="G135" s="238" t="s">
        <v>1223</v>
      </c>
      <c r="H135" s="239">
        <v>2</v>
      </c>
      <c r="I135" s="240"/>
      <c r="J135" s="241">
        <f>ROUND(I135*H135,2)</f>
        <v>0</v>
      </c>
      <c r="K135" s="237" t="s">
        <v>19</v>
      </c>
      <c r="L135" s="242"/>
      <c r="M135" s="243" t="s">
        <v>19</v>
      </c>
      <c r="N135" s="244" t="s">
        <v>45</v>
      </c>
      <c r="O135" s="84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6" t="s">
        <v>208</v>
      </c>
      <c r="AT135" s="216" t="s">
        <v>272</v>
      </c>
      <c r="AU135" s="216" t="s">
        <v>82</v>
      </c>
      <c r="AY135" s="17" t="s">
        <v>154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7" t="s">
        <v>82</v>
      </c>
      <c r="BK135" s="217">
        <f>ROUND(I135*H135,2)</f>
        <v>0</v>
      </c>
      <c r="BL135" s="17" t="s">
        <v>160</v>
      </c>
      <c r="BM135" s="216" t="s">
        <v>671</v>
      </c>
    </row>
    <row r="136" spans="1:65" s="2" customFormat="1" ht="16.5" customHeight="1">
      <c r="A136" s="38"/>
      <c r="B136" s="39"/>
      <c r="C136" s="235" t="s">
        <v>471</v>
      </c>
      <c r="D136" s="235" t="s">
        <v>272</v>
      </c>
      <c r="E136" s="236" t="s">
        <v>1323</v>
      </c>
      <c r="F136" s="237" t="s">
        <v>1324</v>
      </c>
      <c r="G136" s="238" t="s">
        <v>1223</v>
      </c>
      <c r="H136" s="239">
        <v>45</v>
      </c>
      <c r="I136" s="240"/>
      <c r="J136" s="241">
        <f>ROUND(I136*H136,2)</f>
        <v>0</v>
      </c>
      <c r="K136" s="237" t="s">
        <v>19</v>
      </c>
      <c r="L136" s="242"/>
      <c r="M136" s="243" t="s">
        <v>19</v>
      </c>
      <c r="N136" s="244" t="s">
        <v>45</v>
      </c>
      <c r="O136" s="84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16" t="s">
        <v>208</v>
      </c>
      <c r="AT136" s="216" t="s">
        <v>272</v>
      </c>
      <c r="AU136" s="216" t="s">
        <v>82</v>
      </c>
      <c r="AY136" s="17" t="s">
        <v>154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7" t="s">
        <v>82</v>
      </c>
      <c r="BK136" s="217">
        <f>ROUND(I136*H136,2)</f>
        <v>0</v>
      </c>
      <c r="BL136" s="17" t="s">
        <v>160</v>
      </c>
      <c r="BM136" s="216" t="s">
        <v>682</v>
      </c>
    </row>
    <row r="137" spans="1:65" s="2" customFormat="1" ht="16.5" customHeight="1">
      <c r="A137" s="38"/>
      <c r="B137" s="39"/>
      <c r="C137" s="235" t="s">
        <v>477</v>
      </c>
      <c r="D137" s="235" t="s">
        <v>272</v>
      </c>
      <c r="E137" s="236" t="s">
        <v>1325</v>
      </c>
      <c r="F137" s="237" t="s">
        <v>1326</v>
      </c>
      <c r="G137" s="238" t="s">
        <v>1223</v>
      </c>
      <c r="H137" s="239">
        <v>1</v>
      </c>
      <c r="I137" s="240"/>
      <c r="J137" s="241">
        <f>ROUND(I137*H137,2)</f>
        <v>0</v>
      </c>
      <c r="K137" s="237" t="s">
        <v>19</v>
      </c>
      <c r="L137" s="242"/>
      <c r="M137" s="243" t="s">
        <v>19</v>
      </c>
      <c r="N137" s="244" t="s">
        <v>45</v>
      </c>
      <c r="O137" s="84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16" t="s">
        <v>208</v>
      </c>
      <c r="AT137" s="216" t="s">
        <v>272</v>
      </c>
      <c r="AU137" s="216" t="s">
        <v>82</v>
      </c>
      <c r="AY137" s="17" t="s">
        <v>154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7" t="s">
        <v>82</v>
      </c>
      <c r="BK137" s="217">
        <f>ROUND(I137*H137,2)</f>
        <v>0</v>
      </c>
      <c r="BL137" s="17" t="s">
        <v>160</v>
      </c>
      <c r="BM137" s="216" t="s">
        <v>695</v>
      </c>
    </row>
    <row r="138" spans="1:65" s="2" customFormat="1" ht="16.5" customHeight="1">
      <c r="A138" s="38"/>
      <c r="B138" s="39"/>
      <c r="C138" s="235" t="s">
        <v>483</v>
      </c>
      <c r="D138" s="235" t="s">
        <v>272</v>
      </c>
      <c r="E138" s="236" t="s">
        <v>1325</v>
      </c>
      <c r="F138" s="237" t="s">
        <v>1326</v>
      </c>
      <c r="G138" s="238" t="s">
        <v>1223</v>
      </c>
      <c r="H138" s="239">
        <v>1</v>
      </c>
      <c r="I138" s="240"/>
      <c r="J138" s="241">
        <f>ROUND(I138*H138,2)</f>
        <v>0</v>
      </c>
      <c r="K138" s="237" t="s">
        <v>19</v>
      </c>
      <c r="L138" s="242"/>
      <c r="M138" s="243" t="s">
        <v>19</v>
      </c>
      <c r="N138" s="244" t="s">
        <v>45</v>
      </c>
      <c r="O138" s="84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16" t="s">
        <v>208</v>
      </c>
      <c r="AT138" s="216" t="s">
        <v>272</v>
      </c>
      <c r="AU138" s="216" t="s">
        <v>82</v>
      </c>
      <c r="AY138" s="17" t="s">
        <v>154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7" t="s">
        <v>82</v>
      </c>
      <c r="BK138" s="217">
        <f>ROUND(I138*H138,2)</f>
        <v>0</v>
      </c>
      <c r="BL138" s="17" t="s">
        <v>160</v>
      </c>
      <c r="BM138" s="216" t="s">
        <v>708</v>
      </c>
    </row>
    <row r="139" spans="1:65" s="2" customFormat="1" ht="16.5" customHeight="1">
      <c r="A139" s="38"/>
      <c r="B139" s="39"/>
      <c r="C139" s="235" t="s">
        <v>487</v>
      </c>
      <c r="D139" s="235" t="s">
        <v>272</v>
      </c>
      <c r="E139" s="236" t="s">
        <v>1327</v>
      </c>
      <c r="F139" s="237" t="s">
        <v>1328</v>
      </c>
      <c r="G139" s="238" t="s">
        <v>196</v>
      </c>
      <c r="H139" s="239">
        <v>90</v>
      </c>
      <c r="I139" s="240"/>
      <c r="J139" s="241">
        <f>ROUND(I139*H139,2)</f>
        <v>0</v>
      </c>
      <c r="K139" s="237" t="s">
        <v>19</v>
      </c>
      <c r="L139" s="242"/>
      <c r="M139" s="243" t="s">
        <v>19</v>
      </c>
      <c r="N139" s="244" t="s">
        <v>45</v>
      </c>
      <c r="O139" s="84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16" t="s">
        <v>208</v>
      </c>
      <c r="AT139" s="216" t="s">
        <v>272</v>
      </c>
      <c r="AU139" s="216" t="s">
        <v>82</v>
      </c>
      <c r="AY139" s="17" t="s">
        <v>154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7" t="s">
        <v>82</v>
      </c>
      <c r="BK139" s="217">
        <f>ROUND(I139*H139,2)</f>
        <v>0</v>
      </c>
      <c r="BL139" s="17" t="s">
        <v>160</v>
      </c>
      <c r="BM139" s="216" t="s">
        <v>722</v>
      </c>
    </row>
    <row r="140" spans="1:65" s="2" customFormat="1" ht="16.5" customHeight="1">
      <c r="A140" s="38"/>
      <c r="B140" s="39"/>
      <c r="C140" s="235" t="s">
        <v>492</v>
      </c>
      <c r="D140" s="235" t="s">
        <v>272</v>
      </c>
      <c r="E140" s="236" t="s">
        <v>1329</v>
      </c>
      <c r="F140" s="237" t="s">
        <v>1330</v>
      </c>
      <c r="G140" s="238" t="s">
        <v>480</v>
      </c>
      <c r="H140" s="239">
        <v>1</v>
      </c>
      <c r="I140" s="240"/>
      <c r="J140" s="241">
        <f>ROUND(I140*H140,2)</f>
        <v>0</v>
      </c>
      <c r="K140" s="237" t="s">
        <v>19</v>
      </c>
      <c r="L140" s="242"/>
      <c r="M140" s="243" t="s">
        <v>19</v>
      </c>
      <c r="N140" s="244" t="s">
        <v>45</v>
      </c>
      <c r="O140" s="84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16" t="s">
        <v>208</v>
      </c>
      <c r="AT140" s="216" t="s">
        <v>272</v>
      </c>
      <c r="AU140" s="216" t="s">
        <v>82</v>
      </c>
      <c r="AY140" s="17" t="s">
        <v>154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7" t="s">
        <v>82</v>
      </c>
      <c r="BK140" s="217">
        <f>ROUND(I140*H140,2)</f>
        <v>0</v>
      </c>
      <c r="BL140" s="17" t="s">
        <v>160</v>
      </c>
      <c r="BM140" s="216" t="s">
        <v>1331</v>
      </c>
    </row>
    <row r="141" spans="1:65" s="2" customFormat="1" ht="16.5" customHeight="1">
      <c r="A141" s="38"/>
      <c r="B141" s="39"/>
      <c r="C141" s="235" t="s">
        <v>497</v>
      </c>
      <c r="D141" s="235" t="s">
        <v>272</v>
      </c>
      <c r="E141" s="236" t="s">
        <v>1332</v>
      </c>
      <c r="F141" s="237" t="s">
        <v>1333</v>
      </c>
      <c r="G141" s="238" t="s">
        <v>480</v>
      </c>
      <c r="H141" s="239">
        <v>1</v>
      </c>
      <c r="I141" s="240"/>
      <c r="J141" s="241">
        <f>ROUND(I141*H141,2)</f>
        <v>0</v>
      </c>
      <c r="K141" s="237" t="s">
        <v>19</v>
      </c>
      <c r="L141" s="242"/>
      <c r="M141" s="256" t="s">
        <v>19</v>
      </c>
      <c r="N141" s="257" t="s">
        <v>45</v>
      </c>
      <c r="O141" s="258"/>
      <c r="P141" s="259">
        <f>O141*H141</f>
        <v>0</v>
      </c>
      <c r="Q141" s="259">
        <v>0</v>
      </c>
      <c r="R141" s="259">
        <f>Q141*H141</f>
        <v>0</v>
      </c>
      <c r="S141" s="259">
        <v>0</v>
      </c>
      <c r="T141" s="26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6" t="s">
        <v>208</v>
      </c>
      <c r="AT141" s="216" t="s">
        <v>272</v>
      </c>
      <c r="AU141" s="216" t="s">
        <v>82</v>
      </c>
      <c r="AY141" s="17" t="s">
        <v>154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7" t="s">
        <v>82</v>
      </c>
      <c r="BK141" s="217">
        <f>ROUND(I141*H141,2)</f>
        <v>0</v>
      </c>
      <c r="BL141" s="17" t="s">
        <v>160</v>
      </c>
      <c r="BM141" s="216" t="s">
        <v>1334</v>
      </c>
    </row>
    <row r="142" spans="1:31" s="2" customFormat="1" ht="6.95" customHeight="1">
      <c r="A142" s="38"/>
      <c r="B142" s="59"/>
      <c r="C142" s="60"/>
      <c r="D142" s="60"/>
      <c r="E142" s="60"/>
      <c r="F142" s="60"/>
      <c r="G142" s="60"/>
      <c r="H142" s="60"/>
      <c r="I142" s="60"/>
      <c r="J142" s="60"/>
      <c r="K142" s="60"/>
      <c r="L142" s="44"/>
      <c r="M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</row>
  </sheetData>
  <sheetProtection password="CCFB" sheet="1" objects="1" scenarios="1" formatColumns="0" formatRows="0" autoFilter="0"/>
  <autoFilter ref="C82:K141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103" r:id="rId1" display="https://podminky.urs.cz/item/CS_URS_2023_02/741421811"/>
    <hyperlink ref="F106" r:id="rId2" display="https://podminky.urs.cz/item/CS_URS_2023_02/741421843"/>
    <hyperlink ref="F108" r:id="rId3" display="https://podminky.urs.cz/item/CS_URS_2023_02/74142187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0"/>
      <c r="AT3" s="17" t="s">
        <v>84</v>
      </c>
    </row>
    <row r="4" spans="2:46" s="1" customFormat="1" ht="24.95" customHeight="1">
      <c r="B4" s="20"/>
      <c r="D4" s="131" t="s">
        <v>98</v>
      </c>
      <c r="L4" s="20"/>
      <c r="M4" s="132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3" t="s">
        <v>16</v>
      </c>
      <c r="L6" s="20"/>
    </row>
    <row r="7" spans="2:12" s="1" customFormat="1" ht="16.5" customHeight="1">
      <c r="B7" s="20"/>
      <c r="E7" s="134" t="str">
        <f>'Rekapitulace stavby'!K6</f>
        <v>Dětský domov Strážnice, příspěvková organizace - Zateplení budovy</v>
      </c>
      <c r="F7" s="133"/>
      <c r="G7" s="133"/>
      <c r="H7" s="133"/>
      <c r="L7" s="20"/>
    </row>
    <row r="8" spans="1:31" s="2" customFormat="1" ht="12" customHeight="1">
      <c r="A8" s="38"/>
      <c r="B8" s="44"/>
      <c r="C8" s="38"/>
      <c r="D8" s="133" t="s">
        <v>111</v>
      </c>
      <c r="E8" s="38"/>
      <c r="F8" s="38"/>
      <c r="G8" s="38"/>
      <c r="H8" s="38"/>
      <c r="I8" s="38"/>
      <c r="J8" s="38"/>
      <c r="K8" s="38"/>
      <c r="L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6" t="s">
        <v>1335</v>
      </c>
      <c r="F9" s="38"/>
      <c r="G9" s="38"/>
      <c r="H9" s="38"/>
      <c r="I9" s="38"/>
      <c r="J9" s="38"/>
      <c r="K9" s="38"/>
      <c r="L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3" t="s">
        <v>18</v>
      </c>
      <c r="E11" s="38"/>
      <c r="F11" s="137" t="s">
        <v>19</v>
      </c>
      <c r="G11" s="38"/>
      <c r="H11" s="38"/>
      <c r="I11" s="133" t="s">
        <v>20</v>
      </c>
      <c r="J11" s="137" t="s">
        <v>19</v>
      </c>
      <c r="K11" s="38"/>
      <c r="L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3" t="s">
        <v>21</v>
      </c>
      <c r="E12" s="38"/>
      <c r="F12" s="137" t="s">
        <v>22</v>
      </c>
      <c r="G12" s="38"/>
      <c r="H12" s="38"/>
      <c r="I12" s="133" t="s">
        <v>23</v>
      </c>
      <c r="J12" s="138" t="str">
        <f>'Rekapitulace stavby'!AN8</f>
        <v>18. 9. 2023</v>
      </c>
      <c r="K12" s="38"/>
      <c r="L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3" t="s">
        <v>25</v>
      </c>
      <c r="E14" s="38"/>
      <c r="F14" s="38"/>
      <c r="G14" s="38"/>
      <c r="H14" s="38"/>
      <c r="I14" s="133" t="s">
        <v>26</v>
      </c>
      <c r="J14" s="137" t="s">
        <v>19</v>
      </c>
      <c r="K14" s="38"/>
      <c r="L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7" t="s">
        <v>27</v>
      </c>
      <c r="F15" s="38"/>
      <c r="G15" s="38"/>
      <c r="H15" s="38"/>
      <c r="I15" s="133" t="s">
        <v>28</v>
      </c>
      <c r="J15" s="137" t="s">
        <v>19</v>
      </c>
      <c r="K15" s="38"/>
      <c r="L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3" t="s">
        <v>29</v>
      </c>
      <c r="E17" s="38"/>
      <c r="F17" s="38"/>
      <c r="G17" s="38"/>
      <c r="H17" s="38"/>
      <c r="I17" s="133" t="s">
        <v>26</v>
      </c>
      <c r="J17" s="33" t="str">
        <f>'Rekapitulace stavby'!AN13</f>
        <v>Vyplň údaj</v>
      </c>
      <c r="K17" s="38"/>
      <c r="L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3" t="s">
        <v>28</v>
      </c>
      <c r="J18" s="33" t="str">
        <f>'Rekapitulace stavby'!AN14</f>
        <v>Vyplň údaj</v>
      </c>
      <c r="K18" s="38"/>
      <c r="L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3" t="s">
        <v>31</v>
      </c>
      <c r="E20" s="38"/>
      <c r="F20" s="38"/>
      <c r="G20" s="38"/>
      <c r="H20" s="38"/>
      <c r="I20" s="133" t="s">
        <v>26</v>
      </c>
      <c r="J20" s="137" t="s">
        <v>32</v>
      </c>
      <c r="K20" s="38"/>
      <c r="L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7" t="s">
        <v>33</v>
      </c>
      <c r="F21" s="38"/>
      <c r="G21" s="38"/>
      <c r="H21" s="38"/>
      <c r="I21" s="133" t="s">
        <v>28</v>
      </c>
      <c r="J21" s="137" t="s">
        <v>19</v>
      </c>
      <c r="K21" s="38"/>
      <c r="L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3" t="s">
        <v>35</v>
      </c>
      <c r="E23" s="38"/>
      <c r="F23" s="38"/>
      <c r="G23" s="38"/>
      <c r="H23" s="38"/>
      <c r="I23" s="133" t="s">
        <v>26</v>
      </c>
      <c r="J23" s="137" t="s">
        <v>36</v>
      </c>
      <c r="K23" s="38"/>
      <c r="L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7" t="s">
        <v>37</v>
      </c>
      <c r="F24" s="38"/>
      <c r="G24" s="38"/>
      <c r="H24" s="38"/>
      <c r="I24" s="133" t="s">
        <v>28</v>
      </c>
      <c r="J24" s="137" t="s">
        <v>19</v>
      </c>
      <c r="K24" s="38"/>
      <c r="L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3" t="s">
        <v>38</v>
      </c>
      <c r="E26" s="38"/>
      <c r="F26" s="38"/>
      <c r="G26" s="38"/>
      <c r="H26" s="38"/>
      <c r="I26" s="38"/>
      <c r="J26" s="38"/>
      <c r="K26" s="38"/>
      <c r="L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4" t="s">
        <v>40</v>
      </c>
      <c r="E30" s="38"/>
      <c r="F30" s="38"/>
      <c r="G30" s="38"/>
      <c r="H30" s="38"/>
      <c r="I30" s="38"/>
      <c r="J30" s="145">
        <f>ROUND(J83,2)</f>
        <v>0</v>
      </c>
      <c r="K30" s="38"/>
      <c r="L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3"/>
      <c r="E31" s="143"/>
      <c r="F31" s="143"/>
      <c r="G31" s="143"/>
      <c r="H31" s="143"/>
      <c r="I31" s="143"/>
      <c r="J31" s="143"/>
      <c r="K31" s="143"/>
      <c r="L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6" t="s">
        <v>42</v>
      </c>
      <c r="G32" s="38"/>
      <c r="H32" s="38"/>
      <c r="I32" s="146" t="s">
        <v>41</v>
      </c>
      <c r="J32" s="146" t="s">
        <v>43</v>
      </c>
      <c r="K32" s="38"/>
      <c r="L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7" t="s">
        <v>44</v>
      </c>
      <c r="E33" s="133" t="s">
        <v>45</v>
      </c>
      <c r="F33" s="148">
        <f>ROUND((SUM(BE83:BE99)),2)</f>
        <v>0</v>
      </c>
      <c r="G33" s="38"/>
      <c r="H33" s="38"/>
      <c r="I33" s="149">
        <v>0.21</v>
      </c>
      <c r="J33" s="148">
        <f>ROUND(((SUM(BE83:BE99))*I33),2)</f>
        <v>0</v>
      </c>
      <c r="K33" s="38"/>
      <c r="L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3" t="s">
        <v>46</v>
      </c>
      <c r="F34" s="148">
        <f>ROUND((SUM(BF83:BF99)),2)</f>
        <v>0</v>
      </c>
      <c r="G34" s="38"/>
      <c r="H34" s="38"/>
      <c r="I34" s="149">
        <v>0.15</v>
      </c>
      <c r="J34" s="148">
        <f>ROUND(((SUM(BF83:BF99))*I34),2)</f>
        <v>0</v>
      </c>
      <c r="K34" s="38"/>
      <c r="L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3" t="s">
        <v>47</v>
      </c>
      <c r="F35" s="148">
        <f>ROUND((SUM(BG83:BG99)),2)</f>
        <v>0</v>
      </c>
      <c r="G35" s="38"/>
      <c r="H35" s="38"/>
      <c r="I35" s="149">
        <v>0.21</v>
      </c>
      <c r="J35" s="148">
        <f>0</f>
        <v>0</v>
      </c>
      <c r="K35" s="38"/>
      <c r="L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3" t="s">
        <v>48</v>
      </c>
      <c r="F36" s="148">
        <f>ROUND((SUM(BH83:BH99)),2)</f>
        <v>0</v>
      </c>
      <c r="G36" s="38"/>
      <c r="H36" s="38"/>
      <c r="I36" s="149">
        <v>0.15</v>
      </c>
      <c r="J36" s="148">
        <f>0</f>
        <v>0</v>
      </c>
      <c r="K36" s="38"/>
      <c r="L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49</v>
      </c>
      <c r="F37" s="148">
        <f>ROUND((SUM(BI83:BI99)),2)</f>
        <v>0</v>
      </c>
      <c r="G37" s="38"/>
      <c r="H37" s="38"/>
      <c r="I37" s="149">
        <v>0</v>
      </c>
      <c r="J37" s="148">
        <f>0</f>
        <v>0</v>
      </c>
      <c r="K37" s="38"/>
      <c r="L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0"/>
      <c r="D39" s="151" t="s">
        <v>50</v>
      </c>
      <c r="E39" s="152"/>
      <c r="F39" s="152"/>
      <c r="G39" s="153" t="s">
        <v>51</v>
      </c>
      <c r="H39" s="154" t="s">
        <v>52</v>
      </c>
      <c r="I39" s="152"/>
      <c r="J39" s="155">
        <f>SUM(J30:J37)</f>
        <v>0</v>
      </c>
      <c r="K39" s="156"/>
      <c r="L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113</v>
      </c>
      <c r="D45" s="40"/>
      <c r="E45" s="40"/>
      <c r="F45" s="40"/>
      <c r="G45" s="40"/>
      <c r="H45" s="40"/>
      <c r="I45" s="40"/>
      <c r="J45" s="40"/>
      <c r="K45" s="40"/>
      <c r="L45" s="135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1" t="str">
        <f>E7</f>
        <v>Dětský domov Strážnice, příspěvková organizace - Zateplení budovy</v>
      </c>
      <c r="F48" s="32"/>
      <c r="G48" s="32"/>
      <c r="H48" s="32"/>
      <c r="I48" s="40"/>
      <c r="J48" s="40"/>
      <c r="K48" s="40"/>
      <c r="L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111</v>
      </c>
      <c r="D49" s="40"/>
      <c r="E49" s="40"/>
      <c r="F49" s="40"/>
      <c r="G49" s="40"/>
      <c r="H49" s="40"/>
      <c r="I49" s="40"/>
      <c r="J49" s="40"/>
      <c r="K49" s="40"/>
      <c r="L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VON - Vedlejší a ostatní náklady</v>
      </c>
      <c r="F50" s="40"/>
      <c r="G50" s="40"/>
      <c r="H50" s="40"/>
      <c r="I50" s="40"/>
      <c r="J50" s="40"/>
      <c r="K50" s="40"/>
      <c r="L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parc. č. 280, 281</v>
      </c>
      <c r="G52" s="40"/>
      <c r="H52" s="40"/>
      <c r="I52" s="32" t="s">
        <v>23</v>
      </c>
      <c r="J52" s="72" t="str">
        <f>IF(J12="","",J12)</f>
        <v>18. 9. 2023</v>
      </c>
      <c r="K52" s="40"/>
      <c r="L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Dětský domov Strážnice, příspěvková organizace</v>
      </c>
      <c r="G54" s="40"/>
      <c r="H54" s="40"/>
      <c r="I54" s="32" t="s">
        <v>31</v>
      </c>
      <c r="J54" s="36" t="str">
        <f>E21</f>
        <v>Ing. Richard Vala</v>
      </c>
      <c r="K54" s="40"/>
      <c r="L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35</v>
      </c>
      <c r="J55" s="36" t="str">
        <f>E24</f>
        <v>Václav Křišťál</v>
      </c>
      <c r="K55" s="40"/>
      <c r="L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2" t="s">
        <v>114</v>
      </c>
      <c r="D57" s="163"/>
      <c r="E57" s="163"/>
      <c r="F57" s="163"/>
      <c r="G57" s="163"/>
      <c r="H57" s="163"/>
      <c r="I57" s="163"/>
      <c r="J57" s="164" t="s">
        <v>115</v>
      </c>
      <c r="K57" s="163"/>
      <c r="L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5" t="s">
        <v>72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116</v>
      </c>
    </row>
    <row r="60" spans="1:31" s="9" customFormat="1" ht="24.95" customHeight="1">
      <c r="A60" s="9"/>
      <c r="B60" s="166"/>
      <c r="C60" s="167"/>
      <c r="D60" s="168" t="s">
        <v>1336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1337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1338</v>
      </c>
      <c r="E62" s="175"/>
      <c r="F62" s="175"/>
      <c r="G62" s="175"/>
      <c r="H62" s="175"/>
      <c r="I62" s="175"/>
      <c r="J62" s="176">
        <f>J92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1339</v>
      </c>
      <c r="E63" s="175"/>
      <c r="F63" s="175"/>
      <c r="G63" s="175"/>
      <c r="H63" s="175"/>
      <c r="I63" s="175"/>
      <c r="J63" s="176">
        <f>J96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5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5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139</v>
      </c>
      <c r="D70" s="40"/>
      <c r="E70" s="40"/>
      <c r="F70" s="40"/>
      <c r="G70" s="40"/>
      <c r="H70" s="40"/>
      <c r="I70" s="40"/>
      <c r="J70" s="40"/>
      <c r="K70" s="40"/>
      <c r="L70" s="135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5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5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161" t="str">
        <f>E7</f>
        <v>Dětský domov Strážnice, příspěvková organizace - Zateplení budovy</v>
      </c>
      <c r="F73" s="32"/>
      <c r="G73" s="32"/>
      <c r="H73" s="32"/>
      <c r="I73" s="40"/>
      <c r="J73" s="40"/>
      <c r="K73" s="40"/>
      <c r="L73" s="135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111</v>
      </c>
      <c r="D74" s="40"/>
      <c r="E74" s="40"/>
      <c r="F74" s="40"/>
      <c r="G74" s="40"/>
      <c r="H74" s="40"/>
      <c r="I74" s="40"/>
      <c r="J74" s="40"/>
      <c r="K74" s="40"/>
      <c r="L74" s="135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69" t="str">
        <f>E9</f>
        <v>VON - Vedlejší a ostatní náklady</v>
      </c>
      <c r="F75" s="40"/>
      <c r="G75" s="40"/>
      <c r="H75" s="40"/>
      <c r="I75" s="40"/>
      <c r="J75" s="40"/>
      <c r="K75" s="40"/>
      <c r="L75" s="135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parc. č. 280, 281</v>
      </c>
      <c r="G77" s="40"/>
      <c r="H77" s="40"/>
      <c r="I77" s="32" t="s">
        <v>23</v>
      </c>
      <c r="J77" s="72" t="str">
        <f>IF(J12="","",J12)</f>
        <v>18. 9. 2023</v>
      </c>
      <c r="K77" s="40"/>
      <c r="L77" s="13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5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25</v>
      </c>
      <c r="D79" s="40"/>
      <c r="E79" s="40"/>
      <c r="F79" s="27" t="str">
        <f>E15</f>
        <v>Dětský domov Strážnice, příspěvková organizace</v>
      </c>
      <c r="G79" s="40"/>
      <c r="H79" s="40"/>
      <c r="I79" s="32" t="s">
        <v>31</v>
      </c>
      <c r="J79" s="36" t="str">
        <f>E21</f>
        <v>Ing. Richard Vala</v>
      </c>
      <c r="K79" s="40"/>
      <c r="L79" s="135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35</v>
      </c>
      <c r="J80" s="36" t="str">
        <f>E24</f>
        <v>Václav Křišťál</v>
      </c>
      <c r="K80" s="40"/>
      <c r="L80" s="135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8"/>
      <c r="B82" s="179"/>
      <c r="C82" s="180" t="s">
        <v>140</v>
      </c>
      <c r="D82" s="181" t="s">
        <v>59</v>
      </c>
      <c r="E82" s="181" t="s">
        <v>55</v>
      </c>
      <c r="F82" s="181" t="s">
        <v>56</v>
      </c>
      <c r="G82" s="181" t="s">
        <v>141</v>
      </c>
      <c r="H82" s="181" t="s">
        <v>142</v>
      </c>
      <c r="I82" s="181" t="s">
        <v>143</v>
      </c>
      <c r="J82" s="181" t="s">
        <v>115</v>
      </c>
      <c r="K82" s="182" t="s">
        <v>144</v>
      </c>
      <c r="L82" s="183"/>
      <c r="M82" s="92" t="s">
        <v>19</v>
      </c>
      <c r="N82" s="93" t="s">
        <v>44</v>
      </c>
      <c r="O82" s="93" t="s">
        <v>145</v>
      </c>
      <c r="P82" s="93" t="s">
        <v>146</v>
      </c>
      <c r="Q82" s="93" t="s">
        <v>147</v>
      </c>
      <c r="R82" s="93" t="s">
        <v>148</v>
      </c>
      <c r="S82" s="93" t="s">
        <v>149</v>
      </c>
      <c r="T82" s="94" t="s">
        <v>150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8"/>
      <c r="B83" s="39"/>
      <c r="C83" s="99" t="s">
        <v>151</v>
      </c>
      <c r="D83" s="40"/>
      <c r="E83" s="40"/>
      <c r="F83" s="40"/>
      <c r="G83" s="40"/>
      <c r="H83" s="40"/>
      <c r="I83" s="40"/>
      <c r="J83" s="184">
        <f>BK83</f>
        <v>0</v>
      </c>
      <c r="K83" s="40"/>
      <c r="L83" s="44"/>
      <c r="M83" s="95"/>
      <c r="N83" s="185"/>
      <c r="O83" s="96"/>
      <c r="P83" s="186">
        <f>P84</f>
        <v>0</v>
      </c>
      <c r="Q83" s="96"/>
      <c r="R83" s="186">
        <f>R84</f>
        <v>0</v>
      </c>
      <c r="S83" s="96"/>
      <c r="T83" s="187">
        <f>T84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73</v>
      </c>
      <c r="AU83" s="17" t="s">
        <v>116</v>
      </c>
      <c r="BK83" s="188">
        <f>BK84</f>
        <v>0</v>
      </c>
    </row>
    <row r="84" spans="1:63" s="12" customFormat="1" ht="25.9" customHeight="1">
      <c r="A84" s="12"/>
      <c r="B84" s="189"/>
      <c r="C84" s="190"/>
      <c r="D84" s="191" t="s">
        <v>73</v>
      </c>
      <c r="E84" s="192" t="s">
        <v>1340</v>
      </c>
      <c r="F84" s="192" t="s">
        <v>1341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P85+P92+P96</f>
        <v>0</v>
      </c>
      <c r="Q84" s="197"/>
      <c r="R84" s="198">
        <f>R85+R92+R96</f>
        <v>0</v>
      </c>
      <c r="S84" s="197"/>
      <c r="T84" s="199">
        <f>T85+T92+T96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186</v>
      </c>
      <c r="AT84" s="201" t="s">
        <v>73</v>
      </c>
      <c r="AU84" s="201" t="s">
        <v>74</v>
      </c>
      <c r="AY84" s="200" t="s">
        <v>154</v>
      </c>
      <c r="BK84" s="202">
        <f>BK85+BK92+BK96</f>
        <v>0</v>
      </c>
    </row>
    <row r="85" spans="1:63" s="12" customFormat="1" ht="22.8" customHeight="1">
      <c r="A85" s="12"/>
      <c r="B85" s="189"/>
      <c r="C85" s="190"/>
      <c r="D85" s="191" t="s">
        <v>73</v>
      </c>
      <c r="E85" s="203" t="s">
        <v>1342</v>
      </c>
      <c r="F85" s="203" t="s">
        <v>1343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SUM(P86:P91)</f>
        <v>0</v>
      </c>
      <c r="Q85" s="197"/>
      <c r="R85" s="198">
        <f>SUM(R86:R91)</f>
        <v>0</v>
      </c>
      <c r="S85" s="197"/>
      <c r="T85" s="199">
        <f>SUM(T86:T91)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186</v>
      </c>
      <c r="AT85" s="201" t="s">
        <v>73</v>
      </c>
      <c r="AU85" s="201" t="s">
        <v>82</v>
      </c>
      <c r="AY85" s="200" t="s">
        <v>154</v>
      </c>
      <c r="BK85" s="202">
        <f>SUM(BK86:BK91)</f>
        <v>0</v>
      </c>
    </row>
    <row r="86" spans="1:65" s="2" customFormat="1" ht="16.5" customHeight="1">
      <c r="A86" s="38"/>
      <c r="B86" s="39"/>
      <c r="C86" s="205" t="s">
        <v>82</v>
      </c>
      <c r="D86" s="205" t="s">
        <v>156</v>
      </c>
      <c r="E86" s="206" t="s">
        <v>1344</v>
      </c>
      <c r="F86" s="207" t="s">
        <v>1343</v>
      </c>
      <c r="G86" s="208" t="s">
        <v>1345</v>
      </c>
      <c r="H86" s="209">
        <v>1</v>
      </c>
      <c r="I86" s="210"/>
      <c r="J86" s="211">
        <f>ROUND(I86*H86,2)</f>
        <v>0</v>
      </c>
      <c r="K86" s="207" t="s">
        <v>159</v>
      </c>
      <c r="L86" s="44"/>
      <c r="M86" s="212" t="s">
        <v>19</v>
      </c>
      <c r="N86" s="213" t="s">
        <v>45</v>
      </c>
      <c r="O86" s="84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6" t="s">
        <v>1346</v>
      </c>
      <c r="AT86" s="216" t="s">
        <v>156</v>
      </c>
      <c r="AU86" s="216" t="s">
        <v>84</v>
      </c>
      <c r="AY86" s="17" t="s">
        <v>154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7" t="s">
        <v>82</v>
      </c>
      <c r="BK86" s="217">
        <f>ROUND(I86*H86,2)</f>
        <v>0</v>
      </c>
      <c r="BL86" s="17" t="s">
        <v>1346</v>
      </c>
      <c r="BM86" s="216" t="s">
        <v>1347</v>
      </c>
    </row>
    <row r="87" spans="1:47" s="2" customFormat="1" ht="12">
      <c r="A87" s="38"/>
      <c r="B87" s="39"/>
      <c r="C87" s="40"/>
      <c r="D87" s="218" t="s">
        <v>162</v>
      </c>
      <c r="E87" s="40"/>
      <c r="F87" s="219" t="s">
        <v>1348</v>
      </c>
      <c r="G87" s="40"/>
      <c r="H87" s="40"/>
      <c r="I87" s="220"/>
      <c r="J87" s="40"/>
      <c r="K87" s="40"/>
      <c r="L87" s="44"/>
      <c r="M87" s="221"/>
      <c r="N87" s="222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162</v>
      </c>
      <c r="AU87" s="17" t="s">
        <v>84</v>
      </c>
    </row>
    <row r="88" spans="1:47" s="2" customFormat="1" ht="12">
      <c r="A88" s="38"/>
      <c r="B88" s="39"/>
      <c r="C88" s="40"/>
      <c r="D88" s="225" t="s">
        <v>276</v>
      </c>
      <c r="E88" s="40"/>
      <c r="F88" s="245" t="s">
        <v>1349</v>
      </c>
      <c r="G88" s="40"/>
      <c r="H88" s="40"/>
      <c r="I88" s="220"/>
      <c r="J88" s="40"/>
      <c r="K88" s="40"/>
      <c r="L88" s="44"/>
      <c r="M88" s="221"/>
      <c r="N88" s="222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276</v>
      </c>
      <c r="AU88" s="17" t="s">
        <v>84</v>
      </c>
    </row>
    <row r="89" spans="1:65" s="2" customFormat="1" ht="16.5" customHeight="1">
      <c r="A89" s="38"/>
      <c r="B89" s="39"/>
      <c r="C89" s="205" t="s">
        <v>84</v>
      </c>
      <c r="D89" s="205" t="s">
        <v>156</v>
      </c>
      <c r="E89" s="206" t="s">
        <v>1350</v>
      </c>
      <c r="F89" s="207" t="s">
        <v>1351</v>
      </c>
      <c r="G89" s="208" t="s">
        <v>1345</v>
      </c>
      <c r="H89" s="209">
        <v>1</v>
      </c>
      <c r="I89" s="210"/>
      <c r="J89" s="211">
        <f>ROUND(I89*H89,2)</f>
        <v>0</v>
      </c>
      <c r="K89" s="207" t="s">
        <v>159</v>
      </c>
      <c r="L89" s="44"/>
      <c r="M89" s="212" t="s">
        <v>19</v>
      </c>
      <c r="N89" s="213" t="s">
        <v>45</v>
      </c>
      <c r="O89" s="84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6" t="s">
        <v>1346</v>
      </c>
      <c r="AT89" s="216" t="s">
        <v>156</v>
      </c>
      <c r="AU89" s="216" t="s">
        <v>84</v>
      </c>
      <c r="AY89" s="17" t="s">
        <v>154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7" t="s">
        <v>82</v>
      </c>
      <c r="BK89" s="217">
        <f>ROUND(I89*H89,2)</f>
        <v>0</v>
      </c>
      <c r="BL89" s="17" t="s">
        <v>1346</v>
      </c>
      <c r="BM89" s="216" t="s">
        <v>1352</v>
      </c>
    </row>
    <row r="90" spans="1:47" s="2" customFormat="1" ht="12">
      <c r="A90" s="38"/>
      <c r="B90" s="39"/>
      <c r="C90" s="40"/>
      <c r="D90" s="218" t="s">
        <v>162</v>
      </c>
      <c r="E90" s="40"/>
      <c r="F90" s="219" t="s">
        <v>1353</v>
      </c>
      <c r="G90" s="40"/>
      <c r="H90" s="40"/>
      <c r="I90" s="220"/>
      <c r="J90" s="40"/>
      <c r="K90" s="40"/>
      <c r="L90" s="44"/>
      <c r="M90" s="221"/>
      <c r="N90" s="222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162</v>
      </c>
      <c r="AU90" s="17" t="s">
        <v>84</v>
      </c>
    </row>
    <row r="91" spans="1:47" s="2" customFormat="1" ht="12">
      <c r="A91" s="38"/>
      <c r="B91" s="39"/>
      <c r="C91" s="40"/>
      <c r="D91" s="225" t="s">
        <v>276</v>
      </c>
      <c r="E91" s="40"/>
      <c r="F91" s="245" t="s">
        <v>1354</v>
      </c>
      <c r="G91" s="40"/>
      <c r="H91" s="40"/>
      <c r="I91" s="220"/>
      <c r="J91" s="40"/>
      <c r="K91" s="40"/>
      <c r="L91" s="44"/>
      <c r="M91" s="221"/>
      <c r="N91" s="222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276</v>
      </c>
      <c r="AU91" s="17" t="s">
        <v>84</v>
      </c>
    </row>
    <row r="92" spans="1:63" s="12" customFormat="1" ht="22.8" customHeight="1">
      <c r="A92" s="12"/>
      <c r="B92" s="189"/>
      <c r="C92" s="190"/>
      <c r="D92" s="191" t="s">
        <v>73</v>
      </c>
      <c r="E92" s="203" t="s">
        <v>1355</v>
      </c>
      <c r="F92" s="203" t="s">
        <v>1356</v>
      </c>
      <c r="G92" s="190"/>
      <c r="H92" s="190"/>
      <c r="I92" s="193"/>
      <c r="J92" s="204">
        <f>BK92</f>
        <v>0</v>
      </c>
      <c r="K92" s="190"/>
      <c r="L92" s="195"/>
      <c r="M92" s="196"/>
      <c r="N92" s="197"/>
      <c r="O92" s="197"/>
      <c r="P92" s="198">
        <f>SUM(P93:P95)</f>
        <v>0</v>
      </c>
      <c r="Q92" s="197"/>
      <c r="R92" s="198">
        <f>SUM(R93:R95)</f>
        <v>0</v>
      </c>
      <c r="S92" s="197"/>
      <c r="T92" s="199">
        <f>SUM(T93:T95)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186</v>
      </c>
      <c r="AT92" s="201" t="s">
        <v>73</v>
      </c>
      <c r="AU92" s="201" t="s">
        <v>82</v>
      </c>
      <c r="AY92" s="200" t="s">
        <v>154</v>
      </c>
      <c r="BK92" s="202">
        <f>SUM(BK93:BK95)</f>
        <v>0</v>
      </c>
    </row>
    <row r="93" spans="1:65" s="2" customFormat="1" ht="16.5" customHeight="1">
      <c r="A93" s="38"/>
      <c r="B93" s="39"/>
      <c r="C93" s="205" t="s">
        <v>174</v>
      </c>
      <c r="D93" s="205" t="s">
        <v>156</v>
      </c>
      <c r="E93" s="206" t="s">
        <v>1357</v>
      </c>
      <c r="F93" s="207" t="s">
        <v>1358</v>
      </c>
      <c r="G93" s="208" t="s">
        <v>1345</v>
      </c>
      <c r="H93" s="209">
        <v>4</v>
      </c>
      <c r="I93" s="210"/>
      <c r="J93" s="211">
        <f>ROUND(I93*H93,2)</f>
        <v>0</v>
      </c>
      <c r="K93" s="207" t="s">
        <v>159</v>
      </c>
      <c r="L93" s="44"/>
      <c r="M93" s="212" t="s">
        <v>19</v>
      </c>
      <c r="N93" s="213" t="s">
        <v>45</v>
      </c>
      <c r="O93" s="84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6" t="s">
        <v>1346</v>
      </c>
      <c r="AT93" s="216" t="s">
        <v>156</v>
      </c>
      <c r="AU93" s="216" t="s">
        <v>84</v>
      </c>
      <c r="AY93" s="17" t="s">
        <v>154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7" t="s">
        <v>82</v>
      </c>
      <c r="BK93" s="217">
        <f>ROUND(I93*H93,2)</f>
        <v>0</v>
      </c>
      <c r="BL93" s="17" t="s">
        <v>1346</v>
      </c>
      <c r="BM93" s="216" t="s">
        <v>1359</v>
      </c>
    </row>
    <row r="94" spans="1:47" s="2" customFormat="1" ht="12">
      <c r="A94" s="38"/>
      <c r="B94" s="39"/>
      <c r="C94" s="40"/>
      <c r="D94" s="218" t="s">
        <v>162</v>
      </c>
      <c r="E94" s="40"/>
      <c r="F94" s="219" t="s">
        <v>1360</v>
      </c>
      <c r="G94" s="40"/>
      <c r="H94" s="40"/>
      <c r="I94" s="220"/>
      <c r="J94" s="40"/>
      <c r="K94" s="40"/>
      <c r="L94" s="44"/>
      <c r="M94" s="221"/>
      <c r="N94" s="222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162</v>
      </c>
      <c r="AU94" s="17" t="s">
        <v>84</v>
      </c>
    </row>
    <row r="95" spans="1:47" s="2" customFormat="1" ht="12">
      <c r="A95" s="38"/>
      <c r="B95" s="39"/>
      <c r="C95" s="40"/>
      <c r="D95" s="225" t="s">
        <v>276</v>
      </c>
      <c r="E95" s="40"/>
      <c r="F95" s="245" t="s">
        <v>1361</v>
      </c>
      <c r="G95" s="40"/>
      <c r="H95" s="40"/>
      <c r="I95" s="220"/>
      <c r="J95" s="40"/>
      <c r="K95" s="40"/>
      <c r="L95" s="44"/>
      <c r="M95" s="221"/>
      <c r="N95" s="222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276</v>
      </c>
      <c r="AU95" s="17" t="s">
        <v>84</v>
      </c>
    </row>
    <row r="96" spans="1:63" s="12" customFormat="1" ht="22.8" customHeight="1">
      <c r="A96" s="12"/>
      <c r="B96" s="189"/>
      <c r="C96" s="190"/>
      <c r="D96" s="191" t="s">
        <v>73</v>
      </c>
      <c r="E96" s="203" t="s">
        <v>1362</v>
      </c>
      <c r="F96" s="203" t="s">
        <v>1363</v>
      </c>
      <c r="G96" s="190"/>
      <c r="H96" s="190"/>
      <c r="I96" s="193"/>
      <c r="J96" s="204">
        <f>BK96</f>
        <v>0</v>
      </c>
      <c r="K96" s="190"/>
      <c r="L96" s="195"/>
      <c r="M96" s="196"/>
      <c r="N96" s="197"/>
      <c r="O96" s="197"/>
      <c r="P96" s="198">
        <f>SUM(P97:P99)</f>
        <v>0</v>
      </c>
      <c r="Q96" s="197"/>
      <c r="R96" s="198">
        <f>SUM(R97:R99)</f>
        <v>0</v>
      </c>
      <c r="S96" s="197"/>
      <c r="T96" s="199">
        <f>SUM(T97:T99)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186</v>
      </c>
      <c r="AT96" s="201" t="s">
        <v>73</v>
      </c>
      <c r="AU96" s="201" t="s">
        <v>82</v>
      </c>
      <c r="AY96" s="200" t="s">
        <v>154</v>
      </c>
      <c r="BK96" s="202">
        <f>SUM(BK97:BK99)</f>
        <v>0</v>
      </c>
    </row>
    <row r="97" spans="1:65" s="2" customFormat="1" ht="16.5" customHeight="1">
      <c r="A97" s="38"/>
      <c r="B97" s="39"/>
      <c r="C97" s="205" t="s">
        <v>160</v>
      </c>
      <c r="D97" s="205" t="s">
        <v>156</v>
      </c>
      <c r="E97" s="206" t="s">
        <v>1364</v>
      </c>
      <c r="F97" s="207" t="s">
        <v>1363</v>
      </c>
      <c r="G97" s="208" t="s">
        <v>1365</v>
      </c>
      <c r="H97" s="209">
        <v>2</v>
      </c>
      <c r="I97" s="210"/>
      <c r="J97" s="211">
        <f>ROUND(I97*H97,2)</f>
        <v>0</v>
      </c>
      <c r="K97" s="207" t="s">
        <v>159</v>
      </c>
      <c r="L97" s="44"/>
      <c r="M97" s="212" t="s">
        <v>19</v>
      </c>
      <c r="N97" s="213" t="s">
        <v>45</v>
      </c>
      <c r="O97" s="84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6" t="s">
        <v>1346</v>
      </c>
      <c r="AT97" s="216" t="s">
        <v>156</v>
      </c>
      <c r="AU97" s="216" t="s">
        <v>84</v>
      </c>
      <c r="AY97" s="17" t="s">
        <v>154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7" t="s">
        <v>82</v>
      </c>
      <c r="BK97" s="217">
        <f>ROUND(I97*H97,2)</f>
        <v>0</v>
      </c>
      <c r="BL97" s="17" t="s">
        <v>1346</v>
      </c>
      <c r="BM97" s="216" t="s">
        <v>1366</v>
      </c>
    </row>
    <row r="98" spans="1:47" s="2" customFormat="1" ht="12">
      <c r="A98" s="38"/>
      <c r="B98" s="39"/>
      <c r="C98" s="40"/>
      <c r="D98" s="218" t="s">
        <v>162</v>
      </c>
      <c r="E98" s="40"/>
      <c r="F98" s="219" t="s">
        <v>1367</v>
      </c>
      <c r="G98" s="40"/>
      <c r="H98" s="40"/>
      <c r="I98" s="220"/>
      <c r="J98" s="40"/>
      <c r="K98" s="40"/>
      <c r="L98" s="44"/>
      <c r="M98" s="221"/>
      <c r="N98" s="222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162</v>
      </c>
      <c r="AU98" s="17" t="s">
        <v>84</v>
      </c>
    </row>
    <row r="99" spans="1:47" s="2" customFormat="1" ht="12">
      <c r="A99" s="38"/>
      <c r="B99" s="39"/>
      <c r="C99" s="40"/>
      <c r="D99" s="225" t="s">
        <v>276</v>
      </c>
      <c r="E99" s="40"/>
      <c r="F99" s="245" t="s">
        <v>1368</v>
      </c>
      <c r="G99" s="40"/>
      <c r="H99" s="40"/>
      <c r="I99" s="220"/>
      <c r="J99" s="40"/>
      <c r="K99" s="40"/>
      <c r="L99" s="44"/>
      <c r="M99" s="261"/>
      <c r="N99" s="262"/>
      <c r="O99" s="258"/>
      <c r="P99" s="258"/>
      <c r="Q99" s="258"/>
      <c r="R99" s="258"/>
      <c r="S99" s="258"/>
      <c r="T99" s="263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276</v>
      </c>
      <c r="AU99" s="17" t="s">
        <v>84</v>
      </c>
    </row>
    <row r="100" spans="1:31" s="2" customFormat="1" ht="6.95" customHeight="1">
      <c r="A100" s="38"/>
      <c r="B100" s="59"/>
      <c r="C100" s="60"/>
      <c r="D100" s="60"/>
      <c r="E100" s="60"/>
      <c r="F100" s="60"/>
      <c r="G100" s="60"/>
      <c r="H100" s="60"/>
      <c r="I100" s="60"/>
      <c r="J100" s="60"/>
      <c r="K100" s="60"/>
      <c r="L100" s="44"/>
      <c r="M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</sheetData>
  <sheetProtection password="CCFB" sheet="1" objects="1" scenarios="1" formatColumns="0" formatRows="0" autoFilter="0"/>
  <autoFilter ref="C82:K99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7" r:id="rId1" display="https://podminky.urs.cz/item/CS_URS_2023_02/030001000"/>
    <hyperlink ref="F90" r:id="rId2" display="https://podminky.urs.cz/item/CS_URS_2023_02/034303000"/>
    <hyperlink ref="F94" r:id="rId3" display="https://podminky.urs.cz/item/CS_URS_2023_02/043002000"/>
    <hyperlink ref="F98" r:id="rId4" display="https://podminky.urs.cz/item/CS_URS_2023_02/09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29"/>
      <c r="C3" s="130"/>
      <c r="D3" s="130"/>
      <c r="E3" s="130"/>
      <c r="F3" s="130"/>
      <c r="G3" s="130"/>
      <c r="H3" s="20"/>
    </row>
    <row r="4" spans="2:8" s="1" customFormat="1" ht="24.95" customHeight="1">
      <c r="B4" s="20"/>
      <c r="C4" s="131" t="s">
        <v>1369</v>
      </c>
      <c r="H4" s="20"/>
    </row>
    <row r="5" spans="2:8" s="1" customFormat="1" ht="12" customHeight="1">
      <c r="B5" s="20"/>
      <c r="C5" s="264" t="s">
        <v>13</v>
      </c>
      <c r="D5" s="141" t="s">
        <v>14</v>
      </c>
      <c r="E5" s="1"/>
      <c r="F5" s="1"/>
      <c r="H5" s="20"/>
    </row>
    <row r="6" spans="2:8" s="1" customFormat="1" ht="36.95" customHeight="1">
      <c r="B6" s="20"/>
      <c r="C6" s="265" t="s">
        <v>16</v>
      </c>
      <c r="D6" s="266" t="s">
        <v>17</v>
      </c>
      <c r="E6" s="1"/>
      <c r="F6" s="1"/>
      <c r="H6" s="20"/>
    </row>
    <row r="7" spans="2:8" s="1" customFormat="1" ht="16.5" customHeight="1">
      <c r="B7" s="20"/>
      <c r="C7" s="133" t="s">
        <v>23</v>
      </c>
      <c r="D7" s="138" t="str">
        <f>'Rekapitulace stavby'!AN8</f>
        <v>18. 9. 2023</v>
      </c>
      <c r="H7" s="20"/>
    </row>
    <row r="8" spans="1:8" s="2" customFormat="1" ht="10.8" customHeight="1">
      <c r="A8" s="38"/>
      <c r="B8" s="44"/>
      <c r="C8" s="38"/>
      <c r="D8" s="38"/>
      <c r="E8" s="38"/>
      <c r="F8" s="38"/>
      <c r="G8" s="38"/>
      <c r="H8" s="44"/>
    </row>
    <row r="9" spans="1:8" s="11" customFormat="1" ht="29.25" customHeight="1">
      <c r="A9" s="178"/>
      <c r="B9" s="267"/>
      <c r="C9" s="268" t="s">
        <v>55</v>
      </c>
      <c r="D9" s="269" t="s">
        <v>56</v>
      </c>
      <c r="E9" s="269" t="s">
        <v>141</v>
      </c>
      <c r="F9" s="270" t="s">
        <v>1370</v>
      </c>
      <c r="G9" s="178"/>
      <c r="H9" s="267"/>
    </row>
    <row r="10" spans="1:8" s="2" customFormat="1" ht="26.4" customHeight="1">
      <c r="A10" s="38"/>
      <c r="B10" s="44"/>
      <c r="C10" s="271" t="s">
        <v>1371</v>
      </c>
      <c r="D10" s="271" t="s">
        <v>80</v>
      </c>
      <c r="E10" s="38"/>
      <c r="F10" s="38"/>
      <c r="G10" s="38"/>
      <c r="H10" s="44"/>
    </row>
    <row r="11" spans="1:8" s="2" customFormat="1" ht="16.8" customHeight="1">
      <c r="A11" s="38"/>
      <c r="B11" s="44"/>
      <c r="C11" s="272" t="s">
        <v>1372</v>
      </c>
      <c r="D11" s="273" t="s">
        <v>1373</v>
      </c>
      <c r="E11" s="274" t="s">
        <v>93</v>
      </c>
      <c r="F11" s="275">
        <v>76.699</v>
      </c>
      <c r="G11" s="38"/>
      <c r="H11" s="44"/>
    </row>
    <row r="12" spans="1:8" s="2" customFormat="1" ht="16.8" customHeight="1">
      <c r="A12" s="38"/>
      <c r="B12" s="44"/>
      <c r="C12" s="276" t="s">
        <v>19</v>
      </c>
      <c r="D12" s="276" t="s">
        <v>375</v>
      </c>
      <c r="E12" s="17" t="s">
        <v>19</v>
      </c>
      <c r="F12" s="277">
        <v>76.699</v>
      </c>
      <c r="G12" s="38"/>
      <c r="H12" s="44"/>
    </row>
    <row r="13" spans="1:8" s="2" customFormat="1" ht="16.8" customHeight="1">
      <c r="A13" s="38"/>
      <c r="B13" s="44"/>
      <c r="C13" s="276" t="s">
        <v>1372</v>
      </c>
      <c r="D13" s="276" t="s">
        <v>1374</v>
      </c>
      <c r="E13" s="17" t="s">
        <v>19</v>
      </c>
      <c r="F13" s="277">
        <v>76.699</v>
      </c>
      <c r="G13" s="38"/>
      <c r="H13" s="44"/>
    </row>
    <row r="14" spans="1:8" s="2" customFormat="1" ht="16.8" customHeight="1">
      <c r="A14" s="38"/>
      <c r="B14" s="44"/>
      <c r="C14" s="278" t="s">
        <v>1375</v>
      </c>
      <c r="D14" s="38"/>
      <c r="E14" s="38"/>
      <c r="F14" s="38"/>
      <c r="G14" s="38"/>
      <c r="H14" s="44"/>
    </row>
    <row r="15" spans="1:8" s="2" customFormat="1" ht="16.8" customHeight="1">
      <c r="A15" s="38"/>
      <c r="B15" s="44"/>
      <c r="C15" s="276" t="s">
        <v>372</v>
      </c>
      <c r="D15" s="276" t="s">
        <v>373</v>
      </c>
      <c r="E15" s="17" t="s">
        <v>93</v>
      </c>
      <c r="F15" s="277">
        <v>76.699</v>
      </c>
      <c r="G15" s="38"/>
      <c r="H15" s="44"/>
    </row>
    <row r="16" spans="1:8" s="2" customFormat="1" ht="16.8" customHeight="1">
      <c r="A16" s="38"/>
      <c r="B16" s="44"/>
      <c r="C16" s="276" t="s">
        <v>329</v>
      </c>
      <c r="D16" s="276" t="s">
        <v>1376</v>
      </c>
      <c r="E16" s="17" t="s">
        <v>93</v>
      </c>
      <c r="F16" s="277">
        <v>484.302</v>
      </c>
      <c r="G16" s="38"/>
      <c r="H16" s="44"/>
    </row>
    <row r="17" spans="1:8" s="2" customFormat="1" ht="16.8" customHeight="1">
      <c r="A17" s="38"/>
      <c r="B17" s="44"/>
      <c r="C17" s="276" t="s">
        <v>451</v>
      </c>
      <c r="D17" s="276" t="s">
        <v>1377</v>
      </c>
      <c r="E17" s="17" t="s">
        <v>93</v>
      </c>
      <c r="F17" s="277">
        <v>484.302</v>
      </c>
      <c r="G17" s="38"/>
      <c r="H17" s="44"/>
    </row>
    <row r="18" spans="1:8" s="2" customFormat="1" ht="16.8" customHeight="1">
      <c r="A18" s="38"/>
      <c r="B18" s="44"/>
      <c r="C18" s="272" t="s">
        <v>1378</v>
      </c>
      <c r="D18" s="273" t="s">
        <v>1379</v>
      </c>
      <c r="E18" s="274" t="s">
        <v>93</v>
      </c>
      <c r="F18" s="275">
        <v>3.163</v>
      </c>
      <c r="G18" s="38"/>
      <c r="H18" s="44"/>
    </row>
    <row r="19" spans="1:8" s="2" customFormat="1" ht="16.8" customHeight="1">
      <c r="A19" s="38"/>
      <c r="B19" s="44"/>
      <c r="C19" s="276" t="s">
        <v>19</v>
      </c>
      <c r="D19" s="276" t="s">
        <v>402</v>
      </c>
      <c r="E19" s="17" t="s">
        <v>19</v>
      </c>
      <c r="F19" s="277">
        <v>2.09</v>
      </c>
      <c r="G19" s="38"/>
      <c r="H19" s="44"/>
    </row>
    <row r="20" spans="1:8" s="2" customFormat="1" ht="16.8" customHeight="1">
      <c r="A20" s="38"/>
      <c r="B20" s="44"/>
      <c r="C20" s="276" t="s">
        <v>19</v>
      </c>
      <c r="D20" s="276" t="s">
        <v>403</v>
      </c>
      <c r="E20" s="17" t="s">
        <v>19</v>
      </c>
      <c r="F20" s="277">
        <v>1.073</v>
      </c>
      <c r="G20" s="38"/>
      <c r="H20" s="44"/>
    </row>
    <row r="21" spans="1:8" s="2" customFormat="1" ht="16.8" customHeight="1">
      <c r="A21" s="38"/>
      <c r="B21" s="44"/>
      <c r="C21" s="276" t="s">
        <v>1378</v>
      </c>
      <c r="D21" s="276" t="s">
        <v>1374</v>
      </c>
      <c r="E21" s="17" t="s">
        <v>19</v>
      </c>
      <c r="F21" s="277">
        <v>3.163</v>
      </c>
      <c r="G21" s="38"/>
      <c r="H21" s="44"/>
    </row>
    <row r="22" spans="1:8" s="2" customFormat="1" ht="16.8" customHeight="1">
      <c r="A22" s="38"/>
      <c r="B22" s="44"/>
      <c r="C22" s="278" t="s">
        <v>1375</v>
      </c>
      <c r="D22" s="38"/>
      <c r="E22" s="38"/>
      <c r="F22" s="38"/>
      <c r="G22" s="38"/>
      <c r="H22" s="44"/>
    </row>
    <row r="23" spans="1:8" s="2" customFormat="1" ht="16.8" customHeight="1">
      <c r="A23" s="38"/>
      <c r="B23" s="44"/>
      <c r="C23" s="276" t="s">
        <v>399</v>
      </c>
      <c r="D23" s="276" t="s">
        <v>400</v>
      </c>
      <c r="E23" s="17" t="s">
        <v>93</v>
      </c>
      <c r="F23" s="277">
        <v>3.163</v>
      </c>
      <c r="G23" s="38"/>
      <c r="H23" s="44"/>
    </row>
    <row r="24" spans="1:8" s="2" customFormat="1" ht="16.8" customHeight="1">
      <c r="A24" s="38"/>
      <c r="B24" s="44"/>
      <c r="C24" s="276" t="s">
        <v>329</v>
      </c>
      <c r="D24" s="276" t="s">
        <v>1376</v>
      </c>
      <c r="E24" s="17" t="s">
        <v>93</v>
      </c>
      <c r="F24" s="277">
        <v>484.302</v>
      </c>
      <c r="G24" s="38"/>
      <c r="H24" s="44"/>
    </row>
    <row r="25" spans="1:8" s="2" customFormat="1" ht="16.8" customHeight="1">
      <c r="A25" s="38"/>
      <c r="B25" s="44"/>
      <c r="C25" s="276" t="s">
        <v>451</v>
      </c>
      <c r="D25" s="276" t="s">
        <v>1377</v>
      </c>
      <c r="E25" s="17" t="s">
        <v>93</v>
      </c>
      <c r="F25" s="277">
        <v>484.302</v>
      </c>
      <c r="G25" s="38"/>
      <c r="H25" s="44"/>
    </row>
    <row r="26" spans="1:8" s="2" customFormat="1" ht="16.8" customHeight="1">
      <c r="A26" s="38"/>
      <c r="B26" s="44"/>
      <c r="C26" s="272" t="s">
        <v>105</v>
      </c>
      <c r="D26" s="273" t="s">
        <v>106</v>
      </c>
      <c r="E26" s="274" t="s">
        <v>93</v>
      </c>
      <c r="F26" s="275">
        <v>342.595</v>
      </c>
      <c r="G26" s="38"/>
      <c r="H26" s="44"/>
    </row>
    <row r="27" spans="1:8" s="2" customFormat="1" ht="16.8" customHeight="1">
      <c r="A27" s="38"/>
      <c r="B27" s="44"/>
      <c r="C27" s="276" t="s">
        <v>19</v>
      </c>
      <c r="D27" s="276" t="s">
        <v>343</v>
      </c>
      <c r="E27" s="17" t="s">
        <v>19</v>
      </c>
      <c r="F27" s="277">
        <v>0</v>
      </c>
      <c r="G27" s="38"/>
      <c r="H27" s="44"/>
    </row>
    <row r="28" spans="1:8" s="2" customFormat="1" ht="16.8" customHeight="1">
      <c r="A28" s="38"/>
      <c r="B28" s="44"/>
      <c r="C28" s="276" t="s">
        <v>19</v>
      </c>
      <c r="D28" s="276" t="s">
        <v>344</v>
      </c>
      <c r="E28" s="17" t="s">
        <v>19</v>
      </c>
      <c r="F28" s="277">
        <v>241.102</v>
      </c>
      <c r="G28" s="38"/>
      <c r="H28" s="44"/>
    </row>
    <row r="29" spans="1:8" s="2" customFormat="1" ht="16.8" customHeight="1">
      <c r="A29" s="38"/>
      <c r="B29" s="44"/>
      <c r="C29" s="276" t="s">
        <v>19</v>
      </c>
      <c r="D29" s="276" t="s">
        <v>345</v>
      </c>
      <c r="E29" s="17" t="s">
        <v>19</v>
      </c>
      <c r="F29" s="277">
        <v>0</v>
      </c>
      <c r="G29" s="38"/>
      <c r="H29" s="44"/>
    </row>
    <row r="30" spans="1:8" s="2" customFormat="1" ht="16.8" customHeight="1">
      <c r="A30" s="38"/>
      <c r="B30" s="44"/>
      <c r="C30" s="276" t="s">
        <v>19</v>
      </c>
      <c r="D30" s="276" t="s">
        <v>346</v>
      </c>
      <c r="E30" s="17" t="s">
        <v>19</v>
      </c>
      <c r="F30" s="277">
        <v>242.68</v>
      </c>
      <c r="G30" s="38"/>
      <c r="H30" s="44"/>
    </row>
    <row r="31" spans="1:8" s="2" customFormat="1" ht="16.8" customHeight="1">
      <c r="A31" s="38"/>
      <c r="B31" s="44"/>
      <c r="C31" s="276" t="s">
        <v>19</v>
      </c>
      <c r="D31" s="276" t="s">
        <v>347</v>
      </c>
      <c r="E31" s="17" t="s">
        <v>19</v>
      </c>
      <c r="F31" s="277">
        <v>0</v>
      </c>
      <c r="G31" s="38"/>
      <c r="H31" s="44"/>
    </row>
    <row r="32" spans="1:8" s="2" customFormat="1" ht="16.8" customHeight="1">
      <c r="A32" s="38"/>
      <c r="B32" s="44"/>
      <c r="C32" s="276" t="s">
        <v>19</v>
      </c>
      <c r="D32" s="276" t="s">
        <v>348</v>
      </c>
      <c r="E32" s="17" t="s">
        <v>19</v>
      </c>
      <c r="F32" s="277">
        <v>-11.016</v>
      </c>
      <c r="G32" s="38"/>
      <c r="H32" s="44"/>
    </row>
    <row r="33" spans="1:8" s="2" customFormat="1" ht="16.8" customHeight="1">
      <c r="A33" s="38"/>
      <c r="B33" s="44"/>
      <c r="C33" s="276" t="s">
        <v>19</v>
      </c>
      <c r="D33" s="276" t="s">
        <v>349</v>
      </c>
      <c r="E33" s="17" t="s">
        <v>19</v>
      </c>
      <c r="F33" s="277">
        <v>21.385</v>
      </c>
      <c r="G33" s="38"/>
      <c r="H33" s="44"/>
    </row>
    <row r="34" spans="1:8" s="2" customFormat="1" ht="16.8" customHeight="1">
      <c r="A34" s="38"/>
      <c r="B34" s="44"/>
      <c r="C34" s="276" t="s">
        <v>19</v>
      </c>
      <c r="D34" s="276" t="s">
        <v>350</v>
      </c>
      <c r="E34" s="17" t="s">
        <v>19</v>
      </c>
      <c r="F34" s="277">
        <v>0</v>
      </c>
      <c r="G34" s="38"/>
      <c r="H34" s="44"/>
    </row>
    <row r="35" spans="1:8" s="2" customFormat="1" ht="16.8" customHeight="1">
      <c r="A35" s="38"/>
      <c r="B35" s="44"/>
      <c r="C35" s="276" t="s">
        <v>19</v>
      </c>
      <c r="D35" s="276" t="s">
        <v>351</v>
      </c>
      <c r="E35" s="17" t="s">
        <v>19</v>
      </c>
      <c r="F35" s="277">
        <v>-25.699</v>
      </c>
      <c r="G35" s="38"/>
      <c r="H35" s="44"/>
    </row>
    <row r="36" spans="1:8" s="2" customFormat="1" ht="16.8" customHeight="1">
      <c r="A36" s="38"/>
      <c r="B36" s="44"/>
      <c r="C36" s="276" t="s">
        <v>19</v>
      </c>
      <c r="D36" s="276" t="s">
        <v>352</v>
      </c>
      <c r="E36" s="17" t="s">
        <v>19</v>
      </c>
      <c r="F36" s="277">
        <v>0</v>
      </c>
      <c r="G36" s="38"/>
      <c r="H36" s="44"/>
    </row>
    <row r="37" spans="1:8" s="2" customFormat="1" ht="16.8" customHeight="1">
      <c r="A37" s="38"/>
      <c r="B37" s="44"/>
      <c r="C37" s="276" t="s">
        <v>19</v>
      </c>
      <c r="D37" s="276" t="s">
        <v>353</v>
      </c>
      <c r="E37" s="17" t="s">
        <v>19</v>
      </c>
      <c r="F37" s="277">
        <v>-125.857</v>
      </c>
      <c r="G37" s="38"/>
      <c r="H37" s="44"/>
    </row>
    <row r="38" spans="1:8" s="2" customFormat="1" ht="16.8" customHeight="1">
      <c r="A38" s="38"/>
      <c r="B38" s="44"/>
      <c r="C38" s="276" t="s">
        <v>105</v>
      </c>
      <c r="D38" s="276" t="s">
        <v>1374</v>
      </c>
      <c r="E38" s="17" t="s">
        <v>19</v>
      </c>
      <c r="F38" s="277">
        <v>342.595</v>
      </c>
      <c r="G38" s="38"/>
      <c r="H38" s="44"/>
    </row>
    <row r="39" spans="1:8" s="2" customFormat="1" ht="16.8" customHeight="1">
      <c r="A39" s="38"/>
      <c r="B39" s="44"/>
      <c r="C39" s="278" t="s">
        <v>1375</v>
      </c>
      <c r="D39" s="38"/>
      <c r="E39" s="38"/>
      <c r="F39" s="38"/>
      <c r="G39" s="38"/>
      <c r="H39" s="44"/>
    </row>
    <row r="40" spans="1:8" s="2" customFormat="1" ht="16.8" customHeight="1">
      <c r="A40" s="38"/>
      <c r="B40" s="44"/>
      <c r="C40" s="276" t="s">
        <v>339</v>
      </c>
      <c r="D40" s="276" t="s">
        <v>1380</v>
      </c>
      <c r="E40" s="17" t="s">
        <v>93</v>
      </c>
      <c r="F40" s="277">
        <v>343.852</v>
      </c>
      <c r="G40" s="38"/>
      <c r="H40" s="44"/>
    </row>
    <row r="41" spans="1:8" s="2" customFormat="1" ht="16.8" customHeight="1">
      <c r="A41" s="38"/>
      <c r="B41" s="44"/>
      <c r="C41" s="276" t="s">
        <v>329</v>
      </c>
      <c r="D41" s="276" t="s">
        <v>1376</v>
      </c>
      <c r="E41" s="17" t="s">
        <v>93</v>
      </c>
      <c r="F41" s="277">
        <v>484.302</v>
      </c>
      <c r="G41" s="38"/>
      <c r="H41" s="44"/>
    </row>
    <row r="42" spans="1:8" s="2" customFormat="1" ht="16.8" customHeight="1">
      <c r="A42" s="38"/>
      <c r="B42" s="44"/>
      <c r="C42" s="276" t="s">
        <v>406</v>
      </c>
      <c r="D42" s="276" t="s">
        <v>1381</v>
      </c>
      <c r="E42" s="17" t="s">
        <v>93</v>
      </c>
      <c r="F42" s="277">
        <v>343.852</v>
      </c>
      <c r="G42" s="38"/>
      <c r="H42" s="44"/>
    </row>
    <row r="43" spans="1:8" s="2" customFormat="1" ht="16.8" customHeight="1">
      <c r="A43" s="38"/>
      <c r="B43" s="44"/>
      <c r="C43" s="276" t="s">
        <v>451</v>
      </c>
      <c r="D43" s="276" t="s">
        <v>1377</v>
      </c>
      <c r="E43" s="17" t="s">
        <v>93</v>
      </c>
      <c r="F43" s="277">
        <v>484.302</v>
      </c>
      <c r="G43" s="38"/>
      <c r="H43" s="44"/>
    </row>
    <row r="44" spans="1:8" s="2" customFormat="1" ht="16.8" customHeight="1">
      <c r="A44" s="38"/>
      <c r="B44" s="44"/>
      <c r="C44" s="276" t="s">
        <v>638</v>
      </c>
      <c r="D44" s="276" t="s">
        <v>1382</v>
      </c>
      <c r="E44" s="17" t="s">
        <v>93</v>
      </c>
      <c r="F44" s="277">
        <v>444.111</v>
      </c>
      <c r="G44" s="38"/>
      <c r="H44" s="44"/>
    </row>
    <row r="45" spans="1:8" s="2" customFormat="1" ht="16.8" customHeight="1">
      <c r="A45" s="38"/>
      <c r="B45" s="44"/>
      <c r="C45" s="276" t="s">
        <v>355</v>
      </c>
      <c r="D45" s="276" t="s">
        <v>356</v>
      </c>
      <c r="E45" s="17" t="s">
        <v>93</v>
      </c>
      <c r="F45" s="277">
        <v>359.725</v>
      </c>
      <c r="G45" s="38"/>
      <c r="H45" s="44"/>
    </row>
    <row r="46" spans="1:8" s="2" customFormat="1" ht="16.8" customHeight="1">
      <c r="A46" s="38"/>
      <c r="B46" s="44"/>
      <c r="C46" s="272" t="s">
        <v>102</v>
      </c>
      <c r="D46" s="273" t="s">
        <v>103</v>
      </c>
      <c r="E46" s="274" t="s">
        <v>93</v>
      </c>
      <c r="F46" s="275">
        <v>25.699</v>
      </c>
      <c r="G46" s="38"/>
      <c r="H46" s="44"/>
    </row>
    <row r="47" spans="1:8" s="2" customFormat="1" ht="16.8" customHeight="1">
      <c r="A47" s="38"/>
      <c r="B47" s="44"/>
      <c r="C47" s="276" t="s">
        <v>19</v>
      </c>
      <c r="D47" s="276" t="s">
        <v>382</v>
      </c>
      <c r="E47" s="17" t="s">
        <v>19</v>
      </c>
      <c r="F47" s="277">
        <v>14.121</v>
      </c>
      <c r="G47" s="38"/>
      <c r="H47" s="44"/>
    </row>
    <row r="48" spans="1:8" s="2" customFormat="1" ht="16.8" customHeight="1">
      <c r="A48" s="38"/>
      <c r="B48" s="44"/>
      <c r="C48" s="276" t="s">
        <v>19</v>
      </c>
      <c r="D48" s="276" t="s">
        <v>383</v>
      </c>
      <c r="E48" s="17" t="s">
        <v>19</v>
      </c>
      <c r="F48" s="277">
        <v>-1.67</v>
      </c>
      <c r="G48" s="38"/>
      <c r="H48" s="44"/>
    </row>
    <row r="49" spans="1:8" s="2" customFormat="1" ht="16.8" customHeight="1">
      <c r="A49" s="38"/>
      <c r="B49" s="44"/>
      <c r="C49" s="276" t="s">
        <v>19</v>
      </c>
      <c r="D49" s="276" t="s">
        <v>384</v>
      </c>
      <c r="E49" s="17" t="s">
        <v>19</v>
      </c>
      <c r="F49" s="277">
        <v>14.274</v>
      </c>
      <c r="G49" s="38"/>
      <c r="H49" s="44"/>
    </row>
    <row r="50" spans="1:8" s="2" customFormat="1" ht="16.8" customHeight="1">
      <c r="A50" s="38"/>
      <c r="B50" s="44"/>
      <c r="C50" s="276" t="s">
        <v>19</v>
      </c>
      <c r="D50" s="276" t="s">
        <v>385</v>
      </c>
      <c r="E50" s="17" t="s">
        <v>19</v>
      </c>
      <c r="F50" s="277">
        <v>-1.026</v>
      </c>
      <c r="G50" s="38"/>
      <c r="H50" s="44"/>
    </row>
    <row r="51" spans="1:8" s="2" customFormat="1" ht="16.8" customHeight="1">
      <c r="A51" s="38"/>
      <c r="B51" s="44"/>
      <c r="C51" s="276" t="s">
        <v>102</v>
      </c>
      <c r="D51" s="276" t="s">
        <v>1374</v>
      </c>
      <c r="E51" s="17" t="s">
        <v>19</v>
      </c>
      <c r="F51" s="277">
        <v>25.699</v>
      </c>
      <c r="G51" s="38"/>
      <c r="H51" s="44"/>
    </row>
    <row r="52" spans="1:8" s="2" customFormat="1" ht="16.8" customHeight="1">
      <c r="A52" s="38"/>
      <c r="B52" s="44"/>
      <c r="C52" s="278" t="s">
        <v>1375</v>
      </c>
      <c r="D52" s="38"/>
      <c r="E52" s="38"/>
      <c r="F52" s="38"/>
      <c r="G52" s="38"/>
      <c r="H52" s="44"/>
    </row>
    <row r="53" spans="1:8" s="2" customFormat="1" ht="16.8" customHeight="1">
      <c r="A53" s="38"/>
      <c r="B53" s="44"/>
      <c r="C53" s="276" t="s">
        <v>378</v>
      </c>
      <c r="D53" s="276" t="s">
        <v>1383</v>
      </c>
      <c r="E53" s="17" t="s">
        <v>93</v>
      </c>
      <c r="F53" s="277">
        <v>25.699</v>
      </c>
      <c r="G53" s="38"/>
      <c r="H53" s="44"/>
    </row>
    <row r="54" spans="1:8" s="2" customFormat="1" ht="16.8" customHeight="1">
      <c r="A54" s="38"/>
      <c r="B54" s="44"/>
      <c r="C54" s="276" t="s">
        <v>329</v>
      </c>
      <c r="D54" s="276" t="s">
        <v>1376</v>
      </c>
      <c r="E54" s="17" t="s">
        <v>93</v>
      </c>
      <c r="F54" s="277">
        <v>484.302</v>
      </c>
      <c r="G54" s="38"/>
      <c r="H54" s="44"/>
    </row>
    <row r="55" spans="1:8" s="2" customFormat="1" ht="16.8" customHeight="1">
      <c r="A55" s="38"/>
      <c r="B55" s="44"/>
      <c r="C55" s="276" t="s">
        <v>339</v>
      </c>
      <c r="D55" s="276" t="s">
        <v>1380</v>
      </c>
      <c r="E55" s="17" t="s">
        <v>93</v>
      </c>
      <c r="F55" s="277">
        <v>343.852</v>
      </c>
      <c r="G55" s="38"/>
      <c r="H55" s="44"/>
    </row>
    <row r="56" spans="1:8" s="2" customFormat="1" ht="16.8" customHeight="1">
      <c r="A56" s="38"/>
      <c r="B56" s="44"/>
      <c r="C56" s="276" t="s">
        <v>411</v>
      </c>
      <c r="D56" s="276" t="s">
        <v>1384</v>
      </c>
      <c r="E56" s="17" t="s">
        <v>93</v>
      </c>
      <c r="F56" s="277">
        <v>25.699</v>
      </c>
      <c r="G56" s="38"/>
      <c r="H56" s="44"/>
    </row>
    <row r="57" spans="1:8" s="2" customFormat="1" ht="16.8" customHeight="1">
      <c r="A57" s="38"/>
      <c r="B57" s="44"/>
      <c r="C57" s="276" t="s">
        <v>451</v>
      </c>
      <c r="D57" s="276" t="s">
        <v>1377</v>
      </c>
      <c r="E57" s="17" t="s">
        <v>93</v>
      </c>
      <c r="F57" s="277">
        <v>484.302</v>
      </c>
      <c r="G57" s="38"/>
      <c r="H57" s="44"/>
    </row>
    <row r="58" spans="1:8" s="2" customFormat="1" ht="16.8" customHeight="1">
      <c r="A58" s="38"/>
      <c r="B58" s="44"/>
      <c r="C58" s="276" t="s">
        <v>638</v>
      </c>
      <c r="D58" s="276" t="s">
        <v>1382</v>
      </c>
      <c r="E58" s="17" t="s">
        <v>93</v>
      </c>
      <c r="F58" s="277">
        <v>444.111</v>
      </c>
      <c r="G58" s="38"/>
      <c r="H58" s="44"/>
    </row>
    <row r="59" spans="1:8" s="2" customFormat="1" ht="16.8" customHeight="1">
      <c r="A59" s="38"/>
      <c r="B59" s="44"/>
      <c r="C59" s="272" t="s">
        <v>108</v>
      </c>
      <c r="D59" s="273" t="s">
        <v>109</v>
      </c>
      <c r="E59" s="274" t="s">
        <v>93</v>
      </c>
      <c r="F59" s="275">
        <v>536.74</v>
      </c>
      <c r="G59" s="38"/>
      <c r="H59" s="44"/>
    </row>
    <row r="60" spans="1:8" s="2" customFormat="1" ht="16.8" customHeight="1">
      <c r="A60" s="38"/>
      <c r="B60" s="44"/>
      <c r="C60" s="276" t="s">
        <v>19</v>
      </c>
      <c r="D60" s="276" t="s">
        <v>537</v>
      </c>
      <c r="E60" s="17" t="s">
        <v>19</v>
      </c>
      <c r="F60" s="277">
        <v>259.88</v>
      </c>
      <c r="G60" s="38"/>
      <c r="H60" s="44"/>
    </row>
    <row r="61" spans="1:8" s="2" customFormat="1" ht="16.8" customHeight="1">
      <c r="A61" s="38"/>
      <c r="B61" s="44"/>
      <c r="C61" s="276" t="s">
        <v>19</v>
      </c>
      <c r="D61" s="276" t="s">
        <v>538</v>
      </c>
      <c r="E61" s="17" t="s">
        <v>19</v>
      </c>
      <c r="F61" s="277">
        <v>261.2</v>
      </c>
      <c r="G61" s="38"/>
      <c r="H61" s="44"/>
    </row>
    <row r="62" spans="1:8" s="2" customFormat="1" ht="16.8" customHeight="1">
      <c r="A62" s="38"/>
      <c r="B62" s="44"/>
      <c r="C62" s="276" t="s">
        <v>19</v>
      </c>
      <c r="D62" s="276" t="s">
        <v>539</v>
      </c>
      <c r="E62" s="17" t="s">
        <v>19</v>
      </c>
      <c r="F62" s="277">
        <v>-11.61</v>
      </c>
      <c r="G62" s="38"/>
      <c r="H62" s="44"/>
    </row>
    <row r="63" spans="1:8" s="2" customFormat="1" ht="16.8" customHeight="1">
      <c r="A63" s="38"/>
      <c r="B63" s="44"/>
      <c r="C63" s="276" t="s">
        <v>19</v>
      </c>
      <c r="D63" s="276" t="s">
        <v>540</v>
      </c>
      <c r="E63" s="17" t="s">
        <v>19</v>
      </c>
      <c r="F63" s="277">
        <v>27.27</v>
      </c>
      <c r="G63" s="38"/>
      <c r="H63" s="44"/>
    </row>
    <row r="64" spans="1:8" s="2" customFormat="1" ht="16.8" customHeight="1">
      <c r="A64" s="38"/>
      <c r="B64" s="44"/>
      <c r="C64" s="276" t="s">
        <v>108</v>
      </c>
      <c r="D64" s="276" t="s">
        <v>1374</v>
      </c>
      <c r="E64" s="17" t="s">
        <v>19</v>
      </c>
      <c r="F64" s="277">
        <v>536.74</v>
      </c>
      <c r="G64" s="38"/>
      <c r="H64" s="44"/>
    </row>
    <row r="65" spans="1:8" s="2" customFormat="1" ht="16.8" customHeight="1">
      <c r="A65" s="38"/>
      <c r="B65" s="44"/>
      <c r="C65" s="278" t="s">
        <v>1375</v>
      </c>
      <c r="D65" s="38"/>
      <c r="E65" s="38"/>
      <c r="F65" s="38"/>
      <c r="G65" s="38"/>
      <c r="H65" s="44"/>
    </row>
    <row r="66" spans="1:8" s="2" customFormat="1" ht="16.8" customHeight="1">
      <c r="A66" s="38"/>
      <c r="B66" s="44"/>
      <c r="C66" s="276" t="s">
        <v>533</v>
      </c>
      <c r="D66" s="276" t="s">
        <v>1385</v>
      </c>
      <c r="E66" s="17" t="s">
        <v>93</v>
      </c>
      <c r="F66" s="277">
        <v>536.74</v>
      </c>
      <c r="G66" s="38"/>
      <c r="H66" s="44"/>
    </row>
    <row r="67" spans="1:8" s="2" customFormat="1" ht="16.8" customHeight="1">
      <c r="A67" s="38"/>
      <c r="B67" s="44"/>
      <c r="C67" s="276" t="s">
        <v>542</v>
      </c>
      <c r="D67" s="276" t="s">
        <v>1386</v>
      </c>
      <c r="E67" s="17" t="s">
        <v>93</v>
      </c>
      <c r="F67" s="277">
        <v>18249.16</v>
      </c>
      <c r="G67" s="38"/>
      <c r="H67" s="44"/>
    </row>
    <row r="68" spans="1:8" s="2" customFormat="1" ht="16.8" customHeight="1">
      <c r="A68" s="38"/>
      <c r="B68" s="44"/>
      <c r="C68" s="276" t="s">
        <v>548</v>
      </c>
      <c r="D68" s="276" t="s">
        <v>1387</v>
      </c>
      <c r="E68" s="17" t="s">
        <v>93</v>
      </c>
      <c r="F68" s="277">
        <v>536.74</v>
      </c>
      <c r="G68" s="38"/>
      <c r="H68" s="44"/>
    </row>
    <row r="69" spans="1:8" s="2" customFormat="1" ht="16.8" customHeight="1">
      <c r="A69" s="38"/>
      <c r="B69" s="44"/>
      <c r="C69" s="276" t="s">
        <v>553</v>
      </c>
      <c r="D69" s="276" t="s">
        <v>1388</v>
      </c>
      <c r="E69" s="17" t="s">
        <v>93</v>
      </c>
      <c r="F69" s="277">
        <v>536.74</v>
      </c>
      <c r="G69" s="38"/>
      <c r="H69" s="44"/>
    </row>
    <row r="70" spans="1:8" s="2" customFormat="1" ht="16.8" customHeight="1">
      <c r="A70" s="38"/>
      <c r="B70" s="44"/>
      <c r="C70" s="276" t="s">
        <v>558</v>
      </c>
      <c r="D70" s="276" t="s">
        <v>1389</v>
      </c>
      <c r="E70" s="17" t="s">
        <v>93</v>
      </c>
      <c r="F70" s="277">
        <v>18249.16</v>
      </c>
      <c r="G70" s="38"/>
      <c r="H70" s="44"/>
    </row>
    <row r="71" spans="1:8" s="2" customFormat="1" ht="16.8" customHeight="1">
      <c r="A71" s="38"/>
      <c r="B71" s="44"/>
      <c r="C71" s="276" t="s">
        <v>563</v>
      </c>
      <c r="D71" s="276" t="s">
        <v>1390</v>
      </c>
      <c r="E71" s="17" t="s">
        <v>93</v>
      </c>
      <c r="F71" s="277">
        <v>536.74</v>
      </c>
      <c r="G71" s="38"/>
      <c r="H71" s="44"/>
    </row>
    <row r="72" spans="1:8" s="2" customFormat="1" ht="16.8" customHeight="1">
      <c r="A72" s="38"/>
      <c r="B72" s="44"/>
      <c r="C72" s="276" t="s">
        <v>654</v>
      </c>
      <c r="D72" s="276" t="s">
        <v>1391</v>
      </c>
      <c r="E72" s="17" t="s">
        <v>93</v>
      </c>
      <c r="F72" s="277">
        <v>536.74</v>
      </c>
      <c r="G72" s="38"/>
      <c r="H72" s="44"/>
    </row>
    <row r="73" spans="1:8" s="2" customFormat="1" ht="16.8" customHeight="1">
      <c r="A73" s="38"/>
      <c r="B73" s="44"/>
      <c r="C73" s="276" t="s">
        <v>659</v>
      </c>
      <c r="D73" s="276" t="s">
        <v>1392</v>
      </c>
      <c r="E73" s="17" t="s">
        <v>93</v>
      </c>
      <c r="F73" s="277">
        <v>536.74</v>
      </c>
      <c r="G73" s="38"/>
      <c r="H73" s="44"/>
    </row>
    <row r="74" spans="1:8" s="2" customFormat="1" ht="16.8" customHeight="1">
      <c r="A74" s="38"/>
      <c r="B74" s="44"/>
      <c r="C74" s="272" t="s">
        <v>99</v>
      </c>
      <c r="D74" s="273" t="s">
        <v>100</v>
      </c>
      <c r="E74" s="274" t="s">
        <v>93</v>
      </c>
      <c r="F74" s="275">
        <v>125.857</v>
      </c>
      <c r="G74" s="38"/>
      <c r="H74" s="44"/>
    </row>
    <row r="75" spans="1:8" s="2" customFormat="1" ht="16.8" customHeight="1">
      <c r="A75" s="38"/>
      <c r="B75" s="44"/>
      <c r="C75" s="276" t="s">
        <v>19</v>
      </c>
      <c r="D75" s="276" t="s">
        <v>460</v>
      </c>
      <c r="E75" s="17" t="s">
        <v>19</v>
      </c>
      <c r="F75" s="277">
        <v>9.13</v>
      </c>
      <c r="G75" s="38"/>
      <c r="H75" s="44"/>
    </row>
    <row r="76" spans="1:8" s="2" customFormat="1" ht="16.8" customHeight="1">
      <c r="A76" s="38"/>
      <c r="B76" s="44"/>
      <c r="C76" s="276" t="s">
        <v>19</v>
      </c>
      <c r="D76" s="276" t="s">
        <v>461</v>
      </c>
      <c r="E76" s="17" t="s">
        <v>19</v>
      </c>
      <c r="F76" s="277">
        <v>40.497</v>
      </c>
      <c r="G76" s="38"/>
      <c r="H76" s="44"/>
    </row>
    <row r="77" spans="1:8" s="2" customFormat="1" ht="16.8" customHeight="1">
      <c r="A77" s="38"/>
      <c r="B77" s="44"/>
      <c r="C77" s="276" t="s">
        <v>19</v>
      </c>
      <c r="D77" s="276" t="s">
        <v>462</v>
      </c>
      <c r="E77" s="17" t="s">
        <v>19</v>
      </c>
      <c r="F77" s="277">
        <v>51.054</v>
      </c>
      <c r="G77" s="38"/>
      <c r="H77" s="44"/>
    </row>
    <row r="78" spans="1:8" s="2" customFormat="1" ht="16.8" customHeight="1">
      <c r="A78" s="38"/>
      <c r="B78" s="44"/>
      <c r="C78" s="276" t="s">
        <v>19</v>
      </c>
      <c r="D78" s="276" t="s">
        <v>463</v>
      </c>
      <c r="E78" s="17" t="s">
        <v>19</v>
      </c>
      <c r="F78" s="277">
        <v>5.472</v>
      </c>
      <c r="G78" s="38"/>
      <c r="H78" s="44"/>
    </row>
    <row r="79" spans="1:8" s="2" customFormat="1" ht="16.8" customHeight="1">
      <c r="A79" s="38"/>
      <c r="B79" s="44"/>
      <c r="C79" s="276" t="s">
        <v>19</v>
      </c>
      <c r="D79" s="276" t="s">
        <v>19</v>
      </c>
      <c r="E79" s="17" t="s">
        <v>19</v>
      </c>
      <c r="F79" s="277">
        <v>0</v>
      </c>
      <c r="G79" s="38"/>
      <c r="H79" s="44"/>
    </row>
    <row r="80" spans="1:8" s="2" customFormat="1" ht="16.8" customHeight="1">
      <c r="A80" s="38"/>
      <c r="B80" s="44"/>
      <c r="C80" s="276" t="s">
        <v>19</v>
      </c>
      <c r="D80" s="276" t="s">
        <v>464</v>
      </c>
      <c r="E80" s="17" t="s">
        <v>19</v>
      </c>
      <c r="F80" s="277">
        <v>19.704</v>
      </c>
      <c r="G80" s="38"/>
      <c r="H80" s="44"/>
    </row>
    <row r="81" spans="1:8" s="2" customFormat="1" ht="16.8" customHeight="1">
      <c r="A81" s="38"/>
      <c r="B81" s="44"/>
      <c r="C81" s="276" t="s">
        <v>99</v>
      </c>
      <c r="D81" s="276" t="s">
        <v>1374</v>
      </c>
      <c r="E81" s="17" t="s">
        <v>19</v>
      </c>
      <c r="F81" s="277">
        <v>125.857</v>
      </c>
      <c r="G81" s="38"/>
      <c r="H81" s="44"/>
    </row>
    <row r="82" spans="1:8" s="2" customFormat="1" ht="16.8" customHeight="1">
      <c r="A82" s="38"/>
      <c r="B82" s="44"/>
      <c r="C82" s="278" t="s">
        <v>1375</v>
      </c>
      <c r="D82" s="38"/>
      <c r="E82" s="38"/>
      <c r="F82" s="38"/>
      <c r="G82" s="38"/>
      <c r="H82" s="44"/>
    </row>
    <row r="83" spans="1:8" s="2" customFormat="1" ht="16.8" customHeight="1">
      <c r="A83" s="38"/>
      <c r="B83" s="44"/>
      <c r="C83" s="276" t="s">
        <v>456</v>
      </c>
      <c r="D83" s="276" t="s">
        <v>1393</v>
      </c>
      <c r="E83" s="17" t="s">
        <v>93</v>
      </c>
      <c r="F83" s="277">
        <v>125.857</v>
      </c>
      <c r="G83" s="38"/>
      <c r="H83" s="44"/>
    </row>
    <row r="84" spans="1:8" s="2" customFormat="1" ht="16.8" customHeight="1">
      <c r="A84" s="38"/>
      <c r="B84" s="44"/>
      <c r="C84" s="276" t="s">
        <v>339</v>
      </c>
      <c r="D84" s="276" t="s">
        <v>1380</v>
      </c>
      <c r="E84" s="17" t="s">
        <v>93</v>
      </c>
      <c r="F84" s="277">
        <v>343.852</v>
      </c>
      <c r="G84" s="38"/>
      <c r="H84" s="44"/>
    </row>
    <row r="85" spans="1:8" s="2" customFormat="1" ht="16.8" customHeight="1">
      <c r="A85" s="38"/>
      <c r="B85" s="44"/>
      <c r="C85" s="272" t="s">
        <v>91</v>
      </c>
      <c r="D85" s="273" t="s">
        <v>92</v>
      </c>
      <c r="E85" s="274" t="s">
        <v>93</v>
      </c>
      <c r="F85" s="275">
        <v>26.56</v>
      </c>
      <c r="G85" s="38"/>
      <c r="H85" s="44"/>
    </row>
    <row r="86" spans="1:8" s="2" customFormat="1" ht="16.8" customHeight="1">
      <c r="A86" s="38"/>
      <c r="B86" s="44"/>
      <c r="C86" s="276" t="s">
        <v>19</v>
      </c>
      <c r="D86" s="276" t="s">
        <v>816</v>
      </c>
      <c r="E86" s="17" t="s">
        <v>19</v>
      </c>
      <c r="F86" s="277">
        <v>19.93</v>
      </c>
      <c r="G86" s="38"/>
      <c r="H86" s="44"/>
    </row>
    <row r="87" spans="1:8" s="2" customFormat="1" ht="16.8" customHeight="1">
      <c r="A87" s="38"/>
      <c r="B87" s="44"/>
      <c r="C87" s="276" t="s">
        <v>19</v>
      </c>
      <c r="D87" s="276" t="s">
        <v>817</v>
      </c>
      <c r="E87" s="17" t="s">
        <v>19</v>
      </c>
      <c r="F87" s="277">
        <v>17.04</v>
      </c>
      <c r="G87" s="38"/>
      <c r="H87" s="44"/>
    </row>
    <row r="88" spans="1:8" s="2" customFormat="1" ht="16.8" customHeight="1">
      <c r="A88" s="38"/>
      <c r="B88" s="44"/>
      <c r="C88" s="276" t="s">
        <v>19</v>
      </c>
      <c r="D88" s="276" t="s">
        <v>818</v>
      </c>
      <c r="E88" s="17" t="s">
        <v>19</v>
      </c>
      <c r="F88" s="277">
        <v>1</v>
      </c>
      <c r="G88" s="38"/>
      <c r="H88" s="44"/>
    </row>
    <row r="89" spans="1:8" s="2" customFormat="1" ht="16.8" customHeight="1">
      <c r="A89" s="38"/>
      <c r="B89" s="44"/>
      <c r="C89" s="276" t="s">
        <v>19</v>
      </c>
      <c r="D89" s="276" t="s">
        <v>819</v>
      </c>
      <c r="E89" s="17" t="s">
        <v>19</v>
      </c>
      <c r="F89" s="277">
        <v>-2.28</v>
      </c>
      <c r="G89" s="38"/>
      <c r="H89" s="44"/>
    </row>
    <row r="90" spans="1:8" s="2" customFormat="1" ht="16.8" customHeight="1">
      <c r="A90" s="38"/>
      <c r="B90" s="44"/>
      <c r="C90" s="276" t="s">
        <v>19</v>
      </c>
      <c r="D90" s="276" t="s">
        <v>820</v>
      </c>
      <c r="E90" s="17" t="s">
        <v>19</v>
      </c>
      <c r="F90" s="277">
        <v>-9.13</v>
      </c>
      <c r="G90" s="38"/>
      <c r="H90" s="44"/>
    </row>
    <row r="91" spans="1:8" s="2" customFormat="1" ht="16.8" customHeight="1">
      <c r="A91" s="38"/>
      <c r="B91" s="44"/>
      <c r="C91" s="276" t="s">
        <v>91</v>
      </c>
      <c r="D91" s="276" t="s">
        <v>1394</v>
      </c>
      <c r="E91" s="17" t="s">
        <v>19</v>
      </c>
      <c r="F91" s="277">
        <v>26.56</v>
      </c>
      <c r="G91" s="38"/>
      <c r="H91" s="44"/>
    </row>
    <row r="92" spans="1:8" s="2" customFormat="1" ht="16.8" customHeight="1">
      <c r="A92" s="38"/>
      <c r="B92" s="44"/>
      <c r="C92" s="278" t="s">
        <v>1375</v>
      </c>
      <c r="D92" s="38"/>
      <c r="E92" s="38"/>
      <c r="F92" s="38"/>
      <c r="G92" s="38"/>
      <c r="H92" s="44"/>
    </row>
    <row r="93" spans="1:8" s="2" customFormat="1" ht="12">
      <c r="A93" s="38"/>
      <c r="B93" s="44"/>
      <c r="C93" s="276" t="s">
        <v>813</v>
      </c>
      <c r="D93" s="276" t="s">
        <v>1395</v>
      </c>
      <c r="E93" s="17" t="s">
        <v>93</v>
      </c>
      <c r="F93" s="277">
        <v>61.449</v>
      </c>
      <c r="G93" s="38"/>
      <c r="H93" s="44"/>
    </row>
    <row r="94" spans="1:8" s="2" customFormat="1" ht="16.8" customHeight="1">
      <c r="A94" s="38"/>
      <c r="B94" s="44"/>
      <c r="C94" s="276" t="s">
        <v>288</v>
      </c>
      <c r="D94" s="276" t="s">
        <v>1396</v>
      </c>
      <c r="E94" s="17" t="s">
        <v>93</v>
      </c>
      <c r="F94" s="277">
        <v>61.449</v>
      </c>
      <c r="G94" s="38"/>
      <c r="H94" s="44"/>
    </row>
    <row r="95" spans="1:8" s="2" customFormat="1" ht="16.8" customHeight="1">
      <c r="A95" s="38"/>
      <c r="B95" s="44"/>
      <c r="C95" s="276" t="s">
        <v>295</v>
      </c>
      <c r="D95" s="276" t="s">
        <v>1397</v>
      </c>
      <c r="E95" s="17" t="s">
        <v>93</v>
      </c>
      <c r="F95" s="277">
        <v>26.56</v>
      </c>
      <c r="G95" s="38"/>
      <c r="H95" s="44"/>
    </row>
    <row r="96" spans="1:8" s="2" customFormat="1" ht="16.8" customHeight="1">
      <c r="A96" s="38"/>
      <c r="B96" s="44"/>
      <c r="C96" s="276" t="s">
        <v>444</v>
      </c>
      <c r="D96" s="276" t="s">
        <v>1398</v>
      </c>
      <c r="E96" s="17" t="s">
        <v>93</v>
      </c>
      <c r="F96" s="277">
        <v>61.449</v>
      </c>
      <c r="G96" s="38"/>
      <c r="H96" s="44"/>
    </row>
    <row r="97" spans="1:8" s="2" customFormat="1" ht="16.8" customHeight="1">
      <c r="A97" s="38"/>
      <c r="B97" s="44"/>
      <c r="C97" s="276" t="s">
        <v>732</v>
      </c>
      <c r="D97" s="276" t="s">
        <v>1399</v>
      </c>
      <c r="E97" s="17" t="s">
        <v>93</v>
      </c>
      <c r="F97" s="277">
        <v>61.449</v>
      </c>
      <c r="G97" s="38"/>
      <c r="H97" s="44"/>
    </row>
    <row r="98" spans="1:8" s="2" customFormat="1" ht="16.8" customHeight="1">
      <c r="A98" s="38"/>
      <c r="B98" s="44"/>
      <c r="C98" s="276" t="s">
        <v>745</v>
      </c>
      <c r="D98" s="276" t="s">
        <v>1400</v>
      </c>
      <c r="E98" s="17" t="s">
        <v>93</v>
      </c>
      <c r="F98" s="277">
        <v>61.449</v>
      </c>
      <c r="G98" s="38"/>
      <c r="H98" s="44"/>
    </row>
    <row r="99" spans="1:8" s="2" customFormat="1" ht="16.8" customHeight="1">
      <c r="A99" s="38"/>
      <c r="B99" s="44"/>
      <c r="C99" s="276" t="s">
        <v>750</v>
      </c>
      <c r="D99" s="276" t="s">
        <v>1401</v>
      </c>
      <c r="E99" s="17" t="s">
        <v>93</v>
      </c>
      <c r="F99" s="277">
        <v>26.56</v>
      </c>
      <c r="G99" s="38"/>
      <c r="H99" s="44"/>
    </row>
    <row r="100" spans="1:8" s="2" customFormat="1" ht="16.8" customHeight="1">
      <c r="A100" s="38"/>
      <c r="B100" s="44"/>
      <c r="C100" s="276" t="s">
        <v>646</v>
      </c>
      <c r="D100" s="276" t="s">
        <v>1402</v>
      </c>
      <c r="E100" s="17" t="s">
        <v>93</v>
      </c>
      <c r="F100" s="277">
        <v>30.725</v>
      </c>
      <c r="G100" s="38"/>
      <c r="H100" s="44"/>
    </row>
    <row r="101" spans="1:8" s="2" customFormat="1" ht="16.8" customHeight="1">
      <c r="A101" s="38"/>
      <c r="B101" s="44"/>
      <c r="C101" s="272" t="s">
        <v>95</v>
      </c>
      <c r="D101" s="273" t="s">
        <v>96</v>
      </c>
      <c r="E101" s="274" t="s">
        <v>93</v>
      </c>
      <c r="F101" s="275">
        <v>34.889</v>
      </c>
      <c r="G101" s="38"/>
      <c r="H101" s="44"/>
    </row>
    <row r="102" spans="1:8" s="2" customFormat="1" ht="16.8" customHeight="1">
      <c r="A102" s="38"/>
      <c r="B102" s="44"/>
      <c r="C102" s="276" t="s">
        <v>19</v>
      </c>
      <c r="D102" s="276" t="s">
        <v>821</v>
      </c>
      <c r="E102" s="17" t="s">
        <v>19</v>
      </c>
      <c r="F102" s="277">
        <v>16.73</v>
      </c>
      <c r="G102" s="38"/>
      <c r="H102" s="44"/>
    </row>
    <row r="103" spans="1:8" s="2" customFormat="1" ht="16.8" customHeight="1">
      <c r="A103" s="38"/>
      <c r="B103" s="44"/>
      <c r="C103" s="276" t="s">
        <v>19</v>
      </c>
      <c r="D103" s="276" t="s">
        <v>822</v>
      </c>
      <c r="E103" s="17" t="s">
        <v>19</v>
      </c>
      <c r="F103" s="277">
        <v>18.159</v>
      </c>
      <c r="G103" s="38"/>
      <c r="H103" s="44"/>
    </row>
    <row r="104" spans="1:8" s="2" customFormat="1" ht="16.8" customHeight="1">
      <c r="A104" s="38"/>
      <c r="B104" s="44"/>
      <c r="C104" s="276" t="s">
        <v>95</v>
      </c>
      <c r="D104" s="276" t="s">
        <v>1403</v>
      </c>
      <c r="E104" s="17" t="s">
        <v>19</v>
      </c>
      <c r="F104" s="277">
        <v>34.889</v>
      </c>
      <c r="G104" s="38"/>
      <c r="H104" s="44"/>
    </row>
    <row r="105" spans="1:8" s="2" customFormat="1" ht="16.8" customHeight="1">
      <c r="A105" s="38"/>
      <c r="B105" s="44"/>
      <c r="C105" s="278" t="s">
        <v>1375</v>
      </c>
      <c r="D105" s="38"/>
      <c r="E105" s="38"/>
      <c r="F105" s="38"/>
      <c r="G105" s="38"/>
      <c r="H105" s="44"/>
    </row>
    <row r="106" spans="1:8" s="2" customFormat="1" ht="12">
      <c r="A106" s="38"/>
      <c r="B106" s="44"/>
      <c r="C106" s="276" t="s">
        <v>813</v>
      </c>
      <c r="D106" s="276" t="s">
        <v>1395</v>
      </c>
      <c r="E106" s="17" t="s">
        <v>93</v>
      </c>
      <c r="F106" s="277">
        <v>61.449</v>
      </c>
      <c r="G106" s="38"/>
      <c r="H106" s="44"/>
    </row>
    <row r="107" spans="1:8" s="2" customFormat="1" ht="16.8" customHeight="1">
      <c r="A107" s="38"/>
      <c r="B107" s="44"/>
      <c r="C107" s="276" t="s">
        <v>288</v>
      </c>
      <c r="D107" s="276" t="s">
        <v>1396</v>
      </c>
      <c r="E107" s="17" t="s">
        <v>93</v>
      </c>
      <c r="F107" s="277">
        <v>61.449</v>
      </c>
      <c r="G107" s="38"/>
      <c r="H107" s="44"/>
    </row>
    <row r="108" spans="1:8" s="2" customFormat="1" ht="16.8" customHeight="1">
      <c r="A108" s="38"/>
      <c r="B108" s="44"/>
      <c r="C108" s="276" t="s">
        <v>299</v>
      </c>
      <c r="D108" s="276" t="s">
        <v>1404</v>
      </c>
      <c r="E108" s="17" t="s">
        <v>93</v>
      </c>
      <c r="F108" s="277">
        <v>34.889</v>
      </c>
      <c r="G108" s="38"/>
      <c r="H108" s="44"/>
    </row>
    <row r="109" spans="1:8" s="2" customFormat="1" ht="16.8" customHeight="1">
      <c r="A109" s="38"/>
      <c r="B109" s="44"/>
      <c r="C109" s="276" t="s">
        <v>329</v>
      </c>
      <c r="D109" s="276" t="s">
        <v>1376</v>
      </c>
      <c r="E109" s="17" t="s">
        <v>93</v>
      </c>
      <c r="F109" s="277">
        <v>484.302</v>
      </c>
      <c r="G109" s="38"/>
      <c r="H109" s="44"/>
    </row>
    <row r="110" spans="1:8" s="2" customFormat="1" ht="16.8" customHeight="1">
      <c r="A110" s="38"/>
      <c r="B110" s="44"/>
      <c r="C110" s="276" t="s">
        <v>416</v>
      </c>
      <c r="D110" s="276" t="s">
        <v>1405</v>
      </c>
      <c r="E110" s="17" t="s">
        <v>93</v>
      </c>
      <c r="F110" s="277">
        <v>34.889</v>
      </c>
      <c r="G110" s="38"/>
      <c r="H110" s="44"/>
    </row>
    <row r="111" spans="1:8" s="2" customFormat="1" ht="16.8" customHeight="1">
      <c r="A111" s="38"/>
      <c r="B111" s="44"/>
      <c r="C111" s="276" t="s">
        <v>444</v>
      </c>
      <c r="D111" s="276" t="s">
        <v>1398</v>
      </c>
      <c r="E111" s="17" t="s">
        <v>93</v>
      </c>
      <c r="F111" s="277">
        <v>61.449</v>
      </c>
      <c r="G111" s="38"/>
      <c r="H111" s="44"/>
    </row>
    <row r="112" spans="1:8" s="2" customFormat="1" ht="16.8" customHeight="1">
      <c r="A112" s="38"/>
      <c r="B112" s="44"/>
      <c r="C112" s="276" t="s">
        <v>451</v>
      </c>
      <c r="D112" s="276" t="s">
        <v>1377</v>
      </c>
      <c r="E112" s="17" t="s">
        <v>93</v>
      </c>
      <c r="F112" s="277">
        <v>484.302</v>
      </c>
      <c r="G112" s="38"/>
      <c r="H112" s="44"/>
    </row>
    <row r="113" spans="1:8" s="2" customFormat="1" ht="16.8" customHeight="1">
      <c r="A113" s="38"/>
      <c r="B113" s="44"/>
      <c r="C113" s="276" t="s">
        <v>732</v>
      </c>
      <c r="D113" s="276" t="s">
        <v>1399</v>
      </c>
      <c r="E113" s="17" t="s">
        <v>93</v>
      </c>
      <c r="F113" s="277">
        <v>61.449</v>
      </c>
      <c r="G113" s="38"/>
      <c r="H113" s="44"/>
    </row>
    <row r="114" spans="1:8" s="2" customFormat="1" ht="16.8" customHeight="1">
      <c r="A114" s="38"/>
      <c r="B114" s="44"/>
      <c r="C114" s="276" t="s">
        <v>745</v>
      </c>
      <c r="D114" s="276" t="s">
        <v>1400</v>
      </c>
      <c r="E114" s="17" t="s">
        <v>93</v>
      </c>
      <c r="F114" s="277">
        <v>61.449</v>
      </c>
      <c r="G114" s="38"/>
      <c r="H114" s="44"/>
    </row>
    <row r="115" spans="1:8" s="2" customFormat="1" ht="16.8" customHeight="1">
      <c r="A115" s="38"/>
      <c r="B115" s="44"/>
      <c r="C115" s="276" t="s">
        <v>1187</v>
      </c>
      <c r="D115" s="276" t="s">
        <v>1406</v>
      </c>
      <c r="E115" s="17" t="s">
        <v>93</v>
      </c>
      <c r="F115" s="277">
        <v>34.889</v>
      </c>
      <c r="G115" s="38"/>
      <c r="H115" s="44"/>
    </row>
    <row r="116" spans="1:8" s="2" customFormat="1" ht="16.8" customHeight="1">
      <c r="A116" s="38"/>
      <c r="B116" s="44"/>
      <c r="C116" s="276" t="s">
        <v>638</v>
      </c>
      <c r="D116" s="276" t="s">
        <v>1382</v>
      </c>
      <c r="E116" s="17" t="s">
        <v>93</v>
      </c>
      <c r="F116" s="277">
        <v>444.111</v>
      </c>
      <c r="G116" s="38"/>
      <c r="H116" s="44"/>
    </row>
    <row r="117" spans="1:8" s="2" customFormat="1" ht="16.8" customHeight="1">
      <c r="A117" s="38"/>
      <c r="B117" s="44"/>
      <c r="C117" s="276" t="s">
        <v>646</v>
      </c>
      <c r="D117" s="276" t="s">
        <v>1402</v>
      </c>
      <c r="E117" s="17" t="s">
        <v>93</v>
      </c>
      <c r="F117" s="277">
        <v>30.725</v>
      </c>
      <c r="G117" s="38"/>
      <c r="H117" s="44"/>
    </row>
    <row r="118" spans="1:8" s="2" customFormat="1" ht="7.4" customHeight="1">
      <c r="A118" s="38"/>
      <c r="B118" s="157"/>
      <c r="C118" s="158"/>
      <c r="D118" s="158"/>
      <c r="E118" s="158"/>
      <c r="F118" s="158"/>
      <c r="G118" s="158"/>
      <c r="H118" s="44"/>
    </row>
    <row r="119" spans="1:8" s="2" customFormat="1" ht="12">
      <c r="A119" s="38"/>
      <c r="B119" s="38"/>
      <c r="C119" s="38"/>
      <c r="D119" s="38"/>
      <c r="E119" s="38"/>
      <c r="F119" s="38"/>
      <c r="G119" s="38"/>
      <c r="H119" s="38"/>
    </row>
  </sheetData>
  <sheetProtection password="CCFB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9" customWidth="1"/>
    <col min="2" max="2" width="1.7109375" style="279" customWidth="1"/>
    <col min="3" max="4" width="5.00390625" style="279" customWidth="1"/>
    <col min="5" max="5" width="11.7109375" style="279" customWidth="1"/>
    <col min="6" max="6" width="9.140625" style="279" customWidth="1"/>
    <col min="7" max="7" width="5.00390625" style="279" customWidth="1"/>
    <col min="8" max="8" width="77.8515625" style="279" customWidth="1"/>
    <col min="9" max="10" width="20.00390625" style="279" customWidth="1"/>
    <col min="11" max="11" width="1.7109375" style="279" customWidth="1"/>
  </cols>
  <sheetData>
    <row r="1" s="1" customFormat="1" ht="37.5" customHeight="1"/>
    <row r="2" spans="2:11" s="1" customFormat="1" ht="7.5" customHeight="1">
      <c r="B2" s="280"/>
      <c r="C2" s="281"/>
      <c r="D2" s="281"/>
      <c r="E2" s="281"/>
      <c r="F2" s="281"/>
      <c r="G2" s="281"/>
      <c r="H2" s="281"/>
      <c r="I2" s="281"/>
      <c r="J2" s="281"/>
      <c r="K2" s="282"/>
    </row>
    <row r="3" spans="2:11" s="15" customFormat="1" ht="45" customHeight="1">
      <c r="B3" s="283"/>
      <c r="C3" s="284" t="s">
        <v>1407</v>
      </c>
      <c r="D3" s="284"/>
      <c r="E3" s="284"/>
      <c r="F3" s="284"/>
      <c r="G3" s="284"/>
      <c r="H3" s="284"/>
      <c r="I3" s="284"/>
      <c r="J3" s="284"/>
      <c r="K3" s="285"/>
    </row>
    <row r="4" spans="2:11" s="1" customFormat="1" ht="25.5" customHeight="1">
      <c r="B4" s="286"/>
      <c r="C4" s="287" t="s">
        <v>1408</v>
      </c>
      <c r="D4" s="287"/>
      <c r="E4" s="287"/>
      <c r="F4" s="287"/>
      <c r="G4" s="287"/>
      <c r="H4" s="287"/>
      <c r="I4" s="287"/>
      <c r="J4" s="287"/>
      <c r="K4" s="288"/>
    </row>
    <row r="5" spans="2:11" s="1" customFormat="1" ht="5.25" customHeight="1">
      <c r="B5" s="286"/>
      <c r="C5" s="289"/>
      <c r="D5" s="289"/>
      <c r="E5" s="289"/>
      <c r="F5" s="289"/>
      <c r="G5" s="289"/>
      <c r="H5" s="289"/>
      <c r="I5" s="289"/>
      <c r="J5" s="289"/>
      <c r="K5" s="288"/>
    </row>
    <row r="6" spans="2:11" s="1" customFormat="1" ht="15" customHeight="1">
      <c r="B6" s="286"/>
      <c r="C6" s="290" t="s">
        <v>1409</v>
      </c>
      <c r="D6" s="290"/>
      <c r="E6" s="290"/>
      <c r="F6" s="290"/>
      <c r="G6" s="290"/>
      <c r="H6" s="290"/>
      <c r="I6" s="290"/>
      <c r="J6" s="290"/>
      <c r="K6" s="288"/>
    </row>
    <row r="7" spans="2:11" s="1" customFormat="1" ht="15" customHeight="1">
      <c r="B7" s="291"/>
      <c r="C7" s="290" t="s">
        <v>1410</v>
      </c>
      <c r="D7" s="290"/>
      <c r="E7" s="290"/>
      <c r="F7" s="290"/>
      <c r="G7" s="290"/>
      <c r="H7" s="290"/>
      <c r="I7" s="290"/>
      <c r="J7" s="290"/>
      <c r="K7" s="288"/>
    </row>
    <row r="8" spans="2:11" s="1" customFormat="1" ht="12.75" customHeight="1">
      <c r="B8" s="291"/>
      <c r="C8" s="290"/>
      <c r="D8" s="290"/>
      <c r="E8" s="290"/>
      <c r="F8" s="290"/>
      <c r="G8" s="290"/>
      <c r="H8" s="290"/>
      <c r="I8" s="290"/>
      <c r="J8" s="290"/>
      <c r="K8" s="288"/>
    </row>
    <row r="9" spans="2:11" s="1" customFormat="1" ht="15" customHeight="1">
      <c r="B9" s="291"/>
      <c r="C9" s="290" t="s">
        <v>1411</v>
      </c>
      <c r="D9" s="290"/>
      <c r="E9" s="290"/>
      <c r="F9" s="290"/>
      <c r="G9" s="290"/>
      <c r="H9" s="290"/>
      <c r="I9" s="290"/>
      <c r="J9" s="290"/>
      <c r="K9" s="288"/>
    </row>
    <row r="10" spans="2:11" s="1" customFormat="1" ht="15" customHeight="1">
      <c r="B10" s="291"/>
      <c r="C10" s="290"/>
      <c r="D10" s="290" t="s">
        <v>1412</v>
      </c>
      <c r="E10" s="290"/>
      <c r="F10" s="290"/>
      <c r="G10" s="290"/>
      <c r="H10" s="290"/>
      <c r="I10" s="290"/>
      <c r="J10" s="290"/>
      <c r="K10" s="288"/>
    </row>
    <row r="11" spans="2:11" s="1" customFormat="1" ht="15" customHeight="1">
      <c r="B11" s="291"/>
      <c r="C11" s="292"/>
      <c r="D11" s="290" t="s">
        <v>1413</v>
      </c>
      <c r="E11" s="290"/>
      <c r="F11" s="290"/>
      <c r="G11" s="290"/>
      <c r="H11" s="290"/>
      <c r="I11" s="290"/>
      <c r="J11" s="290"/>
      <c r="K11" s="288"/>
    </row>
    <row r="12" spans="2:11" s="1" customFormat="1" ht="15" customHeight="1">
      <c r="B12" s="291"/>
      <c r="C12" s="292"/>
      <c r="D12" s="290"/>
      <c r="E12" s="290"/>
      <c r="F12" s="290"/>
      <c r="G12" s="290"/>
      <c r="H12" s="290"/>
      <c r="I12" s="290"/>
      <c r="J12" s="290"/>
      <c r="K12" s="288"/>
    </row>
    <row r="13" spans="2:11" s="1" customFormat="1" ht="15" customHeight="1">
      <c r="B13" s="291"/>
      <c r="C13" s="292"/>
      <c r="D13" s="293" t="s">
        <v>1414</v>
      </c>
      <c r="E13" s="290"/>
      <c r="F13" s="290"/>
      <c r="G13" s="290"/>
      <c r="H13" s="290"/>
      <c r="I13" s="290"/>
      <c r="J13" s="290"/>
      <c r="K13" s="288"/>
    </row>
    <row r="14" spans="2:11" s="1" customFormat="1" ht="12.75" customHeight="1">
      <c r="B14" s="291"/>
      <c r="C14" s="292"/>
      <c r="D14" s="292"/>
      <c r="E14" s="292"/>
      <c r="F14" s="292"/>
      <c r="G14" s="292"/>
      <c r="H14" s="292"/>
      <c r="I14" s="292"/>
      <c r="J14" s="292"/>
      <c r="K14" s="288"/>
    </row>
    <row r="15" spans="2:11" s="1" customFormat="1" ht="15" customHeight="1">
      <c r="B15" s="291"/>
      <c r="C15" s="292"/>
      <c r="D15" s="290" t="s">
        <v>1415</v>
      </c>
      <c r="E15" s="290"/>
      <c r="F15" s="290"/>
      <c r="G15" s="290"/>
      <c r="H15" s="290"/>
      <c r="I15" s="290"/>
      <c r="J15" s="290"/>
      <c r="K15" s="288"/>
    </row>
    <row r="16" spans="2:11" s="1" customFormat="1" ht="15" customHeight="1">
      <c r="B16" s="291"/>
      <c r="C16" s="292"/>
      <c r="D16" s="290" t="s">
        <v>1416</v>
      </c>
      <c r="E16" s="290"/>
      <c r="F16" s="290"/>
      <c r="G16" s="290"/>
      <c r="H16" s="290"/>
      <c r="I16" s="290"/>
      <c r="J16" s="290"/>
      <c r="K16" s="288"/>
    </row>
    <row r="17" spans="2:11" s="1" customFormat="1" ht="15" customHeight="1">
      <c r="B17" s="291"/>
      <c r="C17" s="292"/>
      <c r="D17" s="290" t="s">
        <v>1417</v>
      </c>
      <c r="E17" s="290"/>
      <c r="F17" s="290"/>
      <c r="G17" s="290"/>
      <c r="H17" s="290"/>
      <c r="I17" s="290"/>
      <c r="J17" s="290"/>
      <c r="K17" s="288"/>
    </row>
    <row r="18" spans="2:11" s="1" customFormat="1" ht="15" customHeight="1">
      <c r="B18" s="291"/>
      <c r="C18" s="292"/>
      <c r="D18" s="292"/>
      <c r="E18" s="294" t="s">
        <v>81</v>
      </c>
      <c r="F18" s="290" t="s">
        <v>1418</v>
      </c>
      <c r="G18" s="290"/>
      <c r="H18" s="290"/>
      <c r="I18" s="290"/>
      <c r="J18" s="290"/>
      <c r="K18" s="288"/>
    </row>
    <row r="19" spans="2:11" s="1" customFormat="1" ht="15" customHeight="1">
      <c r="B19" s="291"/>
      <c r="C19" s="292"/>
      <c r="D19" s="292"/>
      <c r="E19" s="294" t="s">
        <v>1419</v>
      </c>
      <c r="F19" s="290" t="s">
        <v>1420</v>
      </c>
      <c r="G19" s="290"/>
      <c r="H19" s="290"/>
      <c r="I19" s="290"/>
      <c r="J19" s="290"/>
      <c r="K19" s="288"/>
    </row>
    <row r="20" spans="2:11" s="1" customFormat="1" ht="15" customHeight="1">
      <c r="B20" s="291"/>
      <c r="C20" s="292"/>
      <c r="D20" s="292"/>
      <c r="E20" s="294" t="s">
        <v>1421</v>
      </c>
      <c r="F20" s="290" t="s">
        <v>1422</v>
      </c>
      <c r="G20" s="290"/>
      <c r="H20" s="290"/>
      <c r="I20" s="290"/>
      <c r="J20" s="290"/>
      <c r="K20" s="288"/>
    </row>
    <row r="21" spans="2:11" s="1" customFormat="1" ht="15" customHeight="1">
      <c r="B21" s="291"/>
      <c r="C21" s="292"/>
      <c r="D21" s="292"/>
      <c r="E21" s="294" t="s">
        <v>88</v>
      </c>
      <c r="F21" s="290" t="s">
        <v>89</v>
      </c>
      <c r="G21" s="290"/>
      <c r="H21" s="290"/>
      <c r="I21" s="290"/>
      <c r="J21" s="290"/>
      <c r="K21" s="288"/>
    </row>
    <row r="22" spans="2:11" s="1" customFormat="1" ht="15" customHeight="1">
      <c r="B22" s="291"/>
      <c r="C22" s="292"/>
      <c r="D22" s="292"/>
      <c r="E22" s="294" t="s">
        <v>1423</v>
      </c>
      <c r="F22" s="290" t="s">
        <v>1424</v>
      </c>
      <c r="G22" s="290"/>
      <c r="H22" s="290"/>
      <c r="I22" s="290"/>
      <c r="J22" s="290"/>
      <c r="K22" s="288"/>
    </row>
    <row r="23" spans="2:11" s="1" customFormat="1" ht="15" customHeight="1">
      <c r="B23" s="291"/>
      <c r="C23" s="292"/>
      <c r="D23" s="292"/>
      <c r="E23" s="294" t="s">
        <v>1425</v>
      </c>
      <c r="F23" s="290" t="s">
        <v>1426</v>
      </c>
      <c r="G23" s="290"/>
      <c r="H23" s="290"/>
      <c r="I23" s="290"/>
      <c r="J23" s="290"/>
      <c r="K23" s="288"/>
    </row>
    <row r="24" spans="2:11" s="1" customFormat="1" ht="12.75" customHeight="1">
      <c r="B24" s="291"/>
      <c r="C24" s="292"/>
      <c r="D24" s="292"/>
      <c r="E24" s="292"/>
      <c r="F24" s="292"/>
      <c r="G24" s="292"/>
      <c r="H24" s="292"/>
      <c r="I24" s="292"/>
      <c r="J24" s="292"/>
      <c r="K24" s="288"/>
    </row>
    <row r="25" spans="2:11" s="1" customFormat="1" ht="15" customHeight="1">
      <c r="B25" s="291"/>
      <c r="C25" s="290" t="s">
        <v>1427</v>
      </c>
      <c r="D25" s="290"/>
      <c r="E25" s="290"/>
      <c r="F25" s="290"/>
      <c r="G25" s="290"/>
      <c r="H25" s="290"/>
      <c r="I25" s="290"/>
      <c r="J25" s="290"/>
      <c r="K25" s="288"/>
    </row>
    <row r="26" spans="2:11" s="1" customFormat="1" ht="15" customHeight="1">
      <c r="B26" s="291"/>
      <c r="C26" s="290" t="s">
        <v>1428</v>
      </c>
      <c r="D26" s="290"/>
      <c r="E26" s="290"/>
      <c r="F26" s="290"/>
      <c r="G26" s="290"/>
      <c r="H26" s="290"/>
      <c r="I26" s="290"/>
      <c r="J26" s="290"/>
      <c r="K26" s="288"/>
    </row>
    <row r="27" spans="2:11" s="1" customFormat="1" ht="15" customHeight="1">
      <c r="B27" s="291"/>
      <c r="C27" s="290"/>
      <c r="D27" s="290" t="s">
        <v>1429</v>
      </c>
      <c r="E27" s="290"/>
      <c r="F27" s="290"/>
      <c r="G27" s="290"/>
      <c r="H27" s="290"/>
      <c r="I27" s="290"/>
      <c r="J27" s="290"/>
      <c r="K27" s="288"/>
    </row>
    <row r="28" spans="2:11" s="1" customFormat="1" ht="15" customHeight="1">
      <c r="B28" s="291"/>
      <c r="C28" s="292"/>
      <c r="D28" s="290" t="s">
        <v>1430</v>
      </c>
      <c r="E28" s="290"/>
      <c r="F28" s="290"/>
      <c r="G28" s="290"/>
      <c r="H28" s="290"/>
      <c r="I28" s="290"/>
      <c r="J28" s="290"/>
      <c r="K28" s="288"/>
    </row>
    <row r="29" spans="2:11" s="1" customFormat="1" ht="12.75" customHeight="1">
      <c r="B29" s="291"/>
      <c r="C29" s="292"/>
      <c r="D29" s="292"/>
      <c r="E29" s="292"/>
      <c r="F29" s="292"/>
      <c r="G29" s="292"/>
      <c r="H29" s="292"/>
      <c r="I29" s="292"/>
      <c r="J29" s="292"/>
      <c r="K29" s="288"/>
    </row>
    <row r="30" spans="2:11" s="1" customFormat="1" ht="15" customHeight="1">
      <c r="B30" s="291"/>
      <c r="C30" s="292"/>
      <c r="D30" s="290" t="s">
        <v>1431</v>
      </c>
      <c r="E30" s="290"/>
      <c r="F30" s="290"/>
      <c r="G30" s="290"/>
      <c r="H30" s="290"/>
      <c r="I30" s="290"/>
      <c r="J30" s="290"/>
      <c r="K30" s="288"/>
    </row>
    <row r="31" spans="2:11" s="1" customFormat="1" ht="15" customHeight="1">
      <c r="B31" s="291"/>
      <c r="C31" s="292"/>
      <c r="D31" s="290" t="s">
        <v>1432</v>
      </c>
      <c r="E31" s="290"/>
      <c r="F31" s="290"/>
      <c r="G31" s="290"/>
      <c r="H31" s="290"/>
      <c r="I31" s="290"/>
      <c r="J31" s="290"/>
      <c r="K31" s="288"/>
    </row>
    <row r="32" spans="2:11" s="1" customFormat="1" ht="12.75" customHeight="1">
      <c r="B32" s="291"/>
      <c r="C32" s="292"/>
      <c r="D32" s="292"/>
      <c r="E32" s="292"/>
      <c r="F32" s="292"/>
      <c r="G32" s="292"/>
      <c r="H32" s="292"/>
      <c r="I32" s="292"/>
      <c r="J32" s="292"/>
      <c r="K32" s="288"/>
    </row>
    <row r="33" spans="2:11" s="1" customFormat="1" ht="15" customHeight="1">
      <c r="B33" s="291"/>
      <c r="C33" s="292"/>
      <c r="D33" s="290" t="s">
        <v>1433</v>
      </c>
      <c r="E33" s="290"/>
      <c r="F33" s="290"/>
      <c r="G33" s="290"/>
      <c r="H33" s="290"/>
      <c r="I33" s="290"/>
      <c r="J33" s="290"/>
      <c r="K33" s="288"/>
    </row>
    <row r="34" spans="2:11" s="1" customFormat="1" ht="15" customHeight="1">
      <c r="B34" s="291"/>
      <c r="C34" s="292"/>
      <c r="D34" s="290" t="s">
        <v>1434</v>
      </c>
      <c r="E34" s="290"/>
      <c r="F34" s="290"/>
      <c r="G34" s="290"/>
      <c r="H34" s="290"/>
      <c r="I34" s="290"/>
      <c r="J34" s="290"/>
      <c r="K34" s="288"/>
    </row>
    <row r="35" spans="2:11" s="1" customFormat="1" ht="15" customHeight="1">
      <c r="B35" s="291"/>
      <c r="C35" s="292"/>
      <c r="D35" s="290" t="s">
        <v>1435</v>
      </c>
      <c r="E35" s="290"/>
      <c r="F35" s="290"/>
      <c r="G35" s="290"/>
      <c r="H35" s="290"/>
      <c r="I35" s="290"/>
      <c r="J35" s="290"/>
      <c r="K35" s="288"/>
    </row>
    <row r="36" spans="2:11" s="1" customFormat="1" ht="15" customHeight="1">
      <c r="B36" s="291"/>
      <c r="C36" s="292"/>
      <c r="D36" s="290"/>
      <c r="E36" s="293" t="s">
        <v>140</v>
      </c>
      <c r="F36" s="290"/>
      <c r="G36" s="290" t="s">
        <v>1436</v>
      </c>
      <c r="H36" s="290"/>
      <c r="I36" s="290"/>
      <c r="J36" s="290"/>
      <c r="K36" s="288"/>
    </row>
    <row r="37" spans="2:11" s="1" customFormat="1" ht="30.75" customHeight="1">
      <c r="B37" s="291"/>
      <c r="C37" s="292"/>
      <c r="D37" s="290"/>
      <c r="E37" s="293" t="s">
        <v>1437</v>
      </c>
      <c r="F37" s="290"/>
      <c r="G37" s="290" t="s">
        <v>1438</v>
      </c>
      <c r="H37" s="290"/>
      <c r="I37" s="290"/>
      <c r="J37" s="290"/>
      <c r="K37" s="288"/>
    </row>
    <row r="38" spans="2:11" s="1" customFormat="1" ht="15" customHeight="1">
      <c r="B38" s="291"/>
      <c r="C38" s="292"/>
      <c r="D38" s="290"/>
      <c r="E38" s="293" t="s">
        <v>55</v>
      </c>
      <c r="F38" s="290"/>
      <c r="G38" s="290" t="s">
        <v>1439</v>
      </c>
      <c r="H38" s="290"/>
      <c r="I38" s="290"/>
      <c r="J38" s="290"/>
      <c r="K38" s="288"/>
    </row>
    <row r="39" spans="2:11" s="1" customFormat="1" ht="15" customHeight="1">
      <c r="B39" s="291"/>
      <c r="C39" s="292"/>
      <c r="D39" s="290"/>
      <c r="E39" s="293" t="s">
        <v>56</v>
      </c>
      <c r="F39" s="290"/>
      <c r="G39" s="290" t="s">
        <v>1440</v>
      </c>
      <c r="H39" s="290"/>
      <c r="I39" s="290"/>
      <c r="J39" s="290"/>
      <c r="K39" s="288"/>
    </row>
    <row r="40" spans="2:11" s="1" customFormat="1" ht="15" customHeight="1">
      <c r="B40" s="291"/>
      <c r="C40" s="292"/>
      <c r="D40" s="290"/>
      <c r="E40" s="293" t="s">
        <v>141</v>
      </c>
      <c r="F40" s="290"/>
      <c r="G40" s="290" t="s">
        <v>1441</v>
      </c>
      <c r="H40" s="290"/>
      <c r="I40" s="290"/>
      <c r="J40" s="290"/>
      <c r="K40" s="288"/>
    </row>
    <row r="41" spans="2:11" s="1" customFormat="1" ht="15" customHeight="1">
      <c r="B41" s="291"/>
      <c r="C41" s="292"/>
      <c r="D41" s="290"/>
      <c r="E41" s="293" t="s">
        <v>142</v>
      </c>
      <c r="F41" s="290"/>
      <c r="G41" s="290" t="s">
        <v>1442</v>
      </c>
      <c r="H41" s="290"/>
      <c r="I41" s="290"/>
      <c r="J41" s="290"/>
      <c r="K41" s="288"/>
    </row>
    <row r="42" spans="2:11" s="1" customFormat="1" ht="15" customHeight="1">
      <c r="B42" s="291"/>
      <c r="C42" s="292"/>
      <c r="D42" s="290"/>
      <c r="E42" s="293" t="s">
        <v>1443</v>
      </c>
      <c r="F42" s="290"/>
      <c r="G42" s="290" t="s">
        <v>1444</v>
      </c>
      <c r="H42" s="290"/>
      <c r="I42" s="290"/>
      <c r="J42" s="290"/>
      <c r="K42" s="288"/>
    </row>
    <row r="43" spans="2:11" s="1" customFormat="1" ht="15" customHeight="1">
      <c r="B43" s="291"/>
      <c r="C43" s="292"/>
      <c r="D43" s="290"/>
      <c r="E43" s="293"/>
      <c r="F43" s="290"/>
      <c r="G43" s="290" t="s">
        <v>1445</v>
      </c>
      <c r="H43" s="290"/>
      <c r="I43" s="290"/>
      <c r="J43" s="290"/>
      <c r="K43" s="288"/>
    </row>
    <row r="44" spans="2:11" s="1" customFormat="1" ht="15" customHeight="1">
      <c r="B44" s="291"/>
      <c r="C44" s="292"/>
      <c r="D44" s="290"/>
      <c r="E44" s="293" t="s">
        <v>1446</v>
      </c>
      <c r="F44" s="290"/>
      <c r="G44" s="290" t="s">
        <v>1447</v>
      </c>
      <c r="H44" s="290"/>
      <c r="I44" s="290"/>
      <c r="J44" s="290"/>
      <c r="K44" s="288"/>
    </row>
    <row r="45" spans="2:11" s="1" customFormat="1" ht="15" customHeight="1">
      <c r="B45" s="291"/>
      <c r="C45" s="292"/>
      <c r="D45" s="290"/>
      <c r="E45" s="293" t="s">
        <v>144</v>
      </c>
      <c r="F45" s="290"/>
      <c r="G45" s="290" t="s">
        <v>1448</v>
      </c>
      <c r="H45" s="290"/>
      <c r="I45" s="290"/>
      <c r="J45" s="290"/>
      <c r="K45" s="288"/>
    </row>
    <row r="46" spans="2:11" s="1" customFormat="1" ht="12.75" customHeight="1">
      <c r="B46" s="291"/>
      <c r="C46" s="292"/>
      <c r="D46" s="290"/>
      <c r="E46" s="290"/>
      <c r="F46" s="290"/>
      <c r="G46" s="290"/>
      <c r="H46" s="290"/>
      <c r="I46" s="290"/>
      <c r="J46" s="290"/>
      <c r="K46" s="288"/>
    </row>
    <row r="47" spans="2:11" s="1" customFormat="1" ht="15" customHeight="1">
      <c r="B47" s="291"/>
      <c r="C47" s="292"/>
      <c r="D47" s="290" t="s">
        <v>1449</v>
      </c>
      <c r="E47" s="290"/>
      <c r="F47" s="290"/>
      <c r="G47" s="290"/>
      <c r="H47" s="290"/>
      <c r="I47" s="290"/>
      <c r="J47" s="290"/>
      <c r="K47" s="288"/>
    </row>
    <row r="48" spans="2:11" s="1" customFormat="1" ht="15" customHeight="1">
      <c r="B48" s="291"/>
      <c r="C48" s="292"/>
      <c r="D48" s="292"/>
      <c r="E48" s="290" t="s">
        <v>1450</v>
      </c>
      <c r="F48" s="290"/>
      <c r="G48" s="290"/>
      <c r="H48" s="290"/>
      <c r="I48" s="290"/>
      <c r="J48" s="290"/>
      <c r="K48" s="288"/>
    </row>
    <row r="49" spans="2:11" s="1" customFormat="1" ht="15" customHeight="1">
      <c r="B49" s="291"/>
      <c r="C49" s="292"/>
      <c r="D49" s="292"/>
      <c r="E49" s="290" t="s">
        <v>1451</v>
      </c>
      <c r="F49" s="290"/>
      <c r="G49" s="290"/>
      <c r="H49" s="290"/>
      <c r="I49" s="290"/>
      <c r="J49" s="290"/>
      <c r="K49" s="288"/>
    </row>
    <row r="50" spans="2:11" s="1" customFormat="1" ht="15" customHeight="1">
      <c r="B50" s="291"/>
      <c r="C50" s="292"/>
      <c r="D50" s="292"/>
      <c r="E50" s="290" t="s">
        <v>1452</v>
      </c>
      <c r="F50" s="290"/>
      <c r="G50" s="290"/>
      <c r="H50" s="290"/>
      <c r="I50" s="290"/>
      <c r="J50" s="290"/>
      <c r="K50" s="288"/>
    </row>
    <row r="51" spans="2:11" s="1" customFormat="1" ht="15" customHeight="1">
      <c r="B51" s="291"/>
      <c r="C51" s="292"/>
      <c r="D51" s="290" t="s">
        <v>1453</v>
      </c>
      <c r="E51" s="290"/>
      <c r="F51" s="290"/>
      <c r="G51" s="290"/>
      <c r="H51" s="290"/>
      <c r="I51" s="290"/>
      <c r="J51" s="290"/>
      <c r="K51" s="288"/>
    </row>
    <row r="52" spans="2:11" s="1" customFormat="1" ht="25.5" customHeight="1">
      <c r="B52" s="286"/>
      <c r="C52" s="287" t="s">
        <v>1454</v>
      </c>
      <c r="D52" s="287"/>
      <c r="E52" s="287"/>
      <c r="F52" s="287"/>
      <c r="G52" s="287"/>
      <c r="H52" s="287"/>
      <c r="I52" s="287"/>
      <c r="J52" s="287"/>
      <c r="K52" s="288"/>
    </row>
    <row r="53" spans="2:11" s="1" customFormat="1" ht="5.25" customHeight="1">
      <c r="B53" s="286"/>
      <c r="C53" s="289"/>
      <c r="D53" s="289"/>
      <c r="E53" s="289"/>
      <c r="F53" s="289"/>
      <c r="G53" s="289"/>
      <c r="H53" s="289"/>
      <c r="I53" s="289"/>
      <c r="J53" s="289"/>
      <c r="K53" s="288"/>
    </row>
    <row r="54" spans="2:11" s="1" customFormat="1" ht="15" customHeight="1">
      <c r="B54" s="286"/>
      <c r="C54" s="290" t="s">
        <v>1455</v>
      </c>
      <c r="D54" s="290"/>
      <c r="E54" s="290"/>
      <c r="F54" s="290"/>
      <c r="G54" s="290"/>
      <c r="H54" s="290"/>
      <c r="I54" s="290"/>
      <c r="J54" s="290"/>
      <c r="K54" s="288"/>
    </row>
    <row r="55" spans="2:11" s="1" customFormat="1" ht="15" customHeight="1">
      <c r="B55" s="286"/>
      <c r="C55" s="290" t="s">
        <v>1456</v>
      </c>
      <c r="D55" s="290"/>
      <c r="E55" s="290"/>
      <c r="F55" s="290"/>
      <c r="G55" s="290"/>
      <c r="H55" s="290"/>
      <c r="I55" s="290"/>
      <c r="J55" s="290"/>
      <c r="K55" s="288"/>
    </row>
    <row r="56" spans="2:11" s="1" customFormat="1" ht="12.75" customHeight="1">
      <c r="B56" s="286"/>
      <c r="C56" s="290"/>
      <c r="D56" s="290"/>
      <c r="E56" s="290"/>
      <c r="F56" s="290"/>
      <c r="G56" s="290"/>
      <c r="H56" s="290"/>
      <c r="I56" s="290"/>
      <c r="J56" s="290"/>
      <c r="K56" s="288"/>
    </row>
    <row r="57" spans="2:11" s="1" customFormat="1" ht="15" customHeight="1">
      <c r="B57" s="286"/>
      <c r="C57" s="290" t="s">
        <v>1457</v>
      </c>
      <c r="D57" s="290"/>
      <c r="E57" s="290"/>
      <c r="F57" s="290"/>
      <c r="G57" s="290"/>
      <c r="H57" s="290"/>
      <c r="I57" s="290"/>
      <c r="J57" s="290"/>
      <c r="K57" s="288"/>
    </row>
    <row r="58" spans="2:11" s="1" customFormat="1" ht="15" customHeight="1">
      <c r="B58" s="286"/>
      <c r="C58" s="292"/>
      <c r="D58" s="290" t="s">
        <v>1458</v>
      </c>
      <c r="E58" s="290"/>
      <c r="F58" s="290"/>
      <c r="G58" s="290"/>
      <c r="H58" s="290"/>
      <c r="I58" s="290"/>
      <c r="J58" s="290"/>
      <c r="K58" s="288"/>
    </row>
    <row r="59" spans="2:11" s="1" customFormat="1" ht="15" customHeight="1">
      <c r="B59" s="286"/>
      <c r="C59" s="292"/>
      <c r="D59" s="290" t="s">
        <v>1459</v>
      </c>
      <c r="E59" s="290"/>
      <c r="F59" s="290"/>
      <c r="G59" s="290"/>
      <c r="H59" s="290"/>
      <c r="I59" s="290"/>
      <c r="J59" s="290"/>
      <c r="K59" s="288"/>
    </row>
    <row r="60" spans="2:11" s="1" customFormat="1" ht="15" customHeight="1">
      <c r="B60" s="286"/>
      <c r="C60" s="292"/>
      <c r="D60" s="290" t="s">
        <v>1460</v>
      </c>
      <c r="E60" s="290"/>
      <c r="F60" s="290"/>
      <c r="G60" s="290"/>
      <c r="H60" s="290"/>
      <c r="I60" s="290"/>
      <c r="J60" s="290"/>
      <c r="K60" s="288"/>
    </row>
    <row r="61" spans="2:11" s="1" customFormat="1" ht="15" customHeight="1">
      <c r="B61" s="286"/>
      <c r="C61" s="292"/>
      <c r="D61" s="290" t="s">
        <v>1461</v>
      </c>
      <c r="E61" s="290"/>
      <c r="F61" s="290"/>
      <c r="G61" s="290"/>
      <c r="H61" s="290"/>
      <c r="I61" s="290"/>
      <c r="J61" s="290"/>
      <c r="K61" s="288"/>
    </row>
    <row r="62" spans="2:11" s="1" customFormat="1" ht="15" customHeight="1">
      <c r="B62" s="286"/>
      <c r="C62" s="292"/>
      <c r="D62" s="295" t="s">
        <v>1462</v>
      </c>
      <c r="E62" s="295"/>
      <c r="F62" s="295"/>
      <c r="G62" s="295"/>
      <c r="H62" s="295"/>
      <c r="I62" s="295"/>
      <c r="J62" s="295"/>
      <c r="K62" s="288"/>
    </row>
    <row r="63" spans="2:11" s="1" customFormat="1" ht="15" customHeight="1">
      <c r="B63" s="286"/>
      <c r="C63" s="292"/>
      <c r="D63" s="290" t="s">
        <v>1463</v>
      </c>
      <c r="E63" s="290"/>
      <c r="F63" s="290"/>
      <c r="G63" s="290"/>
      <c r="H63" s="290"/>
      <c r="I63" s="290"/>
      <c r="J63" s="290"/>
      <c r="K63" s="288"/>
    </row>
    <row r="64" spans="2:11" s="1" customFormat="1" ht="12.75" customHeight="1">
      <c r="B64" s="286"/>
      <c r="C64" s="292"/>
      <c r="D64" s="292"/>
      <c r="E64" s="296"/>
      <c r="F64" s="292"/>
      <c r="G64" s="292"/>
      <c r="H64" s="292"/>
      <c r="I64" s="292"/>
      <c r="J64" s="292"/>
      <c r="K64" s="288"/>
    </row>
    <row r="65" spans="2:11" s="1" customFormat="1" ht="15" customHeight="1">
      <c r="B65" s="286"/>
      <c r="C65" s="292"/>
      <c r="D65" s="290" t="s">
        <v>1464</v>
      </c>
      <c r="E65" s="290"/>
      <c r="F65" s="290"/>
      <c r="G65" s="290"/>
      <c r="H65" s="290"/>
      <c r="I65" s="290"/>
      <c r="J65" s="290"/>
      <c r="K65" s="288"/>
    </row>
    <row r="66" spans="2:11" s="1" customFormat="1" ht="15" customHeight="1">
      <c r="B66" s="286"/>
      <c r="C66" s="292"/>
      <c r="D66" s="295" t="s">
        <v>1465</v>
      </c>
      <c r="E66" s="295"/>
      <c r="F66" s="295"/>
      <c r="G66" s="295"/>
      <c r="H66" s="295"/>
      <c r="I66" s="295"/>
      <c r="J66" s="295"/>
      <c r="K66" s="288"/>
    </row>
    <row r="67" spans="2:11" s="1" customFormat="1" ht="15" customHeight="1">
      <c r="B67" s="286"/>
      <c r="C67" s="292"/>
      <c r="D67" s="290" t="s">
        <v>1466</v>
      </c>
      <c r="E67" s="290"/>
      <c r="F67" s="290"/>
      <c r="G67" s="290"/>
      <c r="H67" s="290"/>
      <c r="I67" s="290"/>
      <c r="J67" s="290"/>
      <c r="K67" s="288"/>
    </row>
    <row r="68" spans="2:11" s="1" customFormat="1" ht="15" customHeight="1">
      <c r="B68" s="286"/>
      <c r="C68" s="292"/>
      <c r="D68" s="290" t="s">
        <v>1467</v>
      </c>
      <c r="E68" s="290"/>
      <c r="F68" s="290"/>
      <c r="G68" s="290"/>
      <c r="H68" s="290"/>
      <c r="I68" s="290"/>
      <c r="J68" s="290"/>
      <c r="K68" s="288"/>
    </row>
    <row r="69" spans="2:11" s="1" customFormat="1" ht="15" customHeight="1">
      <c r="B69" s="286"/>
      <c r="C69" s="292"/>
      <c r="D69" s="290" t="s">
        <v>1468</v>
      </c>
      <c r="E69" s="290"/>
      <c r="F69" s="290"/>
      <c r="G69" s="290"/>
      <c r="H69" s="290"/>
      <c r="I69" s="290"/>
      <c r="J69" s="290"/>
      <c r="K69" s="288"/>
    </row>
    <row r="70" spans="2:11" s="1" customFormat="1" ht="15" customHeight="1">
      <c r="B70" s="286"/>
      <c r="C70" s="292"/>
      <c r="D70" s="290" t="s">
        <v>1469</v>
      </c>
      <c r="E70" s="290"/>
      <c r="F70" s="290"/>
      <c r="G70" s="290"/>
      <c r="H70" s="290"/>
      <c r="I70" s="290"/>
      <c r="J70" s="290"/>
      <c r="K70" s="288"/>
    </row>
    <row r="71" spans="2:11" s="1" customFormat="1" ht="12.75" customHeight="1">
      <c r="B71" s="297"/>
      <c r="C71" s="298"/>
      <c r="D71" s="298"/>
      <c r="E71" s="298"/>
      <c r="F71" s="298"/>
      <c r="G71" s="298"/>
      <c r="H71" s="298"/>
      <c r="I71" s="298"/>
      <c r="J71" s="298"/>
      <c r="K71" s="299"/>
    </row>
    <row r="72" spans="2:11" s="1" customFormat="1" ht="18.75" customHeight="1">
      <c r="B72" s="300"/>
      <c r="C72" s="300"/>
      <c r="D72" s="300"/>
      <c r="E72" s="300"/>
      <c r="F72" s="300"/>
      <c r="G72" s="300"/>
      <c r="H72" s="300"/>
      <c r="I72" s="300"/>
      <c r="J72" s="300"/>
      <c r="K72" s="301"/>
    </row>
    <row r="73" spans="2:11" s="1" customFormat="1" ht="18.75" customHeight="1">
      <c r="B73" s="301"/>
      <c r="C73" s="301"/>
      <c r="D73" s="301"/>
      <c r="E73" s="301"/>
      <c r="F73" s="301"/>
      <c r="G73" s="301"/>
      <c r="H73" s="301"/>
      <c r="I73" s="301"/>
      <c r="J73" s="301"/>
      <c r="K73" s="301"/>
    </row>
    <row r="74" spans="2:11" s="1" customFormat="1" ht="7.5" customHeight="1">
      <c r="B74" s="302"/>
      <c r="C74" s="303"/>
      <c r="D74" s="303"/>
      <c r="E74" s="303"/>
      <c r="F74" s="303"/>
      <c r="G74" s="303"/>
      <c r="H74" s="303"/>
      <c r="I74" s="303"/>
      <c r="J74" s="303"/>
      <c r="K74" s="304"/>
    </row>
    <row r="75" spans="2:11" s="1" customFormat="1" ht="45" customHeight="1">
      <c r="B75" s="305"/>
      <c r="C75" s="306" t="s">
        <v>1470</v>
      </c>
      <c r="D75" s="306"/>
      <c r="E75" s="306"/>
      <c r="F75" s="306"/>
      <c r="G75" s="306"/>
      <c r="H75" s="306"/>
      <c r="I75" s="306"/>
      <c r="J75" s="306"/>
      <c r="K75" s="307"/>
    </row>
    <row r="76" spans="2:11" s="1" customFormat="1" ht="17.25" customHeight="1">
      <c r="B76" s="305"/>
      <c r="C76" s="308" t="s">
        <v>1471</v>
      </c>
      <c r="D76" s="308"/>
      <c r="E76" s="308"/>
      <c r="F76" s="308" t="s">
        <v>1472</v>
      </c>
      <c r="G76" s="309"/>
      <c r="H76" s="308" t="s">
        <v>56</v>
      </c>
      <c r="I76" s="308" t="s">
        <v>59</v>
      </c>
      <c r="J76" s="308" t="s">
        <v>1473</v>
      </c>
      <c r="K76" s="307"/>
    </row>
    <row r="77" spans="2:11" s="1" customFormat="1" ht="17.25" customHeight="1">
      <c r="B77" s="305"/>
      <c r="C77" s="310" t="s">
        <v>1474</v>
      </c>
      <c r="D77" s="310"/>
      <c r="E77" s="310"/>
      <c r="F77" s="311" t="s">
        <v>1475</v>
      </c>
      <c r="G77" s="312"/>
      <c r="H77" s="310"/>
      <c r="I77" s="310"/>
      <c r="J77" s="310" t="s">
        <v>1476</v>
      </c>
      <c r="K77" s="307"/>
    </row>
    <row r="78" spans="2:11" s="1" customFormat="1" ht="5.25" customHeight="1">
      <c r="B78" s="305"/>
      <c r="C78" s="313"/>
      <c r="D78" s="313"/>
      <c r="E78" s="313"/>
      <c r="F78" s="313"/>
      <c r="G78" s="314"/>
      <c r="H78" s="313"/>
      <c r="I78" s="313"/>
      <c r="J78" s="313"/>
      <c r="K78" s="307"/>
    </row>
    <row r="79" spans="2:11" s="1" customFormat="1" ht="15" customHeight="1">
      <c r="B79" s="305"/>
      <c r="C79" s="293" t="s">
        <v>55</v>
      </c>
      <c r="D79" s="315"/>
      <c r="E79" s="315"/>
      <c r="F79" s="316" t="s">
        <v>1477</v>
      </c>
      <c r="G79" s="317"/>
      <c r="H79" s="293" t="s">
        <v>1478</v>
      </c>
      <c r="I79" s="293" t="s">
        <v>1479</v>
      </c>
      <c r="J79" s="293">
        <v>20</v>
      </c>
      <c r="K79" s="307"/>
    </row>
    <row r="80" spans="2:11" s="1" customFormat="1" ht="15" customHeight="1">
      <c r="B80" s="305"/>
      <c r="C80" s="293" t="s">
        <v>1480</v>
      </c>
      <c r="D80" s="293"/>
      <c r="E80" s="293"/>
      <c r="F80" s="316" t="s">
        <v>1477</v>
      </c>
      <c r="G80" s="317"/>
      <c r="H80" s="293" t="s">
        <v>1481</v>
      </c>
      <c r="I80" s="293" t="s">
        <v>1479</v>
      </c>
      <c r="J80" s="293">
        <v>120</v>
      </c>
      <c r="K80" s="307"/>
    </row>
    <row r="81" spans="2:11" s="1" customFormat="1" ht="15" customHeight="1">
      <c r="B81" s="318"/>
      <c r="C81" s="293" t="s">
        <v>1482</v>
      </c>
      <c r="D81" s="293"/>
      <c r="E81" s="293"/>
      <c r="F81" s="316" t="s">
        <v>1483</v>
      </c>
      <c r="G81" s="317"/>
      <c r="H81" s="293" t="s">
        <v>1484</v>
      </c>
      <c r="I81" s="293" t="s">
        <v>1479</v>
      </c>
      <c r="J81" s="293">
        <v>50</v>
      </c>
      <c r="K81" s="307"/>
    </row>
    <row r="82" spans="2:11" s="1" customFormat="1" ht="15" customHeight="1">
      <c r="B82" s="318"/>
      <c r="C82" s="293" t="s">
        <v>1485</v>
      </c>
      <c r="D82" s="293"/>
      <c r="E82" s="293"/>
      <c r="F82" s="316" t="s">
        <v>1477</v>
      </c>
      <c r="G82" s="317"/>
      <c r="H82" s="293" t="s">
        <v>1486</v>
      </c>
      <c r="I82" s="293" t="s">
        <v>1487</v>
      </c>
      <c r="J82" s="293"/>
      <c r="K82" s="307"/>
    </row>
    <row r="83" spans="2:11" s="1" customFormat="1" ht="15" customHeight="1">
      <c r="B83" s="318"/>
      <c r="C83" s="319" t="s">
        <v>1488</v>
      </c>
      <c r="D83" s="319"/>
      <c r="E83" s="319"/>
      <c r="F83" s="320" t="s">
        <v>1483</v>
      </c>
      <c r="G83" s="319"/>
      <c r="H83" s="319" t="s">
        <v>1489</v>
      </c>
      <c r="I83" s="319" t="s">
        <v>1479</v>
      </c>
      <c r="J83" s="319">
        <v>15</v>
      </c>
      <c r="K83" s="307"/>
    </row>
    <row r="84" spans="2:11" s="1" customFormat="1" ht="15" customHeight="1">
      <c r="B84" s="318"/>
      <c r="C84" s="319" t="s">
        <v>1490</v>
      </c>
      <c r="D84" s="319"/>
      <c r="E84" s="319"/>
      <c r="F84" s="320" t="s">
        <v>1483</v>
      </c>
      <c r="G84" s="319"/>
      <c r="H84" s="319" t="s">
        <v>1491</v>
      </c>
      <c r="I84" s="319" t="s">
        <v>1479</v>
      </c>
      <c r="J84" s="319">
        <v>15</v>
      </c>
      <c r="K84" s="307"/>
    </row>
    <row r="85" spans="2:11" s="1" customFormat="1" ht="15" customHeight="1">
      <c r="B85" s="318"/>
      <c r="C85" s="319" t="s">
        <v>1492</v>
      </c>
      <c r="D85" s="319"/>
      <c r="E85" s="319"/>
      <c r="F85" s="320" t="s">
        <v>1483</v>
      </c>
      <c r="G85" s="319"/>
      <c r="H85" s="319" t="s">
        <v>1493</v>
      </c>
      <c r="I85" s="319" t="s">
        <v>1479</v>
      </c>
      <c r="J85" s="319">
        <v>20</v>
      </c>
      <c r="K85" s="307"/>
    </row>
    <row r="86" spans="2:11" s="1" customFormat="1" ht="15" customHeight="1">
      <c r="B86" s="318"/>
      <c r="C86" s="319" t="s">
        <v>1494</v>
      </c>
      <c r="D86" s="319"/>
      <c r="E86" s="319"/>
      <c r="F86" s="320" t="s">
        <v>1483</v>
      </c>
      <c r="G86" s="319"/>
      <c r="H86" s="319" t="s">
        <v>1495</v>
      </c>
      <c r="I86" s="319" t="s">
        <v>1479</v>
      </c>
      <c r="J86" s="319">
        <v>20</v>
      </c>
      <c r="K86" s="307"/>
    </row>
    <row r="87" spans="2:11" s="1" customFormat="1" ht="15" customHeight="1">
      <c r="B87" s="318"/>
      <c r="C87" s="293" t="s">
        <v>1496</v>
      </c>
      <c r="D87" s="293"/>
      <c r="E87" s="293"/>
      <c r="F87" s="316" t="s">
        <v>1483</v>
      </c>
      <c r="G87" s="317"/>
      <c r="H87" s="293" t="s">
        <v>1497</v>
      </c>
      <c r="I87" s="293" t="s">
        <v>1479</v>
      </c>
      <c r="J87" s="293">
        <v>50</v>
      </c>
      <c r="K87" s="307"/>
    </row>
    <row r="88" spans="2:11" s="1" customFormat="1" ht="15" customHeight="1">
      <c r="B88" s="318"/>
      <c r="C88" s="293" t="s">
        <v>1498</v>
      </c>
      <c r="D88" s="293"/>
      <c r="E88" s="293"/>
      <c r="F88" s="316" t="s">
        <v>1483</v>
      </c>
      <c r="G88" s="317"/>
      <c r="H88" s="293" t="s">
        <v>1499</v>
      </c>
      <c r="I88" s="293" t="s">
        <v>1479</v>
      </c>
      <c r="J88" s="293">
        <v>20</v>
      </c>
      <c r="K88" s="307"/>
    </row>
    <row r="89" spans="2:11" s="1" customFormat="1" ht="15" customHeight="1">
      <c r="B89" s="318"/>
      <c r="C89" s="293" t="s">
        <v>1500</v>
      </c>
      <c r="D89" s="293"/>
      <c r="E89" s="293"/>
      <c r="F89" s="316" t="s">
        <v>1483</v>
      </c>
      <c r="G89" s="317"/>
      <c r="H89" s="293" t="s">
        <v>1501</v>
      </c>
      <c r="I89" s="293" t="s">
        <v>1479</v>
      </c>
      <c r="J89" s="293">
        <v>20</v>
      </c>
      <c r="K89" s="307"/>
    </row>
    <row r="90" spans="2:11" s="1" customFormat="1" ht="15" customHeight="1">
      <c r="B90" s="318"/>
      <c r="C90" s="293" t="s">
        <v>1502</v>
      </c>
      <c r="D90" s="293"/>
      <c r="E90" s="293"/>
      <c r="F90" s="316" t="s">
        <v>1483</v>
      </c>
      <c r="G90" s="317"/>
      <c r="H90" s="293" t="s">
        <v>1503</v>
      </c>
      <c r="I90" s="293" t="s">
        <v>1479</v>
      </c>
      <c r="J90" s="293">
        <v>50</v>
      </c>
      <c r="K90" s="307"/>
    </row>
    <row r="91" spans="2:11" s="1" customFormat="1" ht="15" customHeight="1">
      <c r="B91" s="318"/>
      <c r="C91" s="293" t="s">
        <v>1504</v>
      </c>
      <c r="D91" s="293"/>
      <c r="E91" s="293"/>
      <c r="F91" s="316" t="s">
        <v>1483</v>
      </c>
      <c r="G91" s="317"/>
      <c r="H91" s="293" t="s">
        <v>1504</v>
      </c>
      <c r="I91" s="293" t="s">
        <v>1479</v>
      </c>
      <c r="J91" s="293">
        <v>50</v>
      </c>
      <c r="K91" s="307"/>
    </row>
    <row r="92" spans="2:11" s="1" customFormat="1" ht="15" customHeight="1">
      <c r="B92" s="318"/>
      <c r="C92" s="293" t="s">
        <v>1505</v>
      </c>
      <c r="D92" s="293"/>
      <c r="E92" s="293"/>
      <c r="F92" s="316" t="s">
        <v>1483</v>
      </c>
      <c r="G92" s="317"/>
      <c r="H92" s="293" t="s">
        <v>1506</v>
      </c>
      <c r="I92" s="293" t="s">
        <v>1479</v>
      </c>
      <c r="J92" s="293">
        <v>255</v>
      </c>
      <c r="K92" s="307"/>
    </row>
    <row r="93" spans="2:11" s="1" customFormat="1" ht="15" customHeight="1">
      <c r="B93" s="318"/>
      <c r="C93" s="293" t="s">
        <v>1507</v>
      </c>
      <c r="D93" s="293"/>
      <c r="E93" s="293"/>
      <c r="F93" s="316" t="s">
        <v>1477</v>
      </c>
      <c r="G93" s="317"/>
      <c r="H93" s="293" t="s">
        <v>1508</v>
      </c>
      <c r="I93" s="293" t="s">
        <v>1509</v>
      </c>
      <c r="J93" s="293"/>
      <c r="K93" s="307"/>
    </row>
    <row r="94" spans="2:11" s="1" customFormat="1" ht="15" customHeight="1">
      <c r="B94" s="318"/>
      <c r="C94" s="293" t="s">
        <v>1510</v>
      </c>
      <c r="D94" s="293"/>
      <c r="E94" s="293"/>
      <c r="F94" s="316" t="s">
        <v>1477</v>
      </c>
      <c r="G94" s="317"/>
      <c r="H94" s="293" t="s">
        <v>1511</v>
      </c>
      <c r="I94" s="293" t="s">
        <v>1512</v>
      </c>
      <c r="J94" s="293"/>
      <c r="K94" s="307"/>
    </row>
    <row r="95" spans="2:11" s="1" customFormat="1" ht="15" customHeight="1">
      <c r="B95" s="318"/>
      <c r="C95" s="293" t="s">
        <v>1513</v>
      </c>
      <c r="D95" s="293"/>
      <c r="E95" s="293"/>
      <c r="F95" s="316" t="s">
        <v>1477</v>
      </c>
      <c r="G95" s="317"/>
      <c r="H95" s="293" t="s">
        <v>1513</v>
      </c>
      <c r="I95" s="293" t="s">
        <v>1512</v>
      </c>
      <c r="J95" s="293"/>
      <c r="K95" s="307"/>
    </row>
    <row r="96" spans="2:11" s="1" customFormat="1" ht="15" customHeight="1">
      <c r="B96" s="318"/>
      <c r="C96" s="293" t="s">
        <v>40</v>
      </c>
      <c r="D96" s="293"/>
      <c r="E96" s="293"/>
      <c r="F96" s="316" t="s">
        <v>1477</v>
      </c>
      <c r="G96" s="317"/>
      <c r="H96" s="293" t="s">
        <v>1514</v>
      </c>
      <c r="I96" s="293" t="s">
        <v>1512</v>
      </c>
      <c r="J96" s="293"/>
      <c r="K96" s="307"/>
    </row>
    <row r="97" spans="2:11" s="1" customFormat="1" ht="15" customHeight="1">
      <c r="B97" s="318"/>
      <c r="C97" s="293" t="s">
        <v>50</v>
      </c>
      <c r="D97" s="293"/>
      <c r="E97" s="293"/>
      <c r="F97" s="316" t="s">
        <v>1477</v>
      </c>
      <c r="G97" s="317"/>
      <c r="H97" s="293" t="s">
        <v>1515</v>
      </c>
      <c r="I97" s="293" t="s">
        <v>1512</v>
      </c>
      <c r="J97" s="293"/>
      <c r="K97" s="307"/>
    </row>
    <row r="98" spans="2:11" s="1" customFormat="1" ht="15" customHeight="1">
      <c r="B98" s="321"/>
      <c r="C98" s="322"/>
      <c r="D98" s="322"/>
      <c r="E98" s="322"/>
      <c r="F98" s="322"/>
      <c r="G98" s="322"/>
      <c r="H98" s="322"/>
      <c r="I98" s="322"/>
      <c r="J98" s="322"/>
      <c r="K98" s="323"/>
    </row>
    <row r="99" spans="2:11" s="1" customFormat="1" ht="18.75" customHeight="1">
      <c r="B99" s="324"/>
      <c r="C99" s="325"/>
      <c r="D99" s="325"/>
      <c r="E99" s="325"/>
      <c r="F99" s="325"/>
      <c r="G99" s="325"/>
      <c r="H99" s="325"/>
      <c r="I99" s="325"/>
      <c r="J99" s="325"/>
      <c r="K99" s="324"/>
    </row>
    <row r="100" spans="2:11" s="1" customFormat="1" ht="18.75" customHeight="1">
      <c r="B100" s="301"/>
      <c r="C100" s="301"/>
      <c r="D100" s="301"/>
      <c r="E100" s="301"/>
      <c r="F100" s="301"/>
      <c r="G100" s="301"/>
      <c r="H100" s="301"/>
      <c r="I100" s="301"/>
      <c r="J100" s="301"/>
      <c r="K100" s="301"/>
    </row>
    <row r="101" spans="2:11" s="1" customFormat="1" ht="7.5" customHeight="1">
      <c r="B101" s="302"/>
      <c r="C101" s="303"/>
      <c r="D101" s="303"/>
      <c r="E101" s="303"/>
      <c r="F101" s="303"/>
      <c r="G101" s="303"/>
      <c r="H101" s="303"/>
      <c r="I101" s="303"/>
      <c r="J101" s="303"/>
      <c r="K101" s="304"/>
    </row>
    <row r="102" spans="2:11" s="1" customFormat="1" ht="45" customHeight="1">
      <c r="B102" s="305"/>
      <c r="C102" s="306" t="s">
        <v>1516</v>
      </c>
      <c r="D102" s="306"/>
      <c r="E102" s="306"/>
      <c r="F102" s="306"/>
      <c r="G102" s="306"/>
      <c r="H102" s="306"/>
      <c r="I102" s="306"/>
      <c r="J102" s="306"/>
      <c r="K102" s="307"/>
    </row>
    <row r="103" spans="2:11" s="1" customFormat="1" ht="17.25" customHeight="1">
      <c r="B103" s="305"/>
      <c r="C103" s="308" t="s">
        <v>1471</v>
      </c>
      <c r="D103" s="308"/>
      <c r="E103" s="308"/>
      <c r="F103" s="308" t="s">
        <v>1472</v>
      </c>
      <c r="G103" s="309"/>
      <c r="H103" s="308" t="s">
        <v>56</v>
      </c>
      <c r="I103" s="308" t="s">
        <v>59</v>
      </c>
      <c r="J103" s="308" t="s">
        <v>1473</v>
      </c>
      <c r="K103" s="307"/>
    </row>
    <row r="104" spans="2:11" s="1" customFormat="1" ht="17.25" customHeight="1">
      <c r="B104" s="305"/>
      <c r="C104" s="310" t="s">
        <v>1474</v>
      </c>
      <c r="D104" s="310"/>
      <c r="E104" s="310"/>
      <c r="F104" s="311" t="s">
        <v>1475</v>
      </c>
      <c r="G104" s="312"/>
      <c r="H104" s="310"/>
      <c r="I104" s="310"/>
      <c r="J104" s="310" t="s">
        <v>1476</v>
      </c>
      <c r="K104" s="307"/>
    </row>
    <row r="105" spans="2:11" s="1" customFormat="1" ht="5.25" customHeight="1">
      <c r="B105" s="305"/>
      <c r="C105" s="308"/>
      <c r="D105" s="308"/>
      <c r="E105" s="308"/>
      <c r="F105" s="308"/>
      <c r="G105" s="326"/>
      <c r="H105" s="308"/>
      <c r="I105" s="308"/>
      <c r="J105" s="308"/>
      <c r="K105" s="307"/>
    </row>
    <row r="106" spans="2:11" s="1" customFormat="1" ht="15" customHeight="1">
      <c r="B106" s="305"/>
      <c r="C106" s="293" t="s">
        <v>55</v>
      </c>
      <c r="D106" s="315"/>
      <c r="E106" s="315"/>
      <c r="F106" s="316" t="s">
        <v>1477</v>
      </c>
      <c r="G106" s="293"/>
      <c r="H106" s="293" t="s">
        <v>1517</v>
      </c>
      <c r="I106" s="293" t="s">
        <v>1479</v>
      </c>
      <c r="J106" s="293">
        <v>20</v>
      </c>
      <c r="K106" s="307"/>
    </row>
    <row r="107" spans="2:11" s="1" customFormat="1" ht="15" customHeight="1">
      <c r="B107" s="305"/>
      <c r="C107" s="293" t="s">
        <v>1480</v>
      </c>
      <c r="D107" s="293"/>
      <c r="E107" s="293"/>
      <c r="F107" s="316" t="s">
        <v>1477</v>
      </c>
      <c r="G107" s="293"/>
      <c r="H107" s="293" t="s">
        <v>1517</v>
      </c>
      <c r="I107" s="293" t="s">
        <v>1479</v>
      </c>
      <c r="J107" s="293">
        <v>120</v>
      </c>
      <c r="K107" s="307"/>
    </row>
    <row r="108" spans="2:11" s="1" customFormat="1" ht="15" customHeight="1">
      <c r="B108" s="318"/>
      <c r="C108" s="293" t="s">
        <v>1482</v>
      </c>
      <c r="D108" s="293"/>
      <c r="E108" s="293"/>
      <c r="F108" s="316" t="s">
        <v>1483</v>
      </c>
      <c r="G108" s="293"/>
      <c r="H108" s="293" t="s">
        <v>1517</v>
      </c>
      <c r="I108" s="293" t="s">
        <v>1479</v>
      </c>
      <c r="J108" s="293">
        <v>50</v>
      </c>
      <c r="K108" s="307"/>
    </row>
    <row r="109" spans="2:11" s="1" customFormat="1" ht="15" customHeight="1">
      <c r="B109" s="318"/>
      <c r="C109" s="293" t="s">
        <v>1485</v>
      </c>
      <c r="D109" s="293"/>
      <c r="E109" s="293"/>
      <c r="F109" s="316" t="s">
        <v>1477</v>
      </c>
      <c r="G109" s="293"/>
      <c r="H109" s="293" t="s">
        <v>1517</v>
      </c>
      <c r="I109" s="293" t="s">
        <v>1487</v>
      </c>
      <c r="J109" s="293"/>
      <c r="K109" s="307"/>
    </row>
    <row r="110" spans="2:11" s="1" customFormat="1" ht="15" customHeight="1">
      <c r="B110" s="318"/>
      <c r="C110" s="293" t="s">
        <v>1496</v>
      </c>
      <c r="D110" s="293"/>
      <c r="E110" s="293"/>
      <c r="F110" s="316" t="s">
        <v>1483</v>
      </c>
      <c r="G110" s="293"/>
      <c r="H110" s="293" t="s">
        <v>1517</v>
      </c>
      <c r="I110" s="293" t="s">
        <v>1479</v>
      </c>
      <c r="J110" s="293">
        <v>50</v>
      </c>
      <c r="K110" s="307"/>
    </row>
    <row r="111" spans="2:11" s="1" customFormat="1" ht="15" customHeight="1">
      <c r="B111" s="318"/>
      <c r="C111" s="293" t="s">
        <v>1504</v>
      </c>
      <c r="D111" s="293"/>
      <c r="E111" s="293"/>
      <c r="F111" s="316" t="s">
        <v>1483</v>
      </c>
      <c r="G111" s="293"/>
      <c r="H111" s="293" t="s">
        <v>1517</v>
      </c>
      <c r="I111" s="293" t="s">
        <v>1479</v>
      </c>
      <c r="J111" s="293">
        <v>50</v>
      </c>
      <c r="K111" s="307"/>
    </row>
    <row r="112" spans="2:11" s="1" customFormat="1" ht="15" customHeight="1">
      <c r="B112" s="318"/>
      <c r="C112" s="293" t="s">
        <v>1502</v>
      </c>
      <c r="D112" s="293"/>
      <c r="E112" s="293"/>
      <c r="F112" s="316" t="s">
        <v>1483</v>
      </c>
      <c r="G112" s="293"/>
      <c r="H112" s="293" t="s">
        <v>1517</v>
      </c>
      <c r="I112" s="293" t="s">
        <v>1479</v>
      </c>
      <c r="J112" s="293">
        <v>50</v>
      </c>
      <c r="K112" s="307"/>
    </row>
    <row r="113" spans="2:11" s="1" customFormat="1" ht="15" customHeight="1">
      <c r="B113" s="318"/>
      <c r="C113" s="293" t="s">
        <v>55</v>
      </c>
      <c r="D113" s="293"/>
      <c r="E113" s="293"/>
      <c r="F113" s="316" t="s">
        <v>1477</v>
      </c>
      <c r="G113" s="293"/>
      <c r="H113" s="293" t="s">
        <v>1518</v>
      </c>
      <c r="I113" s="293" t="s">
        <v>1479</v>
      </c>
      <c r="J113" s="293">
        <v>20</v>
      </c>
      <c r="K113" s="307"/>
    </row>
    <row r="114" spans="2:11" s="1" customFormat="1" ht="15" customHeight="1">
      <c r="B114" s="318"/>
      <c r="C114" s="293" t="s">
        <v>1519</v>
      </c>
      <c r="D114" s="293"/>
      <c r="E114" s="293"/>
      <c r="F114" s="316" t="s">
        <v>1477</v>
      </c>
      <c r="G114" s="293"/>
      <c r="H114" s="293" t="s">
        <v>1520</v>
      </c>
      <c r="I114" s="293" t="s">
        <v>1479</v>
      </c>
      <c r="J114" s="293">
        <v>120</v>
      </c>
      <c r="K114" s="307"/>
    </row>
    <row r="115" spans="2:11" s="1" customFormat="1" ht="15" customHeight="1">
      <c r="B115" s="318"/>
      <c r="C115" s="293" t="s">
        <v>40</v>
      </c>
      <c r="D115" s="293"/>
      <c r="E115" s="293"/>
      <c r="F115" s="316" t="s">
        <v>1477</v>
      </c>
      <c r="G115" s="293"/>
      <c r="H115" s="293" t="s">
        <v>1521</v>
      </c>
      <c r="I115" s="293" t="s">
        <v>1512</v>
      </c>
      <c r="J115" s="293"/>
      <c r="K115" s="307"/>
    </row>
    <row r="116" spans="2:11" s="1" customFormat="1" ht="15" customHeight="1">
      <c r="B116" s="318"/>
      <c r="C116" s="293" t="s">
        <v>50</v>
      </c>
      <c r="D116" s="293"/>
      <c r="E116" s="293"/>
      <c r="F116" s="316" t="s">
        <v>1477</v>
      </c>
      <c r="G116" s="293"/>
      <c r="H116" s="293" t="s">
        <v>1522</v>
      </c>
      <c r="I116" s="293" t="s">
        <v>1512</v>
      </c>
      <c r="J116" s="293"/>
      <c r="K116" s="307"/>
    </row>
    <row r="117" spans="2:11" s="1" customFormat="1" ht="15" customHeight="1">
      <c r="B117" s="318"/>
      <c r="C117" s="293" t="s">
        <v>59</v>
      </c>
      <c r="D117" s="293"/>
      <c r="E117" s="293"/>
      <c r="F117" s="316" t="s">
        <v>1477</v>
      </c>
      <c r="G117" s="293"/>
      <c r="H117" s="293" t="s">
        <v>1523</v>
      </c>
      <c r="I117" s="293" t="s">
        <v>1524</v>
      </c>
      <c r="J117" s="293"/>
      <c r="K117" s="307"/>
    </row>
    <row r="118" spans="2:11" s="1" customFormat="1" ht="15" customHeight="1">
      <c r="B118" s="321"/>
      <c r="C118" s="327"/>
      <c r="D118" s="327"/>
      <c r="E118" s="327"/>
      <c r="F118" s="327"/>
      <c r="G118" s="327"/>
      <c r="H118" s="327"/>
      <c r="I118" s="327"/>
      <c r="J118" s="327"/>
      <c r="K118" s="323"/>
    </row>
    <row r="119" spans="2:11" s="1" customFormat="1" ht="18.75" customHeight="1">
      <c r="B119" s="328"/>
      <c r="C119" s="329"/>
      <c r="D119" s="329"/>
      <c r="E119" s="329"/>
      <c r="F119" s="330"/>
      <c r="G119" s="329"/>
      <c r="H119" s="329"/>
      <c r="I119" s="329"/>
      <c r="J119" s="329"/>
      <c r="K119" s="328"/>
    </row>
    <row r="120" spans="2:11" s="1" customFormat="1" ht="18.75" customHeight="1">
      <c r="B120" s="301"/>
      <c r="C120" s="301"/>
      <c r="D120" s="301"/>
      <c r="E120" s="301"/>
      <c r="F120" s="301"/>
      <c r="G120" s="301"/>
      <c r="H120" s="301"/>
      <c r="I120" s="301"/>
      <c r="J120" s="301"/>
      <c r="K120" s="301"/>
    </row>
    <row r="121" spans="2:11" s="1" customFormat="1" ht="7.5" customHeight="1">
      <c r="B121" s="331"/>
      <c r="C121" s="332"/>
      <c r="D121" s="332"/>
      <c r="E121" s="332"/>
      <c r="F121" s="332"/>
      <c r="G121" s="332"/>
      <c r="H121" s="332"/>
      <c r="I121" s="332"/>
      <c r="J121" s="332"/>
      <c r="K121" s="333"/>
    </row>
    <row r="122" spans="2:11" s="1" customFormat="1" ht="45" customHeight="1">
      <c r="B122" s="334"/>
      <c r="C122" s="284" t="s">
        <v>1525</v>
      </c>
      <c r="D122" s="284"/>
      <c r="E122" s="284"/>
      <c r="F122" s="284"/>
      <c r="G122" s="284"/>
      <c r="H122" s="284"/>
      <c r="I122" s="284"/>
      <c r="J122" s="284"/>
      <c r="K122" s="335"/>
    </row>
    <row r="123" spans="2:11" s="1" customFormat="1" ht="17.25" customHeight="1">
      <c r="B123" s="336"/>
      <c r="C123" s="308" t="s">
        <v>1471</v>
      </c>
      <c r="D123" s="308"/>
      <c r="E123" s="308"/>
      <c r="F123" s="308" t="s">
        <v>1472</v>
      </c>
      <c r="G123" s="309"/>
      <c r="H123" s="308" t="s">
        <v>56</v>
      </c>
      <c r="I123" s="308" t="s">
        <v>59</v>
      </c>
      <c r="J123" s="308" t="s">
        <v>1473</v>
      </c>
      <c r="K123" s="337"/>
    </row>
    <row r="124" spans="2:11" s="1" customFormat="1" ht="17.25" customHeight="1">
      <c r="B124" s="336"/>
      <c r="C124" s="310" t="s">
        <v>1474</v>
      </c>
      <c r="D124" s="310"/>
      <c r="E124" s="310"/>
      <c r="F124" s="311" t="s">
        <v>1475</v>
      </c>
      <c r="G124" s="312"/>
      <c r="H124" s="310"/>
      <c r="I124" s="310"/>
      <c r="J124" s="310" t="s">
        <v>1476</v>
      </c>
      <c r="K124" s="337"/>
    </row>
    <row r="125" spans="2:11" s="1" customFormat="1" ht="5.25" customHeight="1">
      <c r="B125" s="338"/>
      <c r="C125" s="313"/>
      <c r="D125" s="313"/>
      <c r="E125" s="313"/>
      <c r="F125" s="313"/>
      <c r="G125" s="339"/>
      <c r="H125" s="313"/>
      <c r="I125" s="313"/>
      <c r="J125" s="313"/>
      <c r="K125" s="340"/>
    </row>
    <row r="126" spans="2:11" s="1" customFormat="1" ht="15" customHeight="1">
      <c r="B126" s="338"/>
      <c r="C126" s="293" t="s">
        <v>1480</v>
      </c>
      <c r="D126" s="315"/>
      <c r="E126" s="315"/>
      <c r="F126" s="316" t="s">
        <v>1477</v>
      </c>
      <c r="G126" s="293"/>
      <c r="H126" s="293" t="s">
        <v>1517</v>
      </c>
      <c r="I126" s="293" t="s">
        <v>1479</v>
      </c>
      <c r="J126" s="293">
        <v>120</v>
      </c>
      <c r="K126" s="341"/>
    </row>
    <row r="127" spans="2:11" s="1" customFormat="1" ht="15" customHeight="1">
      <c r="B127" s="338"/>
      <c r="C127" s="293" t="s">
        <v>1526</v>
      </c>
      <c r="D127" s="293"/>
      <c r="E127" s="293"/>
      <c r="F127" s="316" t="s">
        <v>1477</v>
      </c>
      <c r="G127" s="293"/>
      <c r="H127" s="293" t="s">
        <v>1527</v>
      </c>
      <c r="I127" s="293" t="s">
        <v>1479</v>
      </c>
      <c r="J127" s="293" t="s">
        <v>1528</v>
      </c>
      <c r="K127" s="341"/>
    </row>
    <row r="128" spans="2:11" s="1" customFormat="1" ht="15" customHeight="1">
      <c r="B128" s="338"/>
      <c r="C128" s="293" t="s">
        <v>1425</v>
      </c>
      <c r="D128" s="293"/>
      <c r="E128" s="293"/>
      <c r="F128" s="316" t="s">
        <v>1477</v>
      </c>
      <c r="G128" s="293"/>
      <c r="H128" s="293" t="s">
        <v>1529</v>
      </c>
      <c r="I128" s="293" t="s">
        <v>1479</v>
      </c>
      <c r="J128" s="293" t="s">
        <v>1528</v>
      </c>
      <c r="K128" s="341"/>
    </row>
    <row r="129" spans="2:11" s="1" customFormat="1" ht="15" customHeight="1">
      <c r="B129" s="338"/>
      <c r="C129" s="293" t="s">
        <v>1488</v>
      </c>
      <c r="D129" s="293"/>
      <c r="E129" s="293"/>
      <c r="F129" s="316" t="s">
        <v>1483</v>
      </c>
      <c r="G129" s="293"/>
      <c r="H129" s="293" t="s">
        <v>1489</v>
      </c>
      <c r="I129" s="293" t="s">
        <v>1479</v>
      </c>
      <c r="J129" s="293">
        <v>15</v>
      </c>
      <c r="K129" s="341"/>
    </row>
    <row r="130" spans="2:11" s="1" customFormat="1" ht="15" customHeight="1">
      <c r="B130" s="338"/>
      <c r="C130" s="319" t="s">
        <v>1490</v>
      </c>
      <c r="D130" s="319"/>
      <c r="E130" s="319"/>
      <c r="F130" s="320" t="s">
        <v>1483</v>
      </c>
      <c r="G130" s="319"/>
      <c r="H130" s="319" t="s">
        <v>1491</v>
      </c>
      <c r="I130" s="319" t="s">
        <v>1479</v>
      </c>
      <c r="J130" s="319">
        <v>15</v>
      </c>
      <c r="K130" s="341"/>
    </row>
    <row r="131" spans="2:11" s="1" customFormat="1" ht="15" customHeight="1">
      <c r="B131" s="338"/>
      <c r="C131" s="319" t="s">
        <v>1492</v>
      </c>
      <c r="D131" s="319"/>
      <c r="E131" s="319"/>
      <c r="F131" s="320" t="s">
        <v>1483</v>
      </c>
      <c r="G131" s="319"/>
      <c r="H131" s="319" t="s">
        <v>1493</v>
      </c>
      <c r="I131" s="319" t="s">
        <v>1479</v>
      </c>
      <c r="J131" s="319">
        <v>20</v>
      </c>
      <c r="K131" s="341"/>
    </row>
    <row r="132" spans="2:11" s="1" customFormat="1" ht="15" customHeight="1">
      <c r="B132" s="338"/>
      <c r="C132" s="319" t="s">
        <v>1494</v>
      </c>
      <c r="D132" s="319"/>
      <c r="E132" s="319"/>
      <c r="F132" s="320" t="s">
        <v>1483</v>
      </c>
      <c r="G132" s="319"/>
      <c r="H132" s="319" t="s">
        <v>1495</v>
      </c>
      <c r="I132" s="319" t="s">
        <v>1479</v>
      </c>
      <c r="J132" s="319">
        <v>20</v>
      </c>
      <c r="K132" s="341"/>
    </row>
    <row r="133" spans="2:11" s="1" customFormat="1" ht="15" customHeight="1">
      <c r="B133" s="338"/>
      <c r="C133" s="293" t="s">
        <v>1482</v>
      </c>
      <c r="D133" s="293"/>
      <c r="E133" s="293"/>
      <c r="F133" s="316" t="s">
        <v>1483</v>
      </c>
      <c r="G133" s="293"/>
      <c r="H133" s="293" t="s">
        <v>1517</v>
      </c>
      <c r="I133" s="293" t="s">
        <v>1479</v>
      </c>
      <c r="J133" s="293">
        <v>50</v>
      </c>
      <c r="K133" s="341"/>
    </row>
    <row r="134" spans="2:11" s="1" customFormat="1" ht="15" customHeight="1">
      <c r="B134" s="338"/>
      <c r="C134" s="293" t="s">
        <v>1496</v>
      </c>
      <c r="D134" s="293"/>
      <c r="E134" s="293"/>
      <c r="F134" s="316" t="s">
        <v>1483</v>
      </c>
      <c r="G134" s="293"/>
      <c r="H134" s="293" t="s">
        <v>1517</v>
      </c>
      <c r="I134" s="293" t="s">
        <v>1479</v>
      </c>
      <c r="J134" s="293">
        <v>50</v>
      </c>
      <c r="K134" s="341"/>
    </row>
    <row r="135" spans="2:11" s="1" customFormat="1" ht="15" customHeight="1">
      <c r="B135" s="338"/>
      <c r="C135" s="293" t="s">
        <v>1502</v>
      </c>
      <c r="D135" s="293"/>
      <c r="E135" s="293"/>
      <c r="F135" s="316" t="s">
        <v>1483</v>
      </c>
      <c r="G135" s="293"/>
      <c r="H135" s="293" t="s">
        <v>1517</v>
      </c>
      <c r="I135" s="293" t="s">
        <v>1479</v>
      </c>
      <c r="J135" s="293">
        <v>50</v>
      </c>
      <c r="K135" s="341"/>
    </row>
    <row r="136" spans="2:11" s="1" customFormat="1" ht="15" customHeight="1">
      <c r="B136" s="338"/>
      <c r="C136" s="293" t="s">
        <v>1504</v>
      </c>
      <c r="D136" s="293"/>
      <c r="E136" s="293"/>
      <c r="F136" s="316" t="s">
        <v>1483</v>
      </c>
      <c r="G136" s="293"/>
      <c r="H136" s="293" t="s">
        <v>1517</v>
      </c>
      <c r="I136" s="293" t="s">
        <v>1479</v>
      </c>
      <c r="J136" s="293">
        <v>50</v>
      </c>
      <c r="K136" s="341"/>
    </row>
    <row r="137" spans="2:11" s="1" customFormat="1" ht="15" customHeight="1">
      <c r="B137" s="338"/>
      <c r="C137" s="293" t="s">
        <v>1505</v>
      </c>
      <c r="D137" s="293"/>
      <c r="E137" s="293"/>
      <c r="F137" s="316" t="s">
        <v>1483</v>
      </c>
      <c r="G137" s="293"/>
      <c r="H137" s="293" t="s">
        <v>1530</v>
      </c>
      <c r="I137" s="293" t="s">
        <v>1479</v>
      </c>
      <c r="J137" s="293">
        <v>255</v>
      </c>
      <c r="K137" s="341"/>
    </row>
    <row r="138" spans="2:11" s="1" customFormat="1" ht="15" customHeight="1">
      <c r="B138" s="338"/>
      <c r="C138" s="293" t="s">
        <v>1507</v>
      </c>
      <c r="D138" s="293"/>
      <c r="E138" s="293"/>
      <c r="F138" s="316" t="s">
        <v>1477</v>
      </c>
      <c r="G138" s="293"/>
      <c r="H138" s="293" t="s">
        <v>1531</v>
      </c>
      <c r="I138" s="293" t="s">
        <v>1509</v>
      </c>
      <c r="J138" s="293"/>
      <c r="K138" s="341"/>
    </row>
    <row r="139" spans="2:11" s="1" customFormat="1" ht="15" customHeight="1">
      <c r="B139" s="338"/>
      <c r="C139" s="293" t="s">
        <v>1510</v>
      </c>
      <c r="D139" s="293"/>
      <c r="E139" s="293"/>
      <c r="F139" s="316" t="s">
        <v>1477</v>
      </c>
      <c r="G139" s="293"/>
      <c r="H139" s="293" t="s">
        <v>1532</v>
      </c>
      <c r="I139" s="293" t="s">
        <v>1512</v>
      </c>
      <c r="J139" s="293"/>
      <c r="K139" s="341"/>
    </row>
    <row r="140" spans="2:11" s="1" customFormat="1" ht="15" customHeight="1">
      <c r="B140" s="338"/>
      <c r="C140" s="293" t="s">
        <v>1513</v>
      </c>
      <c r="D140" s="293"/>
      <c r="E140" s="293"/>
      <c r="F140" s="316" t="s">
        <v>1477</v>
      </c>
      <c r="G140" s="293"/>
      <c r="H140" s="293" t="s">
        <v>1513</v>
      </c>
      <c r="I140" s="293" t="s">
        <v>1512</v>
      </c>
      <c r="J140" s="293"/>
      <c r="K140" s="341"/>
    </row>
    <row r="141" spans="2:11" s="1" customFormat="1" ht="15" customHeight="1">
      <c r="B141" s="338"/>
      <c r="C141" s="293" t="s">
        <v>40</v>
      </c>
      <c r="D141" s="293"/>
      <c r="E141" s="293"/>
      <c r="F141" s="316" t="s">
        <v>1477</v>
      </c>
      <c r="G141" s="293"/>
      <c r="H141" s="293" t="s">
        <v>1533</v>
      </c>
      <c r="I141" s="293" t="s">
        <v>1512</v>
      </c>
      <c r="J141" s="293"/>
      <c r="K141" s="341"/>
    </row>
    <row r="142" spans="2:11" s="1" customFormat="1" ht="15" customHeight="1">
      <c r="B142" s="338"/>
      <c r="C142" s="293" t="s">
        <v>1534</v>
      </c>
      <c r="D142" s="293"/>
      <c r="E142" s="293"/>
      <c r="F142" s="316" t="s">
        <v>1477</v>
      </c>
      <c r="G142" s="293"/>
      <c r="H142" s="293" t="s">
        <v>1535</v>
      </c>
      <c r="I142" s="293" t="s">
        <v>1512</v>
      </c>
      <c r="J142" s="293"/>
      <c r="K142" s="341"/>
    </row>
    <row r="143" spans="2:11" s="1" customFormat="1" ht="15" customHeight="1">
      <c r="B143" s="342"/>
      <c r="C143" s="343"/>
      <c r="D143" s="343"/>
      <c r="E143" s="343"/>
      <c r="F143" s="343"/>
      <c r="G143" s="343"/>
      <c r="H143" s="343"/>
      <c r="I143" s="343"/>
      <c r="J143" s="343"/>
      <c r="K143" s="344"/>
    </row>
    <row r="144" spans="2:11" s="1" customFormat="1" ht="18.75" customHeight="1">
      <c r="B144" s="329"/>
      <c r="C144" s="329"/>
      <c r="D144" s="329"/>
      <c r="E144" s="329"/>
      <c r="F144" s="330"/>
      <c r="G144" s="329"/>
      <c r="H144" s="329"/>
      <c r="I144" s="329"/>
      <c r="J144" s="329"/>
      <c r="K144" s="329"/>
    </row>
    <row r="145" spans="2:11" s="1" customFormat="1" ht="18.75" customHeight="1">
      <c r="B145" s="301"/>
      <c r="C145" s="301"/>
      <c r="D145" s="301"/>
      <c r="E145" s="301"/>
      <c r="F145" s="301"/>
      <c r="G145" s="301"/>
      <c r="H145" s="301"/>
      <c r="I145" s="301"/>
      <c r="J145" s="301"/>
      <c r="K145" s="301"/>
    </row>
    <row r="146" spans="2:11" s="1" customFormat="1" ht="7.5" customHeight="1">
      <c r="B146" s="302"/>
      <c r="C146" s="303"/>
      <c r="D146" s="303"/>
      <c r="E146" s="303"/>
      <c r="F146" s="303"/>
      <c r="G146" s="303"/>
      <c r="H146" s="303"/>
      <c r="I146" s="303"/>
      <c r="J146" s="303"/>
      <c r="K146" s="304"/>
    </row>
    <row r="147" spans="2:11" s="1" customFormat="1" ht="45" customHeight="1">
      <c r="B147" s="305"/>
      <c r="C147" s="306" t="s">
        <v>1536</v>
      </c>
      <c r="D147" s="306"/>
      <c r="E147" s="306"/>
      <c r="F147" s="306"/>
      <c r="G147" s="306"/>
      <c r="H147" s="306"/>
      <c r="I147" s="306"/>
      <c r="J147" s="306"/>
      <c r="K147" s="307"/>
    </row>
    <row r="148" spans="2:11" s="1" customFormat="1" ht="17.25" customHeight="1">
      <c r="B148" s="305"/>
      <c r="C148" s="308" t="s">
        <v>1471</v>
      </c>
      <c r="D148" s="308"/>
      <c r="E148" s="308"/>
      <c r="F148" s="308" t="s">
        <v>1472</v>
      </c>
      <c r="G148" s="309"/>
      <c r="H148" s="308" t="s">
        <v>56</v>
      </c>
      <c r="I148" s="308" t="s">
        <v>59</v>
      </c>
      <c r="J148" s="308" t="s">
        <v>1473</v>
      </c>
      <c r="K148" s="307"/>
    </row>
    <row r="149" spans="2:11" s="1" customFormat="1" ht="17.25" customHeight="1">
      <c r="B149" s="305"/>
      <c r="C149" s="310" t="s">
        <v>1474</v>
      </c>
      <c r="D149" s="310"/>
      <c r="E149" s="310"/>
      <c r="F149" s="311" t="s">
        <v>1475</v>
      </c>
      <c r="G149" s="312"/>
      <c r="H149" s="310"/>
      <c r="I149" s="310"/>
      <c r="J149" s="310" t="s">
        <v>1476</v>
      </c>
      <c r="K149" s="307"/>
    </row>
    <row r="150" spans="2:11" s="1" customFormat="1" ht="5.25" customHeight="1">
      <c r="B150" s="318"/>
      <c r="C150" s="313"/>
      <c r="D150" s="313"/>
      <c r="E150" s="313"/>
      <c r="F150" s="313"/>
      <c r="G150" s="314"/>
      <c r="H150" s="313"/>
      <c r="I150" s="313"/>
      <c r="J150" s="313"/>
      <c r="K150" s="341"/>
    </row>
    <row r="151" spans="2:11" s="1" customFormat="1" ht="15" customHeight="1">
      <c r="B151" s="318"/>
      <c r="C151" s="345" t="s">
        <v>1480</v>
      </c>
      <c r="D151" s="293"/>
      <c r="E151" s="293"/>
      <c r="F151" s="346" t="s">
        <v>1477</v>
      </c>
      <c r="G151" s="293"/>
      <c r="H151" s="345" t="s">
        <v>1517</v>
      </c>
      <c r="I151" s="345" t="s">
        <v>1479</v>
      </c>
      <c r="J151" s="345">
        <v>120</v>
      </c>
      <c r="K151" s="341"/>
    </row>
    <row r="152" spans="2:11" s="1" customFormat="1" ht="15" customHeight="1">
      <c r="B152" s="318"/>
      <c r="C152" s="345" t="s">
        <v>1526</v>
      </c>
      <c r="D152" s="293"/>
      <c r="E152" s="293"/>
      <c r="F152" s="346" t="s">
        <v>1477</v>
      </c>
      <c r="G152" s="293"/>
      <c r="H152" s="345" t="s">
        <v>1537</v>
      </c>
      <c r="I152" s="345" t="s">
        <v>1479</v>
      </c>
      <c r="J152" s="345" t="s">
        <v>1528</v>
      </c>
      <c r="K152" s="341"/>
    </row>
    <row r="153" spans="2:11" s="1" customFormat="1" ht="15" customHeight="1">
      <c r="B153" s="318"/>
      <c r="C153" s="345" t="s">
        <v>1425</v>
      </c>
      <c r="D153" s="293"/>
      <c r="E153" s="293"/>
      <c r="F153" s="346" t="s">
        <v>1477</v>
      </c>
      <c r="G153" s="293"/>
      <c r="H153" s="345" t="s">
        <v>1538</v>
      </c>
      <c r="I153" s="345" t="s">
        <v>1479</v>
      </c>
      <c r="J153" s="345" t="s">
        <v>1528</v>
      </c>
      <c r="K153" s="341"/>
    </row>
    <row r="154" spans="2:11" s="1" customFormat="1" ht="15" customHeight="1">
      <c r="B154" s="318"/>
      <c r="C154" s="345" t="s">
        <v>1482</v>
      </c>
      <c r="D154" s="293"/>
      <c r="E154" s="293"/>
      <c r="F154" s="346" t="s">
        <v>1483</v>
      </c>
      <c r="G154" s="293"/>
      <c r="H154" s="345" t="s">
        <v>1517</v>
      </c>
      <c r="I154" s="345" t="s">
        <v>1479</v>
      </c>
      <c r="J154" s="345">
        <v>50</v>
      </c>
      <c r="K154" s="341"/>
    </row>
    <row r="155" spans="2:11" s="1" customFormat="1" ht="15" customHeight="1">
      <c r="B155" s="318"/>
      <c r="C155" s="345" t="s">
        <v>1485</v>
      </c>
      <c r="D155" s="293"/>
      <c r="E155" s="293"/>
      <c r="F155" s="346" t="s">
        <v>1477</v>
      </c>
      <c r="G155" s="293"/>
      <c r="H155" s="345" t="s">
        <v>1517</v>
      </c>
      <c r="I155" s="345" t="s">
        <v>1487</v>
      </c>
      <c r="J155" s="345"/>
      <c r="K155" s="341"/>
    </row>
    <row r="156" spans="2:11" s="1" customFormat="1" ht="15" customHeight="1">
      <c r="B156" s="318"/>
      <c r="C156" s="345" t="s">
        <v>1496</v>
      </c>
      <c r="D156" s="293"/>
      <c r="E156" s="293"/>
      <c r="F156" s="346" t="s">
        <v>1483</v>
      </c>
      <c r="G156" s="293"/>
      <c r="H156" s="345" t="s">
        <v>1517</v>
      </c>
      <c r="I156" s="345" t="s">
        <v>1479</v>
      </c>
      <c r="J156" s="345">
        <v>50</v>
      </c>
      <c r="K156" s="341"/>
    </row>
    <row r="157" spans="2:11" s="1" customFormat="1" ht="15" customHeight="1">
      <c r="B157" s="318"/>
      <c r="C157" s="345" t="s">
        <v>1504</v>
      </c>
      <c r="D157" s="293"/>
      <c r="E157" s="293"/>
      <c r="F157" s="346" t="s">
        <v>1483</v>
      </c>
      <c r="G157" s="293"/>
      <c r="H157" s="345" t="s">
        <v>1517</v>
      </c>
      <c r="I157" s="345" t="s">
        <v>1479</v>
      </c>
      <c r="J157" s="345">
        <v>50</v>
      </c>
      <c r="K157" s="341"/>
    </row>
    <row r="158" spans="2:11" s="1" customFormat="1" ht="15" customHeight="1">
      <c r="B158" s="318"/>
      <c r="C158" s="345" t="s">
        <v>1502</v>
      </c>
      <c r="D158" s="293"/>
      <c r="E158" s="293"/>
      <c r="F158" s="346" t="s">
        <v>1483</v>
      </c>
      <c r="G158" s="293"/>
      <c r="H158" s="345" t="s">
        <v>1517</v>
      </c>
      <c r="I158" s="345" t="s">
        <v>1479</v>
      </c>
      <c r="J158" s="345">
        <v>50</v>
      </c>
      <c r="K158" s="341"/>
    </row>
    <row r="159" spans="2:11" s="1" customFormat="1" ht="15" customHeight="1">
      <c r="B159" s="318"/>
      <c r="C159" s="345" t="s">
        <v>114</v>
      </c>
      <c r="D159" s="293"/>
      <c r="E159" s="293"/>
      <c r="F159" s="346" t="s">
        <v>1477</v>
      </c>
      <c r="G159" s="293"/>
      <c r="H159" s="345" t="s">
        <v>1539</v>
      </c>
      <c r="I159" s="345" t="s">
        <v>1479</v>
      </c>
      <c r="J159" s="345" t="s">
        <v>1540</v>
      </c>
      <c r="K159" s="341"/>
    </row>
    <row r="160" spans="2:11" s="1" customFormat="1" ht="15" customHeight="1">
      <c r="B160" s="318"/>
      <c r="C160" s="345" t="s">
        <v>1541</v>
      </c>
      <c r="D160" s="293"/>
      <c r="E160" s="293"/>
      <c r="F160" s="346" t="s">
        <v>1477</v>
      </c>
      <c r="G160" s="293"/>
      <c r="H160" s="345" t="s">
        <v>1542</v>
      </c>
      <c r="I160" s="345" t="s">
        <v>1512</v>
      </c>
      <c r="J160" s="345"/>
      <c r="K160" s="341"/>
    </row>
    <row r="161" spans="2:11" s="1" customFormat="1" ht="15" customHeight="1">
      <c r="B161" s="347"/>
      <c r="C161" s="327"/>
      <c r="D161" s="327"/>
      <c r="E161" s="327"/>
      <c r="F161" s="327"/>
      <c r="G161" s="327"/>
      <c r="H161" s="327"/>
      <c r="I161" s="327"/>
      <c r="J161" s="327"/>
      <c r="K161" s="348"/>
    </row>
    <row r="162" spans="2:11" s="1" customFormat="1" ht="18.75" customHeight="1">
      <c r="B162" s="329"/>
      <c r="C162" s="339"/>
      <c r="D162" s="339"/>
      <c r="E162" s="339"/>
      <c r="F162" s="349"/>
      <c r="G162" s="339"/>
      <c r="H162" s="339"/>
      <c r="I162" s="339"/>
      <c r="J162" s="339"/>
      <c r="K162" s="329"/>
    </row>
    <row r="163" spans="2:11" s="1" customFormat="1" ht="18.75" customHeight="1">
      <c r="B163" s="301"/>
      <c r="C163" s="301"/>
      <c r="D163" s="301"/>
      <c r="E163" s="301"/>
      <c r="F163" s="301"/>
      <c r="G163" s="301"/>
      <c r="H163" s="301"/>
      <c r="I163" s="301"/>
      <c r="J163" s="301"/>
      <c r="K163" s="301"/>
    </row>
    <row r="164" spans="2:11" s="1" customFormat="1" ht="7.5" customHeight="1">
      <c r="B164" s="280"/>
      <c r="C164" s="281"/>
      <c r="D164" s="281"/>
      <c r="E164" s="281"/>
      <c r="F164" s="281"/>
      <c r="G164" s="281"/>
      <c r="H164" s="281"/>
      <c r="I164" s="281"/>
      <c r="J164" s="281"/>
      <c r="K164" s="282"/>
    </row>
    <row r="165" spans="2:11" s="1" customFormat="1" ht="45" customHeight="1">
      <c r="B165" s="283"/>
      <c r="C165" s="284" t="s">
        <v>1543</v>
      </c>
      <c r="D165" s="284"/>
      <c r="E165" s="284"/>
      <c r="F165" s="284"/>
      <c r="G165" s="284"/>
      <c r="H165" s="284"/>
      <c r="I165" s="284"/>
      <c r="J165" s="284"/>
      <c r="K165" s="285"/>
    </row>
    <row r="166" spans="2:11" s="1" customFormat="1" ht="17.25" customHeight="1">
      <c r="B166" s="283"/>
      <c r="C166" s="308" t="s">
        <v>1471</v>
      </c>
      <c r="D166" s="308"/>
      <c r="E166" s="308"/>
      <c r="F166" s="308" t="s">
        <v>1472</v>
      </c>
      <c r="G166" s="350"/>
      <c r="H166" s="351" t="s">
        <v>56</v>
      </c>
      <c r="I166" s="351" t="s">
        <v>59</v>
      </c>
      <c r="J166" s="308" t="s">
        <v>1473</v>
      </c>
      <c r="K166" s="285"/>
    </row>
    <row r="167" spans="2:11" s="1" customFormat="1" ht="17.25" customHeight="1">
      <c r="B167" s="286"/>
      <c r="C167" s="310" t="s">
        <v>1474</v>
      </c>
      <c r="D167" s="310"/>
      <c r="E167" s="310"/>
      <c r="F167" s="311" t="s">
        <v>1475</v>
      </c>
      <c r="G167" s="352"/>
      <c r="H167" s="353"/>
      <c r="I167" s="353"/>
      <c r="J167" s="310" t="s">
        <v>1476</v>
      </c>
      <c r="K167" s="288"/>
    </row>
    <row r="168" spans="2:11" s="1" customFormat="1" ht="5.25" customHeight="1">
      <c r="B168" s="318"/>
      <c r="C168" s="313"/>
      <c r="D168" s="313"/>
      <c r="E168" s="313"/>
      <c r="F168" s="313"/>
      <c r="G168" s="314"/>
      <c r="H168" s="313"/>
      <c r="I168" s="313"/>
      <c r="J168" s="313"/>
      <c r="K168" s="341"/>
    </row>
    <row r="169" spans="2:11" s="1" customFormat="1" ht="15" customHeight="1">
      <c r="B169" s="318"/>
      <c r="C169" s="293" t="s">
        <v>1480</v>
      </c>
      <c r="D169" s="293"/>
      <c r="E169" s="293"/>
      <c r="F169" s="316" t="s">
        <v>1477</v>
      </c>
      <c r="G169" s="293"/>
      <c r="H169" s="293" t="s">
        <v>1517</v>
      </c>
      <c r="I169" s="293" t="s">
        <v>1479</v>
      </c>
      <c r="J169" s="293">
        <v>120</v>
      </c>
      <c r="K169" s="341"/>
    </row>
    <row r="170" spans="2:11" s="1" customFormat="1" ht="15" customHeight="1">
      <c r="B170" s="318"/>
      <c r="C170" s="293" t="s">
        <v>1526</v>
      </c>
      <c r="D170" s="293"/>
      <c r="E170" s="293"/>
      <c r="F170" s="316" t="s">
        <v>1477</v>
      </c>
      <c r="G170" s="293"/>
      <c r="H170" s="293" t="s">
        <v>1527</v>
      </c>
      <c r="I170" s="293" t="s">
        <v>1479</v>
      </c>
      <c r="J170" s="293" t="s">
        <v>1528</v>
      </c>
      <c r="K170" s="341"/>
    </row>
    <row r="171" spans="2:11" s="1" customFormat="1" ht="15" customHeight="1">
      <c r="B171" s="318"/>
      <c r="C171" s="293" t="s">
        <v>1425</v>
      </c>
      <c r="D171" s="293"/>
      <c r="E171" s="293"/>
      <c r="F171" s="316" t="s">
        <v>1477</v>
      </c>
      <c r="G171" s="293"/>
      <c r="H171" s="293" t="s">
        <v>1544</v>
      </c>
      <c r="I171" s="293" t="s">
        <v>1479</v>
      </c>
      <c r="J171" s="293" t="s">
        <v>1528</v>
      </c>
      <c r="K171" s="341"/>
    </row>
    <row r="172" spans="2:11" s="1" customFormat="1" ht="15" customHeight="1">
      <c r="B172" s="318"/>
      <c r="C172" s="293" t="s">
        <v>1482</v>
      </c>
      <c r="D172" s="293"/>
      <c r="E172" s="293"/>
      <c r="F172" s="316" t="s">
        <v>1483</v>
      </c>
      <c r="G172" s="293"/>
      <c r="H172" s="293" t="s">
        <v>1544</v>
      </c>
      <c r="I172" s="293" t="s">
        <v>1479</v>
      </c>
      <c r="J172" s="293">
        <v>50</v>
      </c>
      <c r="K172" s="341"/>
    </row>
    <row r="173" spans="2:11" s="1" customFormat="1" ht="15" customHeight="1">
      <c r="B173" s="318"/>
      <c r="C173" s="293" t="s">
        <v>1485</v>
      </c>
      <c r="D173" s="293"/>
      <c r="E173" s="293"/>
      <c r="F173" s="316" t="s">
        <v>1477</v>
      </c>
      <c r="G173" s="293"/>
      <c r="H173" s="293" t="s">
        <v>1544</v>
      </c>
      <c r="I173" s="293" t="s">
        <v>1487</v>
      </c>
      <c r="J173" s="293"/>
      <c r="K173" s="341"/>
    </row>
    <row r="174" spans="2:11" s="1" customFormat="1" ht="15" customHeight="1">
      <c r="B174" s="318"/>
      <c r="C174" s="293" t="s">
        <v>1496</v>
      </c>
      <c r="D174" s="293"/>
      <c r="E174" s="293"/>
      <c r="F174" s="316" t="s">
        <v>1483</v>
      </c>
      <c r="G174" s="293"/>
      <c r="H174" s="293" t="s">
        <v>1544</v>
      </c>
      <c r="I174" s="293" t="s">
        <v>1479</v>
      </c>
      <c r="J174" s="293">
        <v>50</v>
      </c>
      <c r="K174" s="341"/>
    </row>
    <row r="175" spans="2:11" s="1" customFormat="1" ht="15" customHeight="1">
      <c r="B175" s="318"/>
      <c r="C175" s="293" t="s">
        <v>1504</v>
      </c>
      <c r="D175" s="293"/>
      <c r="E175" s="293"/>
      <c r="F175" s="316" t="s">
        <v>1483</v>
      </c>
      <c r="G175" s="293"/>
      <c r="H175" s="293" t="s">
        <v>1544</v>
      </c>
      <c r="I175" s="293" t="s">
        <v>1479</v>
      </c>
      <c r="J175" s="293">
        <v>50</v>
      </c>
      <c r="K175" s="341"/>
    </row>
    <row r="176" spans="2:11" s="1" customFormat="1" ht="15" customHeight="1">
      <c r="B176" s="318"/>
      <c r="C176" s="293" t="s">
        <v>1502</v>
      </c>
      <c r="D176" s="293"/>
      <c r="E176" s="293"/>
      <c r="F176" s="316" t="s">
        <v>1483</v>
      </c>
      <c r="G176" s="293"/>
      <c r="H176" s="293" t="s">
        <v>1544</v>
      </c>
      <c r="I176" s="293" t="s">
        <v>1479</v>
      </c>
      <c r="J176" s="293">
        <v>50</v>
      </c>
      <c r="K176" s="341"/>
    </row>
    <row r="177" spans="2:11" s="1" customFormat="1" ht="15" customHeight="1">
      <c r="B177" s="318"/>
      <c r="C177" s="293" t="s">
        <v>140</v>
      </c>
      <c r="D177" s="293"/>
      <c r="E177" s="293"/>
      <c r="F177" s="316" t="s">
        <v>1477</v>
      </c>
      <c r="G177" s="293"/>
      <c r="H177" s="293" t="s">
        <v>1545</v>
      </c>
      <c r="I177" s="293" t="s">
        <v>1546</v>
      </c>
      <c r="J177" s="293"/>
      <c r="K177" s="341"/>
    </row>
    <row r="178" spans="2:11" s="1" customFormat="1" ht="15" customHeight="1">
      <c r="B178" s="318"/>
      <c r="C178" s="293" t="s">
        <v>59</v>
      </c>
      <c r="D178" s="293"/>
      <c r="E178" s="293"/>
      <c r="F178" s="316" t="s">
        <v>1477</v>
      </c>
      <c r="G178" s="293"/>
      <c r="H178" s="293" t="s">
        <v>1547</v>
      </c>
      <c r="I178" s="293" t="s">
        <v>1548</v>
      </c>
      <c r="J178" s="293">
        <v>1</v>
      </c>
      <c r="K178" s="341"/>
    </row>
    <row r="179" spans="2:11" s="1" customFormat="1" ht="15" customHeight="1">
      <c r="B179" s="318"/>
      <c r="C179" s="293" t="s">
        <v>55</v>
      </c>
      <c r="D179" s="293"/>
      <c r="E179" s="293"/>
      <c r="F179" s="316" t="s">
        <v>1477</v>
      </c>
      <c r="G179" s="293"/>
      <c r="H179" s="293" t="s">
        <v>1549</v>
      </c>
      <c r="I179" s="293" t="s">
        <v>1479</v>
      </c>
      <c r="J179" s="293">
        <v>20</v>
      </c>
      <c r="K179" s="341"/>
    </row>
    <row r="180" spans="2:11" s="1" customFormat="1" ht="15" customHeight="1">
      <c r="B180" s="318"/>
      <c r="C180" s="293" t="s">
        <v>56</v>
      </c>
      <c r="D180" s="293"/>
      <c r="E180" s="293"/>
      <c r="F180" s="316" t="s">
        <v>1477</v>
      </c>
      <c r="G180" s="293"/>
      <c r="H180" s="293" t="s">
        <v>1550</v>
      </c>
      <c r="I180" s="293" t="s">
        <v>1479</v>
      </c>
      <c r="J180" s="293">
        <v>255</v>
      </c>
      <c r="K180" s="341"/>
    </row>
    <row r="181" spans="2:11" s="1" customFormat="1" ht="15" customHeight="1">
      <c r="B181" s="318"/>
      <c r="C181" s="293" t="s">
        <v>141</v>
      </c>
      <c r="D181" s="293"/>
      <c r="E181" s="293"/>
      <c r="F181" s="316" t="s">
        <v>1477</v>
      </c>
      <c r="G181" s="293"/>
      <c r="H181" s="293" t="s">
        <v>1441</v>
      </c>
      <c r="I181" s="293" t="s">
        <v>1479</v>
      </c>
      <c r="J181" s="293">
        <v>10</v>
      </c>
      <c r="K181" s="341"/>
    </row>
    <row r="182" spans="2:11" s="1" customFormat="1" ht="15" customHeight="1">
      <c r="B182" s="318"/>
      <c r="C182" s="293" t="s">
        <v>142</v>
      </c>
      <c r="D182" s="293"/>
      <c r="E182" s="293"/>
      <c r="F182" s="316" t="s">
        <v>1477</v>
      </c>
      <c r="G182" s="293"/>
      <c r="H182" s="293" t="s">
        <v>1551</v>
      </c>
      <c r="I182" s="293" t="s">
        <v>1512</v>
      </c>
      <c r="J182" s="293"/>
      <c r="K182" s="341"/>
    </row>
    <row r="183" spans="2:11" s="1" customFormat="1" ht="15" customHeight="1">
      <c r="B183" s="318"/>
      <c r="C183" s="293" t="s">
        <v>1552</v>
      </c>
      <c r="D183" s="293"/>
      <c r="E183" s="293"/>
      <c r="F183" s="316" t="s">
        <v>1477</v>
      </c>
      <c r="G183" s="293"/>
      <c r="H183" s="293" t="s">
        <v>1553</v>
      </c>
      <c r="I183" s="293" t="s">
        <v>1512</v>
      </c>
      <c r="J183" s="293"/>
      <c r="K183" s="341"/>
    </row>
    <row r="184" spans="2:11" s="1" customFormat="1" ht="15" customHeight="1">
      <c r="B184" s="318"/>
      <c r="C184" s="293" t="s">
        <v>1541</v>
      </c>
      <c r="D184" s="293"/>
      <c r="E184" s="293"/>
      <c r="F184" s="316" t="s">
        <v>1477</v>
      </c>
      <c r="G184" s="293"/>
      <c r="H184" s="293" t="s">
        <v>1554</v>
      </c>
      <c r="I184" s="293" t="s">
        <v>1512</v>
      </c>
      <c r="J184" s="293"/>
      <c r="K184" s="341"/>
    </row>
    <row r="185" spans="2:11" s="1" customFormat="1" ht="15" customHeight="1">
      <c r="B185" s="318"/>
      <c r="C185" s="293" t="s">
        <v>144</v>
      </c>
      <c r="D185" s="293"/>
      <c r="E185" s="293"/>
      <c r="F185" s="316" t="s">
        <v>1483</v>
      </c>
      <c r="G185" s="293"/>
      <c r="H185" s="293" t="s">
        <v>1555</v>
      </c>
      <c r="I185" s="293" t="s">
        <v>1479</v>
      </c>
      <c r="J185" s="293">
        <v>50</v>
      </c>
      <c r="K185" s="341"/>
    </row>
    <row r="186" spans="2:11" s="1" customFormat="1" ht="15" customHeight="1">
      <c r="B186" s="318"/>
      <c r="C186" s="293" t="s">
        <v>1556</v>
      </c>
      <c r="D186" s="293"/>
      <c r="E186" s="293"/>
      <c r="F186" s="316" t="s">
        <v>1483</v>
      </c>
      <c r="G186" s="293"/>
      <c r="H186" s="293" t="s">
        <v>1557</v>
      </c>
      <c r="I186" s="293" t="s">
        <v>1558</v>
      </c>
      <c r="J186" s="293"/>
      <c r="K186" s="341"/>
    </row>
    <row r="187" spans="2:11" s="1" customFormat="1" ht="15" customHeight="1">
      <c r="B187" s="318"/>
      <c r="C187" s="293" t="s">
        <v>1559</v>
      </c>
      <c r="D187" s="293"/>
      <c r="E187" s="293"/>
      <c r="F187" s="316" t="s">
        <v>1483</v>
      </c>
      <c r="G187" s="293"/>
      <c r="H187" s="293" t="s">
        <v>1560</v>
      </c>
      <c r="I187" s="293" t="s">
        <v>1558</v>
      </c>
      <c r="J187" s="293"/>
      <c r="K187" s="341"/>
    </row>
    <row r="188" spans="2:11" s="1" customFormat="1" ht="15" customHeight="1">
      <c r="B188" s="318"/>
      <c r="C188" s="293" t="s">
        <v>1561</v>
      </c>
      <c r="D188" s="293"/>
      <c r="E188" s="293"/>
      <c r="F188" s="316" t="s">
        <v>1483</v>
      </c>
      <c r="G188" s="293"/>
      <c r="H188" s="293" t="s">
        <v>1562</v>
      </c>
      <c r="I188" s="293" t="s">
        <v>1558</v>
      </c>
      <c r="J188" s="293"/>
      <c r="K188" s="341"/>
    </row>
    <row r="189" spans="2:11" s="1" customFormat="1" ht="15" customHeight="1">
      <c r="B189" s="318"/>
      <c r="C189" s="354" t="s">
        <v>1563</v>
      </c>
      <c r="D189" s="293"/>
      <c r="E189" s="293"/>
      <c r="F189" s="316" t="s">
        <v>1483</v>
      </c>
      <c r="G189" s="293"/>
      <c r="H189" s="293" t="s">
        <v>1564</v>
      </c>
      <c r="I189" s="293" t="s">
        <v>1565</v>
      </c>
      <c r="J189" s="355" t="s">
        <v>1566</v>
      </c>
      <c r="K189" s="341"/>
    </row>
    <row r="190" spans="2:11" s="1" customFormat="1" ht="15" customHeight="1">
      <c r="B190" s="318"/>
      <c r="C190" s="354" t="s">
        <v>44</v>
      </c>
      <c r="D190" s="293"/>
      <c r="E190" s="293"/>
      <c r="F190" s="316" t="s">
        <v>1477</v>
      </c>
      <c r="G190" s="293"/>
      <c r="H190" s="290" t="s">
        <v>1567</v>
      </c>
      <c r="I190" s="293" t="s">
        <v>1568</v>
      </c>
      <c r="J190" s="293"/>
      <c r="K190" s="341"/>
    </row>
    <row r="191" spans="2:11" s="1" customFormat="1" ht="15" customHeight="1">
      <c r="B191" s="318"/>
      <c r="C191" s="354" t="s">
        <v>1569</v>
      </c>
      <c r="D191" s="293"/>
      <c r="E191" s="293"/>
      <c r="F191" s="316" t="s">
        <v>1477</v>
      </c>
      <c r="G191" s="293"/>
      <c r="H191" s="293" t="s">
        <v>1570</v>
      </c>
      <c r="I191" s="293" t="s">
        <v>1512</v>
      </c>
      <c r="J191" s="293"/>
      <c r="K191" s="341"/>
    </row>
    <row r="192" spans="2:11" s="1" customFormat="1" ht="15" customHeight="1">
      <c r="B192" s="318"/>
      <c r="C192" s="354" t="s">
        <v>1571</v>
      </c>
      <c r="D192" s="293"/>
      <c r="E192" s="293"/>
      <c r="F192" s="316" t="s">
        <v>1477</v>
      </c>
      <c r="G192" s="293"/>
      <c r="H192" s="293" t="s">
        <v>1572</v>
      </c>
      <c r="I192" s="293" t="s">
        <v>1512</v>
      </c>
      <c r="J192" s="293"/>
      <c r="K192" s="341"/>
    </row>
    <row r="193" spans="2:11" s="1" customFormat="1" ht="15" customHeight="1">
      <c r="B193" s="318"/>
      <c r="C193" s="354" t="s">
        <v>1573</v>
      </c>
      <c r="D193" s="293"/>
      <c r="E193" s="293"/>
      <c r="F193" s="316" t="s">
        <v>1483</v>
      </c>
      <c r="G193" s="293"/>
      <c r="H193" s="293" t="s">
        <v>1574</v>
      </c>
      <c r="I193" s="293" t="s">
        <v>1512</v>
      </c>
      <c r="J193" s="293"/>
      <c r="K193" s="341"/>
    </row>
    <row r="194" spans="2:11" s="1" customFormat="1" ht="15" customHeight="1">
      <c r="B194" s="347"/>
      <c r="C194" s="356"/>
      <c r="D194" s="327"/>
      <c r="E194" s="327"/>
      <c r="F194" s="327"/>
      <c r="G194" s="327"/>
      <c r="H194" s="327"/>
      <c r="I194" s="327"/>
      <c r="J194" s="327"/>
      <c r="K194" s="348"/>
    </row>
    <row r="195" spans="2:11" s="1" customFormat="1" ht="18.75" customHeight="1">
      <c r="B195" s="329"/>
      <c r="C195" s="339"/>
      <c r="D195" s="339"/>
      <c r="E195" s="339"/>
      <c r="F195" s="349"/>
      <c r="G195" s="339"/>
      <c r="H195" s="339"/>
      <c r="I195" s="339"/>
      <c r="J195" s="339"/>
      <c r="K195" s="329"/>
    </row>
    <row r="196" spans="2:11" s="1" customFormat="1" ht="18.75" customHeight="1">
      <c r="B196" s="329"/>
      <c r="C196" s="339"/>
      <c r="D196" s="339"/>
      <c r="E196" s="339"/>
      <c r="F196" s="349"/>
      <c r="G196" s="339"/>
      <c r="H196" s="339"/>
      <c r="I196" s="339"/>
      <c r="J196" s="339"/>
      <c r="K196" s="329"/>
    </row>
    <row r="197" spans="2:11" s="1" customFormat="1" ht="18.75" customHeight="1">
      <c r="B197" s="301"/>
      <c r="C197" s="301"/>
      <c r="D197" s="301"/>
      <c r="E197" s="301"/>
      <c r="F197" s="301"/>
      <c r="G197" s="301"/>
      <c r="H197" s="301"/>
      <c r="I197" s="301"/>
      <c r="J197" s="301"/>
      <c r="K197" s="301"/>
    </row>
    <row r="198" spans="2:11" s="1" customFormat="1" ht="13.5">
      <c r="B198" s="280"/>
      <c r="C198" s="281"/>
      <c r="D198" s="281"/>
      <c r="E198" s="281"/>
      <c r="F198" s="281"/>
      <c r="G198" s="281"/>
      <c r="H198" s="281"/>
      <c r="I198" s="281"/>
      <c r="J198" s="281"/>
      <c r="K198" s="282"/>
    </row>
    <row r="199" spans="2:11" s="1" customFormat="1" ht="21">
      <c r="B199" s="283"/>
      <c r="C199" s="284" t="s">
        <v>1575</v>
      </c>
      <c r="D199" s="284"/>
      <c r="E199" s="284"/>
      <c r="F199" s="284"/>
      <c r="G199" s="284"/>
      <c r="H199" s="284"/>
      <c r="I199" s="284"/>
      <c r="J199" s="284"/>
      <c r="K199" s="285"/>
    </row>
    <row r="200" spans="2:11" s="1" customFormat="1" ht="25.5" customHeight="1">
      <c r="B200" s="283"/>
      <c r="C200" s="357" t="s">
        <v>1576</v>
      </c>
      <c r="D200" s="357"/>
      <c r="E200" s="357"/>
      <c r="F200" s="357" t="s">
        <v>1577</v>
      </c>
      <c r="G200" s="358"/>
      <c r="H200" s="357" t="s">
        <v>1578</v>
      </c>
      <c r="I200" s="357"/>
      <c r="J200" s="357"/>
      <c r="K200" s="285"/>
    </row>
    <row r="201" spans="2:11" s="1" customFormat="1" ht="5.25" customHeight="1">
      <c r="B201" s="318"/>
      <c r="C201" s="313"/>
      <c r="D201" s="313"/>
      <c r="E201" s="313"/>
      <c r="F201" s="313"/>
      <c r="G201" s="339"/>
      <c r="H201" s="313"/>
      <c r="I201" s="313"/>
      <c r="J201" s="313"/>
      <c r="K201" s="341"/>
    </row>
    <row r="202" spans="2:11" s="1" customFormat="1" ht="15" customHeight="1">
      <c r="B202" s="318"/>
      <c r="C202" s="293" t="s">
        <v>1568</v>
      </c>
      <c r="D202" s="293"/>
      <c r="E202" s="293"/>
      <c r="F202" s="316" t="s">
        <v>45</v>
      </c>
      <c r="G202" s="293"/>
      <c r="H202" s="293" t="s">
        <v>1579</v>
      </c>
      <c r="I202" s="293"/>
      <c r="J202" s="293"/>
      <c r="K202" s="341"/>
    </row>
    <row r="203" spans="2:11" s="1" customFormat="1" ht="15" customHeight="1">
      <c r="B203" s="318"/>
      <c r="C203" s="293"/>
      <c r="D203" s="293"/>
      <c r="E203" s="293"/>
      <c r="F203" s="316" t="s">
        <v>46</v>
      </c>
      <c r="G203" s="293"/>
      <c r="H203" s="293" t="s">
        <v>1580</v>
      </c>
      <c r="I203" s="293"/>
      <c r="J203" s="293"/>
      <c r="K203" s="341"/>
    </row>
    <row r="204" spans="2:11" s="1" customFormat="1" ht="15" customHeight="1">
      <c r="B204" s="318"/>
      <c r="C204" s="293"/>
      <c r="D204" s="293"/>
      <c r="E204" s="293"/>
      <c r="F204" s="316" t="s">
        <v>49</v>
      </c>
      <c r="G204" s="293"/>
      <c r="H204" s="293" t="s">
        <v>1581</v>
      </c>
      <c r="I204" s="293"/>
      <c r="J204" s="293"/>
      <c r="K204" s="341"/>
    </row>
    <row r="205" spans="2:11" s="1" customFormat="1" ht="15" customHeight="1">
      <c r="B205" s="318"/>
      <c r="C205" s="293"/>
      <c r="D205" s="293"/>
      <c r="E205" s="293"/>
      <c r="F205" s="316" t="s">
        <v>47</v>
      </c>
      <c r="G205" s="293"/>
      <c r="H205" s="293" t="s">
        <v>1582</v>
      </c>
      <c r="I205" s="293"/>
      <c r="J205" s="293"/>
      <c r="K205" s="341"/>
    </row>
    <row r="206" spans="2:11" s="1" customFormat="1" ht="15" customHeight="1">
      <c r="B206" s="318"/>
      <c r="C206" s="293"/>
      <c r="D206" s="293"/>
      <c r="E206" s="293"/>
      <c r="F206" s="316" t="s">
        <v>48</v>
      </c>
      <c r="G206" s="293"/>
      <c r="H206" s="293" t="s">
        <v>1583</v>
      </c>
      <c r="I206" s="293"/>
      <c r="J206" s="293"/>
      <c r="K206" s="341"/>
    </row>
    <row r="207" spans="2:11" s="1" customFormat="1" ht="15" customHeight="1">
      <c r="B207" s="318"/>
      <c r="C207" s="293"/>
      <c r="D207" s="293"/>
      <c r="E207" s="293"/>
      <c r="F207" s="316"/>
      <c r="G207" s="293"/>
      <c r="H207" s="293"/>
      <c r="I207" s="293"/>
      <c r="J207" s="293"/>
      <c r="K207" s="341"/>
    </row>
    <row r="208" spans="2:11" s="1" customFormat="1" ht="15" customHeight="1">
      <c r="B208" s="318"/>
      <c r="C208" s="293" t="s">
        <v>1524</v>
      </c>
      <c r="D208" s="293"/>
      <c r="E208" s="293"/>
      <c r="F208" s="316" t="s">
        <v>81</v>
      </c>
      <c r="G208" s="293"/>
      <c r="H208" s="293" t="s">
        <v>1584</v>
      </c>
      <c r="I208" s="293"/>
      <c r="J208" s="293"/>
      <c r="K208" s="341"/>
    </row>
    <row r="209" spans="2:11" s="1" customFormat="1" ht="15" customHeight="1">
      <c r="B209" s="318"/>
      <c r="C209" s="293"/>
      <c r="D209" s="293"/>
      <c r="E209" s="293"/>
      <c r="F209" s="316" t="s">
        <v>1421</v>
      </c>
      <c r="G209" s="293"/>
      <c r="H209" s="293" t="s">
        <v>1422</v>
      </c>
      <c r="I209" s="293"/>
      <c r="J209" s="293"/>
      <c r="K209" s="341"/>
    </row>
    <row r="210" spans="2:11" s="1" customFormat="1" ht="15" customHeight="1">
      <c r="B210" s="318"/>
      <c r="C210" s="293"/>
      <c r="D210" s="293"/>
      <c r="E210" s="293"/>
      <c r="F210" s="316" t="s">
        <v>1419</v>
      </c>
      <c r="G210" s="293"/>
      <c r="H210" s="293" t="s">
        <v>1585</v>
      </c>
      <c r="I210" s="293"/>
      <c r="J210" s="293"/>
      <c r="K210" s="341"/>
    </row>
    <row r="211" spans="2:11" s="1" customFormat="1" ht="15" customHeight="1">
      <c r="B211" s="359"/>
      <c r="C211" s="293"/>
      <c r="D211" s="293"/>
      <c r="E211" s="293"/>
      <c r="F211" s="316" t="s">
        <v>88</v>
      </c>
      <c r="G211" s="354"/>
      <c r="H211" s="345" t="s">
        <v>89</v>
      </c>
      <c r="I211" s="345"/>
      <c r="J211" s="345"/>
      <c r="K211" s="360"/>
    </row>
    <row r="212" spans="2:11" s="1" customFormat="1" ht="15" customHeight="1">
      <c r="B212" s="359"/>
      <c r="C212" s="293"/>
      <c r="D212" s="293"/>
      <c r="E212" s="293"/>
      <c r="F212" s="316" t="s">
        <v>1423</v>
      </c>
      <c r="G212" s="354"/>
      <c r="H212" s="345" t="s">
        <v>1363</v>
      </c>
      <c r="I212" s="345"/>
      <c r="J212" s="345"/>
      <c r="K212" s="360"/>
    </row>
    <row r="213" spans="2:11" s="1" customFormat="1" ht="15" customHeight="1">
      <c r="B213" s="359"/>
      <c r="C213" s="293"/>
      <c r="D213" s="293"/>
      <c r="E213" s="293"/>
      <c r="F213" s="316"/>
      <c r="G213" s="354"/>
      <c r="H213" s="345"/>
      <c r="I213" s="345"/>
      <c r="J213" s="345"/>
      <c r="K213" s="360"/>
    </row>
    <row r="214" spans="2:11" s="1" customFormat="1" ht="15" customHeight="1">
      <c r="B214" s="359"/>
      <c r="C214" s="293" t="s">
        <v>1548</v>
      </c>
      <c r="D214" s="293"/>
      <c r="E214" s="293"/>
      <c r="F214" s="316">
        <v>1</v>
      </c>
      <c r="G214" s="354"/>
      <c r="H214" s="345" t="s">
        <v>1586</v>
      </c>
      <c r="I214" s="345"/>
      <c r="J214" s="345"/>
      <c r="K214" s="360"/>
    </row>
    <row r="215" spans="2:11" s="1" customFormat="1" ht="15" customHeight="1">
      <c r="B215" s="359"/>
      <c r="C215" s="293"/>
      <c r="D215" s="293"/>
      <c r="E215" s="293"/>
      <c r="F215" s="316">
        <v>2</v>
      </c>
      <c r="G215" s="354"/>
      <c r="H215" s="345" t="s">
        <v>1587</v>
      </c>
      <c r="I215" s="345"/>
      <c r="J215" s="345"/>
      <c r="K215" s="360"/>
    </row>
    <row r="216" spans="2:11" s="1" customFormat="1" ht="15" customHeight="1">
      <c r="B216" s="359"/>
      <c r="C216" s="293"/>
      <c r="D216" s="293"/>
      <c r="E216" s="293"/>
      <c r="F216" s="316">
        <v>3</v>
      </c>
      <c r="G216" s="354"/>
      <c r="H216" s="345" t="s">
        <v>1588</v>
      </c>
      <c r="I216" s="345"/>
      <c r="J216" s="345"/>
      <c r="K216" s="360"/>
    </row>
    <row r="217" spans="2:11" s="1" customFormat="1" ht="15" customHeight="1">
      <c r="B217" s="359"/>
      <c r="C217" s="293"/>
      <c r="D217" s="293"/>
      <c r="E217" s="293"/>
      <c r="F217" s="316">
        <v>4</v>
      </c>
      <c r="G217" s="354"/>
      <c r="H217" s="345" t="s">
        <v>1589</v>
      </c>
      <c r="I217" s="345"/>
      <c r="J217" s="345"/>
      <c r="K217" s="360"/>
    </row>
    <row r="218" spans="2:11" s="1" customFormat="1" ht="12.75" customHeight="1">
      <c r="B218" s="361"/>
      <c r="C218" s="362"/>
      <c r="D218" s="362"/>
      <c r="E218" s="362"/>
      <c r="F218" s="362"/>
      <c r="G218" s="362"/>
      <c r="H218" s="362"/>
      <c r="I218" s="362"/>
      <c r="J218" s="362"/>
      <c r="K218" s="36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Křišťál</dc:creator>
  <cp:keywords/>
  <dc:description/>
  <cp:lastModifiedBy>Václav Křišťál</cp:lastModifiedBy>
  <dcterms:created xsi:type="dcterms:W3CDTF">2023-09-22T05:53:18Z</dcterms:created>
  <dcterms:modified xsi:type="dcterms:W3CDTF">2023-09-22T05:53:31Z</dcterms:modified>
  <cp:category/>
  <cp:version/>
  <cp:contentType/>
  <cp:contentStatus/>
</cp:coreProperties>
</file>