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101" sheetId="3" r:id="rId3"/>
    <sheet name="SO 181" sheetId="4" r:id="rId4"/>
  </sheets>
  <definedNames/>
  <calcPr/>
  <webPublishing/>
</workbook>
</file>

<file path=xl/sharedStrings.xml><?xml version="1.0" encoding="utf-8"?>
<sst xmlns="http://schemas.openxmlformats.org/spreadsheetml/2006/main" count="902" uniqueCount="293">
  <si>
    <t>ASPE10</t>
  </si>
  <si>
    <t>S</t>
  </si>
  <si>
    <t>Soupis prací objektu</t>
  </si>
  <si>
    <t xml:space="preserve">Stavba: </t>
  </si>
  <si>
    <t>VD03323</t>
  </si>
  <si>
    <t>III/4242 Hrušky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</si>
  <si>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</si>
  <si>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</si>
  <si>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</si>
  <si>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</si>
  <si>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</si>
  <si>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</si>
  <si>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</si>
  <si>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</si>
  <si>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</si>
  <si>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</si>
  <si>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</si>
  <si>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</si>
  <si>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</si>
  <si>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</si>
  <si>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</si>
  <si>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</si>
  <si>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</si>
  <si>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</si>
  <si>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</si>
  <si>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</si>
  <si>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</si>
  <si>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</si>
  <si>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</si>
  <si>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</si>
  <si>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</si>
  <si>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</si>
  <si>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</si>
  <si>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</si>
  <si>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</si>
  <si>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</si>
  <si>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</si>
  <si>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</si>
  <si>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</si>
  <si>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</si>
  <si>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</si>
  <si>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</si>
  <si>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</si>
  <si>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</si>
  <si>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</si>
  <si>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</si>
  <si>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</si>
  <si>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</si>
  <si>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</si>
  <si>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</si>
  <si>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</si>
  <si>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</si>
  <si>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</si>
  <si>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</si>
  <si>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</si>
  <si>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</si>
  <si>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</si>
  <si>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</si>
  <si>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</si>
  <si>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</si>
  <si>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</si>
  <si>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</si>
  <si>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</si>
  <si>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</si>
  <si>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8</t>
  </si>
  <si>
    <t>00008</t>
  </si>
  <si>
    <t>Zajištění přístupů a příjezdů k sousedním nemovitostem  - popsáno v obchodních podmínkách, v zákoně č. 13/1997 Sb., a vyhlášce č. 104/1997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</si>
  <si>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</si>
  <si>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</si>
  <si>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</si>
  <si>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</si>
  <si>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</si>
  <si>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</si>
  <si>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18</t>
  </si>
  <si>
    <t>00018</t>
  </si>
  <si>
    <t>Návrh technologického postupu prací - popsáno v obchodních podmínkách</t>
  </si>
  <si>
    <t>SO 101</t>
  </si>
  <si>
    <t>Komunikace</t>
  </si>
  <si>
    <t>014102</t>
  </si>
  <si>
    <t>POPLATKY ZA SKLÁDKU</t>
  </si>
  <si>
    <t>T</t>
  </si>
  <si>
    <t>zemina a kamenivo</t>
  </si>
  <si>
    <t>dle pol. 113327 1,6*1,9=3,040 [A] 
dle pol. 17120.1 149,882*2=299,764 [B] 
dle pol. 17120.2 0,07*951,5*2=133,210 [C] 
Celkem: A+B+C=436,014 [F]</t>
  </si>
  <si>
    <t>zahrnuje veškeré poplatky provozovateli skládky související s uložením odpadu na skládce.</t>
  </si>
  <si>
    <t>beton</t>
  </si>
  <si>
    <t>dle pol. 113524 951,5*0,205=195,058 [A] 
dle pol. 113157 0,75*2,3=1,725 [B] 
dle pol. 96687 vpust 16*1,7=27,200 [C] 
Celkem: A+B+C=223,983 [D]</t>
  </si>
  <si>
    <t>asfalt</t>
  </si>
  <si>
    <t>dle pol. 113137 117,961*2,4=283,106 [A]</t>
  </si>
  <si>
    <t>Zemní práce</t>
  </si>
  <si>
    <t>113137</t>
  </si>
  <si>
    <t>ODSTRANĚNÍ KRYTU ZPEVNĚNÝCH PLOCH S ASFALT POJIVEM, ODVOZ DO 16KM</t>
  </si>
  <si>
    <t>M3</t>
  </si>
  <si>
    <t>výměra dle Microstation</t>
  </si>
  <si>
    <t>odbourání asfaltu pro nové obruby tl.310mm š.400mm 0,31*0,4*951,3=117,961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</si>
  <si>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</si>
  <si>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113157</t>
  </si>
  <si>
    <t>ODSTRANĚNÍ KRYTU ZPEVNĚNÝCH PLOCH Z BETONU, ODVOZ DO 16KM</t>
  </si>
  <si>
    <t>stávající beton tl.100mm 0,1*7,5=0,750 [A]</t>
  </si>
  <si>
    <t>113327</t>
  </si>
  <si>
    <t>ODSTRAN PODKL ZPEVNĚNÝCH PLOCH Z KAMENIVA NESTMEL, ODVOZ DO 16KM</t>
  </si>
  <si>
    <t>napojení kačírek tl.200mm 0,2*3=0,600 [A] 
napojení štěrk tl.100mm 0,1*10=1,000 [B] 
Celkem: A+B=1,600 [C]</t>
  </si>
  <si>
    <t>7</t>
  </si>
  <si>
    <t>113524</t>
  </si>
  <si>
    <t>ODSTRANĚNÍ CHODNÍKOVÝCH A SILNIČNÍCH OBRUBNÍKŮ BETONOVÝCH, ODVOZ DO 5KM</t>
  </si>
  <si>
    <t>M</t>
  </si>
  <si>
    <t>včetně bet. patky 
odstranění obrub  
výměra dle Microstation</t>
  </si>
  <si>
    <t>stávající obruba 632,5+230+89=951,500 [A]</t>
  </si>
  <si>
    <t>11352B</t>
  </si>
  <si>
    <t>ODSTRANĚNÍ CHODNÍKOVÝCH A SILNIČNÍCH OBRUBNÍKŮ BETONOVÝCH - DOPRAVA</t>
  </si>
  <si>
    <t>tkm</t>
  </si>
  <si>
    <t>dalších 11 km 951,5*11*0,205=2 145,633 [A]</t>
  </si>
  <si>
    <t>Položka zahrnuje samostatnou dopravu suti a vybouraných hmot. Množství se určí jako součin hmotnosti [t] a požadované vzdálenosti [km].</t>
  </si>
  <si>
    <t>11372</t>
  </si>
  <si>
    <t>FRÉZOVÁNÍ ZPEVNĚNÝCH PLOCH ASFALTOVÝCH</t>
  </si>
  <si>
    <t>odvoz a likvidace v režii zhotovitele  
výměra dle Microstation</t>
  </si>
  <si>
    <t>stávající asfaltový kryt tl.90mm 0,09*3670=330,300 [A]</t>
  </si>
  <si>
    <t>Položka zahrnuje veškerou manipulaci s vybouranou sutí a s vybouranými hmotami.</t>
  </si>
  <si>
    <t>122737</t>
  </si>
  <si>
    <t>ODKOPÁVKY A PROKOPÁVKY OBECNÉ TŘ. I, ODVOZ DO 16KM</t>
  </si>
  <si>
    <t>odkop za obrubou pro zatravnění 0,1*632,5=63,250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</si>
  <si>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</si>
  <si>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11</t>
  </si>
  <si>
    <t>131737</t>
  </si>
  <si>
    <t>HLOUBENÍ JAM ZAPAŽ I NEPAŽ TŘ. I, ODVOZ DO 16KM</t>
  </si>
  <si>
    <t>nové DV st. 1.150; 0.500; 0.510 
výměra dle Microstation</t>
  </si>
  <si>
    <t>zřízení DV 3*(1,7*1,7*1,7)=14,739 [A] 
obnova DV 15*((1,7*1,7*1,7)-(1,7*0,93))=49,980 [B] 
zrušení DV 1,7*1,7*1,7=4,913 [C] 
Celkem: A+B+C=69,632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</si>
  <si>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</si>
  <si>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</t>
  </si>
  <si>
    <t>132737</t>
  </si>
  <si>
    <t>HLOUBENÍ RÝH ŠÍŘ DO 2M PAŽ I NEPAŽ TŘ. I, ODVOZ DO 16KM</t>
  </si>
  <si>
    <t>přípojka nové DV 10*1,7*1=17,000 [A]</t>
  </si>
  <si>
    <t>13</t>
  </si>
  <si>
    <t>17120</t>
  </si>
  <si>
    <t>ULOŽENÍ SYPANINY DO NÁSYPŮ A NA SKLÁDKY BEZ ZHUTNĚNÍ</t>
  </si>
  <si>
    <t>dle pol. 122737 63,25=63,250 [A] 
dle pol. 131737 69,632=69,632 [B] 
dle pol. 132737.1 17=17,000 [C] 
Celkem: A+B+C=149,882 [D]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</si>
  <si>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</si>
  <si>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</si>
  <si>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</si>
  <si>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zásyp za obrubou - včetně dodání vhodné zeminy 0,1*632,5=63,250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</si>
  <si>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</si>
  <si>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</si>
  <si>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</si>
  <si>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ŠD 0/32 napojení za obrubou tl.100mm 0,1*10=1,000 [A] 
ŠD 0/32 po vybourání DV 1,7*1,7*1,7=4,913 [B] 
ŠD 0/32 nová DV 3*((1,7*1,7*1,7)-(1,7*0,93))=9,996 [C] 
ŠD 0/32 přípojka DV (10*1,7*1)-(10*0,018)=16,820 [D] 
ŠD 0/32 obnova DV 15*((1,7*1,7*1,7)-(1,7*0,93))=49,980 [E] 
Celkem: A+B+C+D+E=82,709 [F]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</si>
  <si>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</si>
  <si>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16</t>
  </si>
  <si>
    <t>dosyp kačírku tl.200mm 0,2*3=0,600 [A]</t>
  </si>
  <si>
    <t>17</t>
  </si>
  <si>
    <t>18241</t>
  </si>
  <si>
    <t>ZALOŽENÍ TRÁVNÍKU RUČNÍM VÝSEVEM</t>
  </si>
  <si>
    <t>M2</t>
  </si>
  <si>
    <t>spotřeba 0,04 kg/m2 235=235,000 [A]</t>
  </si>
  <si>
    <t>Zahrnuje dodání předepsané travní směsi, její výsev na ornici, zalévání, první pokosení, to vše bez ohledu na sklon terénu</t>
  </si>
  <si>
    <t>41</t>
  </si>
  <si>
    <t>vytvoření rýhy pro uložení nových obrub s patkou a podkladní vrstvou; viz vzorový řez</t>
  </si>
  <si>
    <t>0,07*951,5=66,605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</si>
  <si>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</si>
  <si>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43</t>
  </si>
  <si>
    <t>dle pol. 132737.2  66,605=66,605 [A]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</si>
  <si>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</si>
  <si>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Vodorovné konstrukce</t>
  </si>
  <si>
    <t>45731</t>
  </si>
  <si>
    <t>VYROVNÁVACÍ A SPÁD PROSTÝ BETON</t>
  </si>
  <si>
    <t>vjezdy st. 0.060; 0.215; 0.270; 0.495.  
výměra dle Microstation</t>
  </si>
  <si>
    <t>napojení beton tl.100mm 0,1*7,5=0,750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</si>
  <si>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</si>
  <si>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19</t>
  </si>
  <si>
    <t>465923</t>
  </si>
  <si>
    <t>PŘEDLÁŽDĚNÍ DLAŽBY Z BETON DLAŽDIC</t>
  </si>
  <si>
    <t>včetně  lože DK 4/8 tl.40mm 
výměra dle Microstation</t>
  </si>
  <si>
    <t>v místech napojení 44=44,000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</si>
  <si>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</si>
  <si>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42</t>
  </si>
  <si>
    <t>45152</t>
  </si>
  <si>
    <t>PODKLADNÍ A VÝPLŇOVÉ VRSTVY Z KAMENIVA DRCENÉHO</t>
  </si>
  <si>
    <t>Doplnění ŠD 0/32  při předláždění</t>
  </si>
  <si>
    <t>44*0,15=6,600 [A]</t>
  </si>
  <si>
    <t>položka zahrnuje dodávku předepsaného kameniva, mimostaveništní a vnitrostaveništní dopravu a jeho uložení 
není-li v zadávací dokumentaci uvedeno jinak, jedná se o nakupovaný materiál</t>
  </si>
  <si>
    <t>20</t>
  </si>
  <si>
    <t>56145</t>
  </si>
  <si>
    <t>KAMENIVO ZPEVNĚNÉ CEMENTEM TL. DO 250MM</t>
  </si>
  <si>
    <t>SC C 8/10  tl.210mm 990*0,2=198,000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</si>
  <si>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</si>
  <si>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21</t>
  </si>
  <si>
    <t>56332</t>
  </si>
  <si>
    <t>VOZOVKOVÉ VRSTVY ZE ŠTĚRKODRTI TL. DO 100MM</t>
  </si>
  <si>
    <t>ŠD 0/32 tl. 100mm 990*0,65=643,500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</si>
  <si>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</si>
  <si>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22</t>
  </si>
  <si>
    <t>572213</t>
  </si>
  <si>
    <t>SPOJOVACÍ POSTŘIK Z EMULZE DO 0,5KG/M2</t>
  </si>
  <si>
    <t>0,3 kg / m2 3620=3 620,000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</si>
  <si>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</si>
  <si>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23</t>
  </si>
  <si>
    <t>572111</t>
  </si>
  <si>
    <t>INFILTRAČNÍ POSTŘIK ASFALTOVÝ DO 0,5KG/M2</t>
  </si>
  <si>
    <t>0,4 kg / m2 3620=3 620,000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</si>
  <si>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</si>
  <si>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24</t>
  </si>
  <si>
    <t>574A34</t>
  </si>
  <si>
    <t>ASFALTOVÝ BETON PRO OBRUSNÉ VRSTVY ACO 11+, 11S TL. 40MM</t>
  </si>
  <si>
    <t>ACO 11+ 3620=3 620,000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</si>
  <si>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</si>
  <si>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25</t>
  </si>
  <si>
    <t>574C46</t>
  </si>
  <si>
    <t>ASFALTOVÝ BETON PRO LOŽNÍ VRSTVY ACL 16+, 16S TL. 50MM</t>
  </si>
  <si>
    <t>ACL 16+ 3620=3 620,000 [A]</t>
  </si>
  <si>
    <t>26</t>
  </si>
  <si>
    <t>582612</t>
  </si>
  <si>
    <t>KRYTY Z BETON DLAŽDIC SE ZÁMKEM ŠEDÝCH TL 80MM DO LOŽE Z KAM</t>
  </si>
  <si>
    <t>doplnění poškozené dlažby při předláždění včetně doplnění podkladních vrstev ŠD do kce a lože DK 4/8 tl.40mm  
výměra dle Microstation</t>
  </si>
  <si>
    <t>doplnění poškozené dlažby při předláždění 22=22,000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</si>
  <si>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</si>
  <si>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27</t>
  </si>
  <si>
    <t>58910</t>
  </si>
  <si>
    <t>VÝPLŇ SPAR ASFALTEM</t>
  </si>
  <si>
    <t>včetně prořezání  
výměra dle Microstation</t>
  </si>
  <si>
    <t>včetně prořezání 6,9+15,3+14,8+8,2+7,6+10,8=63,600 [A] 
podélná pracovní spára 517=517,000 [B] 
Celkem: A+B=580,600 [C]</t>
  </si>
  <si>
    <t>položka zahrnuje:  
- dodávku předepsaného materiálu  
- vyčištění a výplň spar tímto materiálem</t>
  </si>
  <si>
    <t>Potrubí</t>
  </si>
  <si>
    <t>28</t>
  </si>
  <si>
    <t>87433</t>
  </si>
  <si>
    <t>POTRUBÍ Z TRUB PLASTOVÝCH ODPADNÍCH DN DO 150MM</t>
  </si>
  <si>
    <t>DN 150  
výměra dle Microstation</t>
  </si>
  <si>
    <t>připojení DV 10=10,000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</si>
  <si>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</si>
  <si>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29</t>
  </si>
  <si>
    <t>89712</t>
  </si>
  <si>
    <t>VPUSŤ KANALIZAČNÍ ULIČNÍ KOMPLETNÍ Z BETONOVÝCH DÍLCŮ</t>
  </si>
  <si>
    <t>KUS</t>
  </si>
  <si>
    <t>DN 150 vyhotovení dle PD výkres č. D.1.1.2.c včetně koše na nečistoty a tvarovek pro propojení potrubí na stávající přípojky 
včetně pročištění 
nové DV st. 1.150; 0.500; 0.510 
Komplet.</t>
  </si>
  <si>
    <t>obnova DV 15=15,000 [A] 
nová DV 3=3,000 [B] 
Celkem: A+B=18,000 [C]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</si>
  <si>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</si>
  <si>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30</t>
  </si>
  <si>
    <t>89921</t>
  </si>
  <si>
    <t>VÝŠKOVÁ ÚPRAVA POKLOPŮ</t>
  </si>
  <si>
    <t>poklopy ve vozovce 4=4,000 [A]</t>
  </si>
  <si>
    <t>- položka výškové úpravy zahrnuje všechny nutné práce a materiály pro zvýšení nebo snížení zařízení (včetně nutné úpravy stávajícího povrchu vozovky nebo chodníku).</t>
  </si>
  <si>
    <t>31</t>
  </si>
  <si>
    <t>89922</t>
  </si>
  <si>
    <t>VÝŠKOVÁ ÚPRAVA MŘÍŽÍ</t>
  </si>
  <si>
    <t>výšková úprava DV včetně pročištění 1=1,000 [A]</t>
  </si>
  <si>
    <t>32</t>
  </si>
  <si>
    <t>89923</t>
  </si>
  <si>
    <t>VÝŠKOVÁ ÚPRAVA KRYCÍCH HRNCŮ</t>
  </si>
  <si>
    <t>šoupata ve vozovce 1=1,000 [A]</t>
  </si>
  <si>
    <t>33</t>
  </si>
  <si>
    <t>89943</t>
  </si>
  <si>
    <t>VÝŘEZ, VÝSEK, ÚTES NA POTRUBÍ DN DO 150MM</t>
  </si>
  <si>
    <t>napojení nových DV včetně materiálu přípojky a sedla 3=3,000 [A]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</si>
  <si>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</si>
  <si>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34</t>
  </si>
  <si>
    <t>89952</t>
  </si>
  <si>
    <t>OBETONOVÁNÍ POTRUBÍ Z PROSTÉHO BETONU</t>
  </si>
  <si>
    <t>0,5m3 na jednu DV</t>
  </si>
  <si>
    <t>0,5*18=9,000 [A]</t>
  </si>
  <si>
    <t>35</t>
  </si>
  <si>
    <t>899901</t>
  </si>
  <si>
    <t>PŘEPOJENÍ PŘÍPOJEK</t>
  </si>
  <si>
    <t>položka zahrnuje řez na potrubí, dodání a osazení příslušných tvarovek a armatur</t>
  </si>
  <si>
    <t>Ostatní konstrukce a práce</t>
  </si>
  <si>
    <t>36</t>
  </si>
  <si>
    <t>917224</t>
  </si>
  <si>
    <t>SILNIČNÍ A CHODNÍKOVÉ OBRUBY Z BETONOVÝCH OBRUBNÍKŮ ŠÍŘ 150MM</t>
  </si>
  <si>
    <t>do bet C 16/20  
výměra dle Microstation</t>
  </si>
  <si>
    <t>do bet C 16/20  
stojatá 632,3=632,300 [A] 
snížená 230=230,000 [B] 
přechodová 89=89,000 [C] 
Celkem: A+B+C=951,300 [D]</t>
  </si>
  <si>
    <t>Položka zahrnuje:  
dodání a pokládku betonových obrubníků o rozměrech předepsaných zadávací dokumentací  
betonové lože i boční betonovou opěrku.</t>
  </si>
  <si>
    <t>37</t>
  </si>
  <si>
    <t>91772</t>
  </si>
  <si>
    <t>OBRUBA Z DLAŽEBNÍCH KOSTEK DROBNÝCH</t>
  </si>
  <si>
    <t>dvouřádek z žulových kostek 100/100/100 do bet C 16/20 2*990=1 980,000 [A]</t>
  </si>
  <si>
    <t>Položka zahrnuje:  
dodání a pokládku jedné řady dlažebních kostek o rozměrech předepsaných zadávací dokumentací  
betonové lože i boční betonovou opěrku.</t>
  </si>
  <si>
    <t>38</t>
  </si>
  <si>
    <t>919113</t>
  </si>
  <si>
    <t>ŘEZÁNÍ ASFALTOVÉHO KRYTU VOZOVEK TL DO 150MM</t>
  </si>
  <si>
    <t>zařezání asfaltu při odstraňování obrub 951,5=951,500 [A] 
pro vybourání DV (18+1)*3*1,7=96,900 [B] 
Celkem: A+B=1 048,400 [C]</t>
  </si>
  <si>
    <t>položka zahrnuje řezání vozovkové vrstvy v předepsané tloušťce, včetně spotřeby vody</t>
  </si>
  <si>
    <t>39</t>
  </si>
  <si>
    <t>93818</t>
  </si>
  <si>
    <t>OČIŠTĚNÍ ASFALT VOZOVEK ZAMETENÍM</t>
  </si>
  <si>
    <t>3620=3 620,000 [A]</t>
  </si>
  <si>
    <t>položka zahrnuje očištění předepsaným způsobem včetně odklizení vzniklého odpadu</t>
  </si>
  <si>
    <t>40</t>
  </si>
  <si>
    <t>96687</t>
  </si>
  <si>
    <t>VYBOURÁNÍ ULIČNÍCH VPUSTÍ KOMPLETNÍCH</t>
  </si>
  <si>
    <t>odvozová vzdálenost v režii zhotovitele na skládku (betonové suti) 
kovové části odvoz a likvidace vr ežii zhotovitele</t>
  </si>
  <si>
    <t>obnova DV 15=15,000 [A] 
zrušení DV 1=1,000 [B] 
Celkem: A+B=16,000 [C]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</si>
  <si>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</si>
  <si>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181</t>
  </si>
  <si>
    <t>Dopravně inženýrská opatření</t>
  </si>
  <si>
    <t>02710</t>
  </si>
  <si>
    <t>POMOC PRÁCE ZŘÍZ NEBO ZAJIŠŤ OBJÍŽĎKY A PŘÍSTUP CESTY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</si>
  <si>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demontáže. 
Vše v režii zhotovitele.</t>
  </si>
  <si>
    <t>zahrnuje veškeré náklady spojené s objednatelem požadovanými zařízeními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</si>
</sst>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15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28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63.75">
      <c r="A17" t="s">
        <v>46</v>
      </c>
      <c r="E17" s="29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</f>
      </c>
      <c>
        <f>0+O10+O14+O18+O22+O26+O30+O34+O38+O42</f>
      </c>
    </row>
    <row r="10" spans="1:16" ht="25.5">
      <c r="A10" s="18" t="s">
        <v>38</v>
      </c>
      <c s="23" t="s">
        <v>22</v>
      </c>
      <c s="23" t="s">
        <v>53</v>
      </c>
      <c s="18" t="s">
        <v>54</v>
      </c>
      <c s="24" t="s">
        <v>55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56</v>
      </c>
      <c s="18" t="s">
        <v>54</v>
      </c>
      <c s="24" t="s">
        <v>57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58</v>
      </c>
      <c s="18" t="s">
        <v>54</v>
      </c>
      <c s="24" t="s">
        <v>59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60</v>
      </c>
      <c s="18" t="s">
        <v>54</v>
      </c>
      <c s="24" t="s">
        <v>61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62</v>
      </c>
      <c s="18" t="s">
        <v>54</v>
      </c>
      <c s="24" t="s">
        <v>63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64</v>
      </c>
      <c s="23" t="s">
        <v>65</v>
      </c>
      <c s="18" t="s">
        <v>54</v>
      </c>
      <c s="24" t="s">
        <v>66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67</v>
      </c>
      <c s="23" t="s">
        <v>68</v>
      </c>
      <c s="18" t="s">
        <v>54</v>
      </c>
      <c s="24" t="s">
        <v>69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70</v>
      </c>
      <c s="23" t="s">
        <v>71</v>
      </c>
      <c s="18" t="s">
        <v>54</v>
      </c>
      <c s="24" t="s">
        <v>72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12.75">
      <c r="A42" s="18" t="s">
        <v>38</v>
      </c>
      <c s="23" t="s">
        <v>73</v>
      </c>
      <c s="23" t="s">
        <v>74</v>
      </c>
      <c s="18" t="s">
        <v>54</v>
      </c>
      <c s="24" t="s">
        <v>75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0+O8+O21+O86+O99+O132+O165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76</v>
      </c>
      <c s="32">
        <f>0+I8+I21+I86+I99+I132+I165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76</v>
      </c>
      <c s="5"/>
      <c s="14" t="s">
        <v>77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12.75">
      <c r="A9" s="18" t="s">
        <v>38</v>
      </c>
      <c s="23" t="s">
        <v>22</v>
      </c>
      <c s="23" t="s">
        <v>78</v>
      </c>
      <c s="18" t="s">
        <v>22</v>
      </c>
      <c s="24" t="s">
        <v>79</v>
      </c>
      <c s="25" t="s">
        <v>80</v>
      </c>
      <c s="26">
        <v>436.014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81</v>
      </c>
    </row>
    <row r="11" spans="1:5" ht="51">
      <c r="A11" s="30" t="s">
        <v>45</v>
      </c>
      <c r="E11" s="31" t="s">
        <v>82</v>
      </c>
    </row>
    <row r="12" spans="1:5" ht="25.5">
      <c r="A12" t="s">
        <v>46</v>
      </c>
      <c r="E12" s="29" t="s">
        <v>83</v>
      </c>
    </row>
    <row r="13" spans="1:16" ht="12.75">
      <c r="A13" s="18" t="s">
        <v>38</v>
      </c>
      <c s="23" t="s">
        <v>16</v>
      </c>
      <c s="23" t="s">
        <v>78</v>
      </c>
      <c s="18" t="s">
        <v>16</v>
      </c>
      <c s="24" t="s">
        <v>79</v>
      </c>
      <c s="25" t="s">
        <v>80</v>
      </c>
      <c s="26">
        <v>223.983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84</v>
      </c>
    </row>
    <row r="15" spans="1:5" ht="51">
      <c r="A15" s="30" t="s">
        <v>45</v>
      </c>
      <c r="E15" s="31" t="s">
        <v>85</v>
      </c>
    </row>
    <row r="16" spans="1:5" ht="25.5">
      <c r="A16" t="s">
        <v>46</v>
      </c>
      <c r="E16" s="29" t="s">
        <v>83</v>
      </c>
    </row>
    <row r="17" spans="1:16" ht="12.75">
      <c r="A17" s="18" t="s">
        <v>38</v>
      </c>
      <c s="23" t="s">
        <v>15</v>
      </c>
      <c s="23" t="s">
        <v>78</v>
      </c>
      <c s="18" t="s">
        <v>15</v>
      </c>
      <c s="24" t="s">
        <v>79</v>
      </c>
      <c s="25" t="s">
        <v>80</v>
      </c>
      <c s="26">
        <v>283.106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86</v>
      </c>
    </row>
    <row r="19" spans="1:5" ht="12.75">
      <c r="A19" s="30" t="s">
        <v>45</v>
      </c>
      <c r="E19" s="31" t="s">
        <v>87</v>
      </c>
    </row>
    <row r="20" spans="1:5" ht="25.5">
      <c r="A20" t="s">
        <v>46</v>
      </c>
      <c r="E20" s="29" t="s">
        <v>83</v>
      </c>
    </row>
    <row r="21" spans="1:18" ht="12.75" customHeight="1">
      <c r="A21" s="5" t="s">
        <v>36</v>
      </c>
      <c s="5"/>
      <c s="35" t="s">
        <v>22</v>
      </c>
      <c s="5"/>
      <c s="21" t="s">
        <v>88</v>
      </c>
      <c s="5"/>
      <c s="5"/>
      <c s="5"/>
      <c s="36">
        <f>0+Q21</f>
      </c>
      <c r="O21">
        <f>0+R21</f>
      </c>
      <c r="Q21">
        <f>0+I22+I26+I30+I34+I38+I42+I46+I50+I54+I58+I62+I66+I70+I74+I78+I82</f>
      </c>
      <c>
        <f>0+O22+O26+O30+O34+O38+O42+O46+O50+O54+O58+O62+O66+O70+O74+O78+O82</f>
      </c>
    </row>
    <row r="22" spans="1:16" ht="25.5">
      <c r="A22" s="18" t="s">
        <v>38</v>
      </c>
      <c s="23" t="s">
        <v>26</v>
      </c>
      <c s="23" t="s">
        <v>89</v>
      </c>
      <c s="18" t="s">
        <v>40</v>
      </c>
      <c s="24" t="s">
        <v>90</v>
      </c>
      <c s="25" t="s">
        <v>91</v>
      </c>
      <c s="26">
        <v>117.961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92</v>
      </c>
    </row>
    <row r="24" spans="1:5" ht="12.75">
      <c r="A24" s="30" t="s">
        <v>45</v>
      </c>
      <c r="E24" s="31" t="s">
        <v>93</v>
      </c>
    </row>
    <row r="25" spans="1:5" ht="63.75">
      <c r="A25" t="s">
        <v>46</v>
      </c>
      <c r="E25" s="29" t="s">
        <v>94</v>
      </c>
    </row>
    <row r="26" spans="1:16" ht="12.75">
      <c r="A26" s="18" t="s">
        <v>38</v>
      </c>
      <c s="23" t="s">
        <v>28</v>
      </c>
      <c s="23" t="s">
        <v>95</v>
      </c>
      <c s="18" t="s">
        <v>40</v>
      </c>
      <c s="24" t="s">
        <v>96</v>
      </c>
      <c s="25" t="s">
        <v>91</v>
      </c>
      <c s="26">
        <v>0.75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92</v>
      </c>
    </row>
    <row r="28" spans="1:5" ht="12.75">
      <c r="A28" s="30" t="s">
        <v>45</v>
      </c>
      <c r="E28" s="31" t="s">
        <v>97</v>
      </c>
    </row>
    <row r="29" spans="1:5" ht="63.75">
      <c r="A29" t="s">
        <v>46</v>
      </c>
      <c r="E29" s="29" t="s">
        <v>94</v>
      </c>
    </row>
    <row r="30" spans="1:16" ht="25.5">
      <c r="A30" s="18" t="s">
        <v>38</v>
      </c>
      <c s="23" t="s">
        <v>30</v>
      </c>
      <c s="23" t="s">
        <v>98</v>
      </c>
      <c s="18" t="s">
        <v>40</v>
      </c>
      <c s="24" t="s">
        <v>99</v>
      </c>
      <c s="25" t="s">
        <v>91</v>
      </c>
      <c s="26">
        <v>1.6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92</v>
      </c>
    </row>
    <row r="32" spans="1:5" ht="38.25">
      <c r="A32" s="30" t="s">
        <v>45</v>
      </c>
      <c r="E32" s="31" t="s">
        <v>100</v>
      </c>
    </row>
    <row r="33" spans="1:5" ht="63.75">
      <c r="A33" t="s">
        <v>46</v>
      </c>
      <c r="E33" s="29" t="s">
        <v>94</v>
      </c>
    </row>
    <row r="34" spans="1:16" ht="25.5">
      <c r="A34" s="18" t="s">
        <v>38</v>
      </c>
      <c s="23" t="s">
        <v>101</v>
      </c>
      <c s="23" t="s">
        <v>102</v>
      </c>
      <c s="18" t="s">
        <v>40</v>
      </c>
      <c s="24" t="s">
        <v>103</v>
      </c>
      <c s="25" t="s">
        <v>104</v>
      </c>
      <c s="26">
        <v>951.5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38.25">
      <c r="A35" s="28" t="s">
        <v>43</v>
      </c>
      <c r="E35" s="29" t="s">
        <v>105</v>
      </c>
    </row>
    <row r="36" spans="1:5" ht="12.75">
      <c r="A36" s="30" t="s">
        <v>45</v>
      </c>
      <c r="E36" s="31" t="s">
        <v>106</v>
      </c>
    </row>
    <row r="37" spans="1:5" ht="63.75">
      <c r="A37" t="s">
        <v>46</v>
      </c>
      <c r="E37" s="29" t="s">
        <v>94</v>
      </c>
    </row>
    <row r="38" spans="1:16" ht="25.5">
      <c r="A38" s="18" t="s">
        <v>38</v>
      </c>
      <c s="23" t="s">
        <v>64</v>
      </c>
      <c s="23" t="s">
        <v>107</v>
      </c>
      <c s="18" t="s">
        <v>40</v>
      </c>
      <c s="24" t="s">
        <v>108</v>
      </c>
      <c s="25" t="s">
        <v>109</v>
      </c>
      <c s="26">
        <v>2145.633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92</v>
      </c>
    </row>
    <row r="40" spans="1:5" ht="12.75">
      <c r="A40" s="30" t="s">
        <v>45</v>
      </c>
      <c r="E40" s="31" t="s">
        <v>110</v>
      </c>
    </row>
    <row r="41" spans="1:5" ht="25.5">
      <c r="A41" t="s">
        <v>46</v>
      </c>
      <c r="E41" s="29" t="s">
        <v>111</v>
      </c>
    </row>
    <row r="42" spans="1:16" ht="12.75">
      <c r="A42" s="18" t="s">
        <v>38</v>
      </c>
      <c s="23" t="s">
        <v>33</v>
      </c>
      <c s="23" t="s">
        <v>112</v>
      </c>
      <c s="18" t="s">
        <v>40</v>
      </c>
      <c s="24" t="s">
        <v>113</v>
      </c>
      <c s="25" t="s">
        <v>91</v>
      </c>
      <c s="26">
        <v>330.3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25.5">
      <c r="A43" s="28" t="s">
        <v>43</v>
      </c>
      <c r="E43" s="29" t="s">
        <v>114</v>
      </c>
    </row>
    <row r="44" spans="1:5" ht="12.75">
      <c r="A44" s="30" t="s">
        <v>45</v>
      </c>
      <c r="E44" s="31" t="s">
        <v>115</v>
      </c>
    </row>
    <row r="45" spans="1:5" ht="12.75">
      <c r="A45" t="s">
        <v>46</v>
      </c>
      <c r="E45" s="29" t="s">
        <v>116</v>
      </c>
    </row>
    <row r="46" spans="1:16" ht="12.75">
      <c r="A46" s="18" t="s">
        <v>38</v>
      </c>
      <c s="23" t="s">
        <v>35</v>
      </c>
      <c s="23" t="s">
        <v>117</v>
      </c>
      <c s="18" t="s">
        <v>40</v>
      </c>
      <c s="24" t="s">
        <v>118</v>
      </c>
      <c s="25" t="s">
        <v>91</v>
      </c>
      <c s="26">
        <v>63.25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92</v>
      </c>
    </row>
    <row r="48" spans="1:5" ht="12.75">
      <c r="A48" s="30" t="s">
        <v>45</v>
      </c>
      <c r="E48" s="31" t="s">
        <v>119</v>
      </c>
    </row>
    <row r="49" spans="1:5" ht="369.75">
      <c r="A49" t="s">
        <v>46</v>
      </c>
      <c r="E49" s="29" t="s">
        <v>120</v>
      </c>
    </row>
    <row r="50" spans="1:16" ht="12.75">
      <c r="A50" s="18" t="s">
        <v>38</v>
      </c>
      <c s="23" t="s">
        <v>121</v>
      </c>
      <c s="23" t="s">
        <v>122</v>
      </c>
      <c s="18" t="s">
        <v>40</v>
      </c>
      <c s="24" t="s">
        <v>123</v>
      </c>
      <c s="25" t="s">
        <v>91</v>
      </c>
      <c s="26">
        <v>69.632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25.5">
      <c r="A51" s="28" t="s">
        <v>43</v>
      </c>
      <c r="E51" s="29" t="s">
        <v>124</v>
      </c>
    </row>
    <row r="52" spans="1:5" ht="51">
      <c r="A52" s="30" t="s">
        <v>45</v>
      </c>
      <c r="E52" s="31" t="s">
        <v>125</v>
      </c>
    </row>
    <row r="53" spans="1:5" ht="318.75">
      <c r="A53" t="s">
        <v>46</v>
      </c>
      <c r="E53" s="29" t="s">
        <v>126</v>
      </c>
    </row>
    <row r="54" spans="1:16" ht="12.75">
      <c r="A54" s="18" t="s">
        <v>38</v>
      </c>
      <c s="23" t="s">
        <v>127</v>
      </c>
      <c s="23" t="s">
        <v>128</v>
      </c>
      <c s="18" t="s">
        <v>22</v>
      </c>
      <c s="24" t="s">
        <v>129</v>
      </c>
      <c s="25" t="s">
        <v>91</v>
      </c>
      <c s="26">
        <v>17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92</v>
      </c>
    </row>
    <row r="56" spans="1:5" ht="12.75">
      <c r="A56" s="30" t="s">
        <v>45</v>
      </c>
      <c r="E56" s="31" t="s">
        <v>130</v>
      </c>
    </row>
    <row r="57" spans="1:5" ht="318.75">
      <c r="A57" t="s">
        <v>46</v>
      </c>
      <c r="E57" s="29" t="s">
        <v>126</v>
      </c>
    </row>
    <row r="58" spans="1:16" ht="12.75">
      <c r="A58" s="18" t="s">
        <v>38</v>
      </c>
      <c s="23" t="s">
        <v>131</v>
      </c>
      <c s="23" t="s">
        <v>132</v>
      </c>
      <c s="18" t="s">
        <v>22</v>
      </c>
      <c s="24" t="s">
        <v>133</v>
      </c>
      <c s="25" t="s">
        <v>91</v>
      </c>
      <c s="26">
        <v>149.882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40</v>
      </c>
    </row>
    <row r="60" spans="1:5" ht="51">
      <c r="A60" s="30" t="s">
        <v>45</v>
      </c>
      <c r="E60" s="31" t="s">
        <v>134</v>
      </c>
    </row>
    <row r="61" spans="1:5" ht="191.25">
      <c r="A61" t="s">
        <v>46</v>
      </c>
      <c r="E61" s="29" t="s">
        <v>135</v>
      </c>
    </row>
    <row r="62" spans="1:16" ht="12.75">
      <c r="A62" s="18" t="s">
        <v>38</v>
      </c>
      <c s="23" t="s">
        <v>67</v>
      </c>
      <c s="23" t="s">
        <v>136</v>
      </c>
      <c s="18" t="s">
        <v>40</v>
      </c>
      <c s="24" t="s">
        <v>137</v>
      </c>
      <c s="25" t="s">
        <v>91</v>
      </c>
      <c s="26">
        <v>63.25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92</v>
      </c>
    </row>
    <row r="64" spans="1:5" ht="12.75">
      <c r="A64" s="30" t="s">
        <v>45</v>
      </c>
      <c r="E64" s="31" t="s">
        <v>138</v>
      </c>
    </row>
    <row r="65" spans="1:5" ht="229.5">
      <c r="A65" t="s">
        <v>46</v>
      </c>
      <c r="E65" s="29" t="s">
        <v>139</v>
      </c>
    </row>
    <row r="66" spans="1:16" ht="12.75">
      <c r="A66" s="18" t="s">
        <v>38</v>
      </c>
      <c s="23" t="s">
        <v>70</v>
      </c>
      <c s="23" t="s">
        <v>140</v>
      </c>
      <c s="18" t="s">
        <v>22</v>
      </c>
      <c s="24" t="s">
        <v>141</v>
      </c>
      <c s="25" t="s">
        <v>91</v>
      </c>
      <c s="26">
        <v>82.709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92</v>
      </c>
    </row>
    <row r="68" spans="1:5" ht="76.5">
      <c r="A68" s="30" t="s">
        <v>45</v>
      </c>
      <c r="E68" s="31" t="s">
        <v>142</v>
      </c>
    </row>
    <row r="69" spans="1:5" ht="229.5">
      <c r="A69" t="s">
        <v>46</v>
      </c>
      <c r="E69" s="29" t="s">
        <v>143</v>
      </c>
    </row>
    <row r="70" spans="1:16" ht="12.75">
      <c r="A70" s="18" t="s">
        <v>38</v>
      </c>
      <c s="23" t="s">
        <v>144</v>
      </c>
      <c s="23" t="s">
        <v>140</v>
      </c>
      <c s="18" t="s">
        <v>16</v>
      </c>
      <c s="24" t="s">
        <v>141</v>
      </c>
      <c s="25" t="s">
        <v>91</v>
      </c>
      <c s="26">
        <v>0.6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92</v>
      </c>
    </row>
    <row r="72" spans="1:5" ht="12.75">
      <c r="A72" s="30" t="s">
        <v>45</v>
      </c>
      <c r="E72" s="31" t="s">
        <v>145</v>
      </c>
    </row>
    <row r="73" spans="1:5" ht="229.5">
      <c r="A73" t="s">
        <v>46</v>
      </c>
      <c r="E73" s="29" t="s">
        <v>143</v>
      </c>
    </row>
    <row r="74" spans="1:16" ht="12.75">
      <c r="A74" s="18" t="s">
        <v>38</v>
      </c>
      <c s="23" t="s">
        <v>146</v>
      </c>
      <c s="23" t="s">
        <v>147</v>
      </c>
      <c s="18" t="s">
        <v>40</v>
      </c>
      <c s="24" t="s">
        <v>148</v>
      </c>
      <c s="25" t="s">
        <v>149</v>
      </c>
      <c s="26">
        <v>235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92</v>
      </c>
    </row>
    <row r="76" spans="1:5" ht="12.75">
      <c r="A76" s="30" t="s">
        <v>45</v>
      </c>
      <c r="E76" s="31" t="s">
        <v>150</v>
      </c>
    </row>
    <row r="77" spans="1:5" ht="25.5">
      <c r="A77" t="s">
        <v>46</v>
      </c>
      <c r="E77" s="29" t="s">
        <v>151</v>
      </c>
    </row>
    <row r="78" spans="1:16" ht="12.75">
      <c r="A78" s="18" t="s">
        <v>38</v>
      </c>
      <c s="23" t="s">
        <v>152</v>
      </c>
      <c s="23" t="s">
        <v>128</v>
      </c>
      <c s="18" t="s">
        <v>16</v>
      </c>
      <c s="24" t="s">
        <v>129</v>
      </c>
      <c s="25" t="s">
        <v>91</v>
      </c>
      <c s="26">
        <v>66.605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153</v>
      </c>
    </row>
    <row r="80" spans="1:5" ht="12.75">
      <c r="A80" s="30" t="s">
        <v>45</v>
      </c>
      <c r="E80" s="31" t="s">
        <v>154</v>
      </c>
    </row>
    <row r="81" spans="1:5" ht="318.75">
      <c r="A81" t="s">
        <v>46</v>
      </c>
      <c r="E81" s="29" t="s">
        <v>155</v>
      </c>
    </row>
    <row r="82" spans="1:16" ht="12.75">
      <c r="A82" s="18" t="s">
        <v>38</v>
      </c>
      <c s="23" t="s">
        <v>156</v>
      </c>
      <c s="23" t="s">
        <v>132</v>
      </c>
      <c s="18" t="s">
        <v>16</v>
      </c>
      <c s="24" t="s">
        <v>133</v>
      </c>
      <c s="25" t="s">
        <v>91</v>
      </c>
      <c s="26">
        <v>66.605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12.75">
      <c r="A83" s="28" t="s">
        <v>43</v>
      </c>
      <c r="E83" s="29" t="s">
        <v>40</v>
      </c>
    </row>
    <row r="84" spans="1:5" ht="12.75">
      <c r="A84" s="30" t="s">
        <v>45</v>
      </c>
      <c r="E84" s="31" t="s">
        <v>157</v>
      </c>
    </row>
    <row r="85" spans="1:5" ht="191.25">
      <c r="A85" t="s">
        <v>46</v>
      </c>
      <c r="E85" s="29" t="s">
        <v>158</v>
      </c>
    </row>
    <row r="86" spans="1:18" ht="12.75" customHeight="1">
      <c r="A86" s="5" t="s">
        <v>36</v>
      </c>
      <c s="5"/>
      <c s="35" t="s">
        <v>26</v>
      </c>
      <c s="5"/>
      <c s="21" t="s">
        <v>159</v>
      </c>
      <c s="5"/>
      <c s="5"/>
      <c s="5"/>
      <c s="36">
        <f>0+Q86</f>
      </c>
      <c r="O86">
        <f>0+R86</f>
      </c>
      <c r="Q86">
        <f>0+I87+I91+I95</f>
      </c>
      <c>
        <f>0+O87+O91+O95</f>
      </c>
    </row>
    <row r="87" spans="1:16" ht="12.75">
      <c r="A87" s="18" t="s">
        <v>38</v>
      </c>
      <c s="23" t="s">
        <v>73</v>
      </c>
      <c s="23" t="s">
        <v>160</v>
      </c>
      <c s="18" t="s">
        <v>40</v>
      </c>
      <c s="24" t="s">
        <v>161</v>
      </c>
      <c s="25" t="s">
        <v>91</v>
      </c>
      <c s="26">
        <v>0.75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25.5">
      <c r="A88" s="28" t="s">
        <v>43</v>
      </c>
      <c r="E88" s="29" t="s">
        <v>162</v>
      </c>
    </row>
    <row r="89" spans="1:5" ht="12.75">
      <c r="A89" s="30" t="s">
        <v>45</v>
      </c>
      <c r="E89" s="31" t="s">
        <v>163</v>
      </c>
    </row>
    <row r="90" spans="1:5" ht="369.75">
      <c r="A90" t="s">
        <v>46</v>
      </c>
      <c r="E90" s="29" t="s">
        <v>164</v>
      </c>
    </row>
    <row r="91" spans="1:16" ht="12.75">
      <c r="A91" s="18" t="s">
        <v>38</v>
      </c>
      <c s="23" t="s">
        <v>165</v>
      </c>
      <c s="23" t="s">
        <v>166</v>
      </c>
      <c s="18" t="s">
        <v>40</v>
      </c>
      <c s="24" t="s">
        <v>167</v>
      </c>
      <c s="25" t="s">
        <v>149</v>
      </c>
      <c s="26">
        <v>44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25.5">
      <c r="A92" s="28" t="s">
        <v>43</v>
      </c>
      <c r="E92" s="29" t="s">
        <v>168</v>
      </c>
    </row>
    <row r="93" spans="1:5" ht="12.75">
      <c r="A93" s="30" t="s">
        <v>45</v>
      </c>
      <c r="E93" s="31" t="s">
        <v>169</v>
      </c>
    </row>
    <row r="94" spans="1:5" ht="102">
      <c r="A94" t="s">
        <v>46</v>
      </c>
      <c r="E94" s="29" t="s">
        <v>170</v>
      </c>
    </row>
    <row r="95" spans="1:16" ht="12.75">
      <c r="A95" s="18" t="s">
        <v>38</v>
      </c>
      <c s="23" t="s">
        <v>171</v>
      </c>
      <c s="23" t="s">
        <v>172</v>
      </c>
      <c s="18" t="s">
        <v>40</v>
      </c>
      <c s="24" t="s">
        <v>173</v>
      </c>
      <c s="25" t="s">
        <v>91</v>
      </c>
      <c s="26">
        <v>6.6</v>
      </c>
      <c s="27">
        <v>0</v>
      </c>
      <c s="27">
        <f>ROUND(ROUND(H95,2)*ROUND(G95,3),2)</f>
      </c>
      <c r="O95">
        <f>(I95*21)/100</f>
      </c>
      <c t="s">
        <v>16</v>
      </c>
    </row>
    <row r="96" spans="1:5" ht="12.75">
      <c r="A96" s="28" t="s">
        <v>43</v>
      </c>
      <c r="E96" s="29" t="s">
        <v>174</v>
      </c>
    </row>
    <row r="97" spans="1:5" ht="12.75">
      <c r="A97" s="30" t="s">
        <v>45</v>
      </c>
      <c r="E97" s="31" t="s">
        <v>175</v>
      </c>
    </row>
    <row r="98" spans="1:5" ht="38.25">
      <c r="A98" t="s">
        <v>46</v>
      </c>
      <c r="E98" s="29" t="s">
        <v>176</v>
      </c>
    </row>
    <row r="99" spans="1:18" ht="12.75" customHeight="1">
      <c r="A99" s="5" t="s">
        <v>36</v>
      </c>
      <c s="5"/>
      <c s="35" t="s">
        <v>28</v>
      </c>
      <c s="5"/>
      <c s="21" t="s">
        <v>77</v>
      </c>
      <c s="5"/>
      <c s="5"/>
      <c s="5"/>
      <c s="36">
        <f>0+Q99</f>
      </c>
      <c r="O99">
        <f>0+R99</f>
      </c>
      <c r="Q99">
        <f>0+I100+I104+I108+I112+I116+I120+I124+I128</f>
      </c>
      <c>
        <f>0+O100+O104+O108+O112+O116+O120+O124+O128</f>
      </c>
    </row>
    <row r="100" spans="1:16" ht="12.75">
      <c r="A100" s="18" t="s">
        <v>38</v>
      </c>
      <c s="23" t="s">
        <v>177</v>
      </c>
      <c s="23" t="s">
        <v>178</v>
      </c>
      <c s="18" t="s">
        <v>40</v>
      </c>
      <c s="24" t="s">
        <v>179</v>
      </c>
      <c s="25" t="s">
        <v>149</v>
      </c>
      <c s="26">
        <v>198</v>
      </c>
      <c s="27">
        <v>0</v>
      </c>
      <c s="27">
        <f>ROUND(ROUND(H100,2)*ROUND(G100,3),2)</f>
      </c>
      <c r="O100">
        <f>(I100*21)/100</f>
      </c>
      <c t="s">
        <v>16</v>
      </c>
    </row>
    <row r="101" spans="1:5" ht="12.75">
      <c r="A101" s="28" t="s">
        <v>43</v>
      </c>
      <c r="E101" s="29" t="s">
        <v>92</v>
      </c>
    </row>
    <row r="102" spans="1:5" ht="12.75">
      <c r="A102" s="30" t="s">
        <v>45</v>
      </c>
      <c r="E102" s="31" t="s">
        <v>180</v>
      </c>
    </row>
    <row r="103" spans="1:5" ht="127.5">
      <c r="A103" t="s">
        <v>46</v>
      </c>
      <c r="E103" s="29" t="s">
        <v>181</v>
      </c>
    </row>
    <row r="104" spans="1:16" ht="12.75">
      <c r="A104" s="18" t="s">
        <v>38</v>
      </c>
      <c s="23" t="s">
        <v>182</v>
      </c>
      <c s="23" t="s">
        <v>183</v>
      </c>
      <c s="18" t="s">
        <v>40</v>
      </c>
      <c s="24" t="s">
        <v>184</v>
      </c>
      <c s="25" t="s">
        <v>149</v>
      </c>
      <c s="26">
        <v>643.5</v>
      </c>
      <c s="27">
        <v>0</v>
      </c>
      <c s="27">
        <f>ROUND(ROUND(H104,2)*ROUND(G104,3),2)</f>
      </c>
      <c r="O104">
        <f>(I104*21)/100</f>
      </c>
      <c t="s">
        <v>16</v>
      </c>
    </row>
    <row r="105" spans="1:5" ht="12.75">
      <c r="A105" s="28" t="s">
        <v>43</v>
      </c>
      <c r="E105" s="29" t="s">
        <v>92</v>
      </c>
    </row>
    <row r="106" spans="1:5" ht="12.75">
      <c r="A106" s="30" t="s">
        <v>45</v>
      </c>
      <c r="E106" s="31" t="s">
        <v>185</v>
      </c>
    </row>
    <row r="107" spans="1:5" ht="51">
      <c r="A107" t="s">
        <v>46</v>
      </c>
      <c r="E107" s="29" t="s">
        <v>186</v>
      </c>
    </row>
    <row r="108" spans="1:16" ht="12.75">
      <c r="A108" s="18" t="s">
        <v>38</v>
      </c>
      <c s="23" t="s">
        <v>187</v>
      </c>
      <c s="23" t="s">
        <v>188</v>
      </c>
      <c s="18" t="s">
        <v>40</v>
      </c>
      <c s="24" t="s">
        <v>189</v>
      </c>
      <c s="25" t="s">
        <v>149</v>
      </c>
      <c s="26">
        <v>3620</v>
      </c>
      <c s="27">
        <v>0</v>
      </c>
      <c s="27">
        <f>ROUND(ROUND(H108,2)*ROUND(G108,3),2)</f>
      </c>
      <c r="O108">
        <f>(I108*21)/100</f>
      </c>
      <c t="s">
        <v>16</v>
      </c>
    </row>
    <row r="109" spans="1:5" ht="12.75">
      <c r="A109" s="28" t="s">
        <v>43</v>
      </c>
      <c r="E109" s="29" t="s">
        <v>92</v>
      </c>
    </row>
    <row r="110" spans="1:5" ht="12.75">
      <c r="A110" s="30" t="s">
        <v>45</v>
      </c>
      <c r="E110" s="31" t="s">
        <v>190</v>
      </c>
    </row>
    <row r="111" spans="1:5" ht="51">
      <c r="A111" t="s">
        <v>46</v>
      </c>
      <c r="E111" s="29" t="s">
        <v>191</v>
      </c>
    </row>
    <row r="112" spans="1:16" ht="12.75">
      <c r="A112" s="18" t="s">
        <v>38</v>
      </c>
      <c s="23" t="s">
        <v>192</v>
      </c>
      <c s="23" t="s">
        <v>193</v>
      </c>
      <c s="18" t="s">
        <v>40</v>
      </c>
      <c s="24" t="s">
        <v>194</v>
      </c>
      <c s="25" t="s">
        <v>149</v>
      </c>
      <c s="26">
        <v>3620</v>
      </c>
      <c s="27">
        <v>0</v>
      </c>
      <c s="27">
        <f>ROUND(ROUND(H112,2)*ROUND(G112,3),2)</f>
      </c>
      <c r="O112">
        <f>(I112*21)/100</f>
      </c>
      <c t="s">
        <v>16</v>
      </c>
    </row>
    <row r="113" spans="1:5" ht="12.75">
      <c r="A113" s="28" t="s">
        <v>43</v>
      </c>
      <c r="E113" s="29" t="s">
        <v>92</v>
      </c>
    </row>
    <row r="114" spans="1:5" ht="12.75">
      <c r="A114" s="30" t="s">
        <v>45</v>
      </c>
      <c r="E114" s="31" t="s">
        <v>195</v>
      </c>
    </row>
    <row r="115" spans="1:5" ht="51">
      <c r="A115" t="s">
        <v>46</v>
      </c>
      <c r="E115" s="29" t="s">
        <v>196</v>
      </c>
    </row>
    <row r="116" spans="1:16" ht="12.75">
      <c r="A116" s="18" t="s">
        <v>38</v>
      </c>
      <c s="23" t="s">
        <v>197</v>
      </c>
      <c s="23" t="s">
        <v>198</v>
      </c>
      <c s="18" t="s">
        <v>40</v>
      </c>
      <c s="24" t="s">
        <v>199</v>
      </c>
      <c s="25" t="s">
        <v>149</v>
      </c>
      <c s="26">
        <v>3620</v>
      </c>
      <c s="27">
        <v>0</v>
      </c>
      <c s="27">
        <f>ROUND(ROUND(H116,2)*ROUND(G116,3),2)</f>
      </c>
      <c r="O116">
        <f>(I116*21)/100</f>
      </c>
      <c t="s">
        <v>16</v>
      </c>
    </row>
    <row r="117" spans="1:5" ht="12.75">
      <c r="A117" s="28" t="s">
        <v>43</v>
      </c>
      <c r="E117" s="29" t="s">
        <v>92</v>
      </c>
    </row>
    <row r="118" spans="1:5" ht="12.75">
      <c r="A118" s="30" t="s">
        <v>45</v>
      </c>
      <c r="E118" s="31" t="s">
        <v>200</v>
      </c>
    </row>
    <row r="119" spans="1:5" ht="140.25">
      <c r="A119" t="s">
        <v>46</v>
      </c>
      <c r="E119" s="29" t="s">
        <v>201</v>
      </c>
    </row>
    <row r="120" spans="1:16" ht="12.75">
      <c r="A120" s="18" t="s">
        <v>38</v>
      </c>
      <c s="23" t="s">
        <v>202</v>
      </c>
      <c s="23" t="s">
        <v>203</v>
      </c>
      <c s="18" t="s">
        <v>40</v>
      </c>
      <c s="24" t="s">
        <v>204</v>
      </c>
      <c s="25" t="s">
        <v>149</v>
      </c>
      <c s="26">
        <v>3620</v>
      </c>
      <c s="27">
        <v>0</v>
      </c>
      <c s="27">
        <f>ROUND(ROUND(H120,2)*ROUND(G120,3),2)</f>
      </c>
      <c r="O120">
        <f>(I120*21)/100</f>
      </c>
      <c t="s">
        <v>16</v>
      </c>
    </row>
    <row r="121" spans="1:5" ht="12.75">
      <c r="A121" s="28" t="s">
        <v>43</v>
      </c>
      <c r="E121" s="29" t="s">
        <v>92</v>
      </c>
    </row>
    <row r="122" spans="1:5" ht="12.75">
      <c r="A122" s="30" t="s">
        <v>45</v>
      </c>
      <c r="E122" s="31" t="s">
        <v>205</v>
      </c>
    </row>
    <row r="123" spans="1:5" ht="140.25">
      <c r="A123" t="s">
        <v>46</v>
      </c>
      <c r="E123" s="29" t="s">
        <v>201</v>
      </c>
    </row>
    <row r="124" spans="1:16" ht="12.75">
      <c r="A124" s="18" t="s">
        <v>38</v>
      </c>
      <c s="23" t="s">
        <v>206</v>
      </c>
      <c s="23" t="s">
        <v>207</v>
      </c>
      <c s="18" t="s">
        <v>40</v>
      </c>
      <c s="24" t="s">
        <v>208</v>
      </c>
      <c s="25" t="s">
        <v>149</v>
      </c>
      <c s="26">
        <v>22</v>
      </c>
      <c s="27">
        <v>0</v>
      </c>
      <c s="27">
        <f>ROUND(ROUND(H124,2)*ROUND(G124,3),2)</f>
      </c>
      <c r="O124">
        <f>(I124*21)/100</f>
      </c>
      <c t="s">
        <v>16</v>
      </c>
    </row>
    <row r="125" spans="1:5" ht="38.25">
      <c r="A125" s="28" t="s">
        <v>43</v>
      </c>
      <c r="E125" s="29" t="s">
        <v>209</v>
      </c>
    </row>
    <row r="126" spans="1:5" ht="12.75">
      <c r="A126" s="30" t="s">
        <v>45</v>
      </c>
      <c r="E126" s="31" t="s">
        <v>210</v>
      </c>
    </row>
    <row r="127" spans="1:5" ht="153">
      <c r="A127" t="s">
        <v>46</v>
      </c>
      <c r="E127" s="29" t="s">
        <v>211</v>
      </c>
    </row>
    <row r="128" spans="1:16" ht="12.75">
      <c r="A128" s="18" t="s">
        <v>38</v>
      </c>
      <c s="23" t="s">
        <v>212</v>
      </c>
      <c s="23" t="s">
        <v>213</v>
      </c>
      <c s="18" t="s">
        <v>40</v>
      </c>
      <c s="24" t="s">
        <v>214</v>
      </c>
      <c s="25" t="s">
        <v>104</v>
      </c>
      <c s="26">
        <v>580.6</v>
      </c>
      <c s="27">
        <v>0</v>
      </c>
      <c s="27">
        <f>ROUND(ROUND(H128,2)*ROUND(G128,3),2)</f>
      </c>
      <c r="O128">
        <f>(I128*21)/100</f>
      </c>
      <c t="s">
        <v>16</v>
      </c>
    </row>
    <row r="129" spans="1:5" ht="25.5">
      <c r="A129" s="28" t="s">
        <v>43</v>
      </c>
      <c r="E129" s="29" t="s">
        <v>215</v>
      </c>
    </row>
    <row r="130" spans="1:5" ht="38.25">
      <c r="A130" s="30" t="s">
        <v>45</v>
      </c>
      <c r="E130" s="31" t="s">
        <v>216</v>
      </c>
    </row>
    <row r="131" spans="1:5" ht="38.25">
      <c r="A131" t="s">
        <v>46</v>
      </c>
      <c r="E131" s="29" t="s">
        <v>217</v>
      </c>
    </row>
    <row r="132" spans="1:18" ht="12.75" customHeight="1">
      <c r="A132" s="5" t="s">
        <v>36</v>
      </c>
      <c s="5"/>
      <c s="35" t="s">
        <v>64</v>
      </c>
      <c s="5"/>
      <c s="21" t="s">
        <v>218</v>
      </c>
      <c s="5"/>
      <c s="5"/>
      <c s="5"/>
      <c s="36">
        <f>0+Q132</f>
      </c>
      <c r="O132">
        <f>0+R132</f>
      </c>
      <c r="Q132">
        <f>0+I133+I137+I141+I145+I149+I153+I157+I161</f>
      </c>
      <c>
        <f>0+O133+O137+O141+O145+O149+O153+O157+O161</f>
      </c>
    </row>
    <row r="133" spans="1:16" ht="12.75">
      <c r="A133" s="18" t="s">
        <v>38</v>
      </c>
      <c s="23" t="s">
        <v>219</v>
      </c>
      <c s="23" t="s">
        <v>220</v>
      </c>
      <c s="18" t="s">
        <v>40</v>
      </c>
      <c s="24" t="s">
        <v>221</v>
      </c>
      <c s="25" t="s">
        <v>104</v>
      </c>
      <c s="26">
        <v>10</v>
      </c>
      <c s="27">
        <v>0</v>
      </c>
      <c s="27">
        <f>ROUND(ROUND(H133,2)*ROUND(G133,3),2)</f>
      </c>
      <c r="O133">
        <f>(I133*21)/100</f>
      </c>
      <c t="s">
        <v>16</v>
      </c>
    </row>
    <row r="134" spans="1:5" ht="25.5">
      <c r="A134" s="28" t="s">
        <v>43</v>
      </c>
      <c r="E134" s="29" t="s">
        <v>222</v>
      </c>
    </row>
    <row r="135" spans="1:5" ht="12.75">
      <c r="A135" s="30" t="s">
        <v>45</v>
      </c>
      <c r="E135" s="31" t="s">
        <v>223</v>
      </c>
    </row>
    <row r="136" spans="1:5" ht="255">
      <c r="A136" t="s">
        <v>46</v>
      </c>
      <c r="E136" s="29" t="s">
        <v>224</v>
      </c>
    </row>
    <row r="137" spans="1:16" ht="12.75">
      <c r="A137" s="18" t="s">
        <v>38</v>
      </c>
      <c s="23" t="s">
        <v>225</v>
      </c>
      <c s="23" t="s">
        <v>226</v>
      </c>
      <c s="18" t="s">
        <v>54</v>
      </c>
      <c s="24" t="s">
        <v>227</v>
      </c>
      <c s="25" t="s">
        <v>228</v>
      </c>
      <c s="26">
        <v>18</v>
      </c>
      <c s="27">
        <v>0</v>
      </c>
      <c s="27">
        <f>ROUND(ROUND(H137,2)*ROUND(G137,3),2)</f>
      </c>
      <c r="O137">
        <f>(I137*21)/100</f>
      </c>
      <c t="s">
        <v>16</v>
      </c>
    </row>
    <row r="138" spans="1:5" ht="63.75">
      <c r="A138" s="28" t="s">
        <v>43</v>
      </c>
      <c r="E138" s="29" t="s">
        <v>229</v>
      </c>
    </row>
    <row r="139" spans="1:5" ht="38.25">
      <c r="A139" s="30" t="s">
        <v>45</v>
      </c>
      <c r="E139" s="31" t="s">
        <v>230</v>
      </c>
    </row>
    <row r="140" spans="1:5" ht="76.5">
      <c r="A140" t="s">
        <v>46</v>
      </c>
      <c r="E140" s="29" t="s">
        <v>231</v>
      </c>
    </row>
    <row r="141" spans="1:16" ht="12.75">
      <c r="A141" s="18" t="s">
        <v>38</v>
      </c>
      <c s="23" t="s">
        <v>232</v>
      </c>
      <c s="23" t="s">
        <v>233</v>
      </c>
      <c s="18" t="s">
        <v>40</v>
      </c>
      <c s="24" t="s">
        <v>234</v>
      </c>
      <c s="25" t="s">
        <v>228</v>
      </c>
      <c s="26">
        <v>4</v>
      </c>
      <c s="27">
        <v>0</v>
      </c>
      <c s="27">
        <f>ROUND(ROUND(H141,2)*ROUND(G141,3),2)</f>
      </c>
      <c r="O141">
        <f>(I141*21)/100</f>
      </c>
      <c t="s">
        <v>16</v>
      </c>
    </row>
    <row r="142" spans="1:5" ht="12.75">
      <c r="A142" s="28" t="s">
        <v>43</v>
      </c>
      <c r="E142" s="29" t="s">
        <v>40</v>
      </c>
    </row>
    <row r="143" spans="1:5" ht="12.75">
      <c r="A143" s="30" t="s">
        <v>45</v>
      </c>
      <c r="E143" s="31" t="s">
        <v>235</v>
      </c>
    </row>
    <row r="144" spans="1:5" ht="25.5">
      <c r="A144" t="s">
        <v>46</v>
      </c>
      <c r="E144" s="29" t="s">
        <v>236</v>
      </c>
    </row>
    <row r="145" spans="1:16" ht="12.75">
      <c r="A145" s="18" t="s">
        <v>38</v>
      </c>
      <c s="23" t="s">
        <v>237</v>
      </c>
      <c s="23" t="s">
        <v>238</v>
      </c>
      <c s="18" t="s">
        <v>40</v>
      </c>
      <c s="24" t="s">
        <v>239</v>
      </c>
      <c s="25" t="s">
        <v>228</v>
      </c>
      <c s="26">
        <v>1</v>
      </c>
      <c s="27">
        <v>0</v>
      </c>
      <c s="27">
        <f>ROUND(ROUND(H145,2)*ROUND(G145,3),2)</f>
      </c>
      <c r="O145">
        <f>(I145*21)/100</f>
      </c>
      <c t="s">
        <v>16</v>
      </c>
    </row>
    <row r="146" spans="1:5" ht="12.75">
      <c r="A146" s="28" t="s">
        <v>43</v>
      </c>
      <c r="E146" s="29" t="s">
        <v>40</v>
      </c>
    </row>
    <row r="147" spans="1:5" ht="12.75">
      <c r="A147" s="30" t="s">
        <v>45</v>
      </c>
      <c r="E147" s="31" t="s">
        <v>240</v>
      </c>
    </row>
    <row r="148" spans="1:5" ht="25.5">
      <c r="A148" t="s">
        <v>46</v>
      </c>
      <c r="E148" s="29" t="s">
        <v>236</v>
      </c>
    </row>
    <row r="149" spans="1:16" ht="12.75">
      <c r="A149" s="18" t="s">
        <v>38</v>
      </c>
      <c s="23" t="s">
        <v>241</v>
      </c>
      <c s="23" t="s">
        <v>242</v>
      </c>
      <c s="18" t="s">
        <v>40</v>
      </c>
      <c s="24" t="s">
        <v>243</v>
      </c>
      <c s="25" t="s">
        <v>228</v>
      </c>
      <c s="26">
        <v>1</v>
      </c>
      <c s="27">
        <v>0</v>
      </c>
      <c s="27">
        <f>ROUND(ROUND(H149,2)*ROUND(G149,3),2)</f>
      </c>
      <c r="O149">
        <f>(I149*21)/100</f>
      </c>
      <c t="s">
        <v>16</v>
      </c>
    </row>
    <row r="150" spans="1:5" ht="12.75">
      <c r="A150" s="28" t="s">
        <v>43</v>
      </c>
      <c r="E150" s="29" t="s">
        <v>40</v>
      </c>
    </row>
    <row r="151" spans="1:5" ht="12.75">
      <c r="A151" s="30" t="s">
        <v>45</v>
      </c>
      <c r="E151" s="31" t="s">
        <v>244</v>
      </c>
    </row>
    <row r="152" spans="1:5" ht="25.5">
      <c r="A152" t="s">
        <v>46</v>
      </c>
      <c r="E152" s="29" t="s">
        <v>236</v>
      </c>
    </row>
    <row r="153" spans="1:16" ht="12.75">
      <c r="A153" s="18" t="s">
        <v>38</v>
      </c>
      <c s="23" t="s">
        <v>245</v>
      </c>
      <c s="23" t="s">
        <v>246</v>
      </c>
      <c s="18" t="s">
        <v>40</v>
      </c>
      <c s="24" t="s">
        <v>247</v>
      </c>
      <c s="25" t="s">
        <v>228</v>
      </c>
      <c s="26">
        <v>3</v>
      </c>
      <c s="27">
        <v>0</v>
      </c>
      <c s="27">
        <f>ROUND(ROUND(H153,2)*ROUND(G153,3),2)</f>
      </c>
      <c r="O153">
        <f>(I153*21)/100</f>
      </c>
      <c t="s">
        <v>16</v>
      </c>
    </row>
    <row r="154" spans="1:5" ht="12.75">
      <c r="A154" s="28" t="s">
        <v>43</v>
      </c>
      <c r="E154" s="29" t="s">
        <v>40</v>
      </c>
    </row>
    <row r="155" spans="1:5" ht="12.75">
      <c r="A155" s="30" t="s">
        <v>45</v>
      </c>
      <c r="E155" s="31" t="s">
        <v>248</v>
      </c>
    </row>
    <row r="156" spans="1:5" ht="51">
      <c r="A156" t="s">
        <v>46</v>
      </c>
      <c r="E156" s="29" t="s">
        <v>249</v>
      </c>
    </row>
    <row r="157" spans="1:16" ht="12.75">
      <c r="A157" s="18" t="s">
        <v>38</v>
      </c>
      <c s="23" t="s">
        <v>250</v>
      </c>
      <c s="23" t="s">
        <v>251</v>
      </c>
      <c s="18" t="s">
        <v>40</v>
      </c>
      <c s="24" t="s">
        <v>252</v>
      </c>
      <c s="25" t="s">
        <v>91</v>
      </c>
      <c s="26">
        <v>9</v>
      </c>
      <c s="27">
        <v>0</v>
      </c>
      <c s="27">
        <f>ROUND(ROUND(H157,2)*ROUND(G157,3),2)</f>
      </c>
      <c r="O157">
        <f>(I157*21)/100</f>
      </c>
      <c t="s">
        <v>16</v>
      </c>
    </row>
    <row r="158" spans="1:5" ht="12.75">
      <c r="A158" s="28" t="s">
        <v>43</v>
      </c>
      <c r="E158" s="29" t="s">
        <v>253</v>
      </c>
    </row>
    <row r="159" spans="1:5" ht="12.75">
      <c r="A159" s="30" t="s">
        <v>45</v>
      </c>
      <c r="E159" s="31" t="s">
        <v>254</v>
      </c>
    </row>
    <row r="160" spans="1:5" ht="369.75">
      <c r="A160" t="s">
        <v>46</v>
      </c>
      <c r="E160" s="29" t="s">
        <v>164</v>
      </c>
    </row>
    <row r="161" spans="1:16" ht="12.75">
      <c r="A161" s="18" t="s">
        <v>38</v>
      </c>
      <c s="23" t="s">
        <v>255</v>
      </c>
      <c s="23" t="s">
        <v>256</v>
      </c>
      <c s="18" t="s">
        <v>40</v>
      </c>
      <c s="24" t="s">
        <v>257</v>
      </c>
      <c s="25" t="s">
        <v>228</v>
      </c>
      <c s="26">
        <v>15</v>
      </c>
      <c s="27">
        <v>0</v>
      </c>
      <c s="27">
        <f>ROUND(ROUND(H161,2)*ROUND(G161,3),2)</f>
      </c>
      <c r="O161">
        <f>(I161*21)/100</f>
      </c>
      <c t="s">
        <v>16</v>
      </c>
    </row>
    <row r="162" spans="1:5" ht="12.75">
      <c r="A162" s="28" t="s">
        <v>43</v>
      </c>
      <c r="E162" s="29" t="s">
        <v>40</v>
      </c>
    </row>
    <row r="163" spans="1:5" ht="12.75">
      <c r="A163" s="30" t="s">
        <v>45</v>
      </c>
      <c r="E163" s="31" t="s">
        <v>40</v>
      </c>
    </row>
    <row r="164" spans="1:5" ht="12.75">
      <c r="A164" t="s">
        <v>46</v>
      </c>
      <c r="E164" s="29" t="s">
        <v>258</v>
      </c>
    </row>
    <row r="165" spans="1:18" ht="12.75" customHeight="1">
      <c r="A165" s="5" t="s">
        <v>36</v>
      </c>
      <c s="5"/>
      <c s="35" t="s">
        <v>33</v>
      </c>
      <c s="5"/>
      <c s="21" t="s">
        <v>259</v>
      </c>
      <c s="5"/>
      <c s="5"/>
      <c s="5"/>
      <c s="36">
        <f>0+Q165</f>
      </c>
      <c r="O165">
        <f>0+R165</f>
      </c>
      <c r="Q165">
        <f>0+I166+I170+I174+I178+I182</f>
      </c>
      <c>
        <f>0+O166+O170+O174+O178+O182</f>
      </c>
    </row>
    <row r="166" spans="1:16" ht="12.75">
      <c r="A166" s="18" t="s">
        <v>38</v>
      </c>
      <c s="23" t="s">
        <v>260</v>
      </c>
      <c s="23" t="s">
        <v>261</v>
      </c>
      <c s="18" t="s">
        <v>40</v>
      </c>
      <c s="24" t="s">
        <v>262</v>
      </c>
      <c s="25" t="s">
        <v>104</v>
      </c>
      <c s="26">
        <v>951.3</v>
      </c>
      <c s="27">
        <v>0</v>
      </c>
      <c s="27">
        <f>ROUND(ROUND(H166,2)*ROUND(G166,3),2)</f>
      </c>
      <c r="O166">
        <f>(I166*21)/100</f>
      </c>
      <c t="s">
        <v>16</v>
      </c>
    </row>
    <row r="167" spans="1:5" ht="25.5">
      <c r="A167" s="28" t="s">
        <v>43</v>
      </c>
      <c r="E167" s="29" t="s">
        <v>263</v>
      </c>
    </row>
    <row r="168" spans="1:5" ht="63.75">
      <c r="A168" s="30" t="s">
        <v>45</v>
      </c>
      <c r="E168" s="31" t="s">
        <v>264</v>
      </c>
    </row>
    <row r="169" spans="1:5" ht="51">
      <c r="A169" t="s">
        <v>46</v>
      </c>
      <c r="E169" s="29" t="s">
        <v>265</v>
      </c>
    </row>
    <row r="170" spans="1:16" ht="12.75">
      <c r="A170" s="18" t="s">
        <v>38</v>
      </c>
      <c s="23" t="s">
        <v>266</v>
      </c>
      <c s="23" t="s">
        <v>267</v>
      </c>
      <c s="18" t="s">
        <v>40</v>
      </c>
      <c s="24" t="s">
        <v>268</v>
      </c>
      <c s="25" t="s">
        <v>104</v>
      </c>
      <c s="26">
        <v>1980</v>
      </c>
      <c s="27">
        <v>0</v>
      </c>
      <c s="27">
        <f>ROUND(ROUND(H170,2)*ROUND(G170,3),2)</f>
      </c>
      <c r="O170">
        <f>(I170*21)/100</f>
      </c>
      <c t="s">
        <v>16</v>
      </c>
    </row>
    <row r="171" spans="1:5" ht="12.75">
      <c r="A171" s="28" t="s">
        <v>43</v>
      </c>
      <c r="E171" s="29" t="s">
        <v>92</v>
      </c>
    </row>
    <row r="172" spans="1:5" ht="12.75">
      <c r="A172" s="30" t="s">
        <v>45</v>
      </c>
      <c r="E172" s="31" t="s">
        <v>269</v>
      </c>
    </row>
    <row r="173" spans="1:5" ht="51">
      <c r="A173" t="s">
        <v>46</v>
      </c>
      <c r="E173" s="29" t="s">
        <v>270</v>
      </c>
    </row>
    <row r="174" spans="1:16" ht="12.75">
      <c r="A174" s="18" t="s">
        <v>38</v>
      </c>
      <c s="23" t="s">
        <v>271</v>
      </c>
      <c s="23" t="s">
        <v>272</v>
      </c>
      <c s="18" t="s">
        <v>40</v>
      </c>
      <c s="24" t="s">
        <v>273</v>
      </c>
      <c s="25" t="s">
        <v>104</v>
      </c>
      <c s="26">
        <v>1048.4</v>
      </c>
      <c s="27">
        <v>0</v>
      </c>
      <c s="27">
        <f>ROUND(ROUND(H174,2)*ROUND(G174,3),2)</f>
      </c>
      <c r="O174">
        <f>(I174*21)/100</f>
      </c>
      <c t="s">
        <v>16</v>
      </c>
    </row>
    <row r="175" spans="1:5" ht="12.75">
      <c r="A175" s="28" t="s">
        <v>43</v>
      </c>
      <c r="E175" s="29" t="s">
        <v>92</v>
      </c>
    </row>
    <row r="176" spans="1:5" ht="38.25">
      <c r="A176" s="30" t="s">
        <v>45</v>
      </c>
      <c r="E176" s="31" t="s">
        <v>274</v>
      </c>
    </row>
    <row r="177" spans="1:5" ht="25.5">
      <c r="A177" t="s">
        <v>46</v>
      </c>
      <c r="E177" s="29" t="s">
        <v>275</v>
      </c>
    </row>
    <row r="178" spans="1:16" ht="12.75">
      <c r="A178" s="18" t="s">
        <v>38</v>
      </c>
      <c s="23" t="s">
        <v>276</v>
      </c>
      <c s="23" t="s">
        <v>277</v>
      </c>
      <c s="18" t="s">
        <v>40</v>
      </c>
      <c s="24" t="s">
        <v>278</v>
      </c>
      <c s="25" t="s">
        <v>149</v>
      </c>
      <c s="26">
        <v>3620</v>
      </c>
      <c s="27">
        <v>0</v>
      </c>
      <c s="27">
        <f>ROUND(ROUND(H178,2)*ROUND(G178,3),2)</f>
      </c>
      <c r="O178">
        <f>(I178*21)/100</f>
      </c>
      <c t="s">
        <v>16</v>
      </c>
    </row>
    <row r="179" spans="1:5" ht="12.75">
      <c r="A179" s="28" t="s">
        <v>43</v>
      </c>
      <c r="E179" s="29" t="s">
        <v>92</v>
      </c>
    </row>
    <row r="180" spans="1:5" ht="12.75">
      <c r="A180" s="30" t="s">
        <v>45</v>
      </c>
      <c r="E180" s="31" t="s">
        <v>279</v>
      </c>
    </row>
    <row r="181" spans="1:5" ht="25.5">
      <c r="A181" t="s">
        <v>46</v>
      </c>
      <c r="E181" s="29" t="s">
        <v>280</v>
      </c>
    </row>
    <row r="182" spans="1:16" ht="12.75">
      <c r="A182" s="18" t="s">
        <v>38</v>
      </c>
      <c s="23" t="s">
        <v>281</v>
      </c>
      <c s="23" t="s">
        <v>282</v>
      </c>
      <c s="18" t="s">
        <v>40</v>
      </c>
      <c s="24" t="s">
        <v>283</v>
      </c>
      <c s="25" t="s">
        <v>228</v>
      </c>
      <c s="26">
        <v>16</v>
      </c>
      <c s="27">
        <v>0</v>
      </c>
      <c s="27">
        <f>ROUND(ROUND(H182,2)*ROUND(G182,3),2)</f>
      </c>
      <c r="O182">
        <f>(I182*21)/100</f>
      </c>
      <c t="s">
        <v>16</v>
      </c>
    </row>
    <row r="183" spans="1:5" ht="25.5">
      <c r="A183" s="28" t="s">
        <v>43</v>
      </c>
      <c r="E183" s="29" t="s">
        <v>284</v>
      </c>
    </row>
    <row r="184" spans="1:5" ht="38.25">
      <c r="A184" s="30" t="s">
        <v>45</v>
      </c>
      <c r="E184" s="31" t="s">
        <v>285</v>
      </c>
    </row>
    <row r="185" spans="1:5" ht="89.25">
      <c r="A185" t="s">
        <v>46</v>
      </c>
      <c r="E185" s="29" t="s">
        <v>286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287</v>
      </c>
      <c s="32">
        <f>0+I8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287</v>
      </c>
      <c s="5"/>
      <c s="14" t="s">
        <v>288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289</v>
      </c>
      <c s="18" t="s">
        <v>40</v>
      </c>
      <c s="24" t="s">
        <v>290</v>
      </c>
      <c s="25" t="s">
        <v>42</v>
      </c>
      <c s="26">
        <v>1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14.75">
      <c r="A10" s="28" t="s">
        <v>43</v>
      </c>
      <c r="E10" s="29" t="s">
        <v>291</v>
      </c>
    </row>
    <row r="11" spans="1:5" ht="12.75">
      <c r="A11" s="30" t="s">
        <v>45</v>
      </c>
      <c r="E11" s="31" t="s">
        <v>40</v>
      </c>
    </row>
    <row r="12" spans="1:5" ht="12.75">
      <c r="A12" t="s">
        <v>46</v>
      </c>
      <c r="E12" s="29" t="s">
        <v>292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