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onom\Documents\NEMOCNICE\INVESTICE\.VZ2024\VZMR2224\3_REKONSTRUKCE_KANALIZACE_II\"/>
    </mc:Choice>
  </mc:AlternateContent>
  <xr:revisionPtr revIDLastSave="0" documentId="8_{8429F23A-C32C-4C7D-8797-F93D92C273C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D.1.4 D.1.4.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'D.1.4 D.1.4.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'D.1.4 D.1.4. Pol'!$A$1:$Y$354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350" i="12" l="1"/>
  <c r="BA346" i="12"/>
  <c r="BA344" i="12"/>
  <c r="BA342" i="12"/>
  <c r="BA340" i="12"/>
  <c r="BA337" i="12"/>
  <c r="BA331" i="12"/>
  <c r="BA305" i="12"/>
  <c r="BA174" i="12"/>
  <c r="BA140" i="12"/>
  <c r="BA137" i="12"/>
  <c r="BA130" i="12"/>
  <c r="BA128" i="12"/>
  <c r="BA126" i="12"/>
  <c r="BA123" i="12"/>
  <c r="BA121" i="12"/>
  <c r="BA105" i="12"/>
  <c r="BA62" i="12"/>
  <c r="BA56" i="12"/>
  <c r="BA34" i="12"/>
  <c r="BA27" i="12"/>
  <c r="BA23" i="12"/>
  <c r="BA14" i="12"/>
  <c r="BA10" i="12"/>
  <c r="G9" i="12"/>
  <c r="M9" i="12" s="1"/>
  <c r="I9" i="12"/>
  <c r="K9" i="12"/>
  <c r="O9" i="12"/>
  <c r="Q9" i="12"/>
  <c r="V9" i="12"/>
  <c r="G13" i="12"/>
  <c r="M13" i="12" s="1"/>
  <c r="I13" i="12"/>
  <c r="K13" i="12"/>
  <c r="O13" i="12"/>
  <c r="Q13" i="12"/>
  <c r="V13" i="12"/>
  <c r="G22" i="12"/>
  <c r="M22" i="12" s="1"/>
  <c r="I22" i="12"/>
  <c r="K22" i="12"/>
  <c r="O22" i="12"/>
  <c r="Q22" i="12"/>
  <c r="V22" i="12"/>
  <c r="G26" i="12"/>
  <c r="M26" i="12" s="1"/>
  <c r="I26" i="12"/>
  <c r="K26" i="12"/>
  <c r="O26" i="12"/>
  <c r="Q26" i="12"/>
  <c r="V26" i="12"/>
  <c r="G33" i="12"/>
  <c r="M33" i="12" s="1"/>
  <c r="I33" i="12"/>
  <c r="K33" i="12"/>
  <c r="O33" i="12"/>
  <c r="Q33" i="12"/>
  <c r="V33" i="12"/>
  <c r="G37" i="12"/>
  <c r="M37" i="12" s="1"/>
  <c r="I37" i="12"/>
  <c r="K37" i="12"/>
  <c r="O37" i="12"/>
  <c r="Q37" i="12"/>
  <c r="V37" i="12"/>
  <c r="G40" i="12"/>
  <c r="I40" i="12"/>
  <c r="K40" i="12"/>
  <c r="M40" i="12"/>
  <c r="O40" i="12"/>
  <c r="Q40" i="12"/>
  <c r="V40" i="12"/>
  <c r="G48" i="12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5" i="12"/>
  <c r="I55" i="12"/>
  <c r="K55" i="12"/>
  <c r="M55" i="12"/>
  <c r="O55" i="12"/>
  <c r="Q55" i="12"/>
  <c r="V55" i="12"/>
  <c r="G61" i="12"/>
  <c r="M61" i="12" s="1"/>
  <c r="I61" i="12"/>
  <c r="K61" i="12"/>
  <c r="O61" i="12"/>
  <c r="Q61" i="12"/>
  <c r="V61" i="12"/>
  <c r="G70" i="12"/>
  <c r="M70" i="12" s="1"/>
  <c r="I70" i="12"/>
  <c r="K70" i="12"/>
  <c r="O70" i="12"/>
  <c r="Q70" i="12"/>
  <c r="V70" i="12"/>
  <c r="G77" i="12"/>
  <c r="M77" i="12" s="1"/>
  <c r="I77" i="12"/>
  <c r="K77" i="12"/>
  <c r="O77" i="12"/>
  <c r="Q77" i="12"/>
  <c r="V77" i="12"/>
  <c r="G81" i="12"/>
  <c r="I81" i="12"/>
  <c r="K81" i="12"/>
  <c r="M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104" i="12"/>
  <c r="M104" i="12" s="1"/>
  <c r="I104" i="12"/>
  <c r="K104" i="12"/>
  <c r="O104" i="12"/>
  <c r="Q104" i="12"/>
  <c r="V104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20" i="12"/>
  <c r="M120" i="12" s="1"/>
  <c r="I120" i="12"/>
  <c r="K120" i="12"/>
  <c r="O120" i="12"/>
  <c r="Q120" i="12"/>
  <c r="V120" i="12"/>
  <c r="G122" i="12"/>
  <c r="I122" i="12"/>
  <c r="K122" i="12"/>
  <c r="M122" i="12"/>
  <c r="O122" i="12"/>
  <c r="Q122" i="12"/>
  <c r="Q119" i="12" s="1"/>
  <c r="V122" i="12"/>
  <c r="G125" i="12"/>
  <c r="G119" i="12" s="1"/>
  <c r="I54" i="1" s="1"/>
  <c r="I125" i="12"/>
  <c r="K125" i="12"/>
  <c r="O125" i="12"/>
  <c r="Q125" i="12"/>
  <c r="V125" i="12"/>
  <c r="G127" i="12"/>
  <c r="M127" i="12" s="1"/>
  <c r="I127" i="12"/>
  <c r="K127" i="12"/>
  <c r="O127" i="12"/>
  <c r="Q127" i="12"/>
  <c r="V127" i="12"/>
  <c r="G129" i="12"/>
  <c r="M129" i="12" s="1"/>
  <c r="I129" i="12"/>
  <c r="K129" i="12"/>
  <c r="O129" i="12"/>
  <c r="Q129" i="12"/>
  <c r="V129" i="12"/>
  <c r="G131" i="12"/>
  <c r="I131" i="12"/>
  <c r="K131" i="12"/>
  <c r="M131" i="12"/>
  <c r="O131" i="12"/>
  <c r="Q131" i="12"/>
  <c r="V131" i="12"/>
  <c r="G133" i="12"/>
  <c r="M133" i="12" s="1"/>
  <c r="I133" i="12"/>
  <c r="K133" i="12"/>
  <c r="O133" i="12"/>
  <c r="O132" i="12" s="1"/>
  <c r="Q133" i="12"/>
  <c r="V133" i="12"/>
  <c r="G136" i="12"/>
  <c r="M136" i="12" s="1"/>
  <c r="I136" i="12"/>
  <c r="K136" i="12"/>
  <c r="O136" i="12"/>
  <c r="Q136" i="12"/>
  <c r="V136" i="12"/>
  <c r="G139" i="12"/>
  <c r="I139" i="12"/>
  <c r="K139" i="12"/>
  <c r="M139" i="12"/>
  <c r="O139" i="12"/>
  <c r="Q139" i="12"/>
  <c r="V139" i="12"/>
  <c r="G141" i="12"/>
  <c r="M141" i="12" s="1"/>
  <c r="I141" i="12"/>
  <c r="K141" i="12"/>
  <c r="O141" i="12"/>
  <c r="Q141" i="12"/>
  <c r="V141" i="12"/>
  <c r="G144" i="12"/>
  <c r="M144" i="12" s="1"/>
  <c r="I144" i="12"/>
  <c r="K144" i="12"/>
  <c r="O144" i="12"/>
  <c r="Q144" i="12"/>
  <c r="V144" i="12"/>
  <c r="G147" i="12"/>
  <c r="I56" i="1" s="1"/>
  <c r="G148" i="12"/>
  <c r="M148" i="12" s="1"/>
  <c r="I148" i="12"/>
  <c r="K148" i="12"/>
  <c r="K147" i="12" s="1"/>
  <c r="O148" i="12"/>
  <c r="Q148" i="12"/>
  <c r="V148" i="12"/>
  <c r="V147" i="12" s="1"/>
  <c r="G155" i="12"/>
  <c r="M155" i="12" s="1"/>
  <c r="I155" i="12"/>
  <c r="K155" i="12"/>
  <c r="O155" i="12"/>
  <c r="O147" i="12" s="1"/>
  <c r="Q155" i="12"/>
  <c r="V155" i="12"/>
  <c r="G162" i="12"/>
  <c r="M162" i="12" s="1"/>
  <c r="I162" i="12"/>
  <c r="K162" i="12"/>
  <c r="O162" i="12"/>
  <c r="Q162" i="12"/>
  <c r="Q147" i="12" s="1"/>
  <c r="V162" i="12"/>
  <c r="G169" i="12"/>
  <c r="M169" i="12" s="1"/>
  <c r="I169" i="12"/>
  <c r="K169" i="12"/>
  <c r="O169" i="12"/>
  <c r="Q169" i="12"/>
  <c r="V169" i="12"/>
  <c r="G171" i="12"/>
  <c r="I171" i="12"/>
  <c r="K171" i="12"/>
  <c r="O171" i="12"/>
  <c r="Q171" i="12"/>
  <c r="V171" i="12"/>
  <c r="G173" i="12"/>
  <c r="I173" i="12"/>
  <c r="K173" i="12"/>
  <c r="M173" i="12"/>
  <c r="O173" i="12"/>
  <c r="Q173" i="12"/>
  <c r="V173" i="12"/>
  <c r="G176" i="12"/>
  <c r="M176" i="12" s="1"/>
  <c r="I176" i="12"/>
  <c r="K176" i="12"/>
  <c r="O176" i="12"/>
  <c r="Q176" i="12"/>
  <c r="V176" i="12"/>
  <c r="G177" i="12"/>
  <c r="M177" i="12" s="1"/>
  <c r="I177" i="12"/>
  <c r="K177" i="12"/>
  <c r="O177" i="12"/>
  <c r="Q177" i="12"/>
  <c r="V177" i="12"/>
  <c r="G179" i="12"/>
  <c r="M179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3" i="12"/>
  <c r="M183" i="12" s="1"/>
  <c r="I183" i="12"/>
  <c r="K183" i="12"/>
  <c r="O183" i="12"/>
  <c r="Q183" i="12"/>
  <c r="V183" i="12"/>
  <c r="G187" i="12"/>
  <c r="I187" i="12"/>
  <c r="K187" i="12"/>
  <c r="O187" i="12"/>
  <c r="Q187" i="12"/>
  <c r="V187" i="12"/>
  <c r="G188" i="12"/>
  <c r="I188" i="12"/>
  <c r="K188" i="12"/>
  <c r="M188" i="12"/>
  <c r="O188" i="12"/>
  <c r="Q188" i="12"/>
  <c r="V188" i="12"/>
  <c r="G189" i="12"/>
  <c r="M189" i="12" s="1"/>
  <c r="I189" i="12"/>
  <c r="K189" i="12"/>
  <c r="O189" i="12"/>
  <c r="Q189" i="12"/>
  <c r="V189" i="12"/>
  <c r="G190" i="12"/>
  <c r="M190" i="12" s="1"/>
  <c r="I190" i="12"/>
  <c r="K190" i="12"/>
  <c r="O190" i="12"/>
  <c r="Q190" i="12"/>
  <c r="V190" i="12"/>
  <c r="V182" i="12" s="1"/>
  <c r="G191" i="12"/>
  <c r="M191" i="12" s="1"/>
  <c r="I191" i="12"/>
  <c r="K191" i="12"/>
  <c r="O191" i="12"/>
  <c r="Q191" i="12"/>
  <c r="V191" i="12"/>
  <c r="G193" i="12"/>
  <c r="G192" i="12" s="1"/>
  <c r="I59" i="1" s="1"/>
  <c r="I193" i="12"/>
  <c r="K193" i="12"/>
  <c r="O193" i="12"/>
  <c r="Q193" i="12"/>
  <c r="V193" i="12"/>
  <c r="G195" i="12"/>
  <c r="I195" i="12"/>
  <c r="K195" i="12"/>
  <c r="M195" i="12"/>
  <c r="O195" i="12"/>
  <c r="Q195" i="12"/>
  <c r="V195" i="12"/>
  <c r="G197" i="12"/>
  <c r="M197" i="12" s="1"/>
  <c r="I197" i="12"/>
  <c r="K197" i="12"/>
  <c r="O197" i="12"/>
  <c r="Q197" i="12"/>
  <c r="V197" i="12"/>
  <c r="G199" i="12"/>
  <c r="M199" i="12" s="1"/>
  <c r="I199" i="12"/>
  <c r="K199" i="12"/>
  <c r="O199" i="12"/>
  <c r="Q199" i="12"/>
  <c r="V199" i="12"/>
  <c r="G202" i="12"/>
  <c r="M202" i="12" s="1"/>
  <c r="I202" i="12"/>
  <c r="K202" i="12"/>
  <c r="O202" i="12"/>
  <c r="Q202" i="12"/>
  <c r="V202" i="12"/>
  <c r="G204" i="12"/>
  <c r="M204" i="12" s="1"/>
  <c r="I204" i="12"/>
  <c r="K204" i="12"/>
  <c r="O204" i="12"/>
  <c r="Q204" i="12"/>
  <c r="V204" i="12"/>
  <c r="G206" i="12"/>
  <c r="M206" i="12" s="1"/>
  <c r="I206" i="12"/>
  <c r="K206" i="12"/>
  <c r="O206" i="12"/>
  <c r="Q206" i="12"/>
  <c r="V206" i="12"/>
  <c r="G208" i="12"/>
  <c r="I208" i="12"/>
  <c r="K208" i="12"/>
  <c r="M208" i="12"/>
  <c r="O208" i="12"/>
  <c r="Q208" i="12"/>
  <c r="V208" i="12"/>
  <c r="G210" i="12"/>
  <c r="M210" i="12" s="1"/>
  <c r="I210" i="12"/>
  <c r="K210" i="12"/>
  <c r="O210" i="12"/>
  <c r="Q210" i="12"/>
  <c r="V210" i="12"/>
  <c r="G212" i="12"/>
  <c r="M212" i="12" s="1"/>
  <c r="I212" i="12"/>
  <c r="K212" i="12"/>
  <c r="O212" i="12"/>
  <c r="Q212" i="12"/>
  <c r="V212" i="12"/>
  <c r="G215" i="12"/>
  <c r="M215" i="12" s="1"/>
  <c r="I215" i="12"/>
  <c r="K215" i="12"/>
  <c r="O215" i="12"/>
  <c r="Q215" i="12"/>
  <c r="V215" i="12"/>
  <c r="G218" i="12"/>
  <c r="M218" i="12" s="1"/>
  <c r="I218" i="12"/>
  <c r="K218" i="12"/>
  <c r="O218" i="12"/>
  <c r="Q218" i="12"/>
  <c r="V218" i="12"/>
  <c r="G220" i="12"/>
  <c r="I220" i="12"/>
  <c r="K220" i="12"/>
  <c r="M220" i="12"/>
  <c r="O220" i="12"/>
  <c r="Q220" i="12"/>
  <c r="V220" i="12"/>
  <c r="G222" i="12"/>
  <c r="M222" i="12" s="1"/>
  <c r="I222" i="12"/>
  <c r="K222" i="12"/>
  <c r="O222" i="12"/>
  <c r="Q222" i="12"/>
  <c r="V222" i="12"/>
  <c r="G224" i="12"/>
  <c r="M224" i="12" s="1"/>
  <c r="I224" i="12"/>
  <c r="K224" i="12"/>
  <c r="O224" i="12"/>
  <c r="Q224" i="12"/>
  <c r="V224" i="12"/>
  <c r="G225" i="12"/>
  <c r="M225" i="12" s="1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I227" i="12"/>
  <c r="K227" i="12"/>
  <c r="O227" i="12"/>
  <c r="Q227" i="12"/>
  <c r="V227" i="12"/>
  <c r="G228" i="12"/>
  <c r="I228" i="12"/>
  <c r="K228" i="12"/>
  <c r="M228" i="12"/>
  <c r="O228" i="12"/>
  <c r="Q228" i="12"/>
  <c r="V228" i="12"/>
  <c r="G229" i="12"/>
  <c r="M229" i="12" s="1"/>
  <c r="I229" i="12"/>
  <c r="K229" i="12"/>
  <c r="O229" i="12"/>
  <c r="Q229" i="12"/>
  <c r="V229" i="12"/>
  <c r="G231" i="12"/>
  <c r="I231" i="12"/>
  <c r="K231" i="12"/>
  <c r="O231" i="12"/>
  <c r="Q231" i="12"/>
  <c r="V231" i="12"/>
  <c r="G233" i="12"/>
  <c r="M233" i="12" s="1"/>
  <c r="I233" i="12"/>
  <c r="K233" i="12"/>
  <c r="O233" i="12"/>
  <c r="Q233" i="12"/>
  <c r="V233" i="12"/>
  <c r="G235" i="12"/>
  <c r="M235" i="12" s="1"/>
  <c r="I235" i="12"/>
  <c r="K235" i="12"/>
  <c r="O235" i="12"/>
  <c r="Q235" i="12"/>
  <c r="V235" i="12"/>
  <c r="G237" i="12"/>
  <c r="I237" i="12"/>
  <c r="K237" i="12"/>
  <c r="M237" i="12"/>
  <c r="O237" i="12"/>
  <c r="Q237" i="12"/>
  <c r="V237" i="12"/>
  <c r="G240" i="12"/>
  <c r="M240" i="12" s="1"/>
  <c r="I240" i="12"/>
  <c r="K240" i="12"/>
  <c r="O240" i="12"/>
  <c r="Q240" i="12"/>
  <c r="V240" i="12"/>
  <c r="G242" i="12"/>
  <c r="M242" i="12" s="1"/>
  <c r="I242" i="12"/>
  <c r="K242" i="12"/>
  <c r="O242" i="12"/>
  <c r="Q242" i="12"/>
  <c r="V242" i="12"/>
  <c r="G244" i="12"/>
  <c r="M244" i="12" s="1"/>
  <c r="I244" i="12"/>
  <c r="K244" i="12"/>
  <c r="O244" i="12"/>
  <c r="Q244" i="12"/>
  <c r="V244" i="12"/>
  <c r="G246" i="12"/>
  <c r="M246" i="12" s="1"/>
  <c r="I246" i="12"/>
  <c r="K246" i="12"/>
  <c r="O246" i="12"/>
  <c r="Q246" i="12"/>
  <c r="V246" i="12"/>
  <c r="G248" i="12"/>
  <c r="M248" i="12" s="1"/>
  <c r="I248" i="12"/>
  <c r="K248" i="12"/>
  <c r="O248" i="12"/>
  <c r="Q248" i="12"/>
  <c r="V248" i="12"/>
  <c r="G250" i="12"/>
  <c r="I250" i="12"/>
  <c r="K250" i="12"/>
  <c r="M250" i="12"/>
  <c r="O250" i="12"/>
  <c r="Q250" i="12"/>
  <c r="V250" i="12"/>
  <c r="G252" i="12"/>
  <c r="M252" i="12" s="1"/>
  <c r="I252" i="12"/>
  <c r="K252" i="12"/>
  <c r="O252" i="12"/>
  <c r="Q252" i="12"/>
  <c r="V252" i="12"/>
  <c r="G254" i="12"/>
  <c r="M254" i="12" s="1"/>
  <c r="I254" i="12"/>
  <c r="K254" i="12"/>
  <c r="O254" i="12"/>
  <c r="Q254" i="12"/>
  <c r="V254" i="12"/>
  <c r="G256" i="12"/>
  <c r="M256" i="12" s="1"/>
  <c r="I256" i="12"/>
  <c r="K256" i="12"/>
  <c r="O256" i="12"/>
  <c r="Q256" i="12"/>
  <c r="V256" i="12"/>
  <c r="G258" i="12"/>
  <c r="I258" i="12"/>
  <c r="K258" i="12"/>
  <c r="M258" i="12"/>
  <c r="O258" i="12"/>
  <c r="Q258" i="12"/>
  <c r="V258" i="12"/>
  <c r="G260" i="12"/>
  <c r="M260" i="12" s="1"/>
  <c r="I260" i="12"/>
  <c r="K260" i="12"/>
  <c r="O260" i="12"/>
  <c r="Q260" i="12"/>
  <c r="V260" i="12"/>
  <c r="G263" i="12"/>
  <c r="I263" i="12"/>
  <c r="K263" i="12"/>
  <c r="O263" i="12"/>
  <c r="Q263" i="12"/>
  <c r="V263" i="12"/>
  <c r="G265" i="12"/>
  <c r="M265" i="12" s="1"/>
  <c r="I265" i="12"/>
  <c r="K265" i="12"/>
  <c r="O265" i="12"/>
  <c r="Q265" i="12"/>
  <c r="V265" i="12"/>
  <c r="G267" i="12"/>
  <c r="M267" i="12" s="1"/>
  <c r="I267" i="12"/>
  <c r="K267" i="12"/>
  <c r="O267" i="12"/>
  <c r="Q267" i="12"/>
  <c r="V267" i="12"/>
  <c r="G269" i="12"/>
  <c r="I269" i="12"/>
  <c r="K269" i="12"/>
  <c r="M269" i="12"/>
  <c r="O269" i="12"/>
  <c r="Q269" i="12"/>
  <c r="V269" i="12"/>
  <c r="G271" i="12"/>
  <c r="M271" i="12" s="1"/>
  <c r="I271" i="12"/>
  <c r="K271" i="12"/>
  <c r="O271" i="12"/>
  <c r="Q271" i="12"/>
  <c r="V271" i="12"/>
  <c r="G272" i="12"/>
  <c r="M272" i="12" s="1"/>
  <c r="I272" i="12"/>
  <c r="K272" i="12"/>
  <c r="O272" i="12"/>
  <c r="Q272" i="12"/>
  <c r="V272" i="12"/>
  <c r="G273" i="12"/>
  <c r="M273" i="12" s="1"/>
  <c r="I273" i="12"/>
  <c r="K273" i="12"/>
  <c r="O273" i="12"/>
  <c r="Q273" i="12"/>
  <c r="V273" i="12"/>
  <c r="G275" i="12"/>
  <c r="G274" i="12" s="1"/>
  <c r="I63" i="1" s="1"/>
  <c r="I275" i="12"/>
  <c r="K275" i="12"/>
  <c r="O275" i="12"/>
  <c r="Q275" i="12"/>
  <c r="V275" i="12"/>
  <c r="G276" i="12"/>
  <c r="M276" i="12" s="1"/>
  <c r="I276" i="12"/>
  <c r="I274" i="12" s="1"/>
  <c r="K276" i="12"/>
  <c r="O276" i="12"/>
  <c r="Q276" i="12"/>
  <c r="V276" i="12"/>
  <c r="G278" i="12"/>
  <c r="M278" i="12" s="1"/>
  <c r="I278" i="12"/>
  <c r="K278" i="12"/>
  <c r="O278" i="12"/>
  <c r="Q278" i="12"/>
  <c r="V278" i="12"/>
  <c r="G280" i="12"/>
  <c r="I280" i="12"/>
  <c r="K280" i="12"/>
  <c r="O280" i="12"/>
  <c r="Q280" i="12"/>
  <c r="V280" i="12"/>
  <c r="G283" i="12"/>
  <c r="M283" i="12" s="1"/>
  <c r="I283" i="12"/>
  <c r="K283" i="12"/>
  <c r="O283" i="12"/>
  <c r="Q283" i="12"/>
  <c r="V283" i="12"/>
  <c r="G286" i="12"/>
  <c r="M286" i="12" s="1"/>
  <c r="I286" i="12"/>
  <c r="K286" i="12"/>
  <c r="O286" i="12"/>
  <c r="Q286" i="12"/>
  <c r="V286" i="12"/>
  <c r="G288" i="12"/>
  <c r="M288" i="12" s="1"/>
  <c r="I288" i="12"/>
  <c r="K288" i="12"/>
  <c r="O288" i="12"/>
  <c r="Q288" i="12"/>
  <c r="V288" i="12"/>
  <c r="G290" i="12"/>
  <c r="M290" i="12" s="1"/>
  <c r="I290" i="12"/>
  <c r="K290" i="12"/>
  <c r="O290" i="12"/>
  <c r="Q290" i="12"/>
  <c r="V290" i="12"/>
  <c r="G291" i="12"/>
  <c r="I291" i="12"/>
  <c r="K291" i="12"/>
  <c r="M291" i="12"/>
  <c r="O291" i="12"/>
  <c r="Q291" i="12"/>
  <c r="V291" i="12"/>
  <c r="G292" i="12"/>
  <c r="M292" i="12" s="1"/>
  <c r="I292" i="12"/>
  <c r="K292" i="12"/>
  <c r="O292" i="12"/>
  <c r="Q292" i="12"/>
  <c r="V292" i="12"/>
  <c r="G293" i="12"/>
  <c r="M293" i="12" s="1"/>
  <c r="I293" i="12"/>
  <c r="K293" i="12"/>
  <c r="O293" i="12"/>
  <c r="Q293" i="12"/>
  <c r="V293" i="12"/>
  <c r="G294" i="12"/>
  <c r="M294" i="12" s="1"/>
  <c r="I294" i="12"/>
  <c r="K294" i="12"/>
  <c r="O294" i="12"/>
  <c r="Q294" i="12"/>
  <c r="V294" i="12"/>
  <c r="G295" i="12"/>
  <c r="I295" i="12"/>
  <c r="K295" i="12"/>
  <c r="M295" i="12"/>
  <c r="O295" i="12"/>
  <c r="Q295" i="12"/>
  <c r="V295" i="12"/>
  <c r="G296" i="12"/>
  <c r="M296" i="12" s="1"/>
  <c r="I296" i="12"/>
  <c r="K296" i="12"/>
  <c r="O296" i="12"/>
  <c r="Q296" i="12"/>
  <c r="V296" i="12"/>
  <c r="G297" i="12"/>
  <c r="M297" i="12" s="1"/>
  <c r="I297" i="12"/>
  <c r="K297" i="12"/>
  <c r="O297" i="12"/>
  <c r="Q297" i="12"/>
  <c r="V297" i="12"/>
  <c r="G298" i="12"/>
  <c r="M298" i="12" s="1"/>
  <c r="I298" i="12"/>
  <c r="K298" i="12"/>
  <c r="O298" i="12"/>
  <c r="Q298" i="12"/>
  <c r="V298" i="12"/>
  <c r="G299" i="12"/>
  <c r="I299" i="12"/>
  <c r="K299" i="12"/>
  <c r="M299" i="12"/>
  <c r="O299" i="12"/>
  <c r="Q299" i="12"/>
  <c r="V299" i="12"/>
  <c r="G300" i="12"/>
  <c r="M300" i="12" s="1"/>
  <c r="I300" i="12"/>
  <c r="K300" i="12"/>
  <c r="O300" i="12"/>
  <c r="Q300" i="12"/>
  <c r="V300" i="12"/>
  <c r="G301" i="12"/>
  <c r="I301" i="12"/>
  <c r="K301" i="12"/>
  <c r="M301" i="12"/>
  <c r="O301" i="12"/>
  <c r="Q301" i="12"/>
  <c r="V301" i="12"/>
  <c r="G302" i="12"/>
  <c r="M302" i="12" s="1"/>
  <c r="I302" i="12"/>
  <c r="K302" i="12"/>
  <c r="O302" i="12"/>
  <c r="Q302" i="12"/>
  <c r="V302" i="12"/>
  <c r="I303" i="12"/>
  <c r="Q303" i="12"/>
  <c r="G304" i="12"/>
  <c r="M304" i="12" s="1"/>
  <c r="M303" i="12" s="1"/>
  <c r="I304" i="12"/>
  <c r="K304" i="12"/>
  <c r="K303" i="12" s="1"/>
  <c r="O304" i="12"/>
  <c r="O303" i="12" s="1"/>
  <c r="Q304" i="12"/>
  <c r="V304" i="12"/>
  <c r="V303" i="12" s="1"/>
  <c r="G307" i="12"/>
  <c r="I307" i="12"/>
  <c r="K307" i="12"/>
  <c r="O307" i="12"/>
  <c r="Q307" i="12"/>
  <c r="V307" i="12"/>
  <c r="G308" i="12"/>
  <c r="I308" i="12"/>
  <c r="K308" i="12"/>
  <c r="M308" i="12"/>
  <c r="O308" i="12"/>
  <c r="Q308" i="12"/>
  <c r="V308" i="12"/>
  <c r="G309" i="12"/>
  <c r="M309" i="12" s="1"/>
  <c r="I309" i="12"/>
  <c r="K309" i="12"/>
  <c r="O309" i="12"/>
  <c r="Q309" i="12"/>
  <c r="V309" i="12"/>
  <c r="G310" i="12"/>
  <c r="I310" i="12"/>
  <c r="K310" i="12"/>
  <c r="M310" i="12"/>
  <c r="O310" i="12"/>
  <c r="Q310" i="12"/>
  <c r="V310" i="12"/>
  <c r="G311" i="12"/>
  <c r="M311" i="12" s="1"/>
  <c r="I311" i="12"/>
  <c r="K311" i="12"/>
  <c r="O311" i="12"/>
  <c r="Q311" i="12"/>
  <c r="V311" i="12"/>
  <c r="G312" i="12"/>
  <c r="M312" i="12" s="1"/>
  <c r="I312" i="12"/>
  <c r="K312" i="12"/>
  <c r="O312" i="12"/>
  <c r="Q312" i="12"/>
  <c r="V312" i="12"/>
  <c r="G313" i="12"/>
  <c r="M313" i="12" s="1"/>
  <c r="I313" i="12"/>
  <c r="K313" i="12"/>
  <c r="O313" i="12"/>
  <c r="Q313" i="12"/>
  <c r="V313" i="12"/>
  <c r="G314" i="12"/>
  <c r="I314" i="12"/>
  <c r="K314" i="12"/>
  <c r="M314" i="12"/>
  <c r="O314" i="12"/>
  <c r="Q314" i="12"/>
  <c r="V314" i="12"/>
  <c r="G315" i="12"/>
  <c r="M315" i="12" s="1"/>
  <c r="I315" i="12"/>
  <c r="K315" i="12"/>
  <c r="O315" i="12"/>
  <c r="Q315" i="12"/>
  <c r="V315" i="12"/>
  <c r="G316" i="12"/>
  <c r="M316" i="12" s="1"/>
  <c r="I316" i="12"/>
  <c r="K316" i="12"/>
  <c r="O316" i="12"/>
  <c r="Q316" i="12"/>
  <c r="V316" i="12"/>
  <c r="K317" i="12"/>
  <c r="G318" i="12"/>
  <c r="G317" i="12" s="1"/>
  <c r="I67" i="1" s="1"/>
  <c r="I318" i="12"/>
  <c r="I317" i="12" s="1"/>
  <c r="K318" i="12"/>
  <c r="M318" i="12"/>
  <c r="M317" i="12" s="1"/>
  <c r="O318" i="12"/>
  <c r="O317" i="12" s="1"/>
  <c r="Q318" i="12"/>
  <c r="Q317" i="12" s="1"/>
  <c r="V318" i="12"/>
  <c r="V317" i="12" s="1"/>
  <c r="O319" i="12"/>
  <c r="V319" i="12"/>
  <c r="G320" i="12"/>
  <c r="M320" i="12" s="1"/>
  <c r="M319" i="12" s="1"/>
  <c r="I320" i="12"/>
  <c r="I319" i="12" s="1"/>
  <c r="K320" i="12"/>
  <c r="K319" i="12" s="1"/>
  <c r="O320" i="12"/>
  <c r="Q320" i="12"/>
  <c r="Q319" i="12" s="1"/>
  <c r="V320" i="12"/>
  <c r="K323" i="12"/>
  <c r="O323" i="12"/>
  <c r="G324" i="12"/>
  <c r="G323" i="12" s="1"/>
  <c r="I69" i="1" s="1"/>
  <c r="I324" i="12"/>
  <c r="I323" i="12" s="1"/>
  <c r="K324" i="12"/>
  <c r="O324" i="12"/>
  <c r="Q324" i="12"/>
  <c r="Q323" i="12" s="1"/>
  <c r="V324" i="12"/>
  <c r="V323" i="12" s="1"/>
  <c r="K326" i="12"/>
  <c r="G327" i="12"/>
  <c r="G326" i="12" s="1"/>
  <c r="I70" i="1" s="1"/>
  <c r="I17" i="1" s="1"/>
  <c r="I327" i="12"/>
  <c r="I326" i="12" s="1"/>
  <c r="K327" i="12"/>
  <c r="M327" i="12"/>
  <c r="M326" i="12" s="1"/>
  <c r="O327" i="12"/>
  <c r="O326" i="12" s="1"/>
  <c r="Q327" i="12"/>
  <c r="Q326" i="12" s="1"/>
  <c r="V327" i="12"/>
  <c r="V326" i="12" s="1"/>
  <c r="G329" i="12"/>
  <c r="I329" i="12"/>
  <c r="K329" i="12"/>
  <c r="M329" i="12"/>
  <c r="O329" i="12"/>
  <c r="Q329" i="12"/>
  <c r="V329" i="12"/>
  <c r="G330" i="12"/>
  <c r="I330" i="12"/>
  <c r="K330" i="12"/>
  <c r="O330" i="12"/>
  <c r="Q330" i="12"/>
  <c r="V330" i="12"/>
  <c r="G332" i="12"/>
  <c r="M332" i="12" s="1"/>
  <c r="I332" i="12"/>
  <c r="K332" i="12"/>
  <c r="O332" i="12"/>
  <c r="Q332" i="12"/>
  <c r="V332" i="12"/>
  <c r="G334" i="12"/>
  <c r="M334" i="12" s="1"/>
  <c r="I334" i="12"/>
  <c r="K334" i="12"/>
  <c r="O334" i="12"/>
  <c r="Q334" i="12"/>
  <c r="V334" i="12"/>
  <c r="G336" i="12"/>
  <c r="I336" i="12"/>
  <c r="K336" i="12"/>
  <c r="M336" i="12"/>
  <c r="O336" i="12"/>
  <c r="Q336" i="12"/>
  <c r="V336" i="12"/>
  <c r="G339" i="12"/>
  <c r="M339" i="12" s="1"/>
  <c r="I339" i="12"/>
  <c r="K339" i="12"/>
  <c r="O339" i="12"/>
  <c r="Q339" i="12"/>
  <c r="V339" i="12"/>
  <c r="G341" i="12"/>
  <c r="M341" i="12" s="1"/>
  <c r="I341" i="12"/>
  <c r="K341" i="12"/>
  <c r="O341" i="12"/>
  <c r="Q341" i="12"/>
  <c r="V341" i="12"/>
  <c r="G343" i="12"/>
  <c r="M343" i="12" s="1"/>
  <c r="I343" i="12"/>
  <c r="K343" i="12"/>
  <c r="O343" i="12"/>
  <c r="Q343" i="12"/>
  <c r="V343" i="12"/>
  <c r="G345" i="12"/>
  <c r="I345" i="12"/>
  <c r="K345" i="12"/>
  <c r="M345" i="12"/>
  <c r="O345" i="12"/>
  <c r="Q345" i="12"/>
  <c r="V345" i="12"/>
  <c r="K348" i="12"/>
  <c r="O348" i="12"/>
  <c r="G349" i="12"/>
  <c r="M349" i="12" s="1"/>
  <c r="M348" i="12" s="1"/>
  <c r="I349" i="12"/>
  <c r="I348" i="12" s="1"/>
  <c r="K349" i="12"/>
  <c r="O349" i="12"/>
  <c r="Q349" i="12"/>
  <c r="Q348" i="12" s="1"/>
  <c r="V349" i="12"/>
  <c r="V348" i="12" s="1"/>
  <c r="AE353" i="12"/>
  <c r="F39" i="1" s="1"/>
  <c r="I18" i="1"/>
  <c r="H40" i="1"/>
  <c r="J28" i="1"/>
  <c r="J26" i="1"/>
  <c r="G38" i="1"/>
  <c r="F38" i="1"/>
  <c r="J23" i="1"/>
  <c r="J24" i="1"/>
  <c r="J25" i="1"/>
  <c r="J27" i="1"/>
  <c r="E24" i="1"/>
  <c r="E26" i="1"/>
  <c r="F43" i="1" l="1"/>
  <c r="G23" i="1" s="1"/>
  <c r="A23" i="1" s="1"/>
  <c r="V279" i="12"/>
  <c r="I328" i="12"/>
  <c r="M324" i="12"/>
  <c r="M323" i="12" s="1"/>
  <c r="K279" i="12"/>
  <c r="O262" i="12"/>
  <c r="G328" i="12"/>
  <c r="I71" i="1" s="1"/>
  <c r="I19" i="1" s="1"/>
  <c r="K306" i="12"/>
  <c r="G279" i="12"/>
  <c r="I64" i="1" s="1"/>
  <c r="Q274" i="12"/>
  <c r="O274" i="12"/>
  <c r="I262" i="12"/>
  <c r="K230" i="12"/>
  <c r="I132" i="12"/>
  <c r="I119" i="12"/>
  <c r="V8" i="12"/>
  <c r="F41" i="1"/>
  <c r="K132" i="12"/>
  <c r="I306" i="12"/>
  <c r="I279" i="12"/>
  <c r="K274" i="12"/>
  <c r="G262" i="12"/>
  <c r="I62" i="1" s="1"/>
  <c r="I230" i="12"/>
  <c r="O214" i="12"/>
  <c r="O192" i="12"/>
  <c r="I168" i="12"/>
  <c r="AF353" i="12"/>
  <c r="K328" i="12"/>
  <c r="Q328" i="12"/>
  <c r="G306" i="12"/>
  <c r="I66" i="1" s="1"/>
  <c r="G230" i="12"/>
  <c r="I61" i="1" s="1"/>
  <c r="K214" i="12"/>
  <c r="I214" i="12"/>
  <c r="Q192" i="12"/>
  <c r="K192" i="12"/>
  <c r="K182" i="12"/>
  <c r="I182" i="12"/>
  <c r="O8" i="12"/>
  <c r="K8" i="12"/>
  <c r="F42" i="1"/>
  <c r="G168" i="12"/>
  <c r="I57" i="1" s="1"/>
  <c r="I8" i="12"/>
  <c r="V119" i="12"/>
  <c r="O328" i="12"/>
  <c r="G182" i="12"/>
  <c r="I58" i="1" s="1"/>
  <c r="K168" i="12"/>
  <c r="G348" i="12"/>
  <c r="I72" i="1" s="1"/>
  <c r="I20" i="1" s="1"/>
  <c r="V328" i="12"/>
  <c r="V306" i="12"/>
  <c r="O279" i="12"/>
  <c r="V230" i="12"/>
  <c r="G214" i="12"/>
  <c r="I60" i="1" s="1"/>
  <c r="V214" i="12"/>
  <c r="I192" i="12"/>
  <c r="Q168" i="12"/>
  <c r="I147" i="12"/>
  <c r="Q132" i="12"/>
  <c r="Q279" i="12"/>
  <c r="V274" i="12"/>
  <c r="Q262" i="12"/>
  <c r="Q214" i="12"/>
  <c r="Q182" i="12"/>
  <c r="O168" i="12"/>
  <c r="V168" i="12"/>
  <c r="V132" i="12"/>
  <c r="O119" i="12"/>
  <c r="G8" i="12"/>
  <c r="V262" i="12"/>
  <c r="G319" i="12"/>
  <c r="I68" i="1" s="1"/>
  <c r="Q306" i="12"/>
  <c r="O306" i="12"/>
  <c r="K262" i="12"/>
  <c r="Q230" i="12"/>
  <c r="O230" i="12"/>
  <c r="V192" i="12"/>
  <c r="O182" i="12"/>
  <c r="K119" i="12"/>
  <c r="Q8" i="12"/>
  <c r="M328" i="12"/>
  <c r="M214" i="12"/>
  <c r="M132" i="12"/>
  <c r="M119" i="12"/>
  <c r="M147" i="12"/>
  <c r="M307" i="12"/>
  <c r="M306" i="12" s="1"/>
  <c r="G303" i="12"/>
  <c r="I65" i="1" s="1"/>
  <c r="M275" i="12"/>
  <c r="M274" i="12" s="1"/>
  <c r="M263" i="12"/>
  <c r="M262" i="12" s="1"/>
  <c r="M231" i="12"/>
  <c r="M230" i="12" s="1"/>
  <c r="M193" i="12"/>
  <c r="M192" i="12" s="1"/>
  <c r="G132" i="12"/>
  <c r="I55" i="1" s="1"/>
  <c r="M330" i="12"/>
  <c r="M280" i="12"/>
  <c r="M279" i="12" s="1"/>
  <c r="M227" i="12"/>
  <c r="M187" i="12"/>
  <c r="M182" i="12" s="1"/>
  <c r="M171" i="12"/>
  <c r="M168" i="12" s="1"/>
  <c r="M125" i="12"/>
  <c r="M48" i="12"/>
  <c r="M8" i="12" s="1"/>
  <c r="J41" i="1"/>
  <c r="J39" i="1"/>
  <c r="J43" i="1" s="1"/>
  <c r="J42" i="1"/>
  <c r="G353" i="12" l="1"/>
  <c r="I53" i="1"/>
  <c r="G39" i="1"/>
  <c r="G42" i="1"/>
  <c r="G41" i="1"/>
  <c r="H41" i="1"/>
  <c r="I41" i="1" s="1"/>
  <c r="H42" i="1"/>
  <c r="I42" i="1" s="1"/>
  <c r="G24" i="1"/>
  <c r="A24" i="1"/>
  <c r="I16" i="1" l="1"/>
  <c r="I21" i="1" s="1"/>
  <c r="I73" i="1"/>
  <c r="G43" i="1"/>
  <c r="H39" i="1"/>
  <c r="I39" i="1" l="1"/>
  <c r="I43" i="1" s="1"/>
  <c r="H43" i="1"/>
  <c r="G25" i="1"/>
  <c r="G28" i="1"/>
  <c r="J72" i="1"/>
  <c r="J57" i="1"/>
  <c r="J56" i="1"/>
  <c r="J70" i="1"/>
  <c r="J69" i="1"/>
  <c r="J62" i="1"/>
  <c r="J61" i="1"/>
  <c r="J60" i="1"/>
  <c r="J71" i="1"/>
  <c r="J58" i="1"/>
  <c r="J55" i="1"/>
  <c r="J66" i="1"/>
  <c r="J67" i="1"/>
  <c r="J64" i="1"/>
  <c r="J59" i="1"/>
  <c r="J68" i="1"/>
  <c r="J63" i="1"/>
  <c r="J54" i="1"/>
  <c r="J53" i="1"/>
  <c r="J65" i="1"/>
  <c r="J73" i="1" l="1"/>
  <c r="A25" i="1"/>
  <c r="G26" i="1" l="1"/>
  <c r="A27" i="1" s="1"/>
  <c r="A26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<sst xmlns="http://schemas.openxmlformats.org/spreadsheetml/2006/main" count="1829" uniqueCount="591">
  <si>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</si>
  <si>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</si>
  <si>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</si>
  <si>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</si>
  <si>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</si>
  <si>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</si>
  <si>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</si>
  <si>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</si>
  <si>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</si>
  <si>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</si>
  <si>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</si>
  <si>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</si>
  <si>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</si>
  <si>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</si>
  <si>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</si>
  <si>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</si>
  <si>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</si>
  <si>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</si>
  <si>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</si>
  <si>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</si>
  <si>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</si>
  <si>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</si>
  <si>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</si>
  <si>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</si>
  <si>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</si>
  <si>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</si>
  <si>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</si>
  <si>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</si>
  <si>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</si>
  <si>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</si>
  <si>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</si>
  <si>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</si>
  <si>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</si>
  <si>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</si>
  <si>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</si>
  <si>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</si>
  <si>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</si>
  <si>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</si>
  <si>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</si>
  <si>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</si>
  <si>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</si>
  <si>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</si>
  <si>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</si>
  <si>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D.1.4.</t>
  </si>
  <si>
    <t>Venkovní kanalizace</t>
  </si>
  <si>
    <t>D.1.4</t>
  </si>
  <si>
    <t>ZTI - venkovní rozvody</t>
  </si>
  <si>
    <t>Objekt:</t>
  </si>
  <si>
    <t>Rozpočet:</t>
  </si>
  <si>
    <t>231218</t>
  </si>
  <si>
    <t>Stavba</t>
  </si>
  <si>
    <t>Provozní soubor</t>
  </si>
  <si>
    <t>Celkem za stavbu</t>
  </si>
  <si>
    <t>CZK</t>
  </si>
  <si>
    <t>#POPS</t>
  </si>
  <si>
    <t>Popis stavby: 231218 - Rekonstrukce kanalizace v areálu Nemocnice Hustopeče</t>
  </si>
  <si>
    <t>#POPO</t>
  </si>
  <si>
    <t>Popis objektu: D.1.4 - ZTI - venkovní rozvody</t>
  </si>
  <si>
    <t>#POPR</t>
  </si>
  <si>
    <t>Popis rozpočtu: D.1.4. - Venkovní kanalizace</t>
  </si>
  <si>
    <t>Rekapitulace dílů</t>
  </si>
  <si>
    <t>Typ dílu</t>
  </si>
  <si>
    <t>1</t>
  </si>
  <si>
    <t>Zemní práce</t>
  </si>
  <si>
    <t>11</t>
  </si>
  <si>
    <t>Přípravné a přidružené práce</t>
  </si>
  <si>
    <t>14</t>
  </si>
  <si>
    <t>Ražení a hloubení tunelářské</t>
  </si>
  <si>
    <t>45</t>
  </si>
  <si>
    <t>Podkladní a vedlejší konstrukce</t>
  </si>
  <si>
    <t>5</t>
  </si>
  <si>
    <t>Komunikace</t>
  </si>
  <si>
    <t>721.C</t>
  </si>
  <si>
    <t>Vnitřní kanalizace - úpravy ve stávající betonové jímce</t>
  </si>
  <si>
    <t>83</t>
  </si>
  <si>
    <t>Potrubí z trub kameninových</t>
  </si>
  <si>
    <t>83.1</t>
  </si>
  <si>
    <t>Potrubí z trub kameninových - tvarovky</t>
  </si>
  <si>
    <t>87</t>
  </si>
  <si>
    <t>Potrubí z trub z plastických hmot</t>
  </si>
  <si>
    <t>87.1</t>
  </si>
  <si>
    <t>Potrubí z trub z plastických hmot - tvarovky</t>
  </si>
  <si>
    <t>89</t>
  </si>
  <si>
    <t>Ostatní konstrukce na trubním vedení</t>
  </si>
  <si>
    <t>89.1</t>
  </si>
  <si>
    <t>Šachty betonové</t>
  </si>
  <si>
    <t>89.2</t>
  </si>
  <si>
    <t>Šachty plastové</t>
  </si>
  <si>
    <t>89.B</t>
  </si>
  <si>
    <t>Oprava kanalizace bezvýkopově úsekovou sanační vložkou</t>
  </si>
  <si>
    <t>9</t>
  </si>
  <si>
    <t>Ostatní konstrukce, bourání</t>
  </si>
  <si>
    <t>91</t>
  </si>
  <si>
    <t>Doplňující práce na komunikaci</t>
  </si>
  <si>
    <t>99</t>
  </si>
  <si>
    <t>Staveništní přesun hmot</t>
  </si>
  <si>
    <t>764</t>
  </si>
  <si>
    <t>Konstrukce klempířské</t>
  </si>
  <si>
    <t>VN</t>
  </si>
  <si>
    <t>ON</t>
  </si>
  <si>
    <t>Položkový soupis prací a dodávek</t>
  </si>
  <si>
    <t>#TypZaznamu#</t>
  </si>
  <si>
    <t>STA</t>
  </si>
  <si>
    <t>PRO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</si>
  <si>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</si>
  <si>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</si>
  <si>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</si>
  <si>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</si>
  <si>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</si>
  <si>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</si>
  <si>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</si>
  <si>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</si>
  <si>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</si>
  <si>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</si>
  <si>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</si>
  <si>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</si>
  <si>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</si>
  <si>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</si>
  <si>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</si>
  <si>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</si>
  <si>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</si>
  <si>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</si>
  <si>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</si>
  <si>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</si>
  <si>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</si>
  <si>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</si>
  <si>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</si>
  <si>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</si>
  <si>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</si>
  <si>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</si>
  <si>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130001101R00</t>
  </si>
  <si>
    <t>Příplatek k cenám za ztížené vykopávky v horninách jakékoliv třídy</t>
  </si>
  <si>
    <t>m3</t>
  </si>
  <si>
    <t>800-1</t>
  </si>
  <si>
    <t>RTS 24/ I</t>
  </si>
  <si>
    <t>RTS 23/ II</t>
  </si>
  <si>
    <t>Práce</t>
  </si>
  <si>
    <t>Běžná</t>
  </si>
  <si>
    <t>POL1_</t>
  </si>
  <si>
    <t>Příplatek k cenám hloubených vykopávek za ztížení vykopávky v blízkosti podzemního vedení nebo výbušnin pro jakoukoliv třídu horniny.</t>
  </si>
  <si>
    <t>SPI</t>
  </si>
  <si>
    <t xml:space="preserve">předpoklad 5% : </t>
  </si>
  <si>
    <t>VV</t>
  </si>
  <si>
    <t>Odkaz na mn. položky pořadí 2 : 1488,50000*0,05</t>
  </si>
  <si>
    <t>132301213R00</t>
  </si>
  <si>
    <t xml:space="preserve">Hloubení rýh šířky přes 60 do 200 cm do 10000 m3, v hornině 4,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</si>
  <si>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</si>
  <si>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1,3*19,0*1,7</t>
  </si>
  <si>
    <t>1,3*25,0*2,3</t>
  </si>
  <si>
    <t>1,3*37,0*2,8</t>
  </si>
  <si>
    <t>1,3*21,0*3,2</t>
  </si>
  <si>
    <t>1,3*12,0*3,7</t>
  </si>
  <si>
    <t>1,3*176,0*2,7</t>
  </si>
  <si>
    <t>1,3*114,0*3,2</t>
  </si>
  <si>
    <t>132301219R00</t>
  </si>
  <si>
    <t xml:space="preserve">Hloubení rýh šířky přes 60 do 200 cm příplatek za lepivost, v hornině 4,  </t>
  </si>
  <si>
    <t xml:space="preserve">50% : </t>
  </si>
  <si>
    <t>Odkaz na mn. položky pořadí 2 : 1488,50000*0,5</t>
  </si>
  <si>
    <t>133301101R00</t>
  </si>
  <si>
    <t>Hloubení šachet v hornině 4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</si>
  <si>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</si>
  <si>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2,0*2,0*2,3</t>
  </si>
  <si>
    <t>2,0*2,0*3,6*2</t>
  </si>
  <si>
    <t>2,0*2,0*1,3</t>
  </si>
  <si>
    <t>2,0*2,0*4,3</t>
  </si>
  <si>
    <t>2,0*2,0*3,2</t>
  </si>
  <si>
    <t>133301109R00</t>
  </si>
  <si>
    <t>Hloubení šachet v hornině 4  příplatek za lepivost horniny</t>
  </si>
  <si>
    <t>Odkaz na mn. položky pořadí 4 : 73,20000*0,5</t>
  </si>
  <si>
    <t>151101101R00</t>
  </si>
  <si>
    <t>Zřízení pažení a rozepření stěn rýh příložné  pro jakoukoliv mezerovitost, hloubky do 2 m</t>
  </si>
  <si>
    <t>m2</t>
  </si>
  <si>
    <t>pro podzemní vedení pro všechny šířky rýhy,</t>
  </si>
  <si>
    <t>2*19,0*1,7</t>
  </si>
  <si>
    <t>151101102R00</t>
  </si>
  <si>
    <t>Zřízení pažení a rozepření stěn rýh příložné  pro jakoukoliv mezerovitost, hloubky do 4 m</t>
  </si>
  <si>
    <t>2*25,0*2,3</t>
  </si>
  <si>
    <t>2*37,0*2,8</t>
  </si>
  <si>
    <t>2*21,0*3,2</t>
  </si>
  <si>
    <t>2*12,0*3,7</t>
  </si>
  <si>
    <t>2*176,0*2,7</t>
  </si>
  <si>
    <t>2*114,0*3,2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</si>
  <si>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</si>
  <si>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</si>
  <si>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</si>
  <si>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151101112R00</t>
  </si>
  <si>
    <t>Odstranění pažení a rozepření rýh příložné , hloubky do 4 m</t>
  </si>
  <si>
    <t>151101311R00</t>
  </si>
  <si>
    <t>Odstranění rozepření stěn výkopů při roubení příložném, hloubky do 4 m</t>
  </si>
  <si>
    <t>s uložením materiálu na vzdálenost do 3 m od okraje výkopu,</t>
  </si>
  <si>
    <t>Odkaz na mn. položky pořadí 2 : 1488,50000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</si>
  <si>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</si>
  <si>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</si>
  <si>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</si>
  <si>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 xml:space="preserve">platí pro hloubky výkopu od 1 do 2,5 m, při hloubce do 1 m se svislé přemístění neoceňuje : </t>
  </si>
  <si>
    <t xml:space="preserve">hloubení rýh š. do 200 cm objemu nad 100 m3 = 50 % : </t>
  </si>
  <si>
    <t>(1,3*19,0*1,7)*0,50</t>
  </si>
  <si>
    <t>(1,3*25,0*2,3)*0,50</t>
  </si>
  <si>
    <t>161101102R00</t>
  </si>
  <si>
    <t>Svislé přemístění výkopku z horniny 1 až 4, při hloubce výkopu přes 2,5 do 4 m</t>
  </si>
  <si>
    <t xml:space="preserve">platí pro hloubky výkopu od 2,5 do 4 m : </t>
  </si>
  <si>
    <t xml:space="preserve">hloubení rýh š. do 200 cm objemu nad 100 m3 = 55 % : </t>
  </si>
  <si>
    <t>(1,3*37,0*2,8)*0,55</t>
  </si>
  <si>
    <t>(1,3*21,0*3,2)*0,55</t>
  </si>
  <si>
    <t>(1,3*12,0*3,7)*0,55</t>
  </si>
  <si>
    <t>(1,3*176,0*2,7)*0,55</t>
  </si>
  <si>
    <t>(1,3*114,0*3,2)*0,55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</si>
  <si>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</si>
  <si>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</si>
  <si>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</si>
  <si>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Vyhloubeno : </t>
  </si>
  <si>
    <t>Odkaz na mn. položky pořadí 4 : 73,20000</t>
  </si>
  <si>
    <t xml:space="preserve">Zásyp : </t>
  </si>
  <si>
    <t>Odkaz na mn. položky pořadí 17 : 1135,59368*-1</t>
  </si>
  <si>
    <t>162701109R00</t>
  </si>
  <si>
    <t>Vodorovné přemístění výkopku příplatek k ceně za každých dalších i započatých 1 000 m přes 10 000 m  z horniny 1 až 4</t>
  </si>
  <si>
    <t xml:space="preserve">+10 km : </t>
  </si>
  <si>
    <t>Odkaz na mn. položky pořadí 13 : 426,10632*10</t>
  </si>
  <si>
    <t>167101102R00</t>
  </si>
  <si>
    <t>Nakládání, skládání, překládání neulehlého výkopku nakládání výkopku  přes 100 m3, z horniny 1 až 4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</si>
  <si>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</si>
  <si>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</si>
  <si>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</si>
  <si>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</si>
  <si>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</si>
  <si>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</si>
  <si>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</si>
  <si>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 xml:space="preserve">kameninové potrubí : </t>
  </si>
  <si>
    <t>1,3*37,0*(2,8-0,10-0,35)-1,0*37,0*0,19</t>
  </si>
  <si>
    <t>1,3*9,5*(3,2-0,10-0,35)-1,0*9,5*0,19</t>
  </si>
  <si>
    <t>1,3*12,0*(3,7-0,10-0,35)-1,0*12,0*0,19</t>
  </si>
  <si>
    <t>1,3*29,0*(3,2-0,10-0,30)-1,0*29,0*0,19</t>
  </si>
  <si>
    <t>1,3*85,0*(3,2-0,10-0,25)-1,0*85,0*0,19</t>
  </si>
  <si>
    <t xml:space="preserve">plastové potrubí : </t>
  </si>
  <si>
    <t>1,3*19,0*(1,7-0,15-0,60)</t>
  </si>
  <si>
    <t>1,3*25,0*(2,3-0,15-0,60)</t>
  </si>
  <si>
    <t>1,3*11,5*(3,2-0,15-0,60)</t>
  </si>
  <si>
    <t>1,3*27,0*(2,3-0,15-0,50)</t>
  </si>
  <si>
    <t>1,3*149,0*(2,3-0,15-0,45)</t>
  </si>
  <si>
    <t xml:space="preserve">šachty : </t>
  </si>
  <si>
    <t>2,0*2,0*2,3-3,14*1,2*1,2/4*2,3</t>
  </si>
  <si>
    <t>(2,0*2,0*3,6-3,14*1,2*1,2/4*3,6)*2</t>
  </si>
  <si>
    <t>2,0*2,0*1,3-3,14*1,2*1,2/4*1,3</t>
  </si>
  <si>
    <t>2,0*2,0*4,3-3,14*1,2*1,2/4*4,3</t>
  </si>
  <si>
    <t>2,0*2,0*3,2-3,14*1,2*1,2/4*3,2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</si>
  <si>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</si>
  <si>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</si>
  <si>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</si>
  <si>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1,3*19,0*0,60</t>
  </si>
  <si>
    <t>1,3*25,0*0,60</t>
  </si>
  <si>
    <t>1,3*11,5*0,60</t>
  </si>
  <si>
    <t>1,3*27,0*0,50</t>
  </si>
  <si>
    <t>1,3*149,0*0,45</t>
  </si>
  <si>
    <t>199000002R00</t>
  </si>
  <si>
    <t>Poplatky za skládku horniny 1- 4, skupina 17 05 04 z Katalogu odpadů</t>
  </si>
  <si>
    <t>899623131R00</t>
  </si>
  <si>
    <t>Obetonování potrubí nebo zdiva stok betonem prostým třídy C 8/10</t>
  </si>
  <si>
    <t>827-1</t>
  </si>
  <si>
    <t>z cementu portlandského nebo struskoportlandského, v otevřeném výkopu,</t>
  </si>
  <si>
    <t>1,3*37,0*0,35</t>
  </si>
  <si>
    <t>1,3*9,5*0,35</t>
  </si>
  <si>
    <t>1,3*12,0*0,35</t>
  </si>
  <si>
    <t>1,3*29,0*0,30</t>
  </si>
  <si>
    <t>1,3*85,0*0,25</t>
  </si>
  <si>
    <t>111201101R00</t>
  </si>
  <si>
    <t>Odstranění křovin a stromů o průměru do 10 cm při celkové ploše do 1 000 m2</t>
  </si>
  <si>
    <t>s odstraněním kořenů a s případným nutným odklizením křovin a stromů na hromady na vzdálenost do 50 m nebo s naložením na dopravní prostředek, do sklonu terénu 1 : 5,</t>
  </si>
  <si>
    <t>113201111R00</t>
  </si>
  <si>
    <t>Vytrhání obrub chodníkových ležatých</t>
  </si>
  <si>
    <t>m</t>
  </si>
  <si>
    <t>822-1</t>
  </si>
  <si>
    <t>s vybouráním lože, s přemístěním hmot na skládku na vzdálenost do 3 m nebo naložením na dopravní prostředek</t>
  </si>
  <si>
    <t>pro zpětné osazení : 30</t>
  </si>
  <si>
    <t>115101201R00</t>
  </si>
  <si>
    <t>Čerpání vody na dopravní výšku do 10 m  s uvažovaným průměrným přítokem do 500 l/min</t>
  </si>
  <si>
    <t>h</t>
  </si>
  <si>
    <t>na vzdálenost od hladiny vody v jímce po výšku roviny proložené osou nejvyššího bodu výtlačného potrubí. Včetně odpadní potrubí v délce do 20 m.</t>
  </si>
  <si>
    <t>115101301R00</t>
  </si>
  <si>
    <t>Pohotovost záložní čerpací soupravy na dopravní výšku do 10 m 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</si>
  <si>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</si>
  <si>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</si>
  <si>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</si>
  <si>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</si>
  <si>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</si>
  <si>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460620013R00</t>
  </si>
  <si>
    <t>Provizorní úprava terénu v přírodní hornině 3</t>
  </si>
  <si>
    <t>139601103R00</t>
  </si>
  <si>
    <t>Ruční výkop jam, rýh a šachet v hornině 4</t>
  </si>
  <si>
    <t>s přehozením na vzdálenost do 5 m nebo s naložením na ruční dopravní prostředek</t>
  </si>
  <si>
    <t>startovací/výtlačná jámy : 2,0*1,0*2,0*6+2,0*1,0*3,0*4</t>
  </si>
  <si>
    <t>141700106R00</t>
  </si>
  <si>
    <t>Protlačování trub v hornině 1 - 4 vnějšího průměru 200 mm</t>
  </si>
  <si>
    <t>s výjimkou tekoucího písku a hornin kašovité konzistence v hloubce do 6 m a v délce do 35 m, s případným vodorovným a svislým přemístění výkopku z protlačovaného potrubí a montážní jámy na přilehlé území. Zřízení a odstranění podlahy a podpěrné konstrukce pro protlačovací zařízení, spojování protlačovaných trub, úpravu čela potrubí pro protlačení, případné vodorovné a svislé přemístění výkopku z protlačovaného potrubí a montážní jámy na přilehlé území. Včetně případného opakování protlačení v případě, že se v zemině vyskytnou překážky, pro které je nutno protlačení uskutečnit v jiném místě avšak při stejné pozici protlačovacího zařízení.</t>
  </si>
  <si>
    <t>2,0*5</t>
  </si>
  <si>
    <t>161101501R00</t>
  </si>
  <si>
    <t>Svislé přemístění výkopku nošením z horniny 1 až 4</t>
  </si>
  <si>
    <t xml:space="preserve"> bez naložení, avšak s vyprázdněním nádoby na hromady nebo do dopravního prostředku, na každých třeba i započatých 3 m výšky,</t>
  </si>
  <si>
    <t>14470305R</t>
  </si>
  <si>
    <t>Trubka ocelová bezešvá; tlaková; materiál: uhlíková ocel; značka: P235TR2 (1.0255); de = 168,3 mm; tl. stěny = 6,3 mm</t>
  </si>
  <si>
    <t>SPCM</t>
  </si>
  <si>
    <t>Specifikace</t>
  </si>
  <si>
    <t>POL3_</t>
  </si>
  <si>
    <t xml:space="preserve">+15% : </t>
  </si>
  <si>
    <t>Odkaz na mn. položky pořadí 28 : 10,00000*1,15</t>
  </si>
  <si>
    <t>451541111R00</t>
  </si>
  <si>
    <t>Lože pod potrubí, stoky a drobné objekty ze štěrkodrtě 0÷63 mm</t>
  </si>
  <si>
    <t>v otevřeném výkopu,</t>
  </si>
  <si>
    <t>1,3*37,0*0,10</t>
  </si>
  <si>
    <t>1,3*9,5*0,10</t>
  </si>
  <si>
    <t>1,3*12,0*0,10</t>
  </si>
  <si>
    <t>1,3*114,0*0,10</t>
  </si>
  <si>
    <t>451572111R00</t>
  </si>
  <si>
    <t>Lože pod potrubí, stoky a drobné objekty z kameniva drobného těženého 0÷4 mm</t>
  </si>
  <si>
    <t>1,3*19,0*0,15</t>
  </si>
  <si>
    <t>1,3*25,0*0,15</t>
  </si>
  <si>
    <t>1,3*11,5*0,15</t>
  </si>
  <si>
    <t>1,3*176,0*0,15</t>
  </si>
  <si>
    <t>452311121R00</t>
  </si>
  <si>
    <t>Podkladní a zajišťovací konstrukce z betonu desky pod potrubí, stoky a drobné objekty , z betonu prostého třídy C 8/10</t>
  </si>
  <si>
    <t>1,0*37,0*0,19</t>
  </si>
  <si>
    <t>1,0*9,5*0,19</t>
  </si>
  <si>
    <t>1,0*12,0*0,19</t>
  </si>
  <si>
    <t>1,0*114,0*0,19</t>
  </si>
  <si>
    <t>113109415R00</t>
  </si>
  <si>
    <t>Odstranění podkladů nebo krytů z betonu prostého, v ploše jednotlivě nad 50 m2, tloušťka vrstvy 150 mm</t>
  </si>
  <si>
    <t>(13,7+40,0)*1,2</t>
  </si>
  <si>
    <t>581112001RA0</t>
  </si>
  <si>
    <t>Komunikace z betonu celkové tloušťky 500 mm bez zemních prací</t>
  </si>
  <si>
    <t>AP-HSV</t>
  </si>
  <si>
    <t>Agregovaná položka</t>
  </si>
  <si>
    <t>POL2_</t>
  </si>
  <si>
    <t>599000010RAA</t>
  </si>
  <si>
    <t>Rozebrání a oprava asfaltové komunikace řezání, výměna podkladu tl. 30 cm, asfaltobeton tl. 7 cm</t>
  </si>
  <si>
    <t>řezání živičného krytu do hloubky 10 cm, odstranění krytu živičného tl. 10 cm, odstranění podkladu z kameniva hrubého drceného tl. 30 cm, naložení suti a odvoz do 5 km. Vyspravení podkladu štěrkopískem, vyspravení krytu asfaltovým betonem do 7 cm.</t>
  </si>
  <si>
    <t>160,0*2,8</t>
  </si>
  <si>
    <t>979100014RA0</t>
  </si>
  <si>
    <t>Odvozy suti a vybouraných hmot vodorovný přesun na skládku do 15 km, vnitrostaveništně 25 m, svislá doprava výtahem z 2.NP</t>
  </si>
  <si>
    <t>t</t>
  </si>
  <si>
    <t>841990130120</t>
  </si>
  <si>
    <t>Příplatek za trasu v komunikaci ze zámkové dlažby, šířka rýhy 120 cm</t>
  </si>
  <si>
    <t>Vlastní</t>
  </si>
  <si>
    <t>Kalkul</t>
  </si>
  <si>
    <t>6,1+40,0</t>
  </si>
  <si>
    <t>979990103R00</t>
  </si>
  <si>
    <t>Poplatek za uložení suti - beton, skupina odpadu 170101</t>
  </si>
  <si>
    <t>801-3</t>
  </si>
  <si>
    <t>OPN</t>
  </si>
  <si>
    <t>POL13_0</t>
  </si>
  <si>
    <t>979990112R00</t>
  </si>
  <si>
    <t>Poplatek za uložení suti - obal. kamenivo, asfalt, skupina odpadu 170302</t>
  </si>
  <si>
    <t>RTS 23/ I</t>
  </si>
  <si>
    <t>0,581 t/m2 konstrukce : 448,0*0,581</t>
  </si>
  <si>
    <t>721176234R00</t>
  </si>
  <si>
    <t>Potrubí KG svodné (ležaté) zavěšené vnější průměr D 160 mm, tloušťka stěny 4,0 mm, DN 150</t>
  </si>
  <si>
    <t>800-721</t>
  </si>
  <si>
    <t>včetně tvarovek, objímek. Bez zednických výpomocí.</t>
  </si>
  <si>
    <t>Potrubí včetně tvarovek, objímek a vložek pro tlumení hluku. Bez zednických výpomocí.</t>
  </si>
  <si>
    <t>Včetně zřízení a demontáže pomocného lešení.</t>
  </si>
  <si>
    <t>767995101R00</t>
  </si>
  <si>
    <t>Výroba a montáž atypických kovovových doplňků staveb hmotnosti do 5 kg</t>
  </si>
  <si>
    <t>kg</t>
  </si>
  <si>
    <t>800-767</t>
  </si>
  <si>
    <t>721      T00</t>
  </si>
  <si>
    <t>Hzs-nezměřitelné práce a přípomoci při výměně kanalizace</t>
  </si>
  <si>
    <t>Indiv</t>
  </si>
  <si>
    <t>28656177R</t>
  </si>
  <si>
    <t>Kus čisticí plastový pro venkovní kanalizaci typ: přímý; spoj: hrdlový; potrubí: jednovrstvé; materiál: PP; povrch: hladký; DN/OD = 160; SN 16</t>
  </si>
  <si>
    <t>kus</t>
  </si>
  <si>
    <t>31179126R</t>
  </si>
  <si>
    <t>tyč závitová M10; l = 1 000 mm; mat. ocel 4,8 - DIN 975; povrch pozink</t>
  </si>
  <si>
    <t>998721101R00</t>
  </si>
  <si>
    <t>Přesun hmot pro vnitřní kanalizaci, výšky do 6 m</t>
  </si>
  <si>
    <t>831312121R00</t>
  </si>
  <si>
    <t>Montáž potrubí z trub kameninových těsněných pryžovými kroužky montáž- bez specifikace DN 150 mm</t>
  </si>
  <si>
    <t>pro splaškovou kanalizaci v otevřeném výkopu ve sklonu do 20 %,</t>
  </si>
  <si>
    <t>831352121R00</t>
  </si>
  <si>
    <t>Montáž potrubí z trub kameninových těsněných pryžovými kroužky montáž- bez specifikace DN 200 mm</t>
  </si>
  <si>
    <t>831362121R00</t>
  </si>
  <si>
    <t>Montáž potrubí z trub kameninových těsněných pryžovými kroužky montáž- bez specifikace DN 250 mm</t>
  </si>
  <si>
    <t>892571111R00</t>
  </si>
  <si>
    <t>Zkoušky těsnosti kanalizačního potrubí zkouška těsnosti kanalizačního potrubí vodou  do DN 200 mm</t>
  </si>
  <si>
    <t>vodou nebo vzduchem,</t>
  </si>
  <si>
    <t>98+29</t>
  </si>
  <si>
    <t>892581111R00</t>
  </si>
  <si>
    <t>Zkoušky těsnosti kanalizačního potrubí zkouška těsnosti kanalizačního potrubí vodou  do DN 300 mm</t>
  </si>
  <si>
    <t>892573111R00</t>
  </si>
  <si>
    <t>Zkoušky těsnosti kanalizačního potrubí zabezpečení konců kanalizačního potrubí při tlakových zkouškách vodou  do DN 200 mm</t>
  </si>
  <si>
    <t>úsek</t>
  </si>
  <si>
    <t>892583111R00</t>
  </si>
  <si>
    <t>Zkoušky těsnosti kanalizačního potrubí zabezpečení konců kanalizačního potrubí při tlakových zkouškách vodou  do DN 300 mm</t>
  </si>
  <si>
    <t>59710675R</t>
  </si>
  <si>
    <t>trouba kameninová hrdlová; DN 150,0 mm; l = 1500,0 mm; spoj F; FN 34 kN/m</t>
  </si>
  <si>
    <t>+ 1,5% : 98,0*1,015</t>
  </si>
  <si>
    <t>59710676R</t>
  </si>
  <si>
    <t>trouba kameninová hrdlová; DN 200,0 mm; l = 1500,0 mm; třída 160; spoj F; FN 32 kN/m</t>
  </si>
  <si>
    <t>+ 1,5% : 29,0*1,015</t>
  </si>
  <si>
    <t>59710698.AR</t>
  </si>
  <si>
    <t>trouba kameninová hrdlová; DN 250,0 mm; l = 2500,0 mm; třída 160; spoj C; FN 40 kN/m</t>
  </si>
  <si>
    <t>+ 1,5% : 59,0*1,015</t>
  </si>
  <si>
    <t>837351221R00</t>
  </si>
  <si>
    <t>Montáž kameninových tvarovek těsněných pryžovými kroužky odbočných DN 200 mm</t>
  </si>
  <si>
    <t>na potrubí z trub kameninových pro splaškovou kanalizaci v otevřeném výkopu,</t>
  </si>
  <si>
    <t>1+2</t>
  </si>
  <si>
    <t>837312221R00</t>
  </si>
  <si>
    <t>Montáž kameninových tvarovek těsněných pryžovými kroužky jednoosých DN 150 mm</t>
  </si>
  <si>
    <t>837352221R00</t>
  </si>
  <si>
    <t>Montáž kameninových tvarovek těsněných pryžovými kroužky jednoosých DN 200 mm</t>
  </si>
  <si>
    <t>837365121RU2</t>
  </si>
  <si>
    <t>Výsek a montáž kameninové odbočné tvarovky včetně dodávky trouby a odbočky délka trouby 2500 mm, DN 250 mm, DN odbočky 250/200 mm</t>
  </si>
  <si>
    <t>na kameninovém potrubí, odsekání betonu a nového obetonování betonem B 10,</t>
  </si>
  <si>
    <t>837365121RU4</t>
  </si>
  <si>
    <t>Výsek a montáž kamenin. odbočky na potrubí DN 250, včetně dodávky trouby DN 250 a odbočky DN 250/150</t>
  </si>
  <si>
    <t>597109451R</t>
  </si>
  <si>
    <t>oblouk kameninový 45,0 °; DN 150,0 mm; spoj F; FN 34 kN/m</t>
  </si>
  <si>
    <t>59710947.A2R</t>
  </si>
  <si>
    <t>oblouk kameninový 45,0 °; DN 200,0 mm; spoj F; třída 200; FN 40 kN/m</t>
  </si>
  <si>
    <t>59711517.AR</t>
  </si>
  <si>
    <t>ucpávka (zátka) kamenina DN 200,0 mm; spoj F; třída 160; FN 40 kN/m</t>
  </si>
  <si>
    <t>59711540R</t>
  </si>
  <si>
    <t>odbočka kameninová hrdlová šikmá; 45,0 °; DN 150,0 mm; DN2 150 mm; spoj F/F; FN 34 kN/m; FN2 34 kN/m</t>
  </si>
  <si>
    <t>597115455R</t>
  </si>
  <si>
    <t>odbočka kameninová hrdlová šikmá; 45,0 °; DN 250,0 mm; DN2 150 mm; spoj C/F; třída 160; FN 40 kN/m; FN2 34 kN/m</t>
  </si>
  <si>
    <t>871313121R00</t>
  </si>
  <si>
    <t>Montáž potrubí z trub z plastů těsněných gumovým kroužkem  DN 150 mm</t>
  </si>
  <si>
    <t>v otevřeném výkopu ve sklonu do 20 %,</t>
  </si>
  <si>
    <t>871353121R00</t>
  </si>
  <si>
    <t>Montáž potrubí z trub z plastů těsněných gumovým kroužkem  DN 200 mm</t>
  </si>
  <si>
    <t>871373121R00</t>
  </si>
  <si>
    <t>Montáž potrubí z trub z plastů těsněných gumovým kroužkem  DN 300 mm</t>
  </si>
  <si>
    <t>149+27</t>
  </si>
  <si>
    <t>28614544R</t>
  </si>
  <si>
    <t>Trubka plastová pro venkovní kanalizaci spoj: hrdlový; potrubí: vícevrstvé; skladba: PP-HM - PP-HM - PP-HM; povrch: hladký; DN = 150; de = 160,0 mm; tl. stěny = 5,5 mm; l = 1 000 mm; SN 10</t>
  </si>
  <si>
    <t>+ 3% : 3*1,03</t>
  </si>
  <si>
    <t>28614545R</t>
  </si>
  <si>
    <t>Trubka plastová pro venkovní kanalizaci spoj: hrdlový; potrubí: vícevrstvé; skladba: PP-HM - PP-HM - PP-HM; povrch: hladký; DN = 150; de = 160,0 mm; tl. stěny = 5,5 mm; l = 3 000 mm; SN 10</t>
  </si>
  <si>
    <t>+ 3% : 9*1,03</t>
  </si>
  <si>
    <t>28614546R</t>
  </si>
  <si>
    <t>Trubka plastová pro venkovní kanalizaci spoj: hrdlový; potrubí: vícevrstvé; skladba: PP-HM - PP-HM - PP-HM; povrch: hladký; DN = 150; de = 160,0 mm; tl. stěny = 5,5 mm; l = 6 000 mm; SN 10</t>
  </si>
  <si>
    <t>+ 3% : 25*1,03</t>
  </si>
  <si>
    <t>28614548R</t>
  </si>
  <si>
    <t>Trubka plastová pro venkovní kanalizaci spoj: hrdlový; potrubí: vícevrstvé; skladba: PP-HM - PP-HM - PP-HM; povrch: hladký; DN = 200; de = 200,0 mm; tl. stěny = 6,8 mm; l = 3 000 mm; SN 10</t>
  </si>
  <si>
    <t>28614549R</t>
  </si>
  <si>
    <t>Trubka plastová pro venkovní kanalizaci spoj: hrdlový; potrubí: vícevrstvé; skladba: PP-HM - PP-HM - PP-HM; povrch: hladký; DN = 200; de = 200,0 mm; tl. stěny = 6,8 mm; l = 6 000 mm; SN 10</t>
  </si>
  <si>
    <t>28614553R</t>
  </si>
  <si>
    <t>Trubka plastová pro venkovní kanalizaci spoj: hrdlový; potrubí: vícevrstvé; skladba: PP-HM - PP-HM - PP-HM; povrch: hladký; DN = 300; de = 315,0 mm; tl. stěny = 10,7 mm; l = 1 000 mm; SN 10</t>
  </si>
  <si>
    <t>+ 3% : 1*1,03</t>
  </si>
  <si>
    <t>28614554R</t>
  </si>
  <si>
    <t>Trubka plastová pro venkovní kanalizaci spoj: hrdlový; potrubí: vícevrstvé; skladba: PP-HM - PP-HM - PP-HM; povrch: hladký; DN = 300; de = 315,0 mm; tl. stěny = 10,7 mm; l = 3 000 mm; SN 10</t>
  </si>
  <si>
    <t>+ 3% : 2*1,03</t>
  </si>
  <si>
    <t>28614555R</t>
  </si>
  <si>
    <t>Trubka plastová pro venkovní kanalizaci spoj: hrdlový; potrubí: vícevrstvé; skladba: PP-HM - PP-HM - PP-HM; povrch: hladký; DN = 300; de = 315,0 mm; tl. stěny = 10,7 mm; l = 6 000 mm; SN 10</t>
  </si>
  <si>
    <t>+ 3% : 8*1,03</t>
  </si>
  <si>
    <t>877373121R00</t>
  </si>
  <si>
    <t>Montáž tvarovek na potrubí z trub z plastů těsněných gumovým kroužkem odbočných DN 300 mm</t>
  </si>
  <si>
    <t>877313123R00</t>
  </si>
  <si>
    <t>Montáž tvarovek na potrubí z trub z plastů těsněných gumovým kroužkem jednoosých DN 150 mm</t>
  </si>
  <si>
    <t>877375121RT2</t>
  </si>
  <si>
    <t>Výřez a montáž odbočné tvarovky z trub z plastů včetně specifikace odbočky D 315/160 mm, přesuvky D 315 x 7, 7mm</t>
  </si>
  <si>
    <t>na potrubí z kanalizačních trub z plastu,</t>
  </si>
  <si>
    <t>877375121RT3</t>
  </si>
  <si>
    <t>Výřez a montáž odbočné tvarovky z trub z plastů včetně specifikace odbočky D 315/200 mm, přesuvky D 315 x 7, 7mm</t>
  </si>
  <si>
    <t>28654574R</t>
  </si>
  <si>
    <t>Odbočka plastová pro venkovní kanalizaci typ: jednoduchá, redukovaná; spoj: hrdlový; potrubí: jednovrstvé; materiál: PP-HM; povrch: hladký; úhel = 45,0 °; DN = 300; DN3 = 150; SN 16</t>
  </si>
  <si>
    <t>28654600R</t>
  </si>
  <si>
    <t>Koleno plastové pro venkovní kanalizaci typ: jednoznačné; spoj: hrdlový; potrubí: jednovrstvé; materiál: PP-HM; povrch: hladký; úhel = 45,0 °; DN = 150; SN 16</t>
  </si>
  <si>
    <t>28656103R</t>
  </si>
  <si>
    <t>Zátka plastová pro venkovní kanalizaci spoj: hrdlový; potrubí: jednovrstvé; materiál: PP; DN/OD = 200; SN 16</t>
  </si>
  <si>
    <t>721242110R00</t>
  </si>
  <si>
    <t>Lapač střešních splavenin D 110 mm, s otáč.kul.kloubem na odtoku, s košem , se suchou a nezámr.klapkou,čistícím víčkem a vylam.těs. kroužky pro připoj.potrub.svodů D 75, 90, 100 a 110 mm, včetně dodávky materiálu</t>
  </si>
  <si>
    <t>894211111U</t>
  </si>
  <si>
    <t>Napojení do nepřichystaného dna stávající betonové šachty (úprava stávajícího šachetního dna)</t>
  </si>
  <si>
    <t>Včetně montáže a dodávky stupadel.</t>
  </si>
  <si>
    <t>831350119PR</t>
  </si>
  <si>
    <t>Přepojení stávajícího PP DN150 potrubí na PP DN250 (2x koleno 45 + napojení 150/250, 1m PP DN150)</t>
  </si>
  <si>
    <t>894421111R00</t>
  </si>
  <si>
    <t>Osazení betonových dílců pro šachty podle DIN 4034 skruže rovné, o hmotnosti do 0,5 t</t>
  </si>
  <si>
    <t>na kroužek,</t>
  </si>
  <si>
    <t>1+3+2+1+6+1+2</t>
  </si>
  <si>
    <t>894421112R00</t>
  </si>
  <si>
    <t>Osazení betonových dílců pro šachty podle DIN 4034 skruže rovné, o hmotnosti do 1,4 t</t>
  </si>
  <si>
    <t>4+8</t>
  </si>
  <si>
    <t>894423111R00</t>
  </si>
  <si>
    <t>Osazení betonových dílců pro šachty podle DIN 4034 šachtového dna, o hmotnosti do 2 t</t>
  </si>
  <si>
    <t>894423114R00</t>
  </si>
  <si>
    <t>Osazení betonových dílců pro šachty podle DIN 4034 šachtového dna, o hmotnosti do 5 t</t>
  </si>
  <si>
    <t>899103111R00</t>
  </si>
  <si>
    <t>Osazení poklopů litinových a ocelových o hmotnost jednotlivě přes 100  do 150 kg</t>
  </si>
  <si>
    <t>5524307R</t>
  </si>
  <si>
    <t>Poklop Europa 9 D400 KDB91B</t>
  </si>
  <si>
    <t>59224329.AR</t>
  </si>
  <si>
    <t>konus šachetní; železobetonový; TBR; d = 1 200,0 mm; DN = 1 000,0 mm; DN 2 = 625 mm; h = 580 mm; počet stupadel 2; ocelové s PE povlakem, kapsové</t>
  </si>
  <si>
    <t>592243391R</t>
  </si>
  <si>
    <t>skruž železobetonová TBS; DN = 1 000,0 mm; h = 250,0 mm; s = 100,00 mm; počet stupadel 1; ocelové s PE povlakem</t>
  </si>
  <si>
    <t>592243393R</t>
  </si>
  <si>
    <t>skruž železobetonová TBS; DN = 1 000,0 mm; h = 500,0 mm; s = 100,00 mm; počet stupadel 2; ocelové s PE povlakem</t>
  </si>
  <si>
    <t>592243395R</t>
  </si>
  <si>
    <t>skruž železobetonová TBS; DN = 1 000,0 mm; h = 1000,0 mm; s = 100,00 mm; počet stupadel 4; ocelové s PE povlakem</t>
  </si>
  <si>
    <t>59224347.AR</t>
  </si>
  <si>
    <t>prstenec vyrovnávací šachetní; betonový; TBW; DN = 625,0 mm; h = 60,0 mm; s = 120,00 mm</t>
  </si>
  <si>
    <t>59224348.AR</t>
  </si>
  <si>
    <t>prstenec vyrovnávací šachetní; betonový; TBW; DN = 625,0 mm; h = 80,0 mm; s = 120,00 mm</t>
  </si>
  <si>
    <t>59224349.AR</t>
  </si>
  <si>
    <t>prstenec vyrovnávací šachetní; betonový; TBW; DN = 625,0 mm; h = 100,0 mm; s = 120,00 mm</t>
  </si>
  <si>
    <t>59224349R</t>
  </si>
  <si>
    <t>prstenec vyrovnávací šachetní; betonový; TBW; DN = 625,0 mm; h = 120,0 mm; s = 120,00 mm</t>
  </si>
  <si>
    <t>59224354R</t>
  </si>
  <si>
    <t>deska zákrytová šachetní železobetonová; TZK; D1 = 1 000 mm; D = 1 240 mm; D vnitřní 625 mm; h = 165 mm</t>
  </si>
  <si>
    <t>59224366.AR</t>
  </si>
  <si>
    <t>dno šachetní přímé; železobeton; TBZ; DN = 1 000,0 mm; D odtoku do 400 mm; h = 600 mm; t = 150 mm; beton C 40/50</t>
  </si>
  <si>
    <t>59224373.AR</t>
  </si>
  <si>
    <t>profil těsnicí elastomerní; pro spojení betonových šachetních dílů; tvar kruh; d = 1 000,0 mm</t>
  </si>
  <si>
    <t>894431441RBB</t>
  </si>
  <si>
    <t>Šachty plastové plastové šachty z dílců D 600 mm, dno přímé, D 200 mm, délka šachtové roury 3,00 m, poklop litina 40 t, Díl plastový šachtový</t>
  </si>
  <si>
    <t>Plastové dno, šachta z korugované trouby, těsnění, teleskopický adaptér, rám do teleskopu, poklop litinový.</t>
  </si>
  <si>
    <t>14170010R01</t>
  </si>
  <si>
    <t>Tlakový vůz</t>
  </si>
  <si>
    <t>14170010R02</t>
  </si>
  <si>
    <t>Sanační vůz s kamerou</t>
  </si>
  <si>
    <t>14170010R03</t>
  </si>
  <si>
    <t>Montážní vůz s robotem</t>
  </si>
  <si>
    <t>14170010R04</t>
  </si>
  <si>
    <t>Elektromechanické frézování - odstranění pevných usazenin</t>
  </si>
  <si>
    <t>hod</t>
  </si>
  <si>
    <t>14170010R05</t>
  </si>
  <si>
    <t>Čištění kanalizace - před bezvýkopovou opravou</t>
  </si>
  <si>
    <t>14170010R06</t>
  </si>
  <si>
    <t>Inspekce TV kamerou - před bezvýkopovou opravou bez DVD a RZ</t>
  </si>
  <si>
    <t>14170010R07</t>
  </si>
  <si>
    <t>Bezvýkopová oprava - sycený bezešvý rukávec BRAWO DN 200-250 FIX s kon. sílou stěny 4,0 - 4,5 mm</t>
  </si>
  <si>
    <t>14170010R08</t>
  </si>
  <si>
    <t>Úprava a odfrézování pracovního konce rukávce</t>
  </si>
  <si>
    <t>14170010R09</t>
  </si>
  <si>
    <t>Robotické profrézování zaústěného připojení</t>
  </si>
  <si>
    <t>14170010R10</t>
  </si>
  <si>
    <t>Inspekce TV kamerou - po bezvýkopové opravě vč. DVD a RZ</t>
  </si>
  <si>
    <t>130901123RDM</t>
  </si>
  <si>
    <t>Demontáž stávajících šachet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</si>
  <si>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</si>
  <si>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</si>
  <si>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</si>
  <si>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Odkaz na mn. položky pořadí 22 : 30,00000</t>
  </si>
  <si>
    <t>998276201R00</t>
  </si>
  <si>
    <t>Přesun hmot pro trubní vedení z trub plastových nebo sklolaminátových obsypaných kamenivem</t>
  </si>
  <si>
    <t>Přesun hmot</t>
  </si>
  <si>
    <t>POL7_</t>
  </si>
  <si>
    <t>vodovodu nebo kanalizace ražené nebo hloubené (827 1.1, 827 1.9, 827 2.1, 827 2.9), drobných objektů</t>
  </si>
  <si>
    <t>764454904UP</t>
  </si>
  <si>
    <t>Úprava střešních svodů</t>
  </si>
  <si>
    <t>892855115R00</t>
  </si>
  <si>
    <t>Kamerové prohlídky potrubí do 500 m</t>
  </si>
  <si>
    <t>005111021R</t>
  </si>
  <si>
    <t>Vytyčení inženýrských sítí</t>
  </si>
  <si>
    <t>Soubor</t>
  </si>
  <si>
    <t>VRN</t>
  </si>
  <si>
    <t>POL99_8</t>
  </si>
  <si>
    <t>Zaměření a vytýčení stávajících inženýrských sítí v místě stavby z hlediska jejich ochrany při provádění stavby.</t>
  </si>
  <si>
    <t>005121 R</t>
  </si>
  <si>
    <t>Zařízení staveniště</t>
  </si>
  <si>
    <t>POL99_2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</si>
  <si>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</si>
  <si>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</si>
  <si>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</si>
  <si>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</si>
  <si>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</si>
  <si>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</si>
  <si>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</si>
  <si>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dopravní značení : 1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</si>
  <si>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</si>
  <si>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</si>
  <si>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</si>
  <si>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</si>
  <si>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</si>
  <si>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</si>
  <si>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</si>
  <si>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</si>
  <si>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</si>
  <si>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</si>
  <si>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</si>
  <si>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</si>
  <si>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zaměření po dokončení : 1</t>
  </si>
  <si>
    <t>005261030R</t>
  </si>
  <si>
    <t>SUM</t>
  </si>
  <si>
    <t>END</t>
  </si>
  <si>
    <t>Rekonstrukce kanalizace II</t>
  </si>
  <si>
    <t>Nemocnice Hustopeče, p.o.</t>
  </si>
  <si>
    <t>Brněnská 716/41</t>
  </si>
  <si>
    <t>639 01</t>
  </si>
  <si>
    <t>Hustopeče</t>
  </si>
  <si>
    <t>04212029</t>
  </si>
  <si>
    <t>CZ04212029</t>
  </si>
  <si>
    <t>Odvoz zeminy (včetně nakládky, odvozu a poplatku za skládku) z areálu nemocnice. Zemina po původním výkopu.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</si>
</sst>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93" t="s">
        <v>39</v>
      </c>
      <c r="B2" s="193"/>
      <c r="C2" s="193"/>
      <c r="D2" s="193"/>
      <c r="E2" s="193"/>
      <c r="F2" s="193"/>
      <c r="G2" s="193"/>
    </row>
  </sheetData>
  <sheetProtection algorithmName="SHA-512" hashValue="p8/Y9+H+reeOdX64lc9vmRDLIFcDFbTLcPSFILp2AImhsZV2xy0G94UBd/29hOT8ELJ9DZidpM+FOnHL5ru0kw==" saltValue="LqsbFeLiee3TpPgOf28Pd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6"/>
  <sheetViews>
    <sheetView showGridLines="0" topLeftCell="B68" zoomScaleNormal="100" zoomScaleSheetLayoutView="75" workbookViewId="0">
      <selection activeCell="D12" sqref="D12:G12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194" t="s">
        <v>41</v>
      </c>
      <c r="C1" s="195"/>
      <c r="D1" s="195"/>
      <c r="E1" s="195"/>
      <c r="F1" s="195"/>
      <c r="G1" s="195"/>
      <c r="H1" s="195"/>
      <c r="I1" s="195"/>
      <c r="J1" s="196"/>
    </row>
    <row r="2" spans="1:15" ht="36" customHeight="1" x14ac:dyDescent="0.25">
      <c r="A2" s="2"/>
      <c r="B2" s="78" t="s">
        <v>22</v>
      </c>
      <c r="C2" s="79"/>
      <c r="D2" s="80" t="s">
        <v>49</v>
      </c>
      <c r="E2" s="203" t="s">
        <v>583</v>
      </c>
      <c r="F2" s="204"/>
      <c r="G2" s="204"/>
      <c r="H2" s="204"/>
      <c r="I2" s="204"/>
      <c r="J2" s="205"/>
      <c r="O2" s="1"/>
    </row>
    <row r="3" spans="1:15" ht="27" customHeight="1" x14ac:dyDescent="0.25">
      <c r="A3" s="2"/>
      <c r="B3" s="81" t="s">
        <v>47</v>
      </c>
      <c r="C3" s="79"/>
      <c r="D3" s="82" t="s">
        <v>45</v>
      </c>
      <c r="E3" s="206" t="s">
        <v>46</v>
      </c>
      <c r="F3" s="207"/>
      <c r="G3" s="207"/>
      <c r="H3" s="207"/>
      <c r="I3" s="207"/>
      <c r="J3" s="208"/>
    </row>
    <row r="4" spans="1:15" ht="23.25" customHeight="1" x14ac:dyDescent="0.25">
      <c r="A4" s="76">
        <v>20124</v>
      </c>
      <c r="B4" s="83" t="s">
        <v>48</v>
      </c>
      <c r="C4" s="84"/>
      <c r="D4" s="85" t="s">
        <v>43</v>
      </c>
      <c r="E4" s="216" t="s">
        <v>44</v>
      </c>
      <c r="F4" s="217"/>
      <c r="G4" s="217"/>
      <c r="H4" s="217"/>
      <c r="I4" s="217"/>
      <c r="J4" s="218"/>
    </row>
    <row r="5" spans="1:15" ht="24" customHeight="1" x14ac:dyDescent="0.25">
      <c r="A5" s="2"/>
      <c r="B5" s="31" t="s">
        <v>42</v>
      </c>
      <c r="D5" s="221" t="s">
        <v>584</v>
      </c>
      <c r="E5" s="222"/>
      <c r="F5" s="222"/>
      <c r="G5" s="222"/>
      <c r="H5" s="18" t="s">
        <v>40</v>
      </c>
      <c r="I5" s="86" t="s">
        <v>588</v>
      </c>
      <c r="J5" s="8"/>
    </row>
    <row r="6" spans="1:15" ht="15.75" customHeight="1" x14ac:dyDescent="0.25">
      <c r="A6" s="2"/>
      <c r="B6" s="28"/>
      <c r="C6" s="55"/>
      <c r="D6" s="223" t="s">
        <v>585</v>
      </c>
      <c r="E6" s="224"/>
      <c r="F6" s="224"/>
      <c r="G6" s="224"/>
      <c r="H6" s="18" t="s">
        <v>34</v>
      </c>
      <c r="I6" s="86" t="s">
        <v>589</v>
      </c>
      <c r="J6" s="8"/>
    </row>
    <row r="7" spans="1:15" ht="15.75" customHeight="1" x14ac:dyDescent="0.25">
      <c r="A7" s="2"/>
      <c r="B7" s="29"/>
      <c r="C7" s="56"/>
      <c r="D7" s="77" t="s">
        <v>586</v>
      </c>
      <c r="E7" s="225" t="s">
        <v>587</v>
      </c>
      <c r="F7" s="226"/>
      <c r="G7" s="22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10"/>
      <c r="E11" s="210"/>
      <c r="F11" s="210"/>
      <c r="G11" s="210"/>
      <c r="H11" s="18" t="s">
        <v>40</v>
      </c>
      <c r="I11" s="88"/>
      <c r="J11" s="8"/>
    </row>
    <row r="12" spans="1:15" ht="15.75" customHeight="1" x14ac:dyDescent="0.25">
      <c r="A12" s="2"/>
      <c r="B12" s="28"/>
      <c r="C12" s="55"/>
      <c r="D12" s="215"/>
      <c r="E12" s="215"/>
      <c r="F12" s="215"/>
      <c r="G12" s="215"/>
      <c r="H12" s="18" t="s">
        <v>34</v>
      </c>
      <c r="I12" s="88"/>
      <c r="J12" s="8"/>
    </row>
    <row r="13" spans="1:15" ht="15.75" customHeight="1" x14ac:dyDescent="0.25">
      <c r="A13" s="2"/>
      <c r="B13" s="29"/>
      <c r="C13" s="56"/>
      <c r="D13" s="87"/>
      <c r="E13" s="219"/>
      <c r="F13" s="220"/>
      <c r="G13" s="220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09"/>
      <c r="F15" s="209"/>
      <c r="G15" s="211"/>
      <c r="H15" s="211"/>
      <c r="I15" s="211" t="s">
        <v>29</v>
      </c>
      <c r="J15" s="212"/>
    </row>
    <row r="16" spans="1:15" ht="23.25" customHeight="1" x14ac:dyDescent="0.25">
      <c r="A16" s="141" t="s">
        <v>24</v>
      </c>
      <c r="B16" s="38" t="s">
        <v>24</v>
      </c>
      <c r="C16" s="62"/>
      <c r="D16" s="63"/>
      <c r="E16" s="200"/>
      <c r="F16" s="201"/>
      <c r="G16" s="200"/>
      <c r="H16" s="201"/>
      <c r="I16" s="200">
        <f>SUMIF(F53:F72,A16,I53:I72)+SUMIF(F53:F72,"PSU",I53:I72)</f>
        <v>0</v>
      </c>
      <c r="J16" s="202"/>
    </row>
    <row r="17" spans="1:10" ht="23.25" customHeight="1" x14ac:dyDescent="0.25">
      <c r="A17" s="141" t="s">
        <v>25</v>
      </c>
      <c r="B17" s="38" t="s">
        <v>25</v>
      </c>
      <c r="C17" s="62"/>
      <c r="D17" s="63"/>
      <c r="E17" s="200"/>
      <c r="F17" s="201"/>
      <c r="G17" s="200"/>
      <c r="H17" s="201"/>
      <c r="I17" s="200">
        <f>SUMIF(F53:F72,A17,I53:I72)</f>
        <v>0</v>
      </c>
      <c r="J17" s="202"/>
    </row>
    <row r="18" spans="1:10" ht="23.25" customHeight="1" x14ac:dyDescent="0.25">
      <c r="A18" s="141" t="s">
        <v>26</v>
      </c>
      <c r="B18" s="38" t="s">
        <v>26</v>
      </c>
      <c r="C18" s="62"/>
      <c r="D18" s="63"/>
      <c r="E18" s="200"/>
      <c r="F18" s="201"/>
      <c r="G18" s="200"/>
      <c r="H18" s="201"/>
      <c r="I18" s="200">
        <f>SUMIF(F53:F72,A18,I53:I72)</f>
        <v>0</v>
      </c>
      <c r="J18" s="202"/>
    </row>
    <row r="19" spans="1:10" ht="23.25" customHeight="1" x14ac:dyDescent="0.25">
      <c r="A19" s="141" t="s">
        <v>98</v>
      </c>
      <c r="B19" s="38" t="s">
        <v>27</v>
      </c>
      <c r="C19" s="62"/>
      <c r="D19" s="63"/>
      <c r="E19" s="200"/>
      <c r="F19" s="201"/>
      <c r="G19" s="200"/>
      <c r="H19" s="201"/>
      <c r="I19" s="200">
        <f>SUMIF(F53:F72,A19,I53:I72)</f>
        <v>0</v>
      </c>
      <c r="J19" s="202"/>
    </row>
    <row r="20" spans="1:10" ht="23.25" customHeight="1" x14ac:dyDescent="0.25">
      <c r="A20" s="141" t="s">
        <v>99</v>
      </c>
      <c r="B20" s="38" t="s">
        <v>28</v>
      </c>
      <c r="C20" s="62"/>
      <c r="D20" s="63"/>
      <c r="E20" s="200"/>
      <c r="F20" s="201"/>
      <c r="G20" s="200"/>
      <c r="H20" s="201"/>
      <c r="I20" s="200">
        <f>SUMIF(F53:F72,A20,I53:I72)</f>
        <v>0</v>
      </c>
      <c r="J20" s="202"/>
    </row>
    <row r="21" spans="1:10" ht="23.25" customHeight="1" x14ac:dyDescent="0.25">
      <c r="A21" s="2"/>
      <c r="B21" s="48" t="s">
        <v>29</v>
      </c>
      <c r="C21" s="64"/>
      <c r="D21" s="65"/>
      <c r="E21" s="213"/>
      <c r="F21" s="214"/>
      <c r="G21" s="213"/>
      <c r="H21" s="214"/>
      <c r="I21" s="213">
        <f>SUM(I16:J20)</f>
        <v>0</v>
      </c>
      <c r="J21" s="23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30">
        <f>ZakladDPHSniVypocet</f>
        <v>0</v>
      </c>
      <c r="H23" s="231"/>
      <c r="I23" s="23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28">
        <f>A23</f>
        <v>0</v>
      </c>
      <c r="H24" s="229"/>
      <c r="I24" s="22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30">
        <f>ZakladDPHZaklVypocet</f>
        <v>0</v>
      </c>
      <c r="H25" s="231"/>
      <c r="I25" s="23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97">
        <f>A25</f>
        <v>0</v>
      </c>
      <c r="H26" s="198"/>
      <c r="I26" s="198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99">
        <f>CenaCelkem-(ZakladDPHSni+DPHSni+ZakladDPHZakl+DPHZakl)</f>
        <v>0</v>
      </c>
      <c r="H27" s="199"/>
      <c r="I27" s="199"/>
      <c r="J27" s="41" t="str">
        <f t="shared" si="0"/>
        <v>CZK</v>
      </c>
    </row>
    <row r="28" spans="1:10" ht="27.75" hidden="1" customHeight="1" thickBot="1" x14ac:dyDescent="0.3">
      <c r="A28" s="2"/>
      <c r="B28" s="114" t="s">
        <v>23</v>
      </c>
      <c r="C28" s="115"/>
      <c r="D28" s="115"/>
      <c r="E28" s="116"/>
      <c r="F28" s="117"/>
      <c r="G28" s="234">
        <f>ZakladDPHSniVypocet+ZakladDPHZaklVypocet</f>
        <v>0</v>
      </c>
      <c r="H28" s="234"/>
      <c r="I28" s="234"/>
      <c r="J28" s="11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4" t="s">
        <v>35</v>
      </c>
      <c r="C29" s="119"/>
      <c r="D29" s="119"/>
      <c r="E29" s="119"/>
      <c r="F29" s="120"/>
      <c r="G29" s="233">
        <f>A27</f>
        <v>0</v>
      </c>
      <c r="H29" s="233"/>
      <c r="I29" s="233"/>
      <c r="J29" s="121" t="s">
        <v>53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35"/>
      <c r="E34" s="236"/>
      <c r="G34" s="237"/>
      <c r="H34" s="238"/>
      <c r="I34" s="238"/>
      <c r="J34" s="25"/>
    </row>
    <row r="35" spans="1:10" ht="12.75" customHeight="1" x14ac:dyDescent="0.25">
      <c r="A35" s="2"/>
      <c r="B35" s="2"/>
      <c r="D35" s="227" t="s">
        <v>2</v>
      </c>
      <c r="E35" s="22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5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5">
      <c r="A39" s="90">
        <v>1</v>
      </c>
      <c r="B39" s="100" t="s">
        <v>50</v>
      </c>
      <c r="C39" s="239"/>
      <c r="D39" s="239"/>
      <c r="E39" s="239"/>
      <c r="F39" s="101">
        <f>'D.1.4 D.1.4. Pol'!AE353</f>
        <v>0</v>
      </c>
      <c r="G39" s="102">
        <f>'D.1.4 D.1.4. Pol'!AF353</f>
        <v>0</v>
      </c>
      <c r="H39" s="103">
        <f>(F39*SazbaDPH1/100)+(G39*SazbaDPH2/100)</f>
        <v>0</v>
      </c>
      <c r="I39" s="103">
        <f>F39+G39+H39</f>
        <v>0</v>
      </c>
      <c r="J39" s="104" t="e">
        <f ca="1">IF(_xlfn.SINGLE(CenaCelkemVypocet)=0,"",I39/_xlfn.SINGLE(CenaCelkemVypocet)*100)</f>
        <v>#NAME?</v>
      </c>
    </row>
    <row r="40" spans="1:10" ht="25.5" hidden="1" customHeight="1" x14ac:dyDescent="0.25">
      <c r="A40" s="90">
        <v>2</v>
      </c>
      <c r="B40" s="105"/>
      <c r="C40" s="240" t="s">
        <v>51</v>
      </c>
      <c r="D40" s="240"/>
      <c r="E40" s="240"/>
      <c r="F40" s="106"/>
      <c r="G40" s="107"/>
      <c r="H40" s="107">
        <f>(F40*SazbaDPH1/100)+(G40*SazbaDPH2/100)</f>
        <v>0</v>
      </c>
      <c r="I40" s="107"/>
      <c r="J40" s="108"/>
    </row>
    <row r="41" spans="1:10" ht="25.5" hidden="1" customHeight="1" x14ac:dyDescent="0.25">
      <c r="A41" s="90">
        <v>2</v>
      </c>
      <c r="B41" s="105" t="s">
        <v>45</v>
      </c>
      <c r="C41" s="240" t="s">
        <v>46</v>
      </c>
      <c r="D41" s="240"/>
      <c r="E41" s="240"/>
      <c r="F41" s="106">
        <f>'D.1.4 D.1.4. Pol'!AE353</f>
        <v>0</v>
      </c>
      <c r="G41" s="107">
        <f>'D.1.4 D.1.4. Pol'!AF353</f>
        <v>0</v>
      </c>
      <c r="H41" s="107">
        <f>(F41*SazbaDPH1/100)+(G41*SazbaDPH2/100)</f>
        <v>0</v>
      </c>
      <c r="I41" s="107">
        <f>F41+G41+H41</f>
        <v>0</v>
      </c>
      <c r="J41" s="108" t="e">
        <f ca="1">IF(_xlfn.SINGLE(CenaCelkemVypocet)=0,"",I41/_xlfn.SINGLE(CenaCelkemVypocet)*100)</f>
        <v>#NAME?</v>
      </c>
    </row>
    <row r="42" spans="1:10" ht="25.5" hidden="1" customHeight="1" x14ac:dyDescent="0.25">
      <c r="A42" s="90">
        <v>3</v>
      </c>
      <c r="B42" s="109" t="s">
        <v>43</v>
      </c>
      <c r="C42" s="239" t="s">
        <v>44</v>
      </c>
      <c r="D42" s="239"/>
      <c r="E42" s="239"/>
      <c r="F42" s="110">
        <f>'D.1.4 D.1.4. Pol'!AE353</f>
        <v>0</v>
      </c>
      <c r="G42" s="103">
        <f>'D.1.4 D.1.4. Pol'!AF353</f>
        <v>0</v>
      </c>
      <c r="H42" s="103">
        <f>(F42*SazbaDPH1/100)+(G42*SazbaDPH2/100)</f>
        <v>0</v>
      </c>
      <c r="I42" s="103">
        <f>F42+G42+H42</f>
        <v>0</v>
      </c>
      <c r="J42" s="104" t="e">
        <f ca="1">IF(_xlfn.SINGLE(CenaCelkemVypocet)=0,"",I42/_xlfn.SINGLE(CenaCelkemVypocet)*100)</f>
        <v>#NAME?</v>
      </c>
    </row>
    <row r="43" spans="1:10" ht="25.5" hidden="1" customHeight="1" x14ac:dyDescent="0.25">
      <c r="A43" s="90"/>
      <c r="B43" s="241" t="s">
        <v>52</v>
      </c>
      <c r="C43" s="242"/>
      <c r="D43" s="242"/>
      <c r="E43" s="243"/>
      <c r="F43" s="111">
        <f>SUMIF(A39:A42,"=1",F39:F42)</f>
        <v>0</v>
      </c>
      <c r="G43" s="112">
        <f>SUMIF(A39:A42,"=1",G39:G42)</f>
        <v>0</v>
      </c>
      <c r="H43" s="112">
        <f>SUMIF(A39:A42,"=1",H39:H42)</f>
        <v>0</v>
      </c>
      <c r="I43" s="112">
        <f>SUMIF(A39:A42,"=1",I39:I42)</f>
        <v>0</v>
      </c>
      <c r="J43" s="113" t="e">
        <f ca="1">SUMIF(A39:A42,"=1",J39:J42)</f>
        <v>#NAME?</v>
      </c>
    </row>
    <row r="45" spans="1:10" x14ac:dyDescent="0.25">
      <c r="A45" t="s">
        <v>54</v>
      </c>
      <c r="B45" t="s">
        <v>55</v>
      </c>
    </row>
    <row r="46" spans="1:10" x14ac:dyDescent="0.25">
      <c r="A46" t="s">
        <v>56</v>
      </c>
      <c r="B46" t="s">
        <v>57</v>
      </c>
    </row>
    <row r="47" spans="1:10" x14ac:dyDescent="0.25">
      <c r="A47" t="s">
        <v>58</v>
      </c>
      <c r="B47" t="s">
        <v>59</v>
      </c>
    </row>
    <row r="50" spans="1:10" ht="15.6" x14ac:dyDescent="0.3">
      <c r="B50" s="122" t="s">
        <v>60</v>
      </c>
    </row>
    <row r="52" spans="1:10" ht="25.5" customHeight="1" x14ac:dyDescent="0.25">
      <c r="A52" s="124"/>
      <c r="B52" s="127" t="s">
        <v>17</v>
      </c>
      <c r="C52" s="127" t="s">
        <v>5</v>
      </c>
      <c r="D52" s="128"/>
      <c r="E52" s="128"/>
      <c r="F52" s="129" t="s">
        <v>61</v>
      </c>
      <c r="G52" s="129"/>
      <c r="H52" s="129"/>
      <c r="I52" s="129" t="s">
        <v>29</v>
      </c>
      <c r="J52" s="129" t="s">
        <v>0</v>
      </c>
    </row>
    <row r="53" spans="1:10" ht="36.75" customHeight="1" x14ac:dyDescent="0.25">
      <c r="A53" s="125"/>
      <c r="B53" s="130" t="s">
        <v>62</v>
      </c>
      <c r="C53" s="244" t="s">
        <v>63</v>
      </c>
      <c r="D53" s="245"/>
      <c r="E53" s="245"/>
      <c r="F53" s="137" t="s">
        <v>24</v>
      </c>
      <c r="G53" s="138"/>
      <c r="H53" s="138"/>
      <c r="I53" s="138">
        <f>'D.1.4 D.1.4. Pol'!G8</f>
        <v>0</v>
      </c>
      <c r="J53" s="134" t="str">
        <f>IF(I73=0,"",I53/I73*100)</f>
        <v/>
      </c>
    </row>
    <row r="54" spans="1:10" ht="36.75" customHeight="1" x14ac:dyDescent="0.25">
      <c r="A54" s="125"/>
      <c r="B54" s="130" t="s">
        <v>64</v>
      </c>
      <c r="C54" s="244" t="s">
        <v>65</v>
      </c>
      <c r="D54" s="245"/>
      <c r="E54" s="245"/>
      <c r="F54" s="137" t="s">
        <v>24</v>
      </c>
      <c r="G54" s="138"/>
      <c r="H54" s="138"/>
      <c r="I54" s="138">
        <f>'D.1.4 D.1.4. Pol'!G119</f>
        <v>0</v>
      </c>
      <c r="J54" s="134" t="str">
        <f>IF(I73=0,"",I54/I73*100)</f>
        <v/>
      </c>
    </row>
    <row r="55" spans="1:10" ht="36.75" customHeight="1" x14ac:dyDescent="0.25">
      <c r="A55" s="125"/>
      <c r="B55" s="130" t="s">
        <v>66</v>
      </c>
      <c r="C55" s="244" t="s">
        <v>67</v>
      </c>
      <c r="D55" s="245"/>
      <c r="E55" s="245"/>
      <c r="F55" s="137" t="s">
        <v>24</v>
      </c>
      <c r="G55" s="138"/>
      <c r="H55" s="138"/>
      <c r="I55" s="138">
        <f>'D.1.4 D.1.4. Pol'!G132</f>
        <v>0</v>
      </c>
      <c r="J55" s="134" t="str">
        <f>IF(I73=0,"",I55/I73*100)</f>
        <v/>
      </c>
    </row>
    <row r="56" spans="1:10" ht="36.75" customHeight="1" x14ac:dyDescent="0.25">
      <c r="A56" s="125"/>
      <c r="B56" s="130" t="s">
        <v>68</v>
      </c>
      <c r="C56" s="244" t="s">
        <v>69</v>
      </c>
      <c r="D56" s="245"/>
      <c r="E56" s="245"/>
      <c r="F56" s="137" t="s">
        <v>24</v>
      </c>
      <c r="G56" s="138"/>
      <c r="H56" s="138"/>
      <c r="I56" s="138">
        <f>'D.1.4 D.1.4. Pol'!G147</f>
        <v>0</v>
      </c>
      <c r="J56" s="134" t="str">
        <f>IF(I73=0,"",I56/I73*100)</f>
        <v/>
      </c>
    </row>
    <row r="57" spans="1:10" ht="36.75" customHeight="1" x14ac:dyDescent="0.25">
      <c r="A57" s="125"/>
      <c r="B57" s="130" t="s">
        <v>70</v>
      </c>
      <c r="C57" s="244" t="s">
        <v>71</v>
      </c>
      <c r="D57" s="245"/>
      <c r="E57" s="245"/>
      <c r="F57" s="137" t="s">
        <v>24</v>
      </c>
      <c r="G57" s="138"/>
      <c r="H57" s="138"/>
      <c r="I57" s="138">
        <f>'D.1.4 D.1.4. Pol'!G168</f>
        <v>0</v>
      </c>
      <c r="J57" s="134" t="str">
        <f>IF(I73=0,"",I57/I73*100)</f>
        <v/>
      </c>
    </row>
    <row r="58" spans="1:10" ht="36.75" customHeight="1" x14ac:dyDescent="0.25">
      <c r="A58" s="125"/>
      <c r="B58" s="130" t="s">
        <v>72</v>
      </c>
      <c r="C58" s="244" t="s">
        <v>73</v>
      </c>
      <c r="D58" s="245"/>
      <c r="E58" s="245"/>
      <c r="F58" s="137" t="s">
        <v>24</v>
      </c>
      <c r="G58" s="138"/>
      <c r="H58" s="138"/>
      <c r="I58" s="138">
        <f>'D.1.4 D.1.4. Pol'!G182</f>
        <v>0</v>
      </c>
      <c r="J58" s="134" t="str">
        <f>IF(I73=0,"",I58/I73*100)</f>
        <v/>
      </c>
    </row>
    <row r="59" spans="1:10" ht="36.75" customHeight="1" x14ac:dyDescent="0.25">
      <c r="A59" s="125"/>
      <c r="B59" s="130" t="s">
        <v>74</v>
      </c>
      <c r="C59" s="244" t="s">
        <v>75</v>
      </c>
      <c r="D59" s="245"/>
      <c r="E59" s="245"/>
      <c r="F59" s="137" t="s">
        <v>24</v>
      </c>
      <c r="G59" s="138"/>
      <c r="H59" s="138"/>
      <c r="I59" s="138">
        <f>'D.1.4 D.1.4. Pol'!G192</f>
        <v>0</v>
      </c>
      <c r="J59" s="134" t="str">
        <f>IF(I73=0,"",I59/I73*100)</f>
        <v/>
      </c>
    </row>
    <row r="60" spans="1:10" ht="36.75" customHeight="1" x14ac:dyDescent="0.25">
      <c r="A60" s="125"/>
      <c r="B60" s="130" t="s">
        <v>76</v>
      </c>
      <c r="C60" s="244" t="s">
        <v>77</v>
      </c>
      <c r="D60" s="245"/>
      <c r="E60" s="245"/>
      <c r="F60" s="137" t="s">
        <v>24</v>
      </c>
      <c r="G60" s="138"/>
      <c r="H60" s="138"/>
      <c r="I60" s="138">
        <f>'D.1.4 D.1.4. Pol'!G214</f>
        <v>0</v>
      </c>
      <c r="J60" s="134" t="str">
        <f>IF(I73=0,"",I60/I73*100)</f>
        <v/>
      </c>
    </row>
    <row r="61" spans="1:10" ht="36.75" customHeight="1" x14ac:dyDescent="0.25">
      <c r="A61" s="125"/>
      <c r="B61" s="130" t="s">
        <v>78</v>
      </c>
      <c r="C61" s="244" t="s">
        <v>79</v>
      </c>
      <c r="D61" s="245"/>
      <c r="E61" s="245"/>
      <c r="F61" s="137" t="s">
        <v>24</v>
      </c>
      <c r="G61" s="138"/>
      <c r="H61" s="138"/>
      <c r="I61" s="138">
        <f>'D.1.4 D.1.4. Pol'!G230</f>
        <v>0</v>
      </c>
      <c r="J61" s="134" t="str">
        <f>IF(I73=0,"",I61/I73*100)</f>
        <v/>
      </c>
    </row>
    <row r="62" spans="1:10" ht="36.75" customHeight="1" x14ac:dyDescent="0.25">
      <c r="A62" s="125"/>
      <c r="B62" s="130" t="s">
        <v>80</v>
      </c>
      <c r="C62" s="244" t="s">
        <v>81</v>
      </c>
      <c r="D62" s="245"/>
      <c r="E62" s="245"/>
      <c r="F62" s="137" t="s">
        <v>24</v>
      </c>
      <c r="G62" s="138"/>
      <c r="H62" s="138"/>
      <c r="I62" s="138">
        <f>'D.1.4 D.1.4. Pol'!G262</f>
        <v>0</v>
      </c>
      <c r="J62" s="134" t="str">
        <f>IF(I73=0,"",I62/I73*100)</f>
        <v/>
      </c>
    </row>
    <row r="63" spans="1:10" ht="36.75" customHeight="1" x14ac:dyDescent="0.25">
      <c r="A63" s="125"/>
      <c r="B63" s="130" t="s">
        <v>82</v>
      </c>
      <c r="C63" s="244" t="s">
        <v>83</v>
      </c>
      <c r="D63" s="245"/>
      <c r="E63" s="245"/>
      <c r="F63" s="137" t="s">
        <v>24</v>
      </c>
      <c r="G63" s="138"/>
      <c r="H63" s="138"/>
      <c r="I63" s="138">
        <f>'D.1.4 D.1.4. Pol'!G274</f>
        <v>0</v>
      </c>
      <c r="J63" s="134" t="str">
        <f>IF(I73=0,"",I63/I73*100)</f>
        <v/>
      </c>
    </row>
    <row r="64" spans="1:10" ht="36.75" customHeight="1" x14ac:dyDescent="0.25">
      <c r="A64" s="125"/>
      <c r="B64" s="130" t="s">
        <v>84</v>
      </c>
      <c r="C64" s="244" t="s">
        <v>85</v>
      </c>
      <c r="D64" s="245"/>
      <c r="E64" s="245"/>
      <c r="F64" s="137" t="s">
        <v>24</v>
      </c>
      <c r="G64" s="138"/>
      <c r="H64" s="138"/>
      <c r="I64" s="138">
        <f>'D.1.4 D.1.4. Pol'!G279</f>
        <v>0</v>
      </c>
      <c r="J64" s="134" t="str">
        <f>IF(I73=0,"",I64/I73*100)</f>
        <v/>
      </c>
    </row>
    <row r="65" spans="1:10" ht="36.75" customHeight="1" x14ac:dyDescent="0.25">
      <c r="A65" s="125"/>
      <c r="B65" s="130" t="s">
        <v>86</v>
      </c>
      <c r="C65" s="244" t="s">
        <v>87</v>
      </c>
      <c r="D65" s="245"/>
      <c r="E65" s="245"/>
      <c r="F65" s="137" t="s">
        <v>24</v>
      </c>
      <c r="G65" s="138"/>
      <c r="H65" s="138"/>
      <c r="I65" s="138">
        <f>'D.1.4 D.1.4. Pol'!G303</f>
        <v>0</v>
      </c>
      <c r="J65" s="134" t="str">
        <f>IF(I73=0,"",I65/I73*100)</f>
        <v/>
      </c>
    </row>
    <row r="66" spans="1:10" ht="36.75" customHeight="1" x14ac:dyDescent="0.25">
      <c r="A66" s="125"/>
      <c r="B66" s="130" t="s">
        <v>88</v>
      </c>
      <c r="C66" s="244" t="s">
        <v>89</v>
      </c>
      <c r="D66" s="245"/>
      <c r="E66" s="245"/>
      <c r="F66" s="137" t="s">
        <v>24</v>
      </c>
      <c r="G66" s="138"/>
      <c r="H66" s="138"/>
      <c r="I66" s="138">
        <f>'D.1.4 D.1.4. Pol'!G306</f>
        <v>0</v>
      </c>
      <c r="J66" s="134" t="str">
        <f>IF(I73=0,"",I66/I73*100)</f>
        <v/>
      </c>
    </row>
    <row r="67" spans="1:10" ht="36.75" customHeight="1" x14ac:dyDescent="0.25">
      <c r="A67" s="125"/>
      <c r="B67" s="130" t="s">
        <v>90</v>
      </c>
      <c r="C67" s="244" t="s">
        <v>91</v>
      </c>
      <c r="D67" s="245"/>
      <c r="E67" s="245"/>
      <c r="F67" s="137" t="s">
        <v>24</v>
      </c>
      <c r="G67" s="138"/>
      <c r="H67" s="138"/>
      <c r="I67" s="138">
        <f>'D.1.4 D.1.4. Pol'!G317</f>
        <v>0</v>
      </c>
      <c r="J67" s="134" t="str">
        <f>IF(I73=0,"",I67/I73*100)</f>
        <v/>
      </c>
    </row>
    <row r="68" spans="1:10" ht="36.75" customHeight="1" x14ac:dyDescent="0.25">
      <c r="A68" s="125"/>
      <c r="B68" s="130" t="s">
        <v>92</v>
      </c>
      <c r="C68" s="244" t="s">
        <v>93</v>
      </c>
      <c r="D68" s="245"/>
      <c r="E68" s="245"/>
      <c r="F68" s="137" t="s">
        <v>24</v>
      </c>
      <c r="G68" s="138"/>
      <c r="H68" s="138"/>
      <c r="I68" s="138">
        <f>'D.1.4 D.1.4. Pol'!G319</f>
        <v>0</v>
      </c>
      <c r="J68" s="134" t="str">
        <f>IF(I73=0,"",I68/I73*100)</f>
        <v/>
      </c>
    </row>
    <row r="69" spans="1:10" ht="36.75" customHeight="1" x14ac:dyDescent="0.25">
      <c r="A69" s="125"/>
      <c r="B69" s="130" t="s">
        <v>94</v>
      </c>
      <c r="C69" s="244" t="s">
        <v>95</v>
      </c>
      <c r="D69" s="245"/>
      <c r="E69" s="245"/>
      <c r="F69" s="137" t="s">
        <v>24</v>
      </c>
      <c r="G69" s="138"/>
      <c r="H69" s="138"/>
      <c r="I69" s="138">
        <f>'D.1.4 D.1.4. Pol'!G323</f>
        <v>0</v>
      </c>
      <c r="J69" s="134" t="str">
        <f>IF(I73=0,"",I69/I73*100)</f>
        <v/>
      </c>
    </row>
    <row r="70" spans="1:10" ht="36.75" customHeight="1" x14ac:dyDescent="0.25">
      <c r="A70" s="125"/>
      <c r="B70" s="130" t="s">
        <v>96</v>
      </c>
      <c r="C70" s="244" t="s">
        <v>97</v>
      </c>
      <c r="D70" s="245"/>
      <c r="E70" s="245"/>
      <c r="F70" s="137" t="s">
        <v>25</v>
      </c>
      <c r="G70" s="138"/>
      <c r="H70" s="138"/>
      <c r="I70" s="138">
        <f>'D.1.4 D.1.4. Pol'!G326</f>
        <v>0</v>
      </c>
      <c r="J70" s="134" t="str">
        <f>IF(I73=0,"",I70/I73*100)</f>
        <v/>
      </c>
    </row>
    <row r="71" spans="1:10" ht="36.75" customHeight="1" x14ac:dyDescent="0.25">
      <c r="A71" s="125"/>
      <c r="B71" s="130" t="s">
        <v>98</v>
      </c>
      <c r="C71" s="244" t="s">
        <v>27</v>
      </c>
      <c r="D71" s="245"/>
      <c r="E71" s="245"/>
      <c r="F71" s="137" t="s">
        <v>98</v>
      </c>
      <c r="G71" s="138"/>
      <c r="H71" s="138"/>
      <c r="I71" s="138">
        <f>'D.1.4 D.1.4. Pol'!G328</f>
        <v>0</v>
      </c>
      <c r="J71" s="134" t="str">
        <f>IF(I73=0,"",I71/I73*100)</f>
        <v/>
      </c>
    </row>
    <row r="72" spans="1:10" ht="36.75" customHeight="1" x14ac:dyDescent="0.25">
      <c r="A72" s="125"/>
      <c r="B72" s="130" t="s">
        <v>99</v>
      </c>
      <c r="C72" s="244" t="s">
        <v>28</v>
      </c>
      <c r="D72" s="245"/>
      <c r="E72" s="245"/>
      <c r="F72" s="137" t="s">
        <v>99</v>
      </c>
      <c r="G72" s="138"/>
      <c r="H72" s="138"/>
      <c r="I72" s="138">
        <f>'D.1.4 D.1.4. Pol'!G348</f>
        <v>0</v>
      </c>
      <c r="J72" s="134" t="str">
        <f>IF(I73=0,"",I72/I73*100)</f>
        <v/>
      </c>
    </row>
    <row r="73" spans="1:10" ht="25.5" customHeight="1" x14ac:dyDescent="0.25">
      <c r="A73" s="126"/>
      <c r="B73" s="131" t="s">
        <v>1</v>
      </c>
      <c r="C73" s="132"/>
      <c r="D73" s="133"/>
      <c r="E73" s="133"/>
      <c r="F73" s="139"/>
      <c r="G73" s="140"/>
      <c r="H73" s="140"/>
      <c r="I73" s="140">
        <f>SUM(I53:I72)</f>
        <v>0</v>
      </c>
      <c r="J73" s="135">
        <f>SUM(J53:J72)</f>
        <v>0</v>
      </c>
    </row>
    <row r="74" spans="1:10" x14ac:dyDescent="0.25">
      <c r="F74" s="89"/>
      <c r="G74" s="89"/>
      <c r="H74" s="89"/>
      <c r="I74" s="89"/>
      <c r="J74" s="136"/>
    </row>
    <row r="75" spans="1:10" x14ac:dyDescent="0.25">
      <c r="F75" s="89"/>
      <c r="G75" s="89"/>
      <c r="H75" s="89"/>
      <c r="I75" s="89"/>
      <c r="J75" s="136"/>
    </row>
    <row r="76" spans="1:10" x14ac:dyDescent="0.25">
      <c r="F76" s="89"/>
      <c r="G76" s="89"/>
      <c r="H76" s="89"/>
      <c r="I76" s="89"/>
      <c r="J76" s="136"/>
    </row>
  </sheetData>
  <sheetProtection password="DE73" sheet="1" objects="1" scenarios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6" t="s">
        <v>6</v>
      </c>
      <c r="B1" s="246"/>
      <c r="C1" s="247"/>
      <c r="D1" s="246"/>
      <c r="E1" s="246"/>
      <c r="F1" s="246"/>
      <c r="G1" s="246"/>
    </row>
    <row r="2" spans="1:7" ht="24.9" customHeight="1" x14ac:dyDescent="0.25">
      <c r="A2" s="50" t="s">
        <v>7</v>
      </c>
      <c r="B2" s="49"/>
      <c r="C2" s="248"/>
      <c r="D2" s="248"/>
      <c r="E2" s="248"/>
      <c r="F2" s="248"/>
      <c r="G2" s="249"/>
    </row>
    <row r="3" spans="1:7" ht="24.9" customHeight="1" x14ac:dyDescent="0.25">
      <c r="A3" s="50" t="s">
        <v>8</v>
      </c>
      <c r="B3" s="49"/>
      <c r="C3" s="248"/>
      <c r="D3" s="248"/>
      <c r="E3" s="248"/>
      <c r="F3" s="248"/>
      <c r="G3" s="249"/>
    </row>
    <row r="4" spans="1:7" ht="24.9" customHeight="1" x14ac:dyDescent="0.25">
      <c r="A4" s="50" t="s">
        <v>9</v>
      </c>
      <c r="B4" s="49"/>
      <c r="C4" s="248"/>
      <c r="D4" s="248"/>
      <c r="E4" s="248"/>
      <c r="F4" s="248"/>
      <c r="G4" s="249"/>
    </row>
    <row r="5" spans="1:7" x14ac:dyDescent="0.25">
      <c r="B5" s="4"/>
      <c r="C5" s="5"/>
      <c r="D5" s="6"/>
    </row>
  </sheetData>
  <sheetProtection algorithmName="SHA-512" hashValue="MTmCqSS+Ob2OTACWpif9904M7VOtvc7xhWHdnzTGTneQD2ME1lGNvlNGqYBN4Kky5yIyr/0htaS3+LIShZwAzA==" saltValue="bY29wDKWJ5Zxf4zNC7pfw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341" activePane="bottomLeft" state="frozen"/>
      <selection pane="bottomLeft" activeCell="D349" sqref="D349"/>
    </sheetView>
  </sheetViews>
  <sheetFormatPr defaultRowHeight="13.2" outlineLevelRow="3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2" t="s">
        <v>100</v>
      </c>
      <c r="B1" s="252"/>
      <c r="C1" s="252"/>
      <c r="D1" s="252"/>
      <c r="E1" s="252"/>
      <c r="F1" s="252"/>
      <c r="G1" s="252"/>
      <c r="AG1" t="s">
        <v>101</v>
      </c>
    </row>
    <row r="2" spans="1:60" ht="24.9" customHeight="1" x14ac:dyDescent="0.25">
      <c r="A2" s="142" t="s">
        <v>7</v>
      </c>
      <c r="B2" s="49" t="s">
        <v>49</v>
      </c>
      <c r="C2" s="253" t="s">
        <v>583</v>
      </c>
      <c r="D2" s="254"/>
      <c r="E2" s="254"/>
      <c r="F2" s="254"/>
      <c r="G2" s="255"/>
      <c r="AG2" t="s">
        <v>102</v>
      </c>
    </row>
    <row r="3" spans="1:60" ht="24.9" customHeight="1" x14ac:dyDescent="0.25">
      <c r="A3" s="142" t="s">
        <v>8</v>
      </c>
      <c r="B3" s="49" t="s">
        <v>45</v>
      </c>
      <c r="C3" s="253" t="s">
        <v>46</v>
      </c>
      <c r="D3" s="254"/>
      <c r="E3" s="254"/>
      <c r="F3" s="254"/>
      <c r="G3" s="255"/>
      <c r="AC3" s="123" t="s">
        <v>103</v>
      </c>
      <c r="AG3" t="s">
        <v>104</v>
      </c>
    </row>
    <row r="4" spans="1:60" ht="24.9" customHeight="1" x14ac:dyDescent="0.25">
      <c r="A4" s="143" t="s">
        <v>9</v>
      </c>
      <c r="B4" s="144" t="s">
        <v>43</v>
      </c>
      <c r="C4" s="256" t="s">
        <v>44</v>
      </c>
      <c r="D4" s="257"/>
      <c r="E4" s="257"/>
      <c r="F4" s="257"/>
      <c r="G4" s="258"/>
      <c r="AG4" t="s">
        <v>105</v>
      </c>
    </row>
    <row r="5" spans="1:60" x14ac:dyDescent="0.25">
      <c r="D5" s="10"/>
    </row>
    <row r="6" spans="1:60" ht="39.6" x14ac:dyDescent="0.25">
      <c r="A6" s="146" t="s">
        <v>106</v>
      </c>
      <c r="B6" s="148" t="s">
        <v>107</v>
      </c>
      <c r="C6" s="148" t="s">
        <v>108</v>
      </c>
      <c r="D6" s="147" t="s">
        <v>109</v>
      </c>
      <c r="E6" s="146" t="s">
        <v>110</v>
      </c>
      <c r="F6" s="145" t="s">
        <v>111</v>
      </c>
      <c r="G6" s="146" t="s">
        <v>29</v>
      </c>
      <c r="H6" s="149" t="s">
        <v>30</v>
      </c>
      <c r="I6" s="149" t="s">
        <v>112</v>
      </c>
      <c r="J6" s="149" t="s">
        <v>31</v>
      </c>
      <c r="K6" s="149" t="s">
        <v>113</v>
      </c>
      <c r="L6" s="149" t="s">
        <v>114</v>
      </c>
      <c r="M6" s="149" t="s">
        <v>115</v>
      </c>
      <c r="N6" s="149" t="s">
        <v>116</v>
      </c>
      <c r="O6" s="149" t="s">
        <v>117</v>
      </c>
      <c r="P6" s="149" t="s">
        <v>118</v>
      </c>
      <c r="Q6" s="149" t="s">
        <v>119</v>
      </c>
      <c r="R6" s="149" t="s">
        <v>120</v>
      </c>
      <c r="S6" s="149" t="s">
        <v>121</v>
      </c>
      <c r="T6" s="149" t="s">
        <v>122</v>
      </c>
      <c r="U6" s="149" t="s">
        <v>123</v>
      </c>
      <c r="V6" s="149" t="s">
        <v>124</v>
      </c>
      <c r="W6" s="149" t="s">
        <v>125</v>
      </c>
      <c r="X6" s="149" t="s">
        <v>126</v>
      </c>
      <c r="Y6" s="149" t="s">
        <v>127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5">
      <c r="A8" s="164" t="s">
        <v>128</v>
      </c>
      <c r="B8" s="165" t="s">
        <v>62</v>
      </c>
      <c r="C8" s="186" t="s">
        <v>63</v>
      </c>
      <c r="D8" s="166"/>
      <c r="E8" s="167"/>
      <c r="F8" s="168"/>
      <c r="G8" s="168">
        <f>SUMIF(AG9:AG118,"&lt;&gt;NOR",G9:G118)</f>
        <v>0</v>
      </c>
      <c r="H8" s="168"/>
      <c r="I8" s="168">
        <f>SUM(I9:I118)</f>
        <v>0</v>
      </c>
      <c r="J8" s="168"/>
      <c r="K8" s="168">
        <f>SUM(K9:K118)</f>
        <v>0</v>
      </c>
      <c r="L8" s="168"/>
      <c r="M8" s="168">
        <f>SUM(M9:M118)</f>
        <v>0</v>
      </c>
      <c r="N8" s="167"/>
      <c r="O8" s="167">
        <f>SUM(O9:O118)</f>
        <v>419.1</v>
      </c>
      <c r="P8" s="167"/>
      <c r="Q8" s="167">
        <f>SUM(Q9:Q118)</f>
        <v>0</v>
      </c>
      <c r="R8" s="168"/>
      <c r="S8" s="168"/>
      <c r="T8" s="169"/>
      <c r="U8" s="163"/>
      <c r="V8" s="163">
        <f>SUM(V9:V118)</f>
        <v>4488.08</v>
      </c>
      <c r="W8" s="163"/>
      <c r="X8" s="163"/>
      <c r="Y8" s="163"/>
      <c r="AG8" t="s">
        <v>129</v>
      </c>
    </row>
    <row r="9" spans="1:60" outlineLevel="1" x14ac:dyDescent="0.25">
      <c r="A9" s="171">
        <v>1</v>
      </c>
      <c r="B9" s="172" t="s">
        <v>130</v>
      </c>
      <c r="C9" s="187" t="s">
        <v>131</v>
      </c>
      <c r="D9" s="173" t="s">
        <v>132</v>
      </c>
      <c r="E9" s="174">
        <v>74.424999999999997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 t="s">
        <v>133</v>
      </c>
      <c r="S9" s="176" t="s">
        <v>134</v>
      </c>
      <c r="T9" s="177" t="s">
        <v>135</v>
      </c>
      <c r="U9" s="160">
        <v>1.7629999999999999</v>
      </c>
      <c r="V9" s="160">
        <f>ROUND(E9*U9,2)</f>
        <v>131.21</v>
      </c>
      <c r="W9" s="160"/>
      <c r="X9" s="160" t="s">
        <v>136</v>
      </c>
      <c r="Y9" s="160" t="s">
        <v>137</v>
      </c>
      <c r="Z9" s="150"/>
      <c r="AA9" s="150"/>
      <c r="AB9" s="150"/>
      <c r="AC9" s="150"/>
      <c r="AD9" s="150"/>
      <c r="AE9" s="150"/>
      <c r="AF9" s="150"/>
      <c r="AG9" s="150" t="s">
        <v>138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5">
      <c r="A10" s="157"/>
      <c r="B10" s="158"/>
      <c r="C10" s="250" t="s">
        <v>139</v>
      </c>
      <c r="D10" s="251"/>
      <c r="E10" s="251"/>
      <c r="F10" s="251"/>
      <c r="G10" s="251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140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78" t="str">
        <f>C10</f>
        <v>Příplatek k cenám hloubených vykopávek za ztížení vykopávky v blízkosti podzemního vedení nebo výbušnin pro jakoukoliv třídu horniny.</v>
      </c>
      <c r="BB10" s="150"/>
      <c r="BC10" s="150"/>
      <c r="BD10" s="150"/>
      <c r="BE10" s="150"/>
      <c r="BF10" s="150"/>
      <c r="BG10" s="150"/>
      <c r="BH10" s="150"/>
    </row>
    <row r="11" spans="1:60" outlineLevel="2" x14ac:dyDescent="0.25">
      <c r="A11" s="157"/>
      <c r="B11" s="158"/>
      <c r="C11" s="188" t="s">
        <v>141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142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3" x14ac:dyDescent="0.25">
      <c r="A12" s="157"/>
      <c r="B12" s="158"/>
      <c r="C12" s="188" t="s">
        <v>143</v>
      </c>
      <c r="D12" s="161"/>
      <c r="E12" s="162">
        <v>74.424999999999997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142</v>
      </c>
      <c r="AH12" s="150">
        <v>5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5">
      <c r="A13" s="171">
        <v>2</v>
      </c>
      <c r="B13" s="172" t="s">
        <v>144</v>
      </c>
      <c r="C13" s="187" t="s">
        <v>145</v>
      </c>
      <c r="D13" s="173" t="s">
        <v>132</v>
      </c>
      <c r="E13" s="174">
        <v>1488.5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6" t="s">
        <v>133</v>
      </c>
      <c r="S13" s="176" t="s">
        <v>134</v>
      </c>
      <c r="T13" s="177" t="s">
        <v>135</v>
      </c>
      <c r="U13" s="160">
        <v>0.222</v>
      </c>
      <c r="V13" s="160">
        <f>ROUND(E13*U13,2)</f>
        <v>330.45</v>
      </c>
      <c r="W13" s="160"/>
      <c r="X13" s="160" t="s">
        <v>136</v>
      </c>
      <c r="Y13" s="160" t="s">
        <v>137</v>
      </c>
      <c r="Z13" s="150"/>
      <c r="AA13" s="150"/>
      <c r="AB13" s="150"/>
      <c r="AC13" s="150"/>
      <c r="AD13" s="150"/>
      <c r="AE13" s="150"/>
      <c r="AF13" s="150"/>
      <c r="AG13" s="150" t="s">
        <v>138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1" outlineLevel="2" x14ac:dyDescent="0.25">
      <c r="A14" s="157"/>
      <c r="B14" s="158"/>
      <c r="C14" s="250" t="s">
        <v>146</v>
      </c>
      <c r="D14" s="251"/>
      <c r="E14" s="251"/>
      <c r="F14" s="251"/>
      <c r="G14" s="251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140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78" t="str">
        <f>C14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4" s="150"/>
      <c r="BC14" s="150"/>
      <c r="BD14" s="150"/>
      <c r="BE14" s="150"/>
      <c r="BF14" s="150"/>
      <c r="BG14" s="150"/>
      <c r="BH14" s="150"/>
    </row>
    <row r="15" spans="1:60" outlineLevel="2" x14ac:dyDescent="0.25">
      <c r="A15" s="157"/>
      <c r="B15" s="158"/>
      <c r="C15" s="188" t="s">
        <v>147</v>
      </c>
      <c r="D15" s="161"/>
      <c r="E15" s="162">
        <v>41.99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142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3" x14ac:dyDescent="0.25">
      <c r="A16" s="157"/>
      <c r="B16" s="158"/>
      <c r="C16" s="188" t="s">
        <v>148</v>
      </c>
      <c r="D16" s="161"/>
      <c r="E16" s="162">
        <v>74.75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142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3" x14ac:dyDescent="0.25">
      <c r="A17" s="157"/>
      <c r="B17" s="158"/>
      <c r="C17" s="188" t="s">
        <v>149</v>
      </c>
      <c r="D17" s="161"/>
      <c r="E17" s="162">
        <v>134.68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50"/>
      <c r="AA17" s="150"/>
      <c r="AB17" s="150"/>
      <c r="AC17" s="150"/>
      <c r="AD17" s="150"/>
      <c r="AE17" s="150"/>
      <c r="AF17" s="150"/>
      <c r="AG17" s="150" t="s">
        <v>142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3" x14ac:dyDescent="0.25">
      <c r="A18" s="157"/>
      <c r="B18" s="158"/>
      <c r="C18" s="188" t="s">
        <v>150</v>
      </c>
      <c r="D18" s="161"/>
      <c r="E18" s="162">
        <v>87.36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142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3" x14ac:dyDescent="0.25">
      <c r="A19" s="157"/>
      <c r="B19" s="158"/>
      <c r="C19" s="188" t="s">
        <v>151</v>
      </c>
      <c r="D19" s="161"/>
      <c r="E19" s="162">
        <v>57.72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142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3" x14ac:dyDescent="0.25">
      <c r="A20" s="157"/>
      <c r="B20" s="158"/>
      <c r="C20" s="188" t="s">
        <v>152</v>
      </c>
      <c r="D20" s="161"/>
      <c r="E20" s="162">
        <v>617.76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142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3" x14ac:dyDescent="0.25">
      <c r="A21" s="157"/>
      <c r="B21" s="158"/>
      <c r="C21" s="188" t="s">
        <v>153</v>
      </c>
      <c r="D21" s="161"/>
      <c r="E21" s="162">
        <v>474.24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142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5">
      <c r="A22" s="171">
        <v>3</v>
      </c>
      <c r="B22" s="172" t="s">
        <v>154</v>
      </c>
      <c r="C22" s="187" t="s">
        <v>155</v>
      </c>
      <c r="D22" s="173" t="s">
        <v>132</v>
      </c>
      <c r="E22" s="174">
        <v>744.25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4">
        <v>0</v>
      </c>
      <c r="O22" s="174">
        <f>ROUND(E22*N22,2)</f>
        <v>0</v>
      </c>
      <c r="P22" s="174">
        <v>0</v>
      </c>
      <c r="Q22" s="174">
        <f>ROUND(E22*P22,2)</f>
        <v>0</v>
      </c>
      <c r="R22" s="176" t="s">
        <v>133</v>
      </c>
      <c r="S22" s="176" t="s">
        <v>134</v>
      </c>
      <c r="T22" s="177" t="s">
        <v>135</v>
      </c>
      <c r="U22" s="160">
        <v>0.14829999999999999</v>
      </c>
      <c r="V22" s="160">
        <f>ROUND(E22*U22,2)</f>
        <v>110.37</v>
      </c>
      <c r="W22" s="160"/>
      <c r="X22" s="160" t="s">
        <v>136</v>
      </c>
      <c r="Y22" s="160" t="s">
        <v>137</v>
      </c>
      <c r="Z22" s="150"/>
      <c r="AA22" s="150"/>
      <c r="AB22" s="150"/>
      <c r="AC22" s="150"/>
      <c r="AD22" s="150"/>
      <c r="AE22" s="150"/>
      <c r="AF22" s="150"/>
      <c r="AG22" s="150" t="s">
        <v>138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1" outlineLevel="2" x14ac:dyDescent="0.25">
      <c r="A23" s="157"/>
      <c r="B23" s="158"/>
      <c r="C23" s="250" t="s">
        <v>146</v>
      </c>
      <c r="D23" s="251"/>
      <c r="E23" s="251"/>
      <c r="F23" s="251"/>
      <c r="G23" s="251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140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78" t="str">
        <f>C23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3" s="150"/>
      <c r="BC23" s="150"/>
      <c r="BD23" s="150"/>
      <c r="BE23" s="150"/>
      <c r="BF23" s="150"/>
      <c r="BG23" s="150"/>
      <c r="BH23" s="150"/>
    </row>
    <row r="24" spans="1:60" outlineLevel="2" x14ac:dyDescent="0.25">
      <c r="A24" s="157"/>
      <c r="B24" s="158"/>
      <c r="C24" s="188" t="s">
        <v>156</v>
      </c>
      <c r="D24" s="161"/>
      <c r="E24" s="162"/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142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3" x14ac:dyDescent="0.25">
      <c r="A25" s="157"/>
      <c r="B25" s="158"/>
      <c r="C25" s="188" t="s">
        <v>157</v>
      </c>
      <c r="D25" s="161"/>
      <c r="E25" s="162">
        <v>744.25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142</v>
      </c>
      <c r="AH25" s="150">
        <v>5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5">
      <c r="A26" s="171">
        <v>4</v>
      </c>
      <c r="B26" s="172" t="s">
        <v>158</v>
      </c>
      <c r="C26" s="187" t="s">
        <v>159</v>
      </c>
      <c r="D26" s="173" t="s">
        <v>132</v>
      </c>
      <c r="E26" s="174">
        <v>73.2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6" t="s">
        <v>133</v>
      </c>
      <c r="S26" s="176" t="s">
        <v>134</v>
      </c>
      <c r="T26" s="177" t="s">
        <v>135</v>
      </c>
      <c r="U26" s="160">
        <v>4.6180000000000003</v>
      </c>
      <c r="V26" s="160">
        <f>ROUND(E26*U26,2)</f>
        <v>338.04</v>
      </c>
      <c r="W26" s="160"/>
      <c r="X26" s="160" t="s">
        <v>136</v>
      </c>
      <c r="Y26" s="160" t="s">
        <v>137</v>
      </c>
      <c r="Z26" s="150"/>
      <c r="AA26" s="150"/>
      <c r="AB26" s="150"/>
      <c r="AC26" s="150"/>
      <c r="AD26" s="150"/>
      <c r="AE26" s="150"/>
      <c r="AF26" s="150"/>
      <c r="AG26" s="150" t="s">
        <v>138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1" outlineLevel="2" x14ac:dyDescent="0.25">
      <c r="A27" s="157"/>
      <c r="B27" s="158"/>
      <c r="C27" s="250" t="s">
        <v>160</v>
      </c>
      <c r="D27" s="251"/>
      <c r="E27" s="251"/>
      <c r="F27" s="251"/>
      <c r="G27" s="251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140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78" t="str">
        <f>C27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7" s="150"/>
      <c r="BC27" s="150"/>
      <c r="BD27" s="150"/>
      <c r="BE27" s="150"/>
      <c r="BF27" s="150"/>
      <c r="BG27" s="150"/>
      <c r="BH27" s="150"/>
    </row>
    <row r="28" spans="1:60" outlineLevel="2" x14ac:dyDescent="0.25">
      <c r="A28" s="157"/>
      <c r="B28" s="158"/>
      <c r="C28" s="188" t="s">
        <v>161</v>
      </c>
      <c r="D28" s="161"/>
      <c r="E28" s="162">
        <v>9.1999999999999993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142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3" x14ac:dyDescent="0.25">
      <c r="A29" s="157"/>
      <c r="B29" s="158"/>
      <c r="C29" s="188" t="s">
        <v>162</v>
      </c>
      <c r="D29" s="161"/>
      <c r="E29" s="162">
        <v>28.8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142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3" x14ac:dyDescent="0.25">
      <c r="A30" s="157"/>
      <c r="B30" s="158"/>
      <c r="C30" s="188" t="s">
        <v>163</v>
      </c>
      <c r="D30" s="161"/>
      <c r="E30" s="162">
        <v>5.2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50"/>
      <c r="AA30" s="150"/>
      <c r="AB30" s="150"/>
      <c r="AC30" s="150"/>
      <c r="AD30" s="150"/>
      <c r="AE30" s="150"/>
      <c r="AF30" s="150"/>
      <c r="AG30" s="150" t="s">
        <v>142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3" x14ac:dyDescent="0.25">
      <c r="A31" s="157"/>
      <c r="B31" s="158"/>
      <c r="C31" s="188" t="s">
        <v>164</v>
      </c>
      <c r="D31" s="161"/>
      <c r="E31" s="162">
        <v>17.2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142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3" x14ac:dyDescent="0.25">
      <c r="A32" s="157"/>
      <c r="B32" s="158"/>
      <c r="C32" s="188" t="s">
        <v>165</v>
      </c>
      <c r="D32" s="161"/>
      <c r="E32" s="162">
        <v>12.8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142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5">
      <c r="A33" s="171">
        <v>5</v>
      </c>
      <c r="B33" s="172" t="s">
        <v>166</v>
      </c>
      <c r="C33" s="187" t="s">
        <v>167</v>
      </c>
      <c r="D33" s="173" t="s">
        <v>132</v>
      </c>
      <c r="E33" s="174">
        <v>36.6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4">
        <v>0</v>
      </c>
      <c r="O33" s="174">
        <f>ROUND(E33*N33,2)</f>
        <v>0</v>
      </c>
      <c r="P33" s="174">
        <v>0</v>
      </c>
      <c r="Q33" s="174">
        <f>ROUND(E33*P33,2)</f>
        <v>0</v>
      </c>
      <c r="R33" s="176" t="s">
        <v>133</v>
      </c>
      <c r="S33" s="176" t="s">
        <v>134</v>
      </c>
      <c r="T33" s="177" t="s">
        <v>135</v>
      </c>
      <c r="U33" s="160">
        <v>0.747</v>
      </c>
      <c r="V33" s="160">
        <f>ROUND(E33*U33,2)</f>
        <v>27.34</v>
      </c>
      <c r="W33" s="160"/>
      <c r="X33" s="160" t="s">
        <v>136</v>
      </c>
      <c r="Y33" s="160" t="s">
        <v>137</v>
      </c>
      <c r="Z33" s="150"/>
      <c r="AA33" s="150"/>
      <c r="AB33" s="150"/>
      <c r="AC33" s="150"/>
      <c r="AD33" s="150"/>
      <c r="AE33" s="150"/>
      <c r="AF33" s="150"/>
      <c r="AG33" s="150" t="s">
        <v>138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t="21" outlineLevel="2" x14ac:dyDescent="0.25">
      <c r="A34" s="157"/>
      <c r="B34" s="158"/>
      <c r="C34" s="250" t="s">
        <v>160</v>
      </c>
      <c r="D34" s="251"/>
      <c r="E34" s="251"/>
      <c r="F34" s="251"/>
      <c r="G34" s="251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140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78" t="str">
        <f>C34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4" s="150"/>
      <c r="BC34" s="150"/>
      <c r="BD34" s="150"/>
      <c r="BE34" s="150"/>
      <c r="BF34" s="150"/>
      <c r="BG34" s="150"/>
      <c r="BH34" s="150"/>
    </row>
    <row r="35" spans="1:60" outlineLevel="2" x14ac:dyDescent="0.25">
      <c r="A35" s="157"/>
      <c r="B35" s="158"/>
      <c r="C35" s="188" t="s">
        <v>156</v>
      </c>
      <c r="D35" s="161"/>
      <c r="E35" s="162"/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142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3" x14ac:dyDescent="0.25">
      <c r="A36" s="157"/>
      <c r="B36" s="158"/>
      <c r="C36" s="188" t="s">
        <v>168</v>
      </c>
      <c r="D36" s="161"/>
      <c r="E36" s="162">
        <v>36.6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50"/>
      <c r="AA36" s="150"/>
      <c r="AB36" s="150"/>
      <c r="AC36" s="150"/>
      <c r="AD36" s="150"/>
      <c r="AE36" s="150"/>
      <c r="AF36" s="150"/>
      <c r="AG36" s="150" t="s">
        <v>142</v>
      </c>
      <c r="AH36" s="150">
        <v>5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5">
      <c r="A37" s="171">
        <v>6</v>
      </c>
      <c r="B37" s="172" t="s">
        <v>169</v>
      </c>
      <c r="C37" s="187" t="s">
        <v>170</v>
      </c>
      <c r="D37" s="173" t="s">
        <v>171</v>
      </c>
      <c r="E37" s="174">
        <v>64.599999999999994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9.8999999999999999E-4</v>
      </c>
      <c r="O37" s="174">
        <f>ROUND(E37*N37,2)</f>
        <v>0.06</v>
      </c>
      <c r="P37" s="174">
        <v>0</v>
      </c>
      <c r="Q37" s="174">
        <f>ROUND(E37*P37,2)</f>
        <v>0</v>
      </c>
      <c r="R37" s="176" t="s">
        <v>133</v>
      </c>
      <c r="S37" s="176" t="s">
        <v>134</v>
      </c>
      <c r="T37" s="177" t="s">
        <v>135</v>
      </c>
      <c r="U37" s="160">
        <v>0.23599999999999999</v>
      </c>
      <c r="V37" s="160">
        <f>ROUND(E37*U37,2)</f>
        <v>15.25</v>
      </c>
      <c r="W37" s="160"/>
      <c r="X37" s="160" t="s">
        <v>136</v>
      </c>
      <c r="Y37" s="160" t="s">
        <v>137</v>
      </c>
      <c r="Z37" s="150"/>
      <c r="AA37" s="150"/>
      <c r="AB37" s="150"/>
      <c r="AC37" s="150"/>
      <c r="AD37" s="150"/>
      <c r="AE37" s="150"/>
      <c r="AF37" s="150"/>
      <c r="AG37" s="150" t="s">
        <v>138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2" x14ac:dyDescent="0.25">
      <c r="A38" s="157"/>
      <c r="B38" s="158"/>
      <c r="C38" s="250" t="s">
        <v>172</v>
      </c>
      <c r="D38" s="251"/>
      <c r="E38" s="251"/>
      <c r="F38" s="251"/>
      <c r="G38" s="251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140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2" x14ac:dyDescent="0.25">
      <c r="A39" s="157"/>
      <c r="B39" s="158"/>
      <c r="C39" s="188" t="s">
        <v>173</v>
      </c>
      <c r="D39" s="161"/>
      <c r="E39" s="162">
        <v>64.599999999999994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50"/>
      <c r="AA39" s="150"/>
      <c r="AB39" s="150"/>
      <c r="AC39" s="150"/>
      <c r="AD39" s="150"/>
      <c r="AE39" s="150"/>
      <c r="AF39" s="150"/>
      <c r="AG39" s="150" t="s">
        <v>142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5">
      <c r="A40" s="171">
        <v>7</v>
      </c>
      <c r="B40" s="172" t="s">
        <v>174</v>
      </c>
      <c r="C40" s="187" t="s">
        <v>175</v>
      </c>
      <c r="D40" s="173" t="s">
        <v>171</v>
      </c>
      <c r="E40" s="174">
        <v>2225.4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8.5999999999999998E-4</v>
      </c>
      <c r="O40" s="174">
        <f>ROUND(E40*N40,2)</f>
        <v>1.91</v>
      </c>
      <c r="P40" s="174">
        <v>0</v>
      </c>
      <c r="Q40" s="174">
        <f>ROUND(E40*P40,2)</f>
        <v>0</v>
      </c>
      <c r="R40" s="176" t="s">
        <v>133</v>
      </c>
      <c r="S40" s="176" t="s">
        <v>134</v>
      </c>
      <c r="T40" s="177" t="s">
        <v>135</v>
      </c>
      <c r="U40" s="160">
        <v>0.47899999999999998</v>
      </c>
      <c r="V40" s="160">
        <f>ROUND(E40*U40,2)</f>
        <v>1065.97</v>
      </c>
      <c r="W40" s="160"/>
      <c r="X40" s="160" t="s">
        <v>136</v>
      </c>
      <c r="Y40" s="160" t="s">
        <v>137</v>
      </c>
      <c r="Z40" s="150"/>
      <c r="AA40" s="150"/>
      <c r="AB40" s="150"/>
      <c r="AC40" s="150"/>
      <c r="AD40" s="150"/>
      <c r="AE40" s="150"/>
      <c r="AF40" s="150"/>
      <c r="AG40" s="150" t="s">
        <v>138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2" x14ac:dyDescent="0.25">
      <c r="A41" s="157"/>
      <c r="B41" s="158"/>
      <c r="C41" s="250" t="s">
        <v>172</v>
      </c>
      <c r="D41" s="251"/>
      <c r="E41" s="251"/>
      <c r="F41" s="251"/>
      <c r="G41" s="251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140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2" x14ac:dyDescent="0.25">
      <c r="A42" s="157"/>
      <c r="B42" s="158"/>
      <c r="C42" s="188" t="s">
        <v>176</v>
      </c>
      <c r="D42" s="161"/>
      <c r="E42" s="162">
        <v>115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50"/>
      <c r="AA42" s="150"/>
      <c r="AB42" s="150"/>
      <c r="AC42" s="150"/>
      <c r="AD42" s="150"/>
      <c r="AE42" s="150"/>
      <c r="AF42" s="150"/>
      <c r="AG42" s="150" t="s">
        <v>142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3" x14ac:dyDescent="0.25">
      <c r="A43" s="157"/>
      <c r="B43" s="158"/>
      <c r="C43" s="188" t="s">
        <v>177</v>
      </c>
      <c r="D43" s="161"/>
      <c r="E43" s="162">
        <v>207.2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50"/>
      <c r="AA43" s="150"/>
      <c r="AB43" s="150"/>
      <c r="AC43" s="150"/>
      <c r="AD43" s="150"/>
      <c r="AE43" s="150"/>
      <c r="AF43" s="150"/>
      <c r="AG43" s="150" t="s">
        <v>142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3" x14ac:dyDescent="0.25">
      <c r="A44" s="157"/>
      <c r="B44" s="158"/>
      <c r="C44" s="188" t="s">
        <v>178</v>
      </c>
      <c r="D44" s="161"/>
      <c r="E44" s="162">
        <v>134.4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142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3" x14ac:dyDescent="0.25">
      <c r="A45" s="157"/>
      <c r="B45" s="158"/>
      <c r="C45" s="188" t="s">
        <v>179</v>
      </c>
      <c r="D45" s="161"/>
      <c r="E45" s="162">
        <v>88.8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142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3" x14ac:dyDescent="0.25">
      <c r="A46" s="157"/>
      <c r="B46" s="158"/>
      <c r="C46" s="188" t="s">
        <v>180</v>
      </c>
      <c r="D46" s="161"/>
      <c r="E46" s="162">
        <v>950.4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142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3" x14ac:dyDescent="0.25">
      <c r="A47" s="157"/>
      <c r="B47" s="158"/>
      <c r="C47" s="188" t="s">
        <v>181</v>
      </c>
      <c r="D47" s="161"/>
      <c r="E47" s="162">
        <v>729.6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142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5">
      <c r="A48" s="171">
        <v>8</v>
      </c>
      <c r="B48" s="172" t="s">
        <v>182</v>
      </c>
      <c r="C48" s="187" t="s">
        <v>183</v>
      </c>
      <c r="D48" s="173" t="s">
        <v>171</v>
      </c>
      <c r="E48" s="174">
        <v>64.599999999999994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4">
        <v>0</v>
      </c>
      <c r="O48" s="174">
        <f>ROUND(E48*N48,2)</f>
        <v>0</v>
      </c>
      <c r="P48" s="174">
        <v>0</v>
      </c>
      <c r="Q48" s="174">
        <f>ROUND(E48*P48,2)</f>
        <v>0</v>
      </c>
      <c r="R48" s="176" t="s">
        <v>133</v>
      </c>
      <c r="S48" s="176" t="s">
        <v>134</v>
      </c>
      <c r="T48" s="177" t="s">
        <v>135</v>
      </c>
      <c r="U48" s="160">
        <v>7.0000000000000007E-2</v>
      </c>
      <c r="V48" s="160">
        <f>ROUND(E48*U48,2)</f>
        <v>4.5199999999999996</v>
      </c>
      <c r="W48" s="160"/>
      <c r="X48" s="160" t="s">
        <v>136</v>
      </c>
      <c r="Y48" s="160" t="s">
        <v>137</v>
      </c>
      <c r="Z48" s="150"/>
      <c r="AA48" s="150"/>
      <c r="AB48" s="150"/>
      <c r="AC48" s="150"/>
      <c r="AD48" s="150"/>
      <c r="AE48" s="150"/>
      <c r="AF48" s="150"/>
      <c r="AG48" s="150" t="s">
        <v>138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2" x14ac:dyDescent="0.25">
      <c r="A49" s="157"/>
      <c r="B49" s="158"/>
      <c r="C49" s="250" t="s">
        <v>184</v>
      </c>
      <c r="D49" s="251"/>
      <c r="E49" s="251"/>
      <c r="F49" s="251"/>
      <c r="G49" s="251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140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5">
      <c r="A50" s="171">
        <v>9</v>
      </c>
      <c r="B50" s="172" t="s">
        <v>185</v>
      </c>
      <c r="C50" s="187" t="s">
        <v>186</v>
      </c>
      <c r="D50" s="173" t="s">
        <v>171</v>
      </c>
      <c r="E50" s="174">
        <v>2225.4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6" t="s">
        <v>133</v>
      </c>
      <c r="S50" s="176" t="s">
        <v>134</v>
      </c>
      <c r="T50" s="177" t="s">
        <v>135</v>
      </c>
      <c r="U50" s="160">
        <v>0.32700000000000001</v>
      </c>
      <c r="V50" s="160">
        <f>ROUND(E50*U50,2)</f>
        <v>727.71</v>
      </c>
      <c r="W50" s="160"/>
      <c r="X50" s="160" t="s">
        <v>136</v>
      </c>
      <c r="Y50" s="160" t="s">
        <v>137</v>
      </c>
      <c r="Z50" s="150"/>
      <c r="AA50" s="150"/>
      <c r="AB50" s="150"/>
      <c r="AC50" s="150"/>
      <c r="AD50" s="150"/>
      <c r="AE50" s="150"/>
      <c r="AF50" s="150"/>
      <c r="AG50" s="150" t="s">
        <v>138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2" x14ac:dyDescent="0.25">
      <c r="A51" s="157"/>
      <c r="B51" s="158"/>
      <c r="C51" s="250" t="s">
        <v>184</v>
      </c>
      <c r="D51" s="251"/>
      <c r="E51" s="251"/>
      <c r="F51" s="251"/>
      <c r="G51" s="251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140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5">
      <c r="A52" s="171">
        <v>10</v>
      </c>
      <c r="B52" s="172" t="s">
        <v>187</v>
      </c>
      <c r="C52" s="187" t="s">
        <v>188</v>
      </c>
      <c r="D52" s="173" t="s">
        <v>132</v>
      </c>
      <c r="E52" s="174">
        <v>1488.5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4">
        <v>0</v>
      </c>
      <c r="O52" s="174">
        <f>ROUND(E52*N52,2)</f>
        <v>0</v>
      </c>
      <c r="P52" s="174">
        <v>0</v>
      </c>
      <c r="Q52" s="174">
        <f>ROUND(E52*P52,2)</f>
        <v>0</v>
      </c>
      <c r="R52" s="176" t="s">
        <v>133</v>
      </c>
      <c r="S52" s="176" t="s">
        <v>134</v>
      </c>
      <c r="T52" s="177" t="s">
        <v>135</v>
      </c>
      <c r="U52" s="160">
        <v>3.7999999999999999E-2</v>
      </c>
      <c r="V52" s="160">
        <f>ROUND(E52*U52,2)</f>
        <v>56.56</v>
      </c>
      <c r="W52" s="160"/>
      <c r="X52" s="160" t="s">
        <v>136</v>
      </c>
      <c r="Y52" s="160" t="s">
        <v>137</v>
      </c>
      <c r="Z52" s="150"/>
      <c r="AA52" s="150"/>
      <c r="AB52" s="150"/>
      <c r="AC52" s="150"/>
      <c r="AD52" s="150"/>
      <c r="AE52" s="150"/>
      <c r="AF52" s="150"/>
      <c r="AG52" s="150" t="s">
        <v>138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2" x14ac:dyDescent="0.25">
      <c r="A53" s="157"/>
      <c r="B53" s="158"/>
      <c r="C53" s="250" t="s">
        <v>189</v>
      </c>
      <c r="D53" s="251"/>
      <c r="E53" s="251"/>
      <c r="F53" s="251"/>
      <c r="G53" s="251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140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2" x14ac:dyDescent="0.25">
      <c r="A54" s="157"/>
      <c r="B54" s="158"/>
      <c r="C54" s="188" t="s">
        <v>190</v>
      </c>
      <c r="D54" s="161"/>
      <c r="E54" s="162">
        <v>1488.5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142</v>
      </c>
      <c r="AH54" s="150">
        <v>5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5">
      <c r="A55" s="171">
        <v>11</v>
      </c>
      <c r="B55" s="172" t="s">
        <v>191</v>
      </c>
      <c r="C55" s="187" t="s">
        <v>192</v>
      </c>
      <c r="D55" s="173" t="s">
        <v>132</v>
      </c>
      <c r="E55" s="174">
        <v>58.37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0</v>
      </c>
      <c r="O55" s="174">
        <f>ROUND(E55*N55,2)</f>
        <v>0</v>
      </c>
      <c r="P55" s="174">
        <v>0</v>
      </c>
      <c r="Q55" s="174">
        <f>ROUND(E55*P55,2)</f>
        <v>0</v>
      </c>
      <c r="R55" s="176" t="s">
        <v>133</v>
      </c>
      <c r="S55" s="176" t="s">
        <v>134</v>
      </c>
      <c r="T55" s="177" t="s">
        <v>135</v>
      </c>
      <c r="U55" s="160">
        <v>0.34499999999999997</v>
      </c>
      <c r="V55" s="160">
        <f>ROUND(E55*U55,2)</f>
        <v>20.14</v>
      </c>
      <c r="W55" s="160"/>
      <c r="X55" s="160" t="s">
        <v>136</v>
      </c>
      <c r="Y55" s="160" t="s">
        <v>137</v>
      </c>
      <c r="Z55" s="150"/>
      <c r="AA55" s="150"/>
      <c r="AB55" s="150"/>
      <c r="AC55" s="150"/>
      <c r="AD55" s="150"/>
      <c r="AE55" s="150"/>
      <c r="AF55" s="150"/>
      <c r="AG55" s="150" t="s">
        <v>138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2" x14ac:dyDescent="0.25">
      <c r="A56" s="157"/>
      <c r="B56" s="158"/>
      <c r="C56" s="250" t="s">
        <v>193</v>
      </c>
      <c r="D56" s="251"/>
      <c r="E56" s="251"/>
      <c r="F56" s="251"/>
      <c r="G56" s="251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140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78" t="str">
        <f>C56</f>
        <v>bez naložení do dopravní nádoby, ale s vyprázdněním dopravní nádoby na hromadu nebo na dopravní prostředek,</v>
      </c>
      <c r="BB56" s="150"/>
      <c r="BC56" s="150"/>
      <c r="BD56" s="150"/>
      <c r="BE56" s="150"/>
      <c r="BF56" s="150"/>
      <c r="BG56" s="150"/>
      <c r="BH56" s="150"/>
    </row>
    <row r="57" spans="1:60" outlineLevel="2" x14ac:dyDescent="0.25">
      <c r="A57" s="157"/>
      <c r="B57" s="158"/>
      <c r="C57" s="188" t="s">
        <v>194</v>
      </c>
      <c r="D57" s="161"/>
      <c r="E57" s="162"/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142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3" x14ac:dyDescent="0.25">
      <c r="A58" s="157"/>
      <c r="B58" s="158"/>
      <c r="C58" s="188" t="s">
        <v>195</v>
      </c>
      <c r="D58" s="161"/>
      <c r="E58" s="162"/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142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3" x14ac:dyDescent="0.25">
      <c r="A59" s="157"/>
      <c r="B59" s="158"/>
      <c r="C59" s="188" t="s">
        <v>196</v>
      </c>
      <c r="D59" s="161"/>
      <c r="E59" s="162">
        <v>20.995000000000001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142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3" x14ac:dyDescent="0.25">
      <c r="A60" s="157"/>
      <c r="B60" s="158"/>
      <c r="C60" s="188" t="s">
        <v>197</v>
      </c>
      <c r="D60" s="161"/>
      <c r="E60" s="162">
        <v>37.375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142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5">
      <c r="A61" s="171">
        <v>12</v>
      </c>
      <c r="B61" s="172" t="s">
        <v>198</v>
      </c>
      <c r="C61" s="187" t="s">
        <v>199</v>
      </c>
      <c r="D61" s="173" t="s">
        <v>132</v>
      </c>
      <c r="E61" s="174">
        <v>754.46799999999996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4">
        <v>0</v>
      </c>
      <c r="O61" s="174">
        <f>ROUND(E61*N61,2)</f>
        <v>0</v>
      </c>
      <c r="P61" s="174">
        <v>0</v>
      </c>
      <c r="Q61" s="174">
        <f>ROUND(E61*P61,2)</f>
        <v>0</v>
      </c>
      <c r="R61" s="176" t="s">
        <v>133</v>
      </c>
      <c r="S61" s="176" t="s">
        <v>134</v>
      </c>
      <c r="T61" s="177" t="s">
        <v>135</v>
      </c>
      <c r="U61" s="160">
        <v>0.51900000000000002</v>
      </c>
      <c r="V61" s="160">
        <f>ROUND(E61*U61,2)</f>
        <v>391.57</v>
      </c>
      <c r="W61" s="160"/>
      <c r="X61" s="160" t="s">
        <v>136</v>
      </c>
      <c r="Y61" s="160" t="s">
        <v>137</v>
      </c>
      <c r="Z61" s="150"/>
      <c r="AA61" s="150"/>
      <c r="AB61" s="150"/>
      <c r="AC61" s="150"/>
      <c r="AD61" s="150"/>
      <c r="AE61" s="150"/>
      <c r="AF61" s="150"/>
      <c r="AG61" s="150" t="s">
        <v>138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2" x14ac:dyDescent="0.25">
      <c r="A62" s="157"/>
      <c r="B62" s="158"/>
      <c r="C62" s="250" t="s">
        <v>193</v>
      </c>
      <c r="D62" s="251"/>
      <c r="E62" s="251"/>
      <c r="F62" s="251"/>
      <c r="G62" s="251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140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78" t="str">
        <f>C62</f>
        <v>bez naložení do dopravní nádoby, ale s vyprázdněním dopravní nádoby na hromadu nebo na dopravní prostředek,</v>
      </c>
      <c r="BB62" s="150"/>
      <c r="BC62" s="150"/>
      <c r="BD62" s="150"/>
      <c r="BE62" s="150"/>
      <c r="BF62" s="150"/>
      <c r="BG62" s="150"/>
      <c r="BH62" s="150"/>
    </row>
    <row r="63" spans="1:60" outlineLevel="2" x14ac:dyDescent="0.25">
      <c r="A63" s="157"/>
      <c r="B63" s="158"/>
      <c r="C63" s="188" t="s">
        <v>200</v>
      </c>
      <c r="D63" s="161"/>
      <c r="E63" s="162"/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142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3" x14ac:dyDescent="0.25">
      <c r="A64" s="157"/>
      <c r="B64" s="158"/>
      <c r="C64" s="188" t="s">
        <v>201</v>
      </c>
      <c r="D64" s="161"/>
      <c r="E64" s="162"/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142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3" x14ac:dyDescent="0.25">
      <c r="A65" s="157"/>
      <c r="B65" s="158"/>
      <c r="C65" s="188" t="s">
        <v>202</v>
      </c>
      <c r="D65" s="161"/>
      <c r="E65" s="162">
        <v>74.073999999999998</v>
      </c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142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3" x14ac:dyDescent="0.25">
      <c r="A66" s="157"/>
      <c r="B66" s="158"/>
      <c r="C66" s="188" t="s">
        <v>203</v>
      </c>
      <c r="D66" s="161"/>
      <c r="E66" s="162">
        <v>48.048000000000002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142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3" x14ac:dyDescent="0.25">
      <c r="A67" s="157"/>
      <c r="B67" s="158"/>
      <c r="C67" s="188" t="s">
        <v>204</v>
      </c>
      <c r="D67" s="161"/>
      <c r="E67" s="162">
        <v>31.745999999999999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142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3" x14ac:dyDescent="0.25">
      <c r="A68" s="157"/>
      <c r="B68" s="158"/>
      <c r="C68" s="188" t="s">
        <v>205</v>
      </c>
      <c r="D68" s="161"/>
      <c r="E68" s="162">
        <v>339.76799999999997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142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3" x14ac:dyDescent="0.25">
      <c r="A69" s="157"/>
      <c r="B69" s="158"/>
      <c r="C69" s="188" t="s">
        <v>206</v>
      </c>
      <c r="D69" s="161"/>
      <c r="E69" s="162">
        <v>260.83199999999999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142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5">
      <c r="A70" s="171">
        <v>13</v>
      </c>
      <c r="B70" s="172" t="s">
        <v>207</v>
      </c>
      <c r="C70" s="187" t="s">
        <v>208</v>
      </c>
      <c r="D70" s="173" t="s">
        <v>132</v>
      </c>
      <c r="E70" s="174">
        <v>426.10631999999998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0</v>
      </c>
      <c r="O70" s="174">
        <f>ROUND(E70*N70,2)</f>
        <v>0</v>
      </c>
      <c r="P70" s="174">
        <v>0</v>
      </c>
      <c r="Q70" s="174">
        <f>ROUND(E70*P70,2)</f>
        <v>0</v>
      </c>
      <c r="R70" s="176" t="s">
        <v>133</v>
      </c>
      <c r="S70" s="176" t="s">
        <v>134</v>
      </c>
      <c r="T70" s="177" t="s">
        <v>135</v>
      </c>
      <c r="U70" s="160">
        <v>1.0999999999999999E-2</v>
      </c>
      <c r="V70" s="160">
        <f>ROUND(E70*U70,2)</f>
        <v>4.6900000000000004</v>
      </c>
      <c r="W70" s="160"/>
      <c r="X70" s="160" t="s">
        <v>136</v>
      </c>
      <c r="Y70" s="160" t="s">
        <v>137</v>
      </c>
      <c r="Z70" s="150"/>
      <c r="AA70" s="150"/>
      <c r="AB70" s="150"/>
      <c r="AC70" s="150"/>
      <c r="AD70" s="150"/>
      <c r="AE70" s="150"/>
      <c r="AF70" s="150"/>
      <c r="AG70" s="150" t="s">
        <v>138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2" x14ac:dyDescent="0.25">
      <c r="A71" s="157"/>
      <c r="B71" s="158"/>
      <c r="C71" s="250" t="s">
        <v>209</v>
      </c>
      <c r="D71" s="251"/>
      <c r="E71" s="251"/>
      <c r="F71" s="251"/>
      <c r="G71" s="251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50"/>
      <c r="AA71" s="150"/>
      <c r="AB71" s="150"/>
      <c r="AC71" s="150"/>
      <c r="AD71" s="150"/>
      <c r="AE71" s="150"/>
      <c r="AF71" s="150"/>
      <c r="AG71" s="150" t="s">
        <v>140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2" x14ac:dyDescent="0.25">
      <c r="A72" s="157"/>
      <c r="B72" s="158"/>
      <c r="C72" s="188" t="s">
        <v>210</v>
      </c>
      <c r="D72" s="161"/>
      <c r="E72" s="162"/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142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3" x14ac:dyDescent="0.25">
      <c r="A73" s="157"/>
      <c r="B73" s="158"/>
      <c r="C73" s="188" t="s">
        <v>190</v>
      </c>
      <c r="D73" s="161"/>
      <c r="E73" s="162">
        <v>1488.5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142</v>
      </c>
      <c r="AH73" s="150">
        <v>5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3" x14ac:dyDescent="0.25">
      <c r="A74" s="157"/>
      <c r="B74" s="158"/>
      <c r="C74" s="188" t="s">
        <v>211</v>
      </c>
      <c r="D74" s="161"/>
      <c r="E74" s="162">
        <v>73.2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142</v>
      </c>
      <c r="AH74" s="150">
        <v>5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3" x14ac:dyDescent="0.25">
      <c r="A75" s="157"/>
      <c r="B75" s="158"/>
      <c r="C75" s="188" t="s">
        <v>212</v>
      </c>
      <c r="D75" s="161"/>
      <c r="E75" s="162"/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142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3" x14ac:dyDescent="0.25">
      <c r="A76" s="157"/>
      <c r="B76" s="158"/>
      <c r="C76" s="188" t="s">
        <v>213</v>
      </c>
      <c r="D76" s="161"/>
      <c r="E76" s="162">
        <v>-1135.5936799999999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142</v>
      </c>
      <c r="AH76" s="150">
        <v>5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0.399999999999999" outlineLevel="1" x14ac:dyDescent="0.25">
      <c r="A77" s="171">
        <v>14</v>
      </c>
      <c r="B77" s="172" t="s">
        <v>214</v>
      </c>
      <c r="C77" s="187" t="s">
        <v>215</v>
      </c>
      <c r="D77" s="173" t="s">
        <v>132</v>
      </c>
      <c r="E77" s="174">
        <v>4261.0631999999996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4">
        <v>0</v>
      </c>
      <c r="O77" s="174">
        <f>ROUND(E77*N77,2)</f>
        <v>0</v>
      </c>
      <c r="P77" s="174">
        <v>0</v>
      </c>
      <c r="Q77" s="174">
        <f>ROUND(E77*P77,2)</f>
        <v>0</v>
      </c>
      <c r="R77" s="176" t="s">
        <v>133</v>
      </c>
      <c r="S77" s="176" t="s">
        <v>134</v>
      </c>
      <c r="T77" s="177" t="s">
        <v>135</v>
      </c>
      <c r="U77" s="160">
        <v>0</v>
      </c>
      <c r="V77" s="160">
        <f>ROUND(E77*U77,2)</f>
        <v>0</v>
      </c>
      <c r="W77" s="160"/>
      <c r="X77" s="160" t="s">
        <v>136</v>
      </c>
      <c r="Y77" s="160" t="s">
        <v>137</v>
      </c>
      <c r="Z77" s="150"/>
      <c r="AA77" s="150"/>
      <c r="AB77" s="150"/>
      <c r="AC77" s="150"/>
      <c r="AD77" s="150"/>
      <c r="AE77" s="150"/>
      <c r="AF77" s="150"/>
      <c r="AG77" s="150" t="s">
        <v>138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2" x14ac:dyDescent="0.25">
      <c r="A78" s="157"/>
      <c r="B78" s="158"/>
      <c r="C78" s="250" t="s">
        <v>209</v>
      </c>
      <c r="D78" s="251"/>
      <c r="E78" s="251"/>
      <c r="F78" s="251"/>
      <c r="G78" s="251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140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2" x14ac:dyDescent="0.25">
      <c r="A79" s="157"/>
      <c r="B79" s="158"/>
      <c r="C79" s="188" t="s">
        <v>216</v>
      </c>
      <c r="D79" s="161"/>
      <c r="E79" s="162"/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142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3" x14ac:dyDescent="0.25">
      <c r="A80" s="157"/>
      <c r="B80" s="158"/>
      <c r="C80" s="188" t="s">
        <v>217</v>
      </c>
      <c r="D80" s="161"/>
      <c r="E80" s="162">
        <v>4261.0631999999996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142</v>
      </c>
      <c r="AH80" s="150">
        <v>5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0.399999999999999" outlineLevel="1" x14ac:dyDescent="0.25">
      <c r="A81" s="179">
        <v>15</v>
      </c>
      <c r="B81" s="180" t="s">
        <v>218</v>
      </c>
      <c r="C81" s="189" t="s">
        <v>219</v>
      </c>
      <c r="D81" s="181" t="s">
        <v>132</v>
      </c>
      <c r="E81" s="182">
        <v>426.10631999999998</v>
      </c>
      <c r="F81" s="183"/>
      <c r="G81" s="184">
        <f>ROUND(E81*F81,2)</f>
        <v>0</v>
      </c>
      <c r="H81" s="183"/>
      <c r="I81" s="184">
        <f>ROUND(E81*H81,2)</f>
        <v>0</v>
      </c>
      <c r="J81" s="183"/>
      <c r="K81" s="184">
        <f>ROUND(E81*J81,2)</f>
        <v>0</v>
      </c>
      <c r="L81" s="184">
        <v>21</v>
      </c>
      <c r="M81" s="184">
        <f>G81*(1+L81/100)</f>
        <v>0</v>
      </c>
      <c r="N81" s="182">
        <v>0</v>
      </c>
      <c r="O81" s="182">
        <f>ROUND(E81*N81,2)</f>
        <v>0</v>
      </c>
      <c r="P81" s="182">
        <v>0</v>
      </c>
      <c r="Q81" s="182">
        <f>ROUND(E81*P81,2)</f>
        <v>0</v>
      </c>
      <c r="R81" s="184" t="s">
        <v>133</v>
      </c>
      <c r="S81" s="184" t="s">
        <v>134</v>
      </c>
      <c r="T81" s="185" t="s">
        <v>135</v>
      </c>
      <c r="U81" s="160">
        <v>5.2999999999999999E-2</v>
      </c>
      <c r="V81" s="160">
        <f>ROUND(E81*U81,2)</f>
        <v>22.58</v>
      </c>
      <c r="W81" s="160"/>
      <c r="X81" s="160" t="s">
        <v>136</v>
      </c>
      <c r="Y81" s="160" t="s">
        <v>137</v>
      </c>
      <c r="Z81" s="150"/>
      <c r="AA81" s="150"/>
      <c r="AB81" s="150"/>
      <c r="AC81" s="150"/>
      <c r="AD81" s="150"/>
      <c r="AE81" s="150"/>
      <c r="AF81" s="150"/>
      <c r="AG81" s="150" t="s">
        <v>138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20.399999999999999" outlineLevel="1" x14ac:dyDescent="0.25">
      <c r="A82" s="179">
        <v>16</v>
      </c>
      <c r="B82" s="180" t="s">
        <v>220</v>
      </c>
      <c r="C82" s="189" t="s">
        <v>221</v>
      </c>
      <c r="D82" s="181" t="s">
        <v>132</v>
      </c>
      <c r="E82" s="182">
        <v>426.10631999999998</v>
      </c>
      <c r="F82" s="183"/>
      <c r="G82" s="184">
        <f>ROUND(E82*F82,2)</f>
        <v>0</v>
      </c>
      <c r="H82" s="183"/>
      <c r="I82" s="184">
        <f>ROUND(E82*H82,2)</f>
        <v>0</v>
      </c>
      <c r="J82" s="183"/>
      <c r="K82" s="184">
        <f>ROUND(E82*J82,2)</f>
        <v>0</v>
      </c>
      <c r="L82" s="184">
        <v>21</v>
      </c>
      <c r="M82" s="184">
        <f>G82*(1+L82/100)</f>
        <v>0</v>
      </c>
      <c r="N82" s="182">
        <v>0</v>
      </c>
      <c r="O82" s="182">
        <f>ROUND(E82*N82,2)</f>
        <v>0</v>
      </c>
      <c r="P82" s="182">
        <v>0</v>
      </c>
      <c r="Q82" s="182">
        <f>ROUND(E82*P82,2)</f>
        <v>0</v>
      </c>
      <c r="R82" s="184" t="s">
        <v>133</v>
      </c>
      <c r="S82" s="184" t="s">
        <v>134</v>
      </c>
      <c r="T82" s="185" t="s">
        <v>135</v>
      </c>
      <c r="U82" s="160">
        <v>8.9999999999999993E-3</v>
      </c>
      <c r="V82" s="160">
        <f>ROUND(E82*U82,2)</f>
        <v>3.83</v>
      </c>
      <c r="W82" s="160"/>
      <c r="X82" s="160" t="s">
        <v>136</v>
      </c>
      <c r="Y82" s="160" t="s">
        <v>137</v>
      </c>
      <c r="Z82" s="150"/>
      <c r="AA82" s="150"/>
      <c r="AB82" s="150"/>
      <c r="AC82" s="150"/>
      <c r="AD82" s="150"/>
      <c r="AE82" s="150"/>
      <c r="AF82" s="150"/>
      <c r="AG82" s="150" t="s">
        <v>138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5">
      <c r="A83" s="171">
        <v>17</v>
      </c>
      <c r="B83" s="172" t="s">
        <v>222</v>
      </c>
      <c r="C83" s="187" t="s">
        <v>223</v>
      </c>
      <c r="D83" s="173" t="s">
        <v>132</v>
      </c>
      <c r="E83" s="174">
        <v>1135.5936799999999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4">
        <v>0</v>
      </c>
      <c r="O83" s="174">
        <f>ROUND(E83*N83,2)</f>
        <v>0</v>
      </c>
      <c r="P83" s="174">
        <v>0</v>
      </c>
      <c r="Q83" s="174">
        <f>ROUND(E83*P83,2)</f>
        <v>0</v>
      </c>
      <c r="R83" s="176" t="s">
        <v>133</v>
      </c>
      <c r="S83" s="176" t="s">
        <v>134</v>
      </c>
      <c r="T83" s="177" t="s">
        <v>135</v>
      </c>
      <c r="U83" s="160">
        <v>0.80800000000000005</v>
      </c>
      <c r="V83" s="160">
        <f>ROUND(E83*U83,2)</f>
        <v>917.56</v>
      </c>
      <c r="W83" s="160"/>
      <c r="X83" s="160" t="s">
        <v>136</v>
      </c>
      <c r="Y83" s="160" t="s">
        <v>137</v>
      </c>
      <c r="Z83" s="150"/>
      <c r="AA83" s="150"/>
      <c r="AB83" s="150"/>
      <c r="AC83" s="150"/>
      <c r="AD83" s="150"/>
      <c r="AE83" s="150"/>
      <c r="AF83" s="150"/>
      <c r="AG83" s="150" t="s">
        <v>138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2" x14ac:dyDescent="0.25">
      <c r="A84" s="157"/>
      <c r="B84" s="158"/>
      <c r="C84" s="250" t="s">
        <v>224</v>
      </c>
      <c r="D84" s="251"/>
      <c r="E84" s="251"/>
      <c r="F84" s="251"/>
      <c r="G84" s="251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140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2" x14ac:dyDescent="0.25">
      <c r="A85" s="157"/>
      <c r="B85" s="158"/>
      <c r="C85" s="259" t="s">
        <v>225</v>
      </c>
      <c r="D85" s="260"/>
      <c r="E85" s="260"/>
      <c r="F85" s="260"/>
      <c r="G85" s="2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226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2" x14ac:dyDescent="0.25">
      <c r="A86" s="157"/>
      <c r="B86" s="158"/>
      <c r="C86" s="188" t="s">
        <v>227</v>
      </c>
      <c r="D86" s="161"/>
      <c r="E86" s="162"/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50"/>
      <c r="AA86" s="150"/>
      <c r="AB86" s="150"/>
      <c r="AC86" s="150"/>
      <c r="AD86" s="150"/>
      <c r="AE86" s="150"/>
      <c r="AF86" s="150"/>
      <c r="AG86" s="150" t="s">
        <v>142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3" x14ac:dyDescent="0.25">
      <c r="A87" s="157"/>
      <c r="B87" s="158"/>
      <c r="C87" s="188" t="s">
        <v>228</v>
      </c>
      <c r="D87" s="161"/>
      <c r="E87" s="162">
        <v>106.005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142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3" x14ac:dyDescent="0.25">
      <c r="A88" s="157"/>
      <c r="B88" s="158"/>
      <c r="C88" s="188" t="s">
        <v>229</v>
      </c>
      <c r="D88" s="161"/>
      <c r="E88" s="162">
        <v>32.157499999999999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142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3" x14ac:dyDescent="0.25">
      <c r="A89" s="157"/>
      <c r="B89" s="158"/>
      <c r="C89" s="188" t="s">
        <v>230</v>
      </c>
      <c r="D89" s="161"/>
      <c r="E89" s="162">
        <v>48.42</v>
      </c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142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3" x14ac:dyDescent="0.25">
      <c r="A90" s="157"/>
      <c r="B90" s="158"/>
      <c r="C90" s="188" t="s">
        <v>231</v>
      </c>
      <c r="D90" s="161"/>
      <c r="E90" s="162">
        <v>100.05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50"/>
      <c r="AA90" s="150"/>
      <c r="AB90" s="150"/>
      <c r="AC90" s="150"/>
      <c r="AD90" s="150"/>
      <c r="AE90" s="150"/>
      <c r="AF90" s="150"/>
      <c r="AG90" s="150" t="s">
        <v>142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3" x14ac:dyDescent="0.25">
      <c r="A91" s="157"/>
      <c r="B91" s="158"/>
      <c r="C91" s="188" t="s">
        <v>232</v>
      </c>
      <c r="D91" s="161"/>
      <c r="E91" s="162">
        <v>298.77499999999998</v>
      </c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142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3" x14ac:dyDescent="0.25">
      <c r="A92" s="157"/>
      <c r="B92" s="158"/>
      <c r="C92" s="188" t="s">
        <v>233</v>
      </c>
      <c r="D92" s="161"/>
      <c r="E92" s="162"/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50"/>
      <c r="AA92" s="150"/>
      <c r="AB92" s="150"/>
      <c r="AC92" s="150"/>
      <c r="AD92" s="150"/>
      <c r="AE92" s="150"/>
      <c r="AF92" s="150"/>
      <c r="AG92" s="150" t="s">
        <v>142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3" x14ac:dyDescent="0.25">
      <c r="A93" s="157"/>
      <c r="B93" s="158"/>
      <c r="C93" s="188" t="s">
        <v>234</v>
      </c>
      <c r="D93" s="161"/>
      <c r="E93" s="162">
        <v>23.465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142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3" x14ac:dyDescent="0.25">
      <c r="A94" s="157"/>
      <c r="B94" s="158"/>
      <c r="C94" s="188" t="s">
        <v>235</v>
      </c>
      <c r="D94" s="161"/>
      <c r="E94" s="162">
        <v>50.375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142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3" x14ac:dyDescent="0.25">
      <c r="A95" s="157"/>
      <c r="B95" s="158"/>
      <c r="C95" s="188" t="s">
        <v>236</v>
      </c>
      <c r="D95" s="161"/>
      <c r="E95" s="162">
        <v>36.627499999999998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50"/>
      <c r="AA95" s="150"/>
      <c r="AB95" s="150"/>
      <c r="AC95" s="150"/>
      <c r="AD95" s="150"/>
      <c r="AE95" s="150"/>
      <c r="AF95" s="150"/>
      <c r="AG95" s="150" t="s">
        <v>142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3" x14ac:dyDescent="0.25">
      <c r="A96" s="157"/>
      <c r="B96" s="158"/>
      <c r="C96" s="188" t="s">
        <v>237</v>
      </c>
      <c r="D96" s="161"/>
      <c r="E96" s="162">
        <v>57.914999999999999</v>
      </c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142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3" x14ac:dyDescent="0.25">
      <c r="A97" s="157"/>
      <c r="B97" s="158"/>
      <c r="C97" s="188" t="s">
        <v>238</v>
      </c>
      <c r="D97" s="161"/>
      <c r="E97" s="162">
        <v>329.29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142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3" x14ac:dyDescent="0.25">
      <c r="A98" s="157"/>
      <c r="B98" s="158"/>
      <c r="C98" s="188" t="s">
        <v>239</v>
      </c>
      <c r="D98" s="161"/>
      <c r="E98" s="162"/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142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3" x14ac:dyDescent="0.25">
      <c r="A99" s="157"/>
      <c r="B99" s="158"/>
      <c r="C99" s="188" t="s">
        <v>240</v>
      </c>
      <c r="D99" s="161"/>
      <c r="E99" s="162">
        <v>6.6000800000000002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50"/>
      <c r="AA99" s="150"/>
      <c r="AB99" s="150"/>
      <c r="AC99" s="150"/>
      <c r="AD99" s="150"/>
      <c r="AE99" s="150"/>
      <c r="AF99" s="150"/>
      <c r="AG99" s="150" t="s">
        <v>142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3" x14ac:dyDescent="0.25">
      <c r="A100" s="157"/>
      <c r="B100" s="158"/>
      <c r="C100" s="188" t="s">
        <v>241</v>
      </c>
      <c r="D100" s="161"/>
      <c r="E100" s="162">
        <v>20.66112</v>
      </c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50"/>
      <c r="AA100" s="150"/>
      <c r="AB100" s="150"/>
      <c r="AC100" s="150"/>
      <c r="AD100" s="150"/>
      <c r="AE100" s="150"/>
      <c r="AF100" s="150"/>
      <c r="AG100" s="150" t="s">
        <v>142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3" x14ac:dyDescent="0.25">
      <c r="A101" s="157"/>
      <c r="B101" s="158"/>
      <c r="C101" s="188" t="s">
        <v>242</v>
      </c>
      <c r="D101" s="161"/>
      <c r="E101" s="162">
        <v>3.73048</v>
      </c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50"/>
      <c r="AA101" s="150"/>
      <c r="AB101" s="150"/>
      <c r="AC101" s="150"/>
      <c r="AD101" s="150"/>
      <c r="AE101" s="150"/>
      <c r="AF101" s="150"/>
      <c r="AG101" s="150" t="s">
        <v>142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3" x14ac:dyDescent="0.25">
      <c r="A102" s="157"/>
      <c r="B102" s="158"/>
      <c r="C102" s="188" t="s">
        <v>243</v>
      </c>
      <c r="D102" s="161"/>
      <c r="E102" s="162">
        <v>12.33928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50"/>
      <c r="AA102" s="150"/>
      <c r="AB102" s="150"/>
      <c r="AC102" s="150"/>
      <c r="AD102" s="150"/>
      <c r="AE102" s="150"/>
      <c r="AF102" s="150"/>
      <c r="AG102" s="150" t="s">
        <v>142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3" x14ac:dyDescent="0.25">
      <c r="A103" s="157"/>
      <c r="B103" s="158"/>
      <c r="C103" s="188" t="s">
        <v>244</v>
      </c>
      <c r="D103" s="161"/>
      <c r="E103" s="162">
        <v>9.1827199999999998</v>
      </c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50"/>
      <c r="AA103" s="150"/>
      <c r="AB103" s="150"/>
      <c r="AC103" s="150"/>
      <c r="AD103" s="150"/>
      <c r="AE103" s="150"/>
      <c r="AF103" s="150"/>
      <c r="AG103" s="150" t="s">
        <v>142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5">
      <c r="A104" s="171">
        <v>18</v>
      </c>
      <c r="B104" s="172" t="s">
        <v>245</v>
      </c>
      <c r="C104" s="187" t="s">
        <v>246</v>
      </c>
      <c r="D104" s="173" t="s">
        <v>132</v>
      </c>
      <c r="E104" s="174">
        <v>148.005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1.7</v>
      </c>
      <c r="O104" s="174">
        <f>ROUND(E104*N104,2)</f>
        <v>251.61</v>
      </c>
      <c r="P104" s="174">
        <v>0</v>
      </c>
      <c r="Q104" s="174">
        <f>ROUND(E104*P104,2)</f>
        <v>0</v>
      </c>
      <c r="R104" s="176" t="s">
        <v>133</v>
      </c>
      <c r="S104" s="176" t="s">
        <v>134</v>
      </c>
      <c r="T104" s="177" t="s">
        <v>135</v>
      </c>
      <c r="U104" s="160">
        <v>1.587</v>
      </c>
      <c r="V104" s="160">
        <f>ROUND(E104*U104,2)</f>
        <v>234.88</v>
      </c>
      <c r="W104" s="160"/>
      <c r="X104" s="160" t="s">
        <v>136</v>
      </c>
      <c r="Y104" s="160" t="s">
        <v>137</v>
      </c>
      <c r="Z104" s="150"/>
      <c r="AA104" s="150"/>
      <c r="AB104" s="150"/>
      <c r="AC104" s="150"/>
      <c r="AD104" s="150"/>
      <c r="AE104" s="150"/>
      <c r="AF104" s="150"/>
      <c r="AG104" s="150" t="s">
        <v>138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ht="21" outlineLevel="2" x14ac:dyDescent="0.25">
      <c r="A105" s="157"/>
      <c r="B105" s="158"/>
      <c r="C105" s="250" t="s">
        <v>247</v>
      </c>
      <c r="D105" s="251"/>
      <c r="E105" s="251"/>
      <c r="F105" s="251"/>
      <c r="G105" s="251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50"/>
      <c r="AA105" s="150"/>
      <c r="AB105" s="150"/>
      <c r="AC105" s="150"/>
      <c r="AD105" s="150"/>
      <c r="AE105" s="150"/>
      <c r="AF105" s="150"/>
      <c r="AG105" s="150" t="s">
        <v>140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78" t="str">
        <f>C105</f>
        <v>sypaninou z vhodných hornin tř. 1 - 4 nebo materiálem připraveným podél výkopu ve vzdálenosti do 3 m od jeho kraje, pro jakoukoliv hloubku výkopu a jakoukoliv míru zhutnění,</v>
      </c>
      <c r="BB105" s="150"/>
      <c r="BC105" s="150"/>
      <c r="BD105" s="150"/>
      <c r="BE105" s="150"/>
      <c r="BF105" s="150"/>
      <c r="BG105" s="150"/>
      <c r="BH105" s="150"/>
    </row>
    <row r="106" spans="1:60" outlineLevel="2" x14ac:dyDescent="0.25">
      <c r="A106" s="157"/>
      <c r="B106" s="158"/>
      <c r="C106" s="188" t="s">
        <v>248</v>
      </c>
      <c r="D106" s="161"/>
      <c r="E106" s="162">
        <v>14.82</v>
      </c>
      <c r="F106" s="160"/>
      <c r="G106" s="160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60"/>
      <c r="Z106" s="150"/>
      <c r="AA106" s="150"/>
      <c r="AB106" s="150"/>
      <c r="AC106" s="150"/>
      <c r="AD106" s="150"/>
      <c r="AE106" s="150"/>
      <c r="AF106" s="150"/>
      <c r="AG106" s="150" t="s">
        <v>142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3" x14ac:dyDescent="0.25">
      <c r="A107" s="157"/>
      <c r="B107" s="158"/>
      <c r="C107" s="188" t="s">
        <v>249</v>
      </c>
      <c r="D107" s="161"/>
      <c r="E107" s="162">
        <v>19.5</v>
      </c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60"/>
      <c r="Z107" s="150"/>
      <c r="AA107" s="150"/>
      <c r="AB107" s="150"/>
      <c r="AC107" s="150"/>
      <c r="AD107" s="150"/>
      <c r="AE107" s="150"/>
      <c r="AF107" s="150"/>
      <c r="AG107" s="150" t="s">
        <v>142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3" x14ac:dyDescent="0.25">
      <c r="A108" s="157"/>
      <c r="B108" s="158"/>
      <c r="C108" s="188" t="s">
        <v>250</v>
      </c>
      <c r="D108" s="161"/>
      <c r="E108" s="162">
        <v>8.9700000000000006</v>
      </c>
      <c r="F108" s="160"/>
      <c r="G108" s="160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60"/>
      <c r="Z108" s="150"/>
      <c r="AA108" s="150"/>
      <c r="AB108" s="150"/>
      <c r="AC108" s="150"/>
      <c r="AD108" s="150"/>
      <c r="AE108" s="150"/>
      <c r="AF108" s="150"/>
      <c r="AG108" s="150" t="s">
        <v>142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3" x14ac:dyDescent="0.25">
      <c r="A109" s="157"/>
      <c r="B109" s="158"/>
      <c r="C109" s="188" t="s">
        <v>251</v>
      </c>
      <c r="D109" s="161"/>
      <c r="E109" s="162">
        <v>17.55</v>
      </c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50"/>
      <c r="AA109" s="150"/>
      <c r="AB109" s="150"/>
      <c r="AC109" s="150"/>
      <c r="AD109" s="150"/>
      <c r="AE109" s="150"/>
      <c r="AF109" s="150"/>
      <c r="AG109" s="150" t="s">
        <v>142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3" x14ac:dyDescent="0.25">
      <c r="A110" s="157"/>
      <c r="B110" s="158"/>
      <c r="C110" s="188" t="s">
        <v>252</v>
      </c>
      <c r="D110" s="161"/>
      <c r="E110" s="162">
        <v>87.165000000000006</v>
      </c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60"/>
      <c r="Z110" s="150"/>
      <c r="AA110" s="150"/>
      <c r="AB110" s="150"/>
      <c r="AC110" s="150"/>
      <c r="AD110" s="150"/>
      <c r="AE110" s="150"/>
      <c r="AF110" s="150"/>
      <c r="AG110" s="150" t="s">
        <v>142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5">
      <c r="A111" s="179">
        <v>19</v>
      </c>
      <c r="B111" s="180" t="s">
        <v>253</v>
      </c>
      <c r="C111" s="189" t="s">
        <v>254</v>
      </c>
      <c r="D111" s="181" t="s">
        <v>132</v>
      </c>
      <c r="E111" s="182">
        <v>426.10631999999998</v>
      </c>
      <c r="F111" s="183"/>
      <c r="G111" s="184">
        <f>ROUND(E111*F111,2)</f>
        <v>0</v>
      </c>
      <c r="H111" s="183"/>
      <c r="I111" s="184">
        <f>ROUND(E111*H111,2)</f>
        <v>0</v>
      </c>
      <c r="J111" s="183"/>
      <c r="K111" s="184">
        <f>ROUND(E111*J111,2)</f>
        <v>0</v>
      </c>
      <c r="L111" s="184">
        <v>21</v>
      </c>
      <c r="M111" s="184">
        <f>G111*(1+L111/100)</f>
        <v>0</v>
      </c>
      <c r="N111" s="182">
        <v>0</v>
      </c>
      <c r="O111" s="182">
        <f>ROUND(E111*N111,2)</f>
        <v>0</v>
      </c>
      <c r="P111" s="182">
        <v>0</v>
      </c>
      <c r="Q111" s="182">
        <f>ROUND(E111*P111,2)</f>
        <v>0</v>
      </c>
      <c r="R111" s="184" t="s">
        <v>133</v>
      </c>
      <c r="S111" s="184" t="s">
        <v>134</v>
      </c>
      <c r="T111" s="185" t="s">
        <v>135</v>
      </c>
      <c r="U111" s="160">
        <v>0</v>
      </c>
      <c r="V111" s="160">
        <f>ROUND(E111*U111,2)</f>
        <v>0</v>
      </c>
      <c r="W111" s="160"/>
      <c r="X111" s="160" t="s">
        <v>136</v>
      </c>
      <c r="Y111" s="160" t="s">
        <v>137</v>
      </c>
      <c r="Z111" s="150"/>
      <c r="AA111" s="150"/>
      <c r="AB111" s="150"/>
      <c r="AC111" s="150"/>
      <c r="AD111" s="150"/>
      <c r="AE111" s="150"/>
      <c r="AF111" s="150"/>
      <c r="AG111" s="150" t="s">
        <v>138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5">
      <c r="A112" s="171">
        <v>20</v>
      </c>
      <c r="B112" s="172" t="s">
        <v>255</v>
      </c>
      <c r="C112" s="187" t="s">
        <v>256</v>
      </c>
      <c r="D112" s="173" t="s">
        <v>132</v>
      </c>
      <c r="E112" s="174">
        <v>65.552499999999995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4">
        <v>2.5249999999999999</v>
      </c>
      <c r="O112" s="174">
        <f>ROUND(E112*N112,2)</f>
        <v>165.52</v>
      </c>
      <c r="P112" s="174">
        <v>0</v>
      </c>
      <c r="Q112" s="174">
        <f>ROUND(E112*P112,2)</f>
        <v>0</v>
      </c>
      <c r="R112" s="176" t="s">
        <v>257</v>
      </c>
      <c r="S112" s="176" t="s">
        <v>134</v>
      </c>
      <c r="T112" s="177" t="s">
        <v>135</v>
      </c>
      <c r="U112" s="160">
        <v>1.3029999999999999</v>
      </c>
      <c r="V112" s="160">
        <f>ROUND(E112*U112,2)</f>
        <v>85.41</v>
      </c>
      <c r="W112" s="160"/>
      <c r="X112" s="160" t="s">
        <v>136</v>
      </c>
      <c r="Y112" s="160" t="s">
        <v>137</v>
      </c>
      <c r="Z112" s="150"/>
      <c r="AA112" s="150"/>
      <c r="AB112" s="150"/>
      <c r="AC112" s="150"/>
      <c r="AD112" s="150"/>
      <c r="AE112" s="150"/>
      <c r="AF112" s="150"/>
      <c r="AG112" s="150" t="s">
        <v>138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2" x14ac:dyDescent="0.25">
      <c r="A113" s="157"/>
      <c r="B113" s="158"/>
      <c r="C113" s="250" t="s">
        <v>258</v>
      </c>
      <c r="D113" s="251"/>
      <c r="E113" s="251"/>
      <c r="F113" s="251"/>
      <c r="G113" s="251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60"/>
      <c r="Z113" s="150"/>
      <c r="AA113" s="150"/>
      <c r="AB113" s="150"/>
      <c r="AC113" s="150"/>
      <c r="AD113" s="150"/>
      <c r="AE113" s="150"/>
      <c r="AF113" s="150"/>
      <c r="AG113" s="150" t="s">
        <v>140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2" x14ac:dyDescent="0.25">
      <c r="A114" s="157"/>
      <c r="B114" s="158"/>
      <c r="C114" s="188" t="s">
        <v>259</v>
      </c>
      <c r="D114" s="161"/>
      <c r="E114" s="162">
        <v>16.835000000000001</v>
      </c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60"/>
      <c r="Z114" s="150"/>
      <c r="AA114" s="150"/>
      <c r="AB114" s="150"/>
      <c r="AC114" s="150"/>
      <c r="AD114" s="150"/>
      <c r="AE114" s="150"/>
      <c r="AF114" s="150"/>
      <c r="AG114" s="150" t="s">
        <v>142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3" x14ac:dyDescent="0.25">
      <c r="A115" s="157"/>
      <c r="B115" s="158"/>
      <c r="C115" s="188" t="s">
        <v>260</v>
      </c>
      <c r="D115" s="161"/>
      <c r="E115" s="162">
        <v>4.3224999999999998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50"/>
      <c r="AA115" s="150"/>
      <c r="AB115" s="150"/>
      <c r="AC115" s="150"/>
      <c r="AD115" s="150"/>
      <c r="AE115" s="150"/>
      <c r="AF115" s="150"/>
      <c r="AG115" s="150" t="s">
        <v>142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3" x14ac:dyDescent="0.25">
      <c r="A116" s="157"/>
      <c r="B116" s="158"/>
      <c r="C116" s="188" t="s">
        <v>261</v>
      </c>
      <c r="D116" s="161"/>
      <c r="E116" s="162">
        <v>5.46</v>
      </c>
      <c r="F116" s="160"/>
      <c r="G116" s="160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50"/>
      <c r="AA116" s="150"/>
      <c r="AB116" s="150"/>
      <c r="AC116" s="150"/>
      <c r="AD116" s="150"/>
      <c r="AE116" s="150"/>
      <c r="AF116" s="150"/>
      <c r="AG116" s="150" t="s">
        <v>142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3" x14ac:dyDescent="0.25">
      <c r="A117" s="157"/>
      <c r="B117" s="158"/>
      <c r="C117" s="188" t="s">
        <v>262</v>
      </c>
      <c r="D117" s="161"/>
      <c r="E117" s="162">
        <v>11.31</v>
      </c>
      <c r="F117" s="160"/>
      <c r="G117" s="160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60"/>
      <c r="Z117" s="150"/>
      <c r="AA117" s="150"/>
      <c r="AB117" s="150"/>
      <c r="AC117" s="150"/>
      <c r="AD117" s="150"/>
      <c r="AE117" s="150"/>
      <c r="AF117" s="150"/>
      <c r="AG117" s="150" t="s">
        <v>142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3" x14ac:dyDescent="0.25">
      <c r="A118" s="157"/>
      <c r="B118" s="158"/>
      <c r="C118" s="188" t="s">
        <v>263</v>
      </c>
      <c r="D118" s="161"/>
      <c r="E118" s="162">
        <v>27.625</v>
      </c>
      <c r="F118" s="160"/>
      <c r="G118" s="160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50"/>
      <c r="AA118" s="150"/>
      <c r="AB118" s="150"/>
      <c r="AC118" s="150"/>
      <c r="AD118" s="150"/>
      <c r="AE118" s="150"/>
      <c r="AF118" s="150"/>
      <c r="AG118" s="150" t="s">
        <v>142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x14ac:dyDescent="0.25">
      <c r="A119" s="164" t="s">
        <v>128</v>
      </c>
      <c r="B119" s="165" t="s">
        <v>64</v>
      </c>
      <c r="C119" s="186" t="s">
        <v>65</v>
      </c>
      <c r="D119" s="166"/>
      <c r="E119" s="167"/>
      <c r="F119" s="168"/>
      <c r="G119" s="168">
        <f>SUMIF(AG120:AG131,"&lt;&gt;NOR",G120:G131)</f>
        <v>0</v>
      </c>
      <c r="H119" s="168"/>
      <c r="I119" s="168">
        <f>SUM(I120:I131)</f>
        <v>0</v>
      </c>
      <c r="J119" s="168"/>
      <c r="K119" s="168">
        <f>SUM(K120:K131)</f>
        <v>0</v>
      </c>
      <c r="L119" s="168"/>
      <c r="M119" s="168">
        <f>SUM(M120:M131)</f>
        <v>0</v>
      </c>
      <c r="N119" s="167"/>
      <c r="O119" s="167">
        <f>SUM(O120:O131)</f>
        <v>0</v>
      </c>
      <c r="P119" s="167"/>
      <c r="Q119" s="167">
        <f>SUM(Q120:Q131)</f>
        <v>6.6</v>
      </c>
      <c r="R119" s="168"/>
      <c r="S119" s="168"/>
      <c r="T119" s="169"/>
      <c r="U119" s="163"/>
      <c r="V119" s="163">
        <f>SUM(V120:V131)</f>
        <v>69.22</v>
      </c>
      <c r="W119" s="163"/>
      <c r="X119" s="163"/>
      <c r="Y119" s="163"/>
      <c r="AG119" t="s">
        <v>129</v>
      </c>
    </row>
    <row r="120" spans="1:60" outlineLevel="1" x14ac:dyDescent="0.25">
      <c r="A120" s="171">
        <v>21</v>
      </c>
      <c r="B120" s="172" t="s">
        <v>264</v>
      </c>
      <c r="C120" s="187" t="s">
        <v>265</v>
      </c>
      <c r="D120" s="173" t="s">
        <v>171</v>
      </c>
      <c r="E120" s="174">
        <v>75</v>
      </c>
      <c r="F120" s="175"/>
      <c r="G120" s="176">
        <f>ROUND(E120*F120,2)</f>
        <v>0</v>
      </c>
      <c r="H120" s="175"/>
      <c r="I120" s="176">
        <f>ROUND(E120*H120,2)</f>
        <v>0</v>
      </c>
      <c r="J120" s="175"/>
      <c r="K120" s="176">
        <f>ROUND(E120*J120,2)</f>
        <v>0</v>
      </c>
      <c r="L120" s="176">
        <v>21</v>
      </c>
      <c r="M120" s="176">
        <f>G120*(1+L120/100)</f>
        <v>0</v>
      </c>
      <c r="N120" s="174">
        <v>0</v>
      </c>
      <c r="O120" s="174">
        <f>ROUND(E120*N120,2)</f>
        <v>0</v>
      </c>
      <c r="P120" s="174">
        <v>0</v>
      </c>
      <c r="Q120" s="174">
        <f>ROUND(E120*P120,2)</f>
        <v>0</v>
      </c>
      <c r="R120" s="176" t="s">
        <v>133</v>
      </c>
      <c r="S120" s="176" t="s">
        <v>134</v>
      </c>
      <c r="T120" s="177" t="s">
        <v>135</v>
      </c>
      <c r="U120" s="160">
        <v>0.17199999999999999</v>
      </c>
      <c r="V120" s="160">
        <f>ROUND(E120*U120,2)</f>
        <v>12.9</v>
      </c>
      <c r="W120" s="160"/>
      <c r="X120" s="160" t="s">
        <v>136</v>
      </c>
      <c r="Y120" s="160" t="s">
        <v>137</v>
      </c>
      <c r="Z120" s="150"/>
      <c r="AA120" s="150"/>
      <c r="AB120" s="150"/>
      <c r="AC120" s="150"/>
      <c r="AD120" s="150"/>
      <c r="AE120" s="150"/>
      <c r="AF120" s="150"/>
      <c r="AG120" s="150" t="s">
        <v>138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ht="21" outlineLevel="2" x14ac:dyDescent="0.25">
      <c r="A121" s="157"/>
      <c r="B121" s="158"/>
      <c r="C121" s="250" t="s">
        <v>266</v>
      </c>
      <c r="D121" s="251"/>
      <c r="E121" s="251"/>
      <c r="F121" s="251"/>
      <c r="G121" s="251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60"/>
      <c r="Z121" s="150"/>
      <c r="AA121" s="150"/>
      <c r="AB121" s="150"/>
      <c r="AC121" s="150"/>
      <c r="AD121" s="150"/>
      <c r="AE121" s="150"/>
      <c r="AF121" s="150"/>
      <c r="AG121" s="150" t="s">
        <v>140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78" t="str">
        <f>C121</f>
        <v>s odstraněním kořenů a s případným nutným odklizením křovin a stromů na hromady na vzdálenost do 50 m nebo s naložením na dopravní prostředek, do sklonu terénu 1 : 5,</v>
      </c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5">
      <c r="A122" s="171">
        <v>22</v>
      </c>
      <c r="B122" s="172" t="s">
        <v>267</v>
      </c>
      <c r="C122" s="187" t="s">
        <v>268</v>
      </c>
      <c r="D122" s="173" t="s">
        <v>269</v>
      </c>
      <c r="E122" s="174">
        <v>30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4">
        <v>0</v>
      </c>
      <c r="O122" s="174">
        <f>ROUND(E122*N122,2)</f>
        <v>0</v>
      </c>
      <c r="P122" s="174">
        <v>0.22</v>
      </c>
      <c r="Q122" s="174">
        <f>ROUND(E122*P122,2)</f>
        <v>6.6</v>
      </c>
      <c r="R122" s="176" t="s">
        <v>270</v>
      </c>
      <c r="S122" s="176" t="s">
        <v>134</v>
      </c>
      <c r="T122" s="177" t="s">
        <v>135</v>
      </c>
      <c r="U122" s="160">
        <v>0.14299999999999999</v>
      </c>
      <c r="V122" s="160">
        <f>ROUND(E122*U122,2)</f>
        <v>4.29</v>
      </c>
      <c r="W122" s="160"/>
      <c r="X122" s="160" t="s">
        <v>136</v>
      </c>
      <c r="Y122" s="160" t="s">
        <v>137</v>
      </c>
      <c r="Z122" s="150"/>
      <c r="AA122" s="150"/>
      <c r="AB122" s="150"/>
      <c r="AC122" s="150"/>
      <c r="AD122" s="150"/>
      <c r="AE122" s="150"/>
      <c r="AF122" s="150"/>
      <c r="AG122" s="150" t="s">
        <v>138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2" x14ac:dyDescent="0.25">
      <c r="A123" s="157"/>
      <c r="B123" s="158"/>
      <c r="C123" s="250" t="s">
        <v>271</v>
      </c>
      <c r="D123" s="251"/>
      <c r="E123" s="251"/>
      <c r="F123" s="251"/>
      <c r="G123" s="251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50"/>
      <c r="AA123" s="150"/>
      <c r="AB123" s="150"/>
      <c r="AC123" s="150"/>
      <c r="AD123" s="150"/>
      <c r="AE123" s="150"/>
      <c r="AF123" s="150"/>
      <c r="AG123" s="150" t="s">
        <v>140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78" t="str">
        <f>C123</f>
        <v>s vybouráním lože, s přemístěním hmot na skládku na vzdálenost do 3 m nebo naložením na dopravní prostředek</v>
      </c>
      <c r="BB123" s="150"/>
      <c r="BC123" s="150"/>
      <c r="BD123" s="150"/>
      <c r="BE123" s="150"/>
      <c r="BF123" s="150"/>
      <c r="BG123" s="150"/>
      <c r="BH123" s="150"/>
    </row>
    <row r="124" spans="1:60" outlineLevel="2" x14ac:dyDescent="0.25">
      <c r="A124" s="157"/>
      <c r="B124" s="158"/>
      <c r="C124" s="188" t="s">
        <v>272</v>
      </c>
      <c r="D124" s="161"/>
      <c r="E124" s="162">
        <v>30</v>
      </c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60"/>
      <c r="Z124" s="150"/>
      <c r="AA124" s="150"/>
      <c r="AB124" s="150"/>
      <c r="AC124" s="150"/>
      <c r="AD124" s="150"/>
      <c r="AE124" s="150"/>
      <c r="AF124" s="150"/>
      <c r="AG124" s="150" t="s">
        <v>142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5">
      <c r="A125" s="171">
        <v>23</v>
      </c>
      <c r="B125" s="172" t="s">
        <v>273</v>
      </c>
      <c r="C125" s="187" t="s">
        <v>274</v>
      </c>
      <c r="D125" s="173" t="s">
        <v>275</v>
      </c>
      <c r="E125" s="174">
        <v>60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4">
        <v>0</v>
      </c>
      <c r="O125" s="174">
        <f>ROUND(E125*N125,2)</f>
        <v>0</v>
      </c>
      <c r="P125" s="174">
        <v>0</v>
      </c>
      <c r="Q125" s="174">
        <f>ROUND(E125*P125,2)</f>
        <v>0</v>
      </c>
      <c r="R125" s="176" t="s">
        <v>133</v>
      </c>
      <c r="S125" s="176" t="s">
        <v>134</v>
      </c>
      <c r="T125" s="177" t="s">
        <v>135</v>
      </c>
      <c r="U125" s="160">
        <v>0.20300000000000001</v>
      </c>
      <c r="V125" s="160">
        <f>ROUND(E125*U125,2)</f>
        <v>12.18</v>
      </c>
      <c r="W125" s="160"/>
      <c r="X125" s="160" t="s">
        <v>136</v>
      </c>
      <c r="Y125" s="160" t="s">
        <v>137</v>
      </c>
      <c r="Z125" s="150"/>
      <c r="AA125" s="150"/>
      <c r="AB125" s="150"/>
      <c r="AC125" s="150"/>
      <c r="AD125" s="150"/>
      <c r="AE125" s="150"/>
      <c r="AF125" s="150"/>
      <c r="AG125" s="150" t="s">
        <v>138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2" x14ac:dyDescent="0.25">
      <c r="A126" s="157"/>
      <c r="B126" s="158"/>
      <c r="C126" s="250" t="s">
        <v>276</v>
      </c>
      <c r="D126" s="251"/>
      <c r="E126" s="251"/>
      <c r="F126" s="251"/>
      <c r="G126" s="251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60"/>
      <c r="Z126" s="150"/>
      <c r="AA126" s="150"/>
      <c r="AB126" s="150"/>
      <c r="AC126" s="150"/>
      <c r="AD126" s="150"/>
      <c r="AE126" s="150"/>
      <c r="AF126" s="150"/>
      <c r="AG126" s="150" t="s">
        <v>140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78" t="str">
        <f>C126</f>
        <v>na vzdálenost od hladiny vody v jímce po výšku roviny proložené osou nejvyššího bodu výtlačného potrubí. Včetně odpadní potrubí v délce do 20 m.</v>
      </c>
      <c r="BB126" s="150"/>
      <c r="BC126" s="150"/>
      <c r="BD126" s="150"/>
      <c r="BE126" s="150"/>
      <c r="BF126" s="150"/>
      <c r="BG126" s="150"/>
      <c r="BH126" s="150"/>
    </row>
    <row r="127" spans="1:60" ht="20.399999999999999" outlineLevel="1" x14ac:dyDescent="0.25">
      <c r="A127" s="171">
        <v>24</v>
      </c>
      <c r="B127" s="172" t="s">
        <v>277</v>
      </c>
      <c r="C127" s="187" t="s">
        <v>278</v>
      </c>
      <c r="D127" s="173" t="s">
        <v>279</v>
      </c>
      <c r="E127" s="174">
        <v>15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74">
        <v>0</v>
      </c>
      <c r="O127" s="174">
        <f>ROUND(E127*N127,2)</f>
        <v>0</v>
      </c>
      <c r="P127" s="174">
        <v>0</v>
      </c>
      <c r="Q127" s="174">
        <f>ROUND(E127*P127,2)</f>
        <v>0</v>
      </c>
      <c r="R127" s="176" t="s">
        <v>133</v>
      </c>
      <c r="S127" s="176" t="s">
        <v>134</v>
      </c>
      <c r="T127" s="177" t="s">
        <v>135</v>
      </c>
      <c r="U127" s="160">
        <v>0</v>
      </c>
      <c r="V127" s="160">
        <f>ROUND(E127*U127,2)</f>
        <v>0</v>
      </c>
      <c r="W127" s="160"/>
      <c r="X127" s="160" t="s">
        <v>136</v>
      </c>
      <c r="Y127" s="160" t="s">
        <v>137</v>
      </c>
      <c r="Z127" s="150"/>
      <c r="AA127" s="150"/>
      <c r="AB127" s="150"/>
      <c r="AC127" s="150"/>
      <c r="AD127" s="150"/>
      <c r="AE127" s="150"/>
      <c r="AF127" s="150"/>
      <c r="AG127" s="150" t="s">
        <v>138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ht="21" outlineLevel="2" x14ac:dyDescent="0.25">
      <c r="A128" s="157"/>
      <c r="B128" s="158"/>
      <c r="C128" s="250" t="s">
        <v>280</v>
      </c>
      <c r="D128" s="251"/>
      <c r="E128" s="251"/>
      <c r="F128" s="251"/>
      <c r="G128" s="251"/>
      <c r="H128" s="160"/>
      <c r="I128" s="160"/>
      <c r="J128" s="160"/>
      <c r="K128" s="160"/>
      <c r="L128" s="160"/>
      <c r="M128" s="160"/>
      <c r="N128" s="159"/>
      <c r="O128" s="159"/>
      <c r="P128" s="159"/>
      <c r="Q128" s="159"/>
      <c r="R128" s="160"/>
      <c r="S128" s="160"/>
      <c r="T128" s="160"/>
      <c r="U128" s="160"/>
      <c r="V128" s="160"/>
      <c r="W128" s="160"/>
      <c r="X128" s="160"/>
      <c r="Y128" s="160"/>
      <c r="Z128" s="150"/>
      <c r="AA128" s="150"/>
      <c r="AB128" s="150"/>
      <c r="AC128" s="150"/>
      <c r="AD128" s="150"/>
      <c r="AE128" s="150"/>
      <c r="AF128" s="150"/>
      <c r="AG128" s="150" t="s">
        <v>140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78" t="str">
        <f>C128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28" s="150"/>
      <c r="BC128" s="150"/>
      <c r="BD128" s="150"/>
      <c r="BE128" s="150"/>
      <c r="BF128" s="150"/>
      <c r="BG128" s="150"/>
      <c r="BH128" s="150"/>
    </row>
    <row r="129" spans="1:60" ht="20.399999999999999" outlineLevel="1" x14ac:dyDescent="0.25">
      <c r="A129" s="171">
        <v>25</v>
      </c>
      <c r="B129" s="172" t="s">
        <v>281</v>
      </c>
      <c r="C129" s="187" t="s">
        <v>282</v>
      </c>
      <c r="D129" s="173" t="s">
        <v>269</v>
      </c>
      <c r="E129" s="174">
        <v>30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4">
        <v>0</v>
      </c>
      <c r="O129" s="174">
        <f>ROUND(E129*N129,2)</f>
        <v>0</v>
      </c>
      <c r="P129" s="174">
        <v>0</v>
      </c>
      <c r="Q129" s="174">
        <f>ROUND(E129*P129,2)</f>
        <v>0</v>
      </c>
      <c r="R129" s="176" t="s">
        <v>270</v>
      </c>
      <c r="S129" s="176" t="s">
        <v>134</v>
      </c>
      <c r="T129" s="177" t="s">
        <v>135</v>
      </c>
      <c r="U129" s="160">
        <v>0.09</v>
      </c>
      <c r="V129" s="160">
        <f>ROUND(E129*U129,2)</f>
        <v>2.7</v>
      </c>
      <c r="W129" s="160"/>
      <c r="X129" s="160" t="s">
        <v>136</v>
      </c>
      <c r="Y129" s="160" t="s">
        <v>137</v>
      </c>
      <c r="Z129" s="150"/>
      <c r="AA129" s="150"/>
      <c r="AB129" s="150"/>
      <c r="AC129" s="150"/>
      <c r="AD129" s="150"/>
      <c r="AE129" s="150"/>
      <c r="AF129" s="150"/>
      <c r="AG129" s="150" t="s">
        <v>138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ht="21" outlineLevel="2" x14ac:dyDescent="0.25">
      <c r="A130" s="157"/>
      <c r="B130" s="158"/>
      <c r="C130" s="250" t="s">
        <v>283</v>
      </c>
      <c r="D130" s="251"/>
      <c r="E130" s="251"/>
      <c r="F130" s="251"/>
      <c r="G130" s="251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60"/>
      <c r="Z130" s="150"/>
      <c r="AA130" s="150"/>
      <c r="AB130" s="150"/>
      <c r="AC130" s="150"/>
      <c r="AD130" s="150"/>
      <c r="AE130" s="150"/>
      <c r="AF130" s="150"/>
      <c r="AG130" s="150" t="s">
        <v>140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78" t="str">
        <f>C130</f>
        <v>krajníků, desek nebo panelů od spojovacího materiálu s odklizením a uložením očištěných hmot a spojovacího materiálu na skládku na vzdálenost do 10 m</v>
      </c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5">
      <c r="A131" s="179">
        <v>26</v>
      </c>
      <c r="B131" s="180" t="s">
        <v>284</v>
      </c>
      <c r="C131" s="189" t="s">
        <v>285</v>
      </c>
      <c r="D131" s="181" t="s">
        <v>171</v>
      </c>
      <c r="E131" s="182">
        <v>288</v>
      </c>
      <c r="F131" s="183"/>
      <c r="G131" s="184">
        <f>ROUND(E131*F131,2)</f>
        <v>0</v>
      </c>
      <c r="H131" s="183"/>
      <c r="I131" s="184">
        <f>ROUND(E131*H131,2)</f>
        <v>0</v>
      </c>
      <c r="J131" s="183"/>
      <c r="K131" s="184">
        <f>ROUND(E131*J131,2)</f>
        <v>0</v>
      </c>
      <c r="L131" s="184">
        <v>21</v>
      </c>
      <c r="M131" s="184">
        <f>G131*(1+L131/100)</f>
        <v>0</v>
      </c>
      <c r="N131" s="182">
        <v>0</v>
      </c>
      <c r="O131" s="182">
        <f>ROUND(E131*N131,2)</f>
        <v>0</v>
      </c>
      <c r="P131" s="182">
        <v>0</v>
      </c>
      <c r="Q131" s="182">
        <f>ROUND(E131*P131,2)</f>
        <v>0</v>
      </c>
      <c r="R131" s="184"/>
      <c r="S131" s="184" t="s">
        <v>134</v>
      </c>
      <c r="T131" s="185" t="s">
        <v>135</v>
      </c>
      <c r="U131" s="160">
        <v>0.129</v>
      </c>
      <c r="V131" s="160">
        <f>ROUND(E131*U131,2)</f>
        <v>37.15</v>
      </c>
      <c r="W131" s="160"/>
      <c r="X131" s="160" t="s">
        <v>136</v>
      </c>
      <c r="Y131" s="160" t="s">
        <v>137</v>
      </c>
      <c r="Z131" s="150"/>
      <c r="AA131" s="150"/>
      <c r="AB131" s="150"/>
      <c r="AC131" s="150"/>
      <c r="AD131" s="150"/>
      <c r="AE131" s="150"/>
      <c r="AF131" s="150"/>
      <c r="AG131" s="150" t="s">
        <v>138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x14ac:dyDescent="0.25">
      <c r="A132" s="164" t="s">
        <v>128</v>
      </c>
      <c r="B132" s="165" t="s">
        <v>66</v>
      </c>
      <c r="C132" s="186" t="s">
        <v>67</v>
      </c>
      <c r="D132" s="166"/>
      <c r="E132" s="167"/>
      <c r="F132" s="168"/>
      <c r="G132" s="168">
        <f>SUMIF(AG133:AG146,"&lt;&gt;NOR",G133:G146)</f>
        <v>0</v>
      </c>
      <c r="H132" s="168"/>
      <c r="I132" s="168">
        <f>SUM(I133:I146)</f>
        <v>0</v>
      </c>
      <c r="J132" s="168"/>
      <c r="K132" s="168">
        <f>SUM(K133:K146)</f>
        <v>0</v>
      </c>
      <c r="L132" s="168"/>
      <c r="M132" s="168">
        <f>SUM(M133:M146)</f>
        <v>0</v>
      </c>
      <c r="N132" s="167"/>
      <c r="O132" s="167">
        <f>SUM(O133:O146)</f>
        <v>0.36</v>
      </c>
      <c r="P132" s="167"/>
      <c r="Q132" s="167">
        <f>SUM(Q133:Q146)</f>
        <v>0</v>
      </c>
      <c r="R132" s="168"/>
      <c r="S132" s="168"/>
      <c r="T132" s="169"/>
      <c r="U132" s="163"/>
      <c r="V132" s="163">
        <f>SUM(V133:V146)</f>
        <v>471.42999999999995</v>
      </c>
      <c r="W132" s="163"/>
      <c r="X132" s="163"/>
      <c r="Y132" s="163"/>
      <c r="AG132" t="s">
        <v>129</v>
      </c>
    </row>
    <row r="133" spans="1:60" outlineLevel="1" x14ac:dyDescent="0.25">
      <c r="A133" s="171">
        <v>27</v>
      </c>
      <c r="B133" s="172" t="s">
        <v>286</v>
      </c>
      <c r="C133" s="187" t="s">
        <v>287</v>
      </c>
      <c r="D133" s="173" t="s">
        <v>132</v>
      </c>
      <c r="E133" s="174">
        <v>48</v>
      </c>
      <c r="F133" s="175"/>
      <c r="G133" s="176">
        <f>ROUND(E133*F133,2)</f>
        <v>0</v>
      </c>
      <c r="H133" s="175"/>
      <c r="I133" s="176">
        <f>ROUND(E133*H133,2)</f>
        <v>0</v>
      </c>
      <c r="J133" s="175"/>
      <c r="K133" s="176">
        <f>ROUND(E133*J133,2)</f>
        <v>0</v>
      </c>
      <c r="L133" s="176">
        <v>21</v>
      </c>
      <c r="M133" s="176">
        <f>G133*(1+L133/100)</f>
        <v>0</v>
      </c>
      <c r="N133" s="174">
        <v>0</v>
      </c>
      <c r="O133" s="174">
        <f>ROUND(E133*N133,2)</f>
        <v>0</v>
      </c>
      <c r="P133" s="174">
        <v>0</v>
      </c>
      <c r="Q133" s="174">
        <f>ROUND(E133*P133,2)</f>
        <v>0</v>
      </c>
      <c r="R133" s="176" t="s">
        <v>133</v>
      </c>
      <c r="S133" s="176" t="s">
        <v>134</v>
      </c>
      <c r="T133" s="177" t="s">
        <v>135</v>
      </c>
      <c r="U133" s="160">
        <v>4.6550000000000002</v>
      </c>
      <c r="V133" s="160">
        <f>ROUND(E133*U133,2)</f>
        <v>223.44</v>
      </c>
      <c r="W133" s="160"/>
      <c r="X133" s="160" t="s">
        <v>136</v>
      </c>
      <c r="Y133" s="160" t="s">
        <v>137</v>
      </c>
      <c r="Z133" s="150"/>
      <c r="AA133" s="150"/>
      <c r="AB133" s="150"/>
      <c r="AC133" s="150"/>
      <c r="AD133" s="150"/>
      <c r="AE133" s="150"/>
      <c r="AF133" s="150"/>
      <c r="AG133" s="150" t="s">
        <v>138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2" x14ac:dyDescent="0.25">
      <c r="A134" s="157"/>
      <c r="B134" s="158"/>
      <c r="C134" s="250" t="s">
        <v>288</v>
      </c>
      <c r="D134" s="251"/>
      <c r="E134" s="251"/>
      <c r="F134" s="251"/>
      <c r="G134" s="251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60"/>
      <c r="Z134" s="150"/>
      <c r="AA134" s="150"/>
      <c r="AB134" s="150"/>
      <c r="AC134" s="150"/>
      <c r="AD134" s="150"/>
      <c r="AE134" s="150"/>
      <c r="AF134" s="150"/>
      <c r="AG134" s="150" t="s">
        <v>140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2" x14ac:dyDescent="0.25">
      <c r="A135" s="157"/>
      <c r="B135" s="158"/>
      <c r="C135" s="188" t="s">
        <v>289</v>
      </c>
      <c r="D135" s="161"/>
      <c r="E135" s="162">
        <v>48</v>
      </c>
      <c r="F135" s="160"/>
      <c r="G135" s="160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60"/>
      <c r="Z135" s="150"/>
      <c r="AA135" s="150"/>
      <c r="AB135" s="150"/>
      <c r="AC135" s="150"/>
      <c r="AD135" s="150"/>
      <c r="AE135" s="150"/>
      <c r="AF135" s="150"/>
      <c r="AG135" s="150" t="s">
        <v>142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5">
      <c r="A136" s="171">
        <v>28</v>
      </c>
      <c r="B136" s="172" t="s">
        <v>290</v>
      </c>
      <c r="C136" s="187" t="s">
        <v>291</v>
      </c>
      <c r="D136" s="173" t="s">
        <v>269</v>
      </c>
      <c r="E136" s="174">
        <v>10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4">
        <v>7.26E-3</v>
      </c>
      <c r="O136" s="174">
        <f>ROUND(E136*N136,2)</f>
        <v>7.0000000000000007E-2</v>
      </c>
      <c r="P136" s="174">
        <v>0</v>
      </c>
      <c r="Q136" s="174">
        <f>ROUND(E136*P136,2)</f>
        <v>0</v>
      </c>
      <c r="R136" s="176" t="s">
        <v>133</v>
      </c>
      <c r="S136" s="176" t="s">
        <v>134</v>
      </c>
      <c r="T136" s="177" t="s">
        <v>135</v>
      </c>
      <c r="U136" s="160">
        <v>2.633</v>
      </c>
      <c r="V136" s="160">
        <f>ROUND(E136*U136,2)</f>
        <v>26.33</v>
      </c>
      <c r="W136" s="160"/>
      <c r="X136" s="160" t="s">
        <v>136</v>
      </c>
      <c r="Y136" s="160" t="s">
        <v>137</v>
      </c>
      <c r="Z136" s="150"/>
      <c r="AA136" s="150"/>
      <c r="AB136" s="150"/>
      <c r="AC136" s="150"/>
      <c r="AD136" s="150"/>
      <c r="AE136" s="150"/>
      <c r="AF136" s="150"/>
      <c r="AG136" s="150" t="s">
        <v>138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ht="51.6" outlineLevel="2" x14ac:dyDescent="0.25">
      <c r="A137" s="157"/>
      <c r="B137" s="158"/>
      <c r="C137" s="250" t="s">
        <v>292</v>
      </c>
      <c r="D137" s="251"/>
      <c r="E137" s="251"/>
      <c r="F137" s="251"/>
      <c r="G137" s="251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60"/>
      <c r="Z137" s="150"/>
      <c r="AA137" s="150"/>
      <c r="AB137" s="150"/>
      <c r="AC137" s="150"/>
      <c r="AD137" s="150"/>
      <c r="AE137" s="150"/>
      <c r="AF137" s="150"/>
      <c r="AG137" s="150" t="s">
        <v>140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78" t="str">
        <f>C137</f>
        <v>s výjimkou tekoucího písku a hornin kašovité konzistence v hloubce do 6 m a v délce do 35 m, s případným vodorovným a svislým přemístění výkopku z protlačovaného potrubí a montážní jámy na přilehlé území. Zřízení a odstranění podlahy a podpěrné konstrukce pro protlačovací zařízení, spojování protlačovaných trub, úpravu čela potrubí pro protlačení, případné vodorovné a svislé přemístění výkopku z protlačovaného potrubí a montážní jámy na přilehlé území. Včetně případného opakování protlačení v případě, že se v zemině vyskytnou překážky, pro které je nutno protlačení uskutečnit v jiném místě avšak při stejné pozici protlačovacího zařízení.</v>
      </c>
      <c r="BB137" s="150"/>
      <c r="BC137" s="150"/>
      <c r="BD137" s="150"/>
      <c r="BE137" s="150"/>
      <c r="BF137" s="150"/>
      <c r="BG137" s="150"/>
      <c r="BH137" s="150"/>
    </row>
    <row r="138" spans="1:60" outlineLevel="2" x14ac:dyDescent="0.25">
      <c r="A138" s="157"/>
      <c r="B138" s="158"/>
      <c r="C138" s="188" t="s">
        <v>293</v>
      </c>
      <c r="D138" s="161"/>
      <c r="E138" s="162">
        <v>10</v>
      </c>
      <c r="F138" s="160"/>
      <c r="G138" s="160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60"/>
      <c r="Z138" s="150"/>
      <c r="AA138" s="150"/>
      <c r="AB138" s="150"/>
      <c r="AC138" s="150"/>
      <c r="AD138" s="150"/>
      <c r="AE138" s="150"/>
      <c r="AF138" s="150"/>
      <c r="AG138" s="150" t="s">
        <v>142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5">
      <c r="A139" s="171">
        <v>29</v>
      </c>
      <c r="B139" s="172" t="s">
        <v>294</v>
      </c>
      <c r="C139" s="187" t="s">
        <v>295</v>
      </c>
      <c r="D139" s="173" t="s">
        <v>132</v>
      </c>
      <c r="E139" s="174">
        <v>48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4">
        <v>0</v>
      </c>
      <c r="O139" s="174">
        <f>ROUND(E139*N139,2)</f>
        <v>0</v>
      </c>
      <c r="P139" s="174">
        <v>0</v>
      </c>
      <c r="Q139" s="174">
        <f>ROUND(E139*P139,2)</f>
        <v>0</v>
      </c>
      <c r="R139" s="176" t="s">
        <v>133</v>
      </c>
      <c r="S139" s="176" t="s">
        <v>134</v>
      </c>
      <c r="T139" s="177" t="s">
        <v>135</v>
      </c>
      <c r="U139" s="160">
        <v>3.81</v>
      </c>
      <c r="V139" s="160">
        <f>ROUND(E139*U139,2)</f>
        <v>182.88</v>
      </c>
      <c r="W139" s="160"/>
      <c r="X139" s="160" t="s">
        <v>136</v>
      </c>
      <c r="Y139" s="160" t="s">
        <v>137</v>
      </c>
      <c r="Z139" s="150"/>
      <c r="AA139" s="150"/>
      <c r="AB139" s="150"/>
      <c r="AC139" s="150"/>
      <c r="AD139" s="150"/>
      <c r="AE139" s="150"/>
      <c r="AF139" s="150"/>
      <c r="AG139" s="150" t="s">
        <v>138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2" x14ac:dyDescent="0.25">
      <c r="A140" s="157"/>
      <c r="B140" s="158"/>
      <c r="C140" s="250" t="s">
        <v>296</v>
      </c>
      <c r="D140" s="251"/>
      <c r="E140" s="251"/>
      <c r="F140" s="251"/>
      <c r="G140" s="251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60"/>
      <c r="Z140" s="150"/>
      <c r="AA140" s="150"/>
      <c r="AB140" s="150"/>
      <c r="AC140" s="150"/>
      <c r="AD140" s="150"/>
      <c r="AE140" s="150"/>
      <c r="AF140" s="150"/>
      <c r="AG140" s="150" t="s">
        <v>140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78" t="str">
        <f>C140</f>
        <v xml:space="preserve"> bez naložení, avšak s vyprázdněním nádoby na hromady nebo do dopravního prostředku, na každých třeba i započatých 3 m výšky,</v>
      </c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5">
      <c r="A141" s="171">
        <v>30</v>
      </c>
      <c r="B141" s="172" t="s">
        <v>222</v>
      </c>
      <c r="C141" s="187" t="s">
        <v>223</v>
      </c>
      <c r="D141" s="173" t="s">
        <v>132</v>
      </c>
      <c r="E141" s="174">
        <v>48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4">
        <v>0</v>
      </c>
      <c r="O141" s="174">
        <f>ROUND(E141*N141,2)</f>
        <v>0</v>
      </c>
      <c r="P141" s="174">
        <v>0</v>
      </c>
      <c r="Q141" s="174">
        <f>ROUND(E141*P141,2)</f>
        <v>0</v>
      </c>
      <c r="R141" s="176" t="s">
        <v>133</v>
      </c>
      <c r="S141" s="176" t="s">
        <v>134</v>
      </c>
      <c r="T141" s="177" t="s">
        <v>135</v>
      </c>
      <c r="U141" s="160">
        <v>0.80800000000000005</v>
      </c>
      <c r="V141" s="160">
        <f>ROUND(E141*U141,2)</f>
        <v>38.78</v>
      </c>
      <c r="W141" s="160"/>
      <c r="X141" s="160" t="s">
        <v>136</v>
      </c>
      <c r="Y141" s="160" t="s">
        <v>137</v>
      </c>
      <c r="Z141" s="150"/>
      <c r="AA141" s="150"/>
      <c r="AB141" s="150"/>
      <c r="AC141" s="150"/>
      <c r="AD141" s="150"/>
      <c r="AE141" s="150"/>
      <c r="AF141" s="150"/>
      <c r="AG141" s="150" t="s">
        <v>138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2" x14ac:dyDescent="0.25">
      <c r="A142" s="157"/>
      <c r="B142" s="158"/>
      <c r="C142" s="250" t="s">
        <v>224</v>
      </c>
      <c r="D142" s="251"/>
      <c r="E142" s="251"/>
      <c r="F142" s="251"/>
      <c r="G142" s="251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60"/>
      <c r="Z142" s="150"/>
      <c r="AA142" s="150"/>
      <c r="AB142" s="150"/>
      <c r="AC142" s="150"/>
      <c r="AD142" s="150"/>
      <c r="AE142" s="150"/>
      <c r="AF142" s="150"/>
      <c r="AG142" s="150" t="s">
        <v>140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2" x14ac:dyDescent="0.25">
      <c r="A143" s="157"/>
      <c r="B143" s="158"/>
      <c r="C143" s="259" t="s">
        <v>225</v>
      </c>
      <c r="D143" s="260"/>
      <c r="E143" s="260"/>
      <c r="F143" s="260"/>
      <c r="G143" s="260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60"/>
      <c r="Z143" s="150"/>
      <c r="AA143" s="150"/>
      <c r="AB143" s="150"/>
      <c r="AC143" s="150"/>
      <c r="AD143" s="150"/>
      <c r="AE143" s="150"/>
      <c r="AF143" s="150"/>
      <c r="AG143" s="150" t="s">
        <v>226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ht="20.399999999999999" outlineLevel="1" x14ac:dyDescent="0.25">
      <c r="A144" s="171">
        <v>31</v>
      </c>
      <c r="B144" s="172" t="s">
        <v>297</v>
      </c>
      <c r="C144" s="187" t="s">
        <v>298</v>
      </c>
      <c r="D144" s="173" t="s">
        <v>269</v>
      </c>
      <c r="E144" s="174">
        <v>11.5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4">
        <v>2.512E-2</v>
      </c>
      <c r="O144" s="174">
        <f>ROUND(E144*N144,2)</f>
        <v>0.28999999999999998</v>
      </c>
      <c r="P144" s="174">
        <v>0</v>
      </c>
      <c r="Q144" s="174">
        <f>ROUND(E144*P144,2)</f>
        <v>0</v>
      </c>
      <c r="R144" s="176" t="s">
        <v>299</v>
      </c>
      <c r="S144" s="176" t="s">
        <v>134</v>
      </c>
      <c r="T144" s="177" t="s">
        <v>135</v>
      </c>
      <c r="U144" s="160">
        <v>0</v>
      </c>
      <c r="V144" s="160">
        <f>ROUND(E144*U144,2)</f>
        <v>0</v>
      </c>
      <c r="W144" s="160"/>
      <c r="X144" s="160" t="s">
        <v>300</v>
      </c>
      <c r="Y144" s="160" t="s">
        <v>137</v>
      </c>
      <c r="Z144" s="150"/>
      <c r="AA144" s="150"/>
      <c r="AB144" s="150"/>
      <c r="AC144" s="150"/>
      <c r="AD144" s="150"/>
      <c r="AE144" s="150"/>
      <c r="AF144" s="150"/>
      <c r="AG144" s="150" t="s">
        <v>301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2" x14ac:dyDescent="0.25">
      <c r="A145" s="157"/>
      <c r="B145" s="158"/>
      <c r="C145" s="188" t="s">
        <v>302</v>
      </c>
      <c r="D145" s="161"/>
      <c r="E145" s="162"/>
      <c r="F145" s="160"/>
      <c r="G145" s="160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60"/>
      <c r="Z145" s="150"/>
      <c r="AA145" s="150"/>
      <c r="AB145" s="150"/>
      <c r="AC145" s="150"/>
      <c r="AD145" s="150"/>
      <c r="AE145" s="150"/>
      <c r="AF145" s="150"/>
      <c r="AG145" s="150" t="s">
        <v>142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3" x14ac:dyDescent="0.25">
      <c r="A146" s="157"/>
      <c r="B146" s="158"/>
      <c r="C146" s="188" t="s">
        <v>303</v>
      </c>
      <c r="D146" s="161"/>
      <c r="E146" s="162">
        <v>11.5</v>
      </c>
      <c r="F146" s="160"/>
      <c r="G146" s="160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60"/>
      <c r="Z146" s="150"/>
      <c r="AA146" s="150"/>
      <c r="AB146" s="150"/>
      <c r="AC146" s="150"/>
      <c r="AD146" s="150"/>
      <c r="AE146" s="150"/>
      <c r="AF146" s="150"/>
      <c r="AG146" s="150" t="s">
        <v>142</v>
      </c>
      <c r="AH146" s="150">
        <v>5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x14ac:dyDescent="0.25">
      <c r="A147" s="164" t="s">
        <v>128</v>
      </c>
      <c r="B147" s="165" t="s">
        <v>68</v>
      </c>
      <c r="C147" s="186" t="s">
        <v>69</v>
      </c>
      <c r="D147" s="166"/>
      <c r="E147" s="167"/>
      <c r="F147" s="168"/>
      <c r="G147" s="168">
        <f>SUMIF(AG148:AG167,"&lt;&gt;NOR",G148:G167)</f>
        <v>0</v>
      </c>
      <c r="H147" s="168"/>
      <c r="I147" s="168">
        <f>SUM(I148:I167)</f>
        <v>0</v>
      </c>
      <c r="J147" s="168"/>
      <c r="K147" s="168">
        <f>SUM(K148:K167)</f>
        <v>0</v>
      </c>
      <c r="L147" s="168"/>
      <c r="M147" s="168">
        <f>SUM(M148:M167)</f>
        <v>0</v>
      </c>
      <c r="N147" s="167"/>
      <c r="O147" s="167">
        <f>SUM(O148:O167)</f>
        <v>205.49</v>
      </c>
      <c r="P147" s="167"/>
      <c r="Q147" s="167">
        <f>SUM(Q148:Q167)</f>
        <v>0</v>
      </c>
      <c r="R147" s="168"/>
      <c r="S147" s="168"/>
      <c r="T147" s="169"/>
      <c r="U147" s="163"/>
      <c r="V147" s="163">
        <f>SUM(V148:V167)</f>
        <v>153.22999999999999</v>
      </c>
      <c r="W147" s="163"/>
      <c r="X147" s="163"/>
      <c r="Y147" s="163"/>
      <c r="AG147" t="s">
        <v>129</v>
      </c>
    </row>
    <row r="148" spans="1:60" outlineLevel="1" x14ac:dyDescent="0.25">
      <c r="A148" s="171">
        <v>32</v>
      </c>
      <c r="B148" s="172" t="s">
        <v>304</v>
      </c>
      <c r="C148" s="187" t="s">
        <v>305</v>
      </c>
      <c r="D148" s="173" t="s">
        <v>132</v>
      </c>
      <c r="E148" s="174">
        <v>22.425000000000001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21</v>
      </c>
      <c r="M148" s="176">
        <f>G148*(1+L148/100)</f>
        <v>0</v>
      </c>
      <c r="N148" s="174">
        <v>1.7034</v>
      </c>
      <c r="O148" s="174">
        <f>ROUND(E148*N148,2)</f>
        <v>38.200000000000003</v>
      </c>
      <c r="P148" s="174">
        <v>0</v>
      </c>
      <c r="Q148" s="174">
        <f>ROUND(E148*P148,2)</f>
        <v>0</v>
      </c>
      <c r="R148" s="176" t="s">
        <v>257</v>
      </c>
      <c r="S148" s="176" t="s">
        <v>134</v>
      </c>
      <c r="T148" s="177" t="s">
        <v>135</v>
      </c>
      <c r="U148" s="160">
        <v>1.3029999999999999</v>
      </c>
      <c r="V148" s="160">
        <f>ROUND(E148*U148,2)</f>
        <v>29.22</v>
      </c>
      <c r="W148" s="160"/>
      <c r="X148" s="160" t="s">
        <v>136</v>
      </c>
      <c r="Y148" s="160" t="s">
        <v>137</v>
      </c>
      <c r="Z148" s="150"/>
      <c r="AA148" s="150"/>
      <c r="AB148" s="150"/>
      <c r="AC148" s="150"/>
      <c r="AD148" s="150"/>
      <c r="AE148" s="150"/>
      <c r="AF148" s="150"/>
      <c r="AG148" s="150" t="s">
        <v>138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2" x14ac:dyDescent="0.25">
      <c r="A149" s="157"/>
      <c r="B149" s="158"/>
      <c r="C149" s="250" t="s">
        <v>306</v>
      </c>
      <c r="D149" s="251"/>
      <c r="E149" s="251"/>
      <c r="F149" s="251"/>
      <c r="G149" s="251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60"/>
      <c r="Z149" s="150"/>
      <c r="AA149" s="150"/>
      <c r="AB149" s="150"/>
      <c r="AC149" s="150"/>
      <c r="AD149" s="150"/>
      <c r="AE149" s="150"/>
      <c r="AF149" s="150"/>
      <c r="AG149" s="150" t="s">
        <v>140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2" x14ac:dyDescent="0.25">
      <c r="A150" s="157"/>
      <c r="B150" s="158"/>
      <c r="C150" s="188" t="s">
        <v>227</v>
      </c>
      <c r="D150" s="161"/>
      <c r="E150" s="162"/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60"/>
      <c r="Z150" s="150"/>
      <c r="AA150" s="150"/>
      <c r="AB150" s="150"/>
      <c r="AC150" s="150"/>
      <c r="AD150" s="150"/>
      <c r="AE150" s="150"/>
      <c r="AF150" s="150"/>
      <c r="AG150" s="150" t="s">
        <v>142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3" x14ac:dyDescent="0.25">
      <c r="A151" s="157"/>
      <c r="B151" s="158"/>
      <c r="C151" s="188" t="s">
        <v>307</v>
      </c>
      <c r="D151" s="161"/>
      <c r="E151" s="162">
        <v>4.8099999999999996</v>
      </c>
      <c r="F151" s="160"/>
      <c r="G151" s="160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60"/>
      <c r="Z151" s="150"/>
      <c r="AA151" s="150"/>
      <c r="AB151" s="150"/>
      <c r="AC151" s="150"/>
      <c r="AD151" s="150"/>
      <c r="AE151" s="150"/>
      <c r="AF151" s="150"/>
      <c r="AG151" s="150" t="s">
        <v>142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3" x14ac:dyDescent="0.25">
      <c r="A152" s="157"/>
      <c r="B152" s="158"/>
      <c r="C152" s="188" t="s">
        <v>308</v>
      </c>
      <c r="D152" s="161"/>
      <c r="E152" s="162">
        <v>1.2350000000000001</v>
      </c>
      <c r="F152" s="160"/>
      <c r="G152" s="160"/>
      <c r="H152" s="160"/>
      <c r="I152" s="160"/>
      <c r="J152" s="160"/>
      <c r="K152" s="160"/>
      <c r="L152" s="160"/>
      <c r="M152" s="160"/>
      <c r="N152" s="159"/>
      <c r="O152" s="159"/>
      <c r="P152" s="159"/>
      <c r="Q152" s="159"/>
      <c r="R152" s="160"/>
      <c r="S152" s="160"/>
      <c r="T152" s="160"/>
      <c r="U152" s="160"/>
      <c r="V152" s="160"/>
      <c r="W152" s="160"/>
      <c r="X152" s="160"/>
      <c r="Y152" s="160"/>
      <c r="Z152" s="150"/>
      <c r="AA152" s="150"/>
      <c r="AB152" s="150"/>
      <c r="AC152" s="150"/>
      <c r="AD152" s="150"/>
      <c r="AE152" s="150"/>
      <c r="AF152" s="150"/>
      <c r="AG152" s="150" t="s">
        <v>142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3" x14ac:dyDescent="0.25">
      <c r="A153" s="157"/>
      <c r="B153" s="158"/>
      <c r="C153" s="188" t="s">
        <v>309</v>
      </c>
      <c r="D153" s="161"/>
      <c r="E153" s="162">
        <v>1.56</v>
      </c>
      <c r="F153" s="160"/>
      <c r="G153" s="160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60"/>
      <c r="Z153" s="150"/>
      <c r="AA153" s="150"/>
      <c r="AB153" s="150"/>
      <c r="AC153" s="150"/>
      <c r="AD153" s="150"/>
      <c r="AE153" s="150"/>
      <c r="AF153" s="150"/>
      <c r="AG153" s="150" t="s">
        <v>142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3" x14ac:dyDescent="0.25">
      <c r="A154" s="157"/>
      <c r="B154" s="158"/>
      <c r="C154" s="188" t="s">
        <v>310</v>
      </c>
      <c r="D154" s="161"/>
      <c r="E154" s="162">
        <v>14.82</v>
      </c>
      <c r="F154" s="160"/>
      <c r="G154" s="160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60"/>
      <c r="Z154" s="150"/>
      <c r="AA154" s="150"/>
      <c r="AB154" s="150"/>
      <c r="AC154" s="150"/>
      <c r="AD154" s="150"/>
      <c r="AE154" s="150"/>
      <c r="AF154" s="150"/>
      <c r="AG154" s="150" t="s">
        <v>142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5">
      <c r="A155" s="171">
        <v>33</v>
      </c>
      <c r="B155" s="172" t="s">
        <v>311</v>
      </c>
      <c r="C155" s="187" t="s">
        <v>312</v>
      </c>
      <c r="D155" s="173" t="s">
        <v>132</v>
      </c>
      <c r="E155" s="174">
        <v>45.142499999999998</v>
      </c>
      <c r="F155" s="175"/>
      <c r="G155" s="176">
        <f>ROUND(E155*F155,2)</f>
        <v>0</v>
      </c>
      <c r="H155" s="175"/>
      <c r="I155" s="176">
        <f>ROUND(E155*H155,2)</f>
        <v>0</v>
      </c>
      <c r="J155" s="175"/>
      <c r="K155" s="176">
        <f>ROUND(E155*J155,2)</f>
        <v>0</v>
      </c>
      <c r="L155" s="176">
        <v>21</v>
      </c>
      <c r="M155" s="176">
        <f>G155*(1+L155/100)</f>
        <v>0</v>
      </c>
      <c r="N155" s="174">
        <v>1.8907700000000001</v>
      </c>
      <c r="O155" s="174">
        <f>ROUND(E155*N155,2)</f>
        <v>85.35</v>
      </c>
      <c r="P155" s="174">
        <v>0</v>
      </c>
      <c r="Q155" s="174">
        <f>ROUND(E155*P155,2)</f>
        <v>0</v>
      </c>
      <c r="R155" s="176" t="s">
        <v>257</v>
      </c>
      <c r="S155" s="176" t="s">
        <v>134</v>
      </c>
      <c r="T155" s="177" t="s">
        <v>135</v>
      </c>
      <c r="U155" s="160">
        <v>1.6950000000000001</v>
      </c>
      <c r="V155" s="160">
        <f>ROUND(E155*U155,2)</f>
        <v>76.52</v>
      </c>
      <c r="W155" s="160"/>
      <c r="X155" s="160" t="s">
        <v>136</v>
      </c>
      <c r="Y155" s="160" t="s">
        <v>137</v>
      </c>
      <c r="Z155" s="150"/>
      <c r="AA155" s="150"/>
      <c r="AB155" s="150"/>
      <c r="AC155" s="150"/>
      <c r="AD155" s="150"/>
      <c r="AE155" s="150"/>
      <c r="AF155" s="150"/>
      <c r="AG155" s="150" t="s">
        <v>138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2" x14ac:dyDescent="0.25">
      <c r="A156" s="157"/>
      <c r="B156" s="158"/>
      <c r="C156" s="250" t="s">
        <v>306</v>
      </c>
      <c r="D156" s="251"/>
      <c r="E156" s="251"/>
      <c r="F156" s="251"/>
      <c r="G156" s="251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60"/>
      <c r="Z156" s="150"/>
      <c r="AA156" s="150"/>
      <c r="AB156" s="150"/>
      <c r="AC156" s="150"/>
      <c r="AD156" s="150"/>
      <c r="AE156" s="150"/>
      <c r="AF156" s="150"/>
      <c r="AG156" s="150" t="s">
        <v>140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2" x14ac:dyDescent="0.25">
      <c r="A157" s="157"/>
      <c r="B157" s="158"/>
      <c r="C157" s="188" t="s">
        <v>233</v>
      </c>
      <c r="D157" s="161"/>
      <c r="E157" s="162"/>
      <c r="F157" s="160"/>
      <c r="G157" s="160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60"/>
      <c r="Z157" s="150"/>
      <c r="AA157" s="150"/>
      <c r="AB157" s="150"/>
      <c r="AC157" s="150"/>
      <c r="AD157" s="150"/>
      <c r="AE157" s="150"/>
      <c r="AF157" s="150"/>
      <c r="AG157" s="150" t="s">
        <v>142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3" x14ac:dyDescent="0.25">
      <c r="A158" s="157"/>
      <c r="B158" s="158"/>
      <c r="C158" s="188" t="s">
        <v>313</v>
      </c>
      <c r="D158" s="161"/>
      <c r="E158" s="162">
        <v>3.7050000000000001</v>
      </c>
      <c r="F158" s="160"/>
      <c r="G158" s="160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60"/>
      <c r="Z158" s="150"/>
      <c r="AA158" s="150"/>
      <c r="AB158" s="150"/>
      <c r="AC158" s="150"/>
      <c r="AD158" s="150"/>
      <c r="AE158" s="150"/>
      <c r="AF158" s="150"/>
      <c r="AG158" s="150" t="s">
        <v>142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3" x14ac:dyDescent="0.25">
      <c r="A159" s="157"/>
      <c r="B159" s="158"/>
      <c r="C159" s="188" t="s">
        <v>314</v>
      </c>
      <c r="D159" s="161"/>
      <c r="E159" s="162">
        <v>4.875</v>
      </c>
      <c r="F159" s="160"/>
      <c r="G159" s="160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60"/>
      <c r="Z159" s="150"/>
      <c r="AA159" s="150"/>
      <c r="AB159" s="150"/>
      <c r="AC159" s="150"/>
      <c r="AD159" s="150"/>
      <c r="AE159" s="150"/>
      <c r="AF159" s="150"/>
      <c r="AG159" s="150" t="s">
        <v>142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3" x14ac:dyDescent="0.25">
      <c r="A160" s="157"/>
      <c r="B160" s="158"/>
      <c r="C160" s="188" t="s">
        <v>315</v>
      </c>
      <c r="D160" s="161"/>
      <c r="E160" s="162">
        <v>2.2425000000000002</v>
      </c>
      <c r="F160" s="160"/>
      <c r="G160" s="160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60"/>
      <c r="Z160" s="150"/>
      <c r="AA160" s="150"/>
      <c r="AB160" s="150"/>
      <c r="AC160" s="150"/>
      <c r="AD160" s="150"/>
      <c r="AE160" s="150"/>
      <c r="AF160" s="150"/>
      <c r="AG160" s="150" t="s">
        <v>142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3" x14ac:dyDescent="0.25">
      <c r="A161" s="157"/>
      <c r="B161" s="158"/>
      <c r="C161" s="188" t="s">
        <v>316</v>
      </c>
      <c r="D161" s="161"/>
      <c r="E161" s="162">
        <v>34.32</v>
      </c>
      <c r="F161" s="160"/>
      <c r="G161" s="160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60"/>
      <c r="Z161" s="150"/>
      <c r="AA161" s="150"/>
      <c r="AB161" s="150"/>
      <c r="AC161" s="150"/>
      <c r="AD161" s="150"/>
      <c r="AE161" s="150"/>
      <c r="AF161" s="150"/>
      <c r="AG161" s="150" t="s">
        <v>142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ht="20.399999999999999" outlineLevel="1" x14ac:dyDescent="0.25">
      <c r="A162" s="171">
        <v>34</v>
      </c>
      <c r="B162" s="172" t="s">
        <v>317</v>
      </c>
      <c r="C162" s="187" t="s">
        <v>318</v>
      </c>
      <c r="D162" s="173" t="s">
        <v>132</v>
      </c>
      <c r="E162" s="174">
        <v>32.774999999999999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4">
        <v>2.5</v>
      </c>
      <c r="O162" s="174">
        <f>ROUND(E162*N162,2)</f>
        <v>81.94</v>
      </c>
      <c r="P162" s="174">
        <v>0</v>
      </c>
      <c r="Q162" s="174">
        <f>ROUND(E162*P162,2)</f>
        <v>0</v>
      </c>
      <c r="R162" s="176" t="s">
        <v>257</v>
      </c>
      <c r="S162" s="176" t="s">
        <v>134</v>
      </c>
      <c r="T162" s="177" t="s">
        <v>135</v>
      </c>
      <c r="U162" s="160">
        <v>1.4490000000000001</v>
      </c>
      <c r="V162" s="160">
        <f>ROUND(E162*U162,2)</f>
        <v>47.49</v>
      </c>
      <c r="W162" s="160"/>
      <c r="X162" s="160" t="s">
        <v>136</v>
      </c>
      <c r="Y162" s="160" t="s">
        <v>137</v>
      </c>
      <c r="Z162" s="150"/>
      <c r="AA162" s="150"/>
      <c r="AB162" s="150"/>
      <c r="AC162" s="150"/>
      <c r="AD162" s="150"/>
      <c r="AE162" s="150"/>
      <c r="AF162" s="150"/>
      <c r="AG162" s="150" t="s">
        <v>138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2" x14ac:dyDescent="0.25">
      <c r="A163" s="157"/>
      <c r="B163" s="158"/>
      <c r="C163" s="250" t="s">
        <v>258</v>
      </c>
      <c r="D163" s="251"/>
      <c r="E163" s="251"/>
      <c r="F163" s="251"/>
      <c r="G163" s="251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60"/>
      <c r="Z163" s="150"/>
      <c r="AA163" s="150"/>
      <c r="AB163" s="150"/>
      <c r="AC163" s="150"/>
      <c r="AD163" s="150"/>
      <c r="AE163" s="150"/>
      <c r="AF163" s="150"/>
      <c r="AG163" s="150" t="s">
        <v>140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2" x14ac:dyDescent="0.25">
      <c r="A164" s="157"/>
      <c r="B164" s="158"/>
      <c r="C164" s="188" t="s">
        <v>319</v>
      </c>
      <c r="D164" s="161"/>
      <c r="E164" s="162">
        <v>7.03</v>
      </c>
      <c r="F164" s="160"/>
      <c r="G164" s="160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60"/>
      <c r="Z164" s="150"/>
      <c r="AA164" s="150"/>
      <c r="AB164" s="150"/>
      <c r="AC164" s="150"/>
      <c r="AD164" s="150"/>
      <c r="AE164" s="150"/>
      <c r="AF164" s="150"/>
      <c r="AG164" s="150" t="s">
        <v>142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3" x14ac:dyDescent="0.25">
      <c r="A165" s="157"/>
      <c r="B165" s="158"/>
      <c r="C165" s="188" t="s">
        <v>320</v>
      </c>
      <c r="D165" s="161"/>
      <c r="E165" s="162">
        <v>1.8049999999999999</v>
      </c>
      <c r="F165" s="160"/>
      <c r="G165" s="160"/>
      <c r="H165" s="160"/>
      <c r="I165" s="160"/>
      <c r="J165" s="160"/>
      <c r="K165" s="160"/>
      <c r="L165" s="160"/>
      <c r="M165" s="160"/>
      <c r="N165" s="159"/>
      <c r="O165" s="159"/>
      <c r="P165" s="159"/>
      <c r="Q165" s="159"/>
      <c r="R165" s="160"/>
      <c r="S165" s="160"/>
      <c r="T165" s="160"/>
      <c r="U165" s="160"/>
      <c r="V165" s="160"/>
      <c r="W165" s="160"/>
      <c r="X165" s="160"/>
      <c r="Y165" s="160"/>
      <c r="Z165" s="150"/>
      <c r="AA165" s="150"/>
      <c r="AB165" s="150"/>
      <c r="AC165" s="150"/>
      <c r="AD165" s="150"/>
      <c r="AE165" s="150"/>
      <c r="AF165" s="150"/>
      <c r="AG165" s="150" t="s">
        <v>142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3" x14ac:dyDescent="0.25">
      <c r="A166" s="157"/>
      <c r="B166" s="158"/>
      <c r="C166" s="188" t="s">
        <v>321</v>
      </c>
      <c r="D166" s="161"/>
      <c r="E166" s="162">
        <v>2.2799999999999998</v>
      </c>
      <c r="F166" s="160"/>
      <c r="G166" s="160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60"/>
      <c r="Z166" s="150"/>
      <c r="AA166" s="150"/>
      <c r="AB166" s="150"/>
      <c r="AC166" s="150"/>
      <c r="AD166" s="150"/>
      <c r="AE166" s="150"/>
      <c r="AF166" s="150"/>
      <c r="AG166" s="150" t="s">
        <v>142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3" x14ac:dyDescent="0.25">
      <c r="A167" s="157"/>
      <c r="B167" s="158"/>
      <c r="C167" s="188" t="s">
        <v>322</v>
      </c>
      <c r="D167" s="161"/>
      <c r="E167" s="162">
        <v>21.66</v>
      </c>
      <c r="F167" s="160"/>
      <c r="G167" s="160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60"/>
      <c r="Z167" s="150"/>
      <c r="AA167" s="150"/>
      <c r="AB167" s="150"/>
      <c r="AC167" s="150"/>
      <c r="AD167" s="150"/>
      <c r="AE167" s="150"/>
      <c r="AF167" s="150"/>
      <c r="AG167" s="150" t="s">
        <v>142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x14ac:dyDescent="0.25">
      <c r="A168" s="164" t="s">
        <v>128</v>
      </c>
      <c r="B168" s="165" t="s">
        <v>70</v>
      </c>
      <c r="C168" s="186" t="s">
        <v>71</v>
      </c>
      <c r="D168" s="166"/>
      <c r="E168" s="167"/>
      <c r="F168" s="168"/>
      <c r="G168" s="168">
        <f>SUMIF(AG169:AG181,"&lt;&gt;NOR",G169:G181)</f>
        <v>0</v>
      </c>
      <c r="H168" s="168"/>
      <c r="I168" s="168">
        <f>SUM(I169:I181)</f>
        <v>0</v>
      </c>
      <c r="J168" s="168"/>
      <c r="K168" s="168">
        <f>SUM(K169:K181)</f>
        <v>0</v>
      </c>
      <c r="L168" s="168"/>
      <c r="M168" s="168">
        <f>SUM(M169:M181)</f>
        <v>0</v>
      </c>
      <c r="N168" s="167"/>
      <c r="O168" s="167">
        <f>SUM(O169:O181)</f>
        <v>401.25000000000006</v>
      </c>
      <c r="P168" s="167"/>
      <c r="Q168" s="167">
        <f>SUM(Q169:Q181)</f>
        <v>454.14</v>
      </c>
      <c r="R168" s="168"/>
      <c r="S168" s="168"/>
      <c r="T168" s="169"/>
      <c r="U168" s="163"/>
      <c r="V168" s="163">
        <f>SUM(V169:V181)</f>
        <v>1290.0999999999999</v>
      </c>
      <c r="W168" s="163"/>
      <c r="X168" s="163"/>
      <c r="Y168" s="163"/>
      <c r="AG168" t="s">
        <v>129</v>
      </c>
    </row>
    <row r="169" spans="1:60" ht="20.399999999999999" outlineLevel="1" x14ac:dyDescent="0.25">
      <c r="A169" s="171">
        <v>35</v>
      </c>
      <c r="B169" s="172" t="s">
        <v>323</v>
      </c>
      <c r="C169" s="187" t="s">
        <v>324</v>
      </c>
      <c r="D169" s="173" t="s">
        <v>171</v>
      </c>
      <c r="E169" s="174">
        <v>64.44</v>
      </c>
      <c r="F169" s="175"/>
      <c r="G169" s="176">
        <f>ROUND(E169*F169,2)</f>
        <v>0</v>
      </c>
      <c r="H169" s="175"/>
      <c r="I169" s="176">
        <f>ROUND(E169*H169,2)</f>
        <v>0</v>
      </c>
      <c r="J169" s="175"/>
      <c r="K169" s="176">
        <f>ROUND(E169*J169,2)</f>
        <v>0</v>
      </c>
      <c r="L169" s="176">
        <v>21</v>
      </c>
      <c r="M169" s="176">
        <f>G169*(1+L169/100)</f>
        <v>0</v>
      </c>
      <c r="N169" s="174">
        <v>0</v>
      </c>
      <c r="O169" s="174">
        <f>ROUND(E169*N169,2)</f>
        <v>0</v>
      </c>
      <c r="P169" s="174">
        <v>0.36</v>
      </c>
      <c r="Q169" s="174">
        <f>ROUND(E169*P169,2)</f>
        <v>23.2</v>
      </c>
      <c r="R169" s="176" t="s">
        <v>270</v>
      </c>
      <c r="S169" s="176" t="s">
        <v>134</v>
      </c>
      <c r="T169" s="177" t="s">
        <v>135</v>
      </c>
      <c r="U169" s="160">
        <v>4.4999999999999998E-2</v>
      </c>
      <c r="V169" s="160">
        <f>ROUND(E169*U169,2)</f>
        <v>2.9</v>
      </c>
      <c r="W169" s="160"/>
      <c r="X169" s="160" t="s">
        <v>136</v>
      </c>
      <c r="Y169" s="160" t="s">
        <v>137</v>
      </c>
      <c r="Z169" s="150"/>
      <c r="AA169" s="150"/>
      <c r="AB169" s="150"/>
      <c r="AC169" s="150"/>
      <c r="AD169" s="150"/>
      <c r="AE169" s="150"/>
      <c r="AF169" s="150"/>
      <c r="AG169" s="150" t="s">
        <v>138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2" x14ac:dyDescent="0.25">
      <c r="A170" s="157"/>
      <c r="B170" s="158"/>
      <c r="C170" s="188" t="s">
        <v>325</v>
      </c>
      <c r="D170" s="161"/>
      <c r="E170" s="162">
        <v>64.44</v>
      </c>
      <c r="F170" s="160"/>
      <c r="G170" s="160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60"/>
      <c r="Z170" s="150"/>
      <c r="AA170" s="150"/>
      <c r="AB170" s="150"/>
      <c r="AC170" s="150"/>
      <c r="AD170" s="150"/>
      <c r="AE170" s="150"/>
      <c r="AF170" s="150"/>
      <c r="AG170" s="150" t="s">
        <v>142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5">
      <c r="A171" s="171">
        <v>36</v>
      </c>
      <c r="B171" s="172" t="s">
        <v>326</v>
      </c>
      <c r="C171" s="187" t="s">
        <v>327</v>
      </c>
      <c r="D171" s="173" t="s">
        <v>171</v>
      </c>
      <c r="E171" s="174">
        <v>64.44</v>
      </c>
      <c r="F171" s="175"/>
      <c r="G171" s="176">
        <f>ROUND(E171*F171,2)</f>
        <v>0</v>
      </c>
      <c r="H171" s="175"/>
      <c r="I171" s="176">
        <f>ROUND(E171*H171,2)</f>
        <v>0</v>
      </c>
      <c r="J171" s="175"/>
      <c r="K171" s="176">
        <f>ROUND(E171*J171,2)</f>
        <v>0</v>
      </c>
      <c r="L171" s="176">
        <v>21</v>
      </c>
      <c r="M171" s="176">
        <f>G171*(1+L171/100)</f>
        <v>0</v>
      </c>
      <c r="N171" s="174">
        <v>1.17117</v>
      </c>
      <c r="O171" s="174">
        <f>ROUND(E171*N171,2)</f>
        <v>75.47</v>
      </c>
      <c r="P171" s="174">
        <v>0</v>
      </c>
      <c r="Q171" s="174">
        <f>ROUND(E171*P171,2)</f>
        <v>0</v>
      </c>
      <c r="R171" s="176" t="s">
        <v>328</v>
      </c>
      <c r="S171" s="176" t="s">
        <v>134</v>
      </c>
      <c r="T171" s="177" t="s">
        <v>135</v>
      </c>
      <c r="U171" s="160">
        <v>0.13888</v>
      </c>
      <c r="V171" s="160">
        <f>ROUND(E171*U171,2)</f>
        <v>8.9499999999999993</v>
      </c>
      <c r="W171" s="160"/>
      <c r="X171" s="160" t="s">
        <v>329</v>
      </c>
      <c r="Y171" s="160" t="s">
        <v>137</v>
      </c>
      <c r="Z171" s="150"/>
      <c r="AA171" s="150"/>
      <c r="AB171" s="150"/>
      <c r="AC171" s="150"/>
      <c r="AD171" s="150"/>
      <c r="AE171" s="150"/>
      <c r="AF171" s="150"/>
      <c r="AG171" s="150" t="s">
        <v>330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2" x14ac:dyDescent="0.25">
      <c r="A172" s="157"/>
      <c r="B172" s="158"/>
      <c r="C172" s="188" t="s">
        <v>325</v>
      </c>
      <c r="D172" s="161"/>
      <c r="E172" s="162">
        <v>64.44</v>
      </c>
      <c r="F172" s="160"/>
      <c r="G172" s="160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60"/>
      <c r="Z172" s="150"/>
      <c r="AA172" s="150"/>
      <c r="AB172" s="150"/>
      <c r="AC172" s="150"/>
      <c r="AD172" s="150"/>
      <c r="AE172" s="150"/>
      <c r="AF172" s="150"/>
      <c r="AG172" s="150" t="s">
        <v>142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ht="20.399999999999999" outlineLevel="1" x14ac:dyDescent="0.25">
      <c r="A173" s="171">
        <v>37</v>
      </c>
      <c r="B173" s="172" t="s">
        <v>331</v>
      </c>
      <c r="C173" s="187" t="s">
        <v>332</v>
      </c>
      <c r="D173" s="173" t="s">
        <v>171</v>
      </c>
      <c r="E173" s="174">
        <v>448</v>
      </c>
      <c r="F173" s="175"/>
      <c r="G173" s="176">
        <f>ROUND(E173*F173,2)</f>
        <v>0</v>
      </c>
      <c r="H173" s="175"/>
      <c r="I173" s="176">
        <f>ROUND(E173*H173,2)</f>
        <v>0</v>
      </c>
      <c r="J173" s="175"/>
      <c r="K173" s="176">
        <f>ROUND(E173*J173,2)</f>
        <v>0</v>
      </c>
      <c r="L173" s="176">
        <v>21</v>
      </c>
      <c r="M173" s="176">
        <f>G173*(1+L173/100)</f>
        <v>0</v>
      </c>
      <c r="N173" s="174">
        <v>0.65983000000000003</v>
      </c>
      <c r="O173" s="174">
        <f>ROUND(E173*N173,2)</f>
        <v>295.60000000000002</v>
      </c>
      <c r="P173" s="174">
        <v>0.88</v>
      </c>
      <c r="Q173" s="174">
        <f>ROUND(E173*P173,2)</f>
        <v>394.24</v>
      </c>
      <c r="R173" s="176" t="s">
        <v>328</v>
      </c>
      <c r="S173" s="176" t="s">
        <v>134</v>
      </c>
      <c r="T173" s="177" t="s">
        <v>135</v>
      </c>
      <c r="U173" s="160">
        <v>2.4142199999999998</v>
      </c>
      <c r="V173" s="160">
        <f>ROUND(E173*U173,2)</f>
        <v>1081.57</v>
      </c>
      <c r="W173" s="160"/>
      <c r="X173" s="160" t="s">
        <v>329</v>
      </c>
      <c r="Y173" s="160" t="s">
        <v>137</v>
      </c>
      <c r="Z173" s="150"/>
      <c r="AA173" s="150"/>
      <c r="AB173" s="150"/>
      <c r="AC173" s="150"/>
      <c r="AD173" s="150"/>
      <c r="AE173" s="150"/>
      <c r="AF173" s="150"/>
      <c r="AG173" s="150" t="s">
        <v>330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ht="21" outlineLevel="2" x14ac:dyDescent="0.25">
      <c r="A174" s="157"/>
      <c r="B174" s="158"/>
      <c r="C174" s="250" t="s">
        <v>333</v>
      </c>
      <c r="D174" s="251"/>
      <c r="E174" s="251"/>
      <c r="F174" s="251"/>
      <c r="G174" s="251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60"/>
      <c r="Z174" s="150"/>
      <c r="AA174" s="150"/>
      <c r="AB174" s="150"/>
      <c r="AC174" s="150"/>
      <c r="AD174" s="150"/>
      <c r="AE174" s="150"/>
      <c r="AF174" s="150"/>
      <c r="AG174" s="150" t="s">
        <v>140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78" t="str">
        <f>C174</f>
        <v>řezání živičného krytu do hloubky 10 cm, odstranění krytu živičného tl. 10 cm, odstranění podkladu z kameniva hrubého drceného tl. 30 cm, naložení suti a odvoz do 5 km. Vyspravení podkladu štěrkopískem, vyspravení krytu asfaltovým betonem do 7 cm.</v>
      </c>
      <c r="BB174" s="150"/>
      <c r="BC174" s="150"/>
      <c r="BD174" s="150"/>
      <c r="BE174" s="150"/>
      <c r="BF174" s="150"/>
      <c r="BG174" s="150"/>
      <c r="BH174" s="150"/>
    </row>
    <row r="175" spans="1:60" outlineLevel="2" x14ac:dyDescent="0.25">
      <c r="A175" s="157"/>
      <c r="B175" s="158"/>
      <c r="C175" s="188" t="s">
        <v>334</v>
      </c>
      <c r="D175" s="161"/>
      <c r="E175" s="162">
        <v>448</v>
      </c>
      <c r="F175" s="160"/>
      <c r="G175" s="160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60"/>
      <c r="Z175" s="150"/>
      <c r="AA175" s="150"/>
      <c r="AB175" s="150"/>
      <c r="AC175" s="150"/>
      <c r="AD175" s="150"/>
      <c r="AE175" s="150"/>
      <c r="AF175" s="150"/>
      <c r="AG175" s="150" t="s">
        <v>142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ht="20.399999999999999" outlineLevel="1" x14ac:dyDescent="0.25">
      <c r="A176" s="179">
        <v>38</v>
      </c>
      <c r="B176" s="180" t="s">
        <v>335</v>
      </c>
      <c r="C176" s="189" t="s">
        <v>336</v>
      </c>
      <c r="D176" s="181" t="s">
        <v>337</v>
      </c>
      <c r="E176" s="182">
        <v>23.198399999999999</v>
      </c>
      <c r="F176" s="183"/>
      <c r="G176" s="184">
        <f>ROUND(E176*F176,2)</f>
        <v>0</v>
      </c>
      <c r="H176" s="183"/>
      <c r="I176" s="184">
        <f>ROUND(E176*H176,2)</f>
        <v>0</v>
      </c>
      <c r="J176" s="183"/>
      <c r="K176" s="184">
        <f>ROUND(E176*J176,2)</f>
        <v>0</v>
      </c>
      <c r="L176" s="184">
        <v>21</v>
      </c>
      <c r="M176" s="184">
        <f>G176*(1+L176/100)</f>
        <v>0</v>
      </c>
      <c r="N176" s="182">
        <v>0</v>
      </c>
      <c r="O176" s="182">
        <f>ROUND(E176*N176,2)</f>
        <v>0</v>
      </c>
      <c r="P176" s="182">
        <v>0</v>
      </c>
      <c r="Q176" s="182">
        <f>ROUND(E176*P176,2)</f>
        <v>0</v>
      </c>
      <c r="R176" s="184" t="s">
        <v>328</v>
      </c>
      <c r="S176" s="184" t="s">
        <v>134</v>
      </c>
      <c r="T176" s="185" t="s">
        <v>135</v>
      </c>
      <c r="U176" s="160">
        <v>2.68</v>
      </c>
      <c r="V176" s="160">
        <f>ROUND(E176*U176,2)</f>
        <v>62.17</v>
      </c>
      <c r="W176" s="160"/>
      <c r="X176" s="160" t="s">
        <v>329</v>
      </c>
      <c r="Y176" s="160" t="s">
        <v>137</v>
      </c>
      <c r="Z176" s="150"/>
      <c r="AA176" s="150"/>
      <c r="AB176" s="150"/>
      <c r="AC176" s="150"/>
      <c r="AD176" s="150"/>
      <c r="AE176" s="150"/>
      <c r="AF176" s="150"/>
      <c r="AG176" s="150" t="s">
        <v>330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5">
      <c r="A177" s="171">
        <v>39</v>
      </c>
      <c r="B177" s="172" t="s">
        <v>338</v>
      </c>
      <c r="C177" s="187" t="s">
        <v>339</v>
      </c>
      <c r="D177" s="173" t="s">
        <v>269</v>
      </c>
      <c r="E177" s="174">
        <v>46.1</v>
      </c>
      <c r="F177" s="175"/>
      <c r="G177" s="176">
        <f>ROUND(E177*F177,2)</f>
        <v>0</v>
      </c>
      <c r="H177" s="175"/>
      <c r="I177" s="176">
        <f>ROUND(E177*H177,2)</f>
        <v>0</v>
      </c>
      <c r="J177" s="175"/>
      <c r="K177" s="176">
        <f>ROUND(E177*J177,2)</f>
        <v>0</v>
      </c>
      <c r="L177" s="176">
        <v>21</v>
      </c>
      <c r="M177" s="176">
        <f>G177*(1+L177/100)</f>
        <v>0</v>
      </c>
      <c r="N177" s="174">
        <v>0.65475000000000005</v>
      </c>
      <c r="O177" s="174">
        <f>ROUND(E177*N177,2)</f>
        <v>30.18</v>
      </c>
      <c r="P177" s="174">
        <v>0.79600000000000004</v>
      </c>
      <c r="Q177" s="174">
        <f>ROUND(E177*P177,2)</f>
        <v>36.700000000000003</v>
      </c>
      <c r="R177" s="176"/>
      <c r="S177" s="176" t="s">
        <v>340</v>
      </c>
      <c r="T177" s="177" t="s">
        <v>341</v>
      </c>
      <c r="U177" s="160">
        <v>2.9177599999999999</v>
      </c>
      <c r="V177" s="160">
        <f>ROUND(E177*U177,2)</f>
        <v>134.51</v>
      </c>
      <c r="W177" s="160"/>
      <c r="X177" s="160" t="s">
        <v>329</v>
      </c>
      <c r="Y177" s="160" t="s">
        <v>137</v>
      </c>
      <c r="Z177" s="150"/>
      <c r="AA177" s="150"/>
      <c r="AB177" s="150"/>
      <c r="AC177" s="150"/>
      <c r="AD177" s="150"/>
      <c r="AE177" s="150"/>
      <c r="AF177" s="150"/>
      <c r="AG177" s="150" t="s">
        <v>330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2" x14ac:dyDescent="0.25">
      <c r="A178" s="157"/>
      <c r="B178" s="158"/>
      <c r="C178" s="188" t="s">
        <v>342</v>
      </c>
      <c r="D178" s="161"/>
      <c r="E178" s="162">
        <v>46.1</v>
      </c>
      <c r="F178" s="160"/>
      <c r="G178" s="160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60"/>
      <c r="Z178" s="150"/>
      <c r="AA178" s="150"/>
      <c r="AB178" s="150"/>
      <c r="AC178" s="150"/>
      <c r="AD178" s="150"/>
      <c r="AE178" s="150"/>
      <c r="AF178" s="150"/>
      <c r="AG178" s="150" t="s">
        <v>142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5">
      <c r="A179" s="179">
        <v>40</v>
      </c>
      <c r="B179" s="180" t="s">
        <v>343</v>
      </c>
      <c r="C179" s="189" t="s">
        <v>344</v>
      </c>
      <c r="D179" s="181" t="s">
        <v>337</v>
      </c>
      <c r="E179" s="182">
        <v>23.198399999999999</v>
      </c>
      <c r="F179" s="183"/>
      <c r="G179" s="184">
        <f>ROUND(E179*F179,2)</f>
        <v>0</v>
      </c>
      <c r="H179" s="183"/>
      <c r="I179" s="184">
        <f>ROUND(E179*H179,2)</f>
        <v>0</v>
      </c>
      <c r="J179" s="183"/>
      <c r="K179" s="184">
        <f>ROUND(E179*J179,2)</f>
        <v>0</v>
      </c>
      <c r="L179" s="184">
        <v>21</v>
      </c>
      <c r="M179" s="184">
        <f>G179*(1+L179/100)</f>
        <v>0</v>
      </c>
      <c r="N179" s="182">
        <v>0</v>
      </c>
      <c r="O179" s="182">
        <f>ROUND(E179*N179,2)</f>
        <v>0</v>
      </c>
      <c r="P179" s="182">
        <v>0</v>
      </c>
      <c r="Q179" s="182">
        <f>ROUND(E179*P179,2)</f>
        <v>0</v>
      </c>
      <c r="R179" s="184" t="s">
        <v>345</v>
      </c>
      <c r="S179" s="184" t="s">
        <v>340</v>
      </c>
      <c r="T179" s="185" t="s">
        <v>135</v>
      </c>
      <c r="U179" s="160">
        <v>0</v>
      </c>
      <c r="V179" s="160">
        <f>ROUND(E179*U179,2)</f>
        <v>0</v>
      </c>
      <c r="W179" s="160"/>
      <c r="X179" s="160" t="s">
        <v>346</v>
      </c>
      <c r="Y179" s="160" t="s">
        <v>137</v>
      </c>
      <c r="Z179" s="150"/>
      <c r="AA179" s="150"/>
      <c r="AB179" s="150"/>
      <c r="AC179" s="150"/>
      <c r="AD179" s="150"/>
      <c r="AE179" s="150"/>
      <c r="AF179" s="150"/>
      <c r="AG179" s="150" t="s">
        <v>347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5">
      <c r="A180" s="171">
        <v>41</v>
      </c>
      <c r="B180" s="172" t="s">
        <v>348</v>
      </c>
      <c r="C180" s="187" t="s">
        <v>349</v>
      </c>
      <c r="D180" s="173" t="s">
        <v>337</v>
      </c>
      <c r="E180" s="174">
        <v>260.28800000000001</v>
      </c>
      <c r="F180" s="175"/>
      <c r="G180" s="176">
        <f>ROUND(E180*F180,2)</f>
        <v>0</v>
      </c>
      <c r="H180" s="175"/>
      <c r="I180" s="176">
        <f>ROUND(E180*H180,2)</f>
        <v>0</v>
      </c>
      <c r="J180" s="175"/>
      <c r="K180" s="176">
        <f>ROUND(E180*J180,2)</f>
        <v>0</v>
      </c>
      <c r="L180" s="176">
        <v>21</v>
      </c>
      <c r="M180" s="176">
        <f>G180*(1+L180/100)</f>
        <v>0</v>
      </c>
      <c r="N180" s="174">
        <v>0</v>
      </c>
      <c r="O180" s="174">
        <f>ROUND(E180*N180,2)</f>
        <v>0</v>
      </c>
      <c r="P180" s="174">
        <v>0</v>
      </c>
      <c r="Q180" s="174">
        <f>ROUND(E180*P180,2)</f>
        <v>0</v>
      </c>
      <c r="R180" s="176" t="s">
        <v>345</v>
      </c>
      <c r="S180" s="176" t="s">
        <v>340</v>
      </c>
      <c r="T180" s="177" t="s">
        <v>350</v>
      </c>
      <c r="U180" s="160">
        <v>0</v>
      </c>
      <c r="V180" s="160">
        <f>ROUND(E180*U180,2)</f>
        <v>0</v>
      </c>
      <c r="W180" s="160"/>
      <c r="X180" s="160" t="s">
        <v>346</v>
      </c>
      <c r="Y180" s="160" t="s">
        <v>137</v>
      </c>
      <c r="Z180" s="150"/>
      <c r="AA180" s="150"/>
      <c r="AB180" s="150"/>
      <c r="AC180" s="150"/>
      <c r="AD180" s="150"/>
      <c r="AE180" s="150"/>
      <c r="AF180" s="150"/>
      <c r="AG180" s="150" t="s">
        <v>347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2" x14ac:dyDescent="0.25">
      <c r="A181" s="157"/>
      <c r="B181" s="158"/>
      <c r="C181" s="188" t="s">
        <v>351</v>
      </c>
      <c r="D181" s="161"/>
      <c r="E181" s="162">
        <v>260.28800000000001</v>
      </c>
      <c r="F181" s="160"/>
      <c r="G181" s="160"/>
      <c r="H181" s="160"/>
      <c r="I181" s="160"/>
      <c r="J181" s="160"/>
      <c r="K181" s="160"/>
      <c r="L181" s="160"/>
      <c r="M181" s="160"/>
      <c r="N181" s="159"/>
      <c r="O181" s="159"/>
      <c r="P181" s="159"/>
      <c r="Q181" s="159"/>
      <c r="R181" s="160"/>
      <c r="S181" s="160"/>
      <c r="T181" s="160"/>
      <c r="U181" s="160"/>
      <c r="V181" s="160"/>
      <c r="W181" s="160"/>
      <c r="X181" s="160"/>
      <c r="Y181" s="160"/>
      <c r="Z181" s="150"/>
      <c r="AA181" s="150"/>
      <c r="AB181" s="150"/>
      <c r="AC181" s="150"/>
      <c r="AD181" s="150"/>
      <c r="AE181" s="150"/>
      <c r="AF181" s="150"/>
      <c r="AG181" s="150" t="s">
        <v>142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x14ac:dyDescent="0.25">
      <c r="A182" s="164" t="s">
        <v>128</v>
      </c>
      <c r="B182" s="165" t="s">
        <v>72</v>
      </c>
      <c r="C182" s="186" t="s">
        <v>73</v>
      </c>
      <c r="D182" s="166"/>
      <c r="E182" s="167"/>
      <c r="F182" s="168"/>
      <c r="G182" s="168">
        <f>SUMIF(AG183:AG191,"&lt;&gt;NOR",G183:G191)</f>
        <v>0</v>
      </c>
      <c r="H182" s="168"/>
      <c r="I182" s="168">
        <f>SUM(I183:I191)</f>
        <v>0</v>
      </c>
      <c r="J182" s="168"/>
      <c r="K182" s="168">
        <f>SUM(K183:K191)</f>
        <v>0</v>
      </c>
      <c r="L182" s="168"/>
      <c r="M182" s="168">
        <f>SUM(M183:M191)</f>
        <v>0</v>
      </c>
      <c r="N182" s="167"/>
      <c r="O182" s="167">
        <f>SUM(O183:O191)</f>
        <v>0.09</v>
      </c>
      <c r="P182" s="167"/>
      <c r="Q182" s="167">
        <f>SUM(Q183:Q191)</f>
        <v>0</v>
      </c>
      <c r="R182" s="168"/>
      <c r="S182" s="168"/>
      <c r="T182" s="169"/>
      <c r="U182" s="163"/>
      <c r="V182" s="163">
        <f>SUM(V183:V191)</f>
        <v>53.790000000000006</v>
      </c>
      <c r="W182" s="163"/>
      <c r="X182" s="163"/>
      <c r="Y182" s="163"/>
      <c r="AG182" t="s">
        <v>129</v>
      </c>
    </row>
    <row r="183" spans="1:60" outlineLevel="1" x14ac:dyDescent="0.25">
      <c r="A183" s="171">
        <v>42</v>
      </c>
      <c r="B183" s="172" t="s">
        <v>352</v>
      </c>
      <c r="C183" s="187" t="s">
        <v>353</v>
      </c>
      <c r="D183" s="173" t="s">
        <v>269</v>
      </c>
      <c r="E183" s="174">
        <v>25</v>
      </c>
      <c r="F183" s="175"/>
      <c r="G183" s="176">
        <f>ROUND(E183*F183,2)</f>
        <v>0</v>
      </c>
      <c r="H183" s="175"/>
      <c r="I183" s="176">
        <f>ROUND(E183*H183,2)</f>
        <v>0</v>
      </c>
      <c r="J183" s="175"/>
      <c r="K183" s="176">
        <f>ROUND(E183*J183,2)</f>
        <v>0</v>
      </c>
      <c r="L183" s="176">
        <v>21</v>
      </c>
      <c r="M183" s="176">
        <f>G183*(1+L183/100)</f>
        <v>0</v>
      </c>
      <c r="N183" s="174">
        <v>2.8800000000000002E-3</v>
      </c>
      <c r="O183" s="174">
        <f>ROUND(E183*N183,2)</f>
        <v>7.0000000000000007E-2</v>
      </c>
      <c r="P183" s="174">
        <v>0</v>
      </c>
      <c r="Q183" s="174">
        <f>ROUND(E183*P183,2)</f>
        <v>0</v>
      </c>
      <c r="R183" s="176" t="s">
        <v>354</v>
      </c>
      <c r="S183" s="176" t="s">
        <v>134</v>
      </c>
      <c r="T183" s="177" t="s">
        <v>135</v>
      </c>
      <c r="U183" s="160">
        <v>0.84570000000000001</v>
      </c>
      <c r="V183" s="160">
        <f>ROUND(E183*U183,2)</f>
        <v>21.14</v>
      </c>
      <c r="W183" s="160"/>
      <c r="X183" s="160" t="s">
        <v>136</v>
      </c>
      <c r="Y183" s="160" t="s">
        <v>137</v>
      </c>
      <c r="Z183" s="150"/>
      <c r="AA183" s="150"/>
      <c r="AB183" s="150"/>
      <c r="AC183" s="150"/>
      <c r="AD183" s="150"/>
      <c r="AE183" s="150"/>
      <c r="AF183" s="150"/>
      <c r="AG183" s="150" t="s">
        <v>138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2" x14ac:dyDescent="0.25">
      <c r="A184" s="157"/>
      <c r="B184" s="158"/>
      <c r="C184" s="250" t="s">
        <v>355</v>
      </c>
      <c r="D184" s="251"/>
      <c r="E184" s="251"/>
      <c r="F184" s="251"/>
      <c r="G184" s="251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60"/>
      <c r="Z184" s="150"/>
      <c r="AA184" s="150"/>
      <c r="AB184" s="150"/>
      <c r="AC184" s="150"/>
      <c r="AD184" s="150"/>
      <c r="AE184" s="150"/>
      <c r="AF184" s="150"/>
      <c r="AG184" s="150" t="s">
        <v>140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2" x14ac:dyDescent="0.25">
      <c r="A185" s="157"/>
      <c r="B185" s="158"/>
      <c r="C185" s="259" t="s">
        <v>356</v>
      </c>
      <c r="D185" s="260"/>
      <c r="E185" s="260"/>
      <c r="F185" s="260"/>
      <c r="G185" s="260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60"/>
      <c r="Z185" s="150"/>
      <c r="AA185" s="150"/>
      <c r="AB185" s="150"/>
      <c r="AC185" s="150"/>
      <c r="AD185" s="150"/>
      <c r="AE185" s="150"/>
      <c r="AF185" s="150"/>
      <c r="AG185" s="150" t="s">
        <v>226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3" x14ac:dyDescent="0.25">
      <c r="A186" s="157"/>
      <c r="B186" s="158"/>
      <c r="C186" s="259" t="s">
        <v>357</v>
      </c>
      <c r="D186" s="260"/>
      <c r="E186" s="260"/>
      <c r="F186" s="260"/>
      <c r="G186" s="260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60"/>
      <c r="Z186" s="150"/>
      <c r="AA186" s="150"/>
      <c r="AB186" s="150"/>
      <c r="AC186" s="150"/>
      <c r="AD186" s="150"/>
      <c r="AE186" s="150"/>
      <c r="AF186" s="150"/>
      <c r="AG186" s="150" t="s">
        <v>226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5">
      <c r="A187" s="179">
        <v>43</v>
      </c>
      <c r="B187" s="180" t="s">
        <v>358</v>
      </c>
      <c r="C187" s="189" t="s">
        <v>359</v>
      </c>
      <c r="D187" s="181" t="s">
        <v>360</v>
      </c>
      <c r="E187" s="182">
        <v>6</v>
      </c>
      <c r="F187" s="183"/>
      <c r="G187" s="184">
        <f>ROUND(E187*F187,2)</f>
        <v>0</v>
      </c>
      <c r="H187" s="183"/>
      <c r="I187" s="184">
        <f>ROUND(E187*H187,2)</f>
        <v>0</v>
      </c>
      <c r="J187" s="183"/>
      <c r="K187" s="184">
        <f>ROUND(E187*J187,2)</f>
        <v>0</v>
      </c>
      <c r="L187" s="184">
        <v>21</v>
      </c>
      <c r="M187" s="184">
        <f>G187*(1+L187/100)</f>
        <v>0</v>
      </c>
      <c r="N187" s="182">
        <v>6.0000000000000002E-5</v>
      </c>
      <c r="O187" s="182">
        <f>ROUND(E187*N187,2)</f>
        <v>0</v>
      </c>
      <c r="P187" s="182">
        <v>0</v>
      </c>
      <c r="Q187" s="182">
        <f>ROUND(E187*P187,2)</f>
        <v>0</v>
      </c>
      <c r="R187" s="184" t="s">
        <v>361</v>
      </c>
      <c r="S187" s="184" t="s">
        <v>134</v>
      </c>
      <c r="T187" s="185" t="s">
        <v>135</v>
      </c>
      <c r="U187" s="160">
        <v>0.42599999999999999</v>
      </c>
      <c r="V187" s="160">
        <f>ROUND(E187*U187,2)</f>
        <v>2.56</v>
      </c>
      <c r="W187" s="160"/>
      <c r="X187" s="160" t="s">
        <v>136</v>
      </c>
      <c r="Y187" s="160" t="s">
        <v>137</v>
      </c>
      <c r="Z187" s="150"/>
      <c r="AA187" s="150"/>
      <c r="AB187" s="150"/>
      <c r="AC187" s="150"/>
      <c r="AD187" s="150"/>
      <c r="AE187" s="150"/>
      <c r="AF187" s="150"/>
      <c r="AG187" s="150" t="s">
        <v>138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5">
      <c r="A188" s="179">
        <v>44</v>
      </c>
      <c r="B188" s="180" t="s">
        <v>362</v>
      </c>
      <c r="C188" s="189" t="s">
        <v>363</v>
      </c>
      <c r="D188" s="181" t="s">
        <v>275</v>
      </c>
      <c r="E188" s="182">
        <v>30</v>
      </c>
      <c r="F188" s="183"/>
      <c r="G188" s="184">
        <f>ROUND(E188*F188,2)</f>
        <v>0</v>
      </c>
      <c r="H188" s="183"/>
      <c r="I188" s="184">
        <f>ROUND(E188*H188,2)</f>
        <v>0</v>
      </c>
      <c r="J188" s="183"/>
      <c r="K188" s="184">
        <f>ROUND(E188*J188,2)</f>
        <v>0</v>
      </c>
      <c r="L188" s="184">
        <v>21</v>
      </c>
      <c r="M188" s="184">
        <f>G188*(1+L188/100)</f>
        <v>0</v>
      </c>
      <c r="N188" s="182">
        <v>0</v>
      </c>
      <c r="O188" s="182">
        <f>ROUND(E188*N188,2)</f>
        <v>0</v>
      </c>
      <c r="P188" s="182">
        <v>0</v>
      </c>
      <c r="Q188" s="182">
        <f>ROUND(E188*P188,2)</f>
        <v>0</v>
      </c>
      <c r="R188" s="184"/>
      <c r="S188" s="184" t="s">
        <v>340</v>
      </c>
      <c r="T188" s="185" t="s">
        <v>364</v>
      </c>
      <c r="U188" s="160">
        <v>1</v>
      </c>
      <c r="V188" s="160">
        <f>ROUND(E188*U188,2)</f>
        <v>30</v>
      </c>
      <c r="W188" s="160"/>
      <c r="X188" s="160" t="s">
        <v>136</v>
      </c>
      <c r="Y188" s="160" t="s">
        <v>137</v>
      </c>
      <c r="Z188" s="150"/>
      <c r="AA188" s="150"/>
      <c r="AB188" s="150"/>
      <c r="AC188" s="150"/>
      <c r="AD188" s="150"/>
      <c r="AE188" s="150"/>
      <c r="AF188" s="150"/>
      <c r="AG188" s="150" t="s">
        <v>138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ht="20.399999999999999" outlineLevel="1" x14ac:dyDescent="0.25">
      <c r="A189" s="179">
        <v>45</v>
      </c>
      <c r="B189" s="180" t="s">
        <v>365</v>
      </c>
      <c r="C189" s="189" t="s">
        <v>366</v>
      </c>
      <c r="D189" s="181" t="s">
        <v>367</v>
      </c>
      <c r="E189" s="182">
        <v>2</v>
      </c>
      <c r="F189" s="183"/>
      <c r="G189" s="184">
        <f>ROUND(E189*F189,2)</f>
        <v>0</v>
      </c>
      <c r="H189" s="183"/>
      <c r="I189" s="184">
        <f>ROUND(E189*H189,2)</f>
        <v>0</v>
      </c>
      <c r="J189" s="183"/>
      <c r="K189" s="184">
        <f>ROUND(E189*J189,2)</f>
        <v>0</v>
      </c>
      <c r="L189" s="184">
        <v>21</v>
      </c>
      <c r="M189" s="184">
        <f>G189*(1+L189/100)</f>
        <v>0</v>
      </c>
      <c r="N189" s="182">
        <v>2.6199999999999999E-3</v>
      </c>
      <c r="O189" s="182">
        <f>ROUND(E189*N189,2)</f>
        <v>0.01</v>
      </c>
      <c r="P189" s="182">
        <v>0</v>
      </c>
      <c r="Q189" s="182">
        <f>ROUND(E189*P189,2)</f>
        <v>0</v>
      </c>
      <c r="R189" s="184" t="s">
        <v>299</v>
      </c>
      <c r="S189" s="184" t="s">
        <v>134</v>
      </c>
      <c r="T189" s="185" t="s">
        <v>135</v>
      </c>
      <c r="U189" s="160">
        <v>0</v>
      </c>
      <c r="V189" s="160">
        <f>ROUND(E189*U189,2)</f>
        <v>0</v>
      </c>
      <c r="W189" s="160"/>
      <c r="X189" s="160" t="s">
        <v>300</v>
      </c>
      <c r="Y189" s="160" t="s">
        <v>137</v>
      </c>
      <c r="Z189" s="150"/>
      <c r="AA189" s="150"/>
      <c r="AB189" s="150"/>
      <c r="AC189" s="150"/>
      <c r="AD189" s="150"/>
      <c r="AE189" s="150"/>
      <c r="AF189" s="150"/>
      <c r="AG189" s="150" t="s">
        <v>301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5">
      <c r="A190" s="179">
        <v>46</v>
      </c>
      <c r="B190" s="180" t="s">
        <v>368</v>
      </c>
      <c r="C190" s="189" t="s">
        <v>369</v>
      </c>
      <c r="D190" s="181" t="s">
        <v>269</v>
      </c>
      <c r="E190" s="182">
        <v>15</v>
      </c>
      <c r="F190" s="183"/>
      <c r="G190" s="184">
        <f>ROUND(E190*F190,2)</f>
        <v>0</v>
      </c>
      <c r="H190" s="183"/>
      <c r="I190" s="184">
        <f>ROUND(E190*H190,2)</f>
        <v>0</v>
      </c>
      <c r="J190" s="183"/>
      <c r="K190" s="184">
        <f>ROUND(E190*J190,2)</f>
        <v>0</v>
      </c>
      <c r="L190" s="184">
        <v>21</v>
      </c>
      <c r="M190" s="184">
        <f>G190*(1+L190/100)</f>
        <v>0</v>
      </c>
      <c r="N190" s="182">
        <v>5.0000000000000001E-4</v>
      </c>
      <c r="O190" s="182">
        <f>ROUND(E190*N190,2)</f>
        <v>0.01</v>
      </c>
      <c r="P190" s="182">
        <v>0</v>
      </c>
      <c r="Q190" s="182">
        <f>ROUND(E190*P190,2)</f>
        <v>0</v>
      </c>
      <c r="R190" s="184" t="s">
        <v>299</v>
      </c>
      <c r="S190" s="184" t="s">
        <v>134</v>
      </c>
      <c r="T190" s="185" t="s">
        <v>135</v>
      </c>
      <c r="U190" s="160">
        <v>0</v>
      </c>
      <c r="V190" s="160">
        <f>ROUND(E190*U190,2)</f>
        <v>0</v>
      </c>
      <c r="W190" s="160"/>
      <c r="X190" s="160" t="s">
        <v>300</v>
      </c>
      <c r="Y190" s="160" t="s">
        <v>137</v>
      </c>
      <c r="Z190" s="150"/>
      <c r="AA190" s="150"/>
      <c r="AB190" s="150"/>
      <c r="AC190" s="150"/>
      <c r="AD190" s="150"/>
      <c r="AE190" s="150"/>
      <c r="AF190" s="150"/>
      <c r="AG190" s="150" t="s">
        <v>301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5">
      <c r="A191" s="179">
        <v>47</v>
      </c>
      <c r="B191" s="180" t="s">
        <v>370</v>
      </c>
      <c r="C191" s="189" t="s">
        <v>371</v>
      </c>
      <c r="D191" s="181" t="s">
        <v>337</v>
      </c>
      <c r="E191" s="182">
        <v>6.2839999999999993E-2</v>
      </c>
      <c r="F191" s="183"/>
      <c r="G191" s="184">
        <f>ROUND(E191*F191,2)</f>
        <v>0</v>
      </c>
      <c r="H191" s="183"/>
      <c r="I191" s="184">
        <f>ROUND(E191*H191,2)</f>
        <v>0</v>
      </c>
      <c r="J191" s="183"/>
      <c r="K191" s="184">
        <f>ROUND(E191*J191,2)</f>
        <v>0</v>
      </c>
      <c r="L191" s="184">
        <v>21</v>
      </c>
      <c r="M191" s="184">
        <f>G191*(1+L191/100)</f>
        <v>0</v>
      </c>
      <c r="N191" s="182">
        <v>0</v>
      </c>
      <c r="O191" s="182">
        <f>ROUND(E191*N191,2)</f>
        <v>0</v>
      </c>
      <c r="P191" s="182">
        <v>0</v>
      </c>
      <c r="Q191" s="182">
        <f>ROUND(E191*P191,2)</f>
        <v>0</v>
      </c>
      <c r="R191" s="184"/>
      <c r="S191" s="184" t="s">
        <v>340</v>
      </c>
      <c r="T191" s="185" t="s">
        <v>135</v>
      </c>
      <c r="U191" s="160">
        <v>1.47</v>
      </c>
      <c r="V191" s="160">
        <f>ROUND(E191*U191,2)</f>
        <v>0.09</v>
      </c>
      <c r="W191" s="160"/>
      <c r="X191" s="160" t="s">
        <v>346</v>
      </c>
      <c r="Y191" s="160" t="s">
        <v>137</v>
      </c>
      <c r="Z191" s="150"/>
      <c r="AA191" s="150"/>
      <c r="AB191" s="150"/>
      <c r="AC191" s="150"/>
      <c r="AD191" s="150"/>
      <c r="AE191" s="150"/>
      <c r="AF191" s="150"/>
      <c r="AG191" s="150" t="s">
        <v>347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x14ac:dyDescent="0.25">
      <c r="A192" s="164" t="s">
        <v>128</v>
      </c>
      <c r="B192" s="165" t="s">
        <v>74</v>
      </c>
      <c r="C192" s="186" t="s">
        <v>75</v>
      </c>
      <c r="D192" s="166"/>
      <c r="E192" s="167"/>
      <c r="F192" s="168"/>
      <c r="G192" s="168">
        <f>SUMIF(AG193:AG213,"&lt;&gt;NOR",G193:G213)</f>
        <v>0</v>
      </c>
      <c r="H192" s="168"/>
      <c r="I192" s="168">
        <f>SUM(I193:I213)</f>
        <v>0</v>
      </c>
      <c r="J192" s="168"/>
      <c r="K192" s="168">
        <f>SUM(K193:K213)</f>
        <v>0</v>
      </c>
      <c r="L192" s="168"/>
      <c r="M192" s="168">
        <f>SUM(M193:M213)</f>
        <v>0</v>
      </c>
      <c r="N192" s="167"/>
      <c r="O192" s="167">
        <f>SUM(O193:O213)</f>
        <v>6.62</v>
      </c>
      <c r="P192" s="167"/>
      <c r="Q192" s="167">
        <f>SUM(Q193:Q213)</f>
        <v>0</v>
      </c>
      <c r="R192" s="168"/>
      <c r="S192" s="168"/>
      <c r="T192" s="169"/>
      <c r="U192" s="163"/>
      <c r="V192" s="163">
        <f>SUM(V193:V213)</f>
        <v>101.60999999999999</v>
      </c>
      <c r="W192" s="163"/>
      <c r="X192" s="163"/>
      <c r="Y192" s="163"/>
      <c r="AG192" t="s">
        <v>129</v>
      </c>
    </row>
    <row r="193" spans="1:60" ht="20.399999999999999" outlineLevel="1" x14ac:dyDescent="0.25">
      <c r="A193" s="171">
        <v>48</v>
      </c>
      <c r="B193" s="172" t="s">
        <v>372</v>
      </c>
      <c r="C193" s="187" t="s">
        <v>373</v>
      </c>
      <c r="D193" s="173" t="s">
        <v>269</v>
      </c>
      <c r="E193" s="174">
        <v>98</v>
      </c>
      <c r="F193" s="175"/>
      <c r="G193" s="176">
        <f>ROUND(E193*F193,2)</f>
        <v>0</v>
      </c>
      <c r="H193" s="175"/>
      <c r="I193" s="176">
        <f>ROUND(E193*H193,2)</f>
        <v>0</v>
      </c>
      <c r="J193" s="175"/>
      <c r="K193" s="176">
        <f>ROUND(E193*J193,2)</f>
        <v>0</v>
      </c>
      <c r="L193" s="176">
        <v>21</v>
      </c>
      <c r="M193" s="176">
        <f>G193*(1+L193/100)</f>
        <v>0</v>
      </c>
      <c r="N193" s="174">
        <v>2.0000000000000002E-5</v>
      </c>
      <c r="O193" s="174">
        <f>ROUND(E193*N193,2)</f>
        <v>0</v>
      </c>
      <c r="P193" s="174">
        <v>0</v>
      </c>
      <c r="Q193" s="174">
        <f>ROUND(E193*P193,2)</f>
        <v>0</v>
      </c>
      <c r="R193" s="176" t="s">
        <v>257</v>
      </c>
      <c r="S193" s="176" t="s">
        <v>134</v>
      </c>
      <c r="T193" s="177" t="s">
        <v>135</v>
      </c>
      <c r="U193" s="160">
        <v>0.35399999999999998</v>
      </c>
      <c r="V193" s="160">
        <f>ROUND(E193*U193,2)</f>
        <v>34.69</v>
      </c>
      <c r="W193" s="160"/>
      <c r="X193" s="160" t="s">
        <v>136</v>
      </c>
      <c r="Y193" s="160" t="s">
        <v>137</v>
      </c>
      <c r="Z193" s="150"/>
      <c r="AA193" s="150"/>
      <c r="AB193" s="150"/>
      <c r="AC193" s="150"/>
      <c r="AD193" s="150"/>
      <c r="AE193" s="150"/>
      <c r="AF193" s="150"/>
      <c r="AG193" s="150" t="s">
        <v>138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2" x14ac:dyDescent="0.25">
      <c r="A194" s="157"/>
      <c r="B194" s="158"/>
      <c r="C194" s="250" t="s">
        <v>374</v>
      </c>
      <c r="D194" s="251"/>
      <c r="E194" s="251"/>
      <c r="F194" s="251"/>
      <c r="G194" s="251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60"/>
      <c r="Z194" s="150"/>
      <c r="AA194" s="150"/>
      <c r="AB194" s="150"/>
      <c r="AC194" s="150"/>
      <c r="AD194" s="150"/>
      <c r="AE194" s="150"/>
      <c r="AF194" s="150"/>
      <c r="AG194" s="150" t="s">
        <v>140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ht="20.399999999999999" outlineLevel="1" x14ac:dyDescent="0.25">
      <c r="A195" s="171">
        <v>49</v>
      </c>
      <c r="B195" s="172" t="s">
        <v>375</v>
      </c>
      <c r="C195" s="187" t="s">
        <v>376</v>
      </c>
      <c r="D195" s="173" t="s">
        <v>269</v>
      </c>
      <c r="E195" s="174">
        <v>29</v>
      </c>
      <c r="F195" s="175"/>
      <c r="G195" s="176">
        <f>ROUND(E195*F195,2)</f>
        <v>0</v>
      </c>
      <c r="H195" s="175"/>
      <c r="I195" s="176">
        <f>ROUND(E195*H195,2)</f>
        <v>0</v>
      </c>
      <c r="J195" s="175"/>
      <c r="K195" s="176">
        <f>ROUND(E195*J195,2)</f>
        <v>0</v>
      </c>
      <c r="L195" s="176">
        <v>21</v>
      </c>
      <c r="M195" s="176">
        <f>G195*(1+L195/100)</f>
        <v>0</v>
      </c>
      <c r="N195" s="174">
        <v>3.0000000000000001E-5</v>
      </c>
      <c r="O195" s="174">
        <f>ROUND(E195*N195,2)</f>
        <v>0</v>
      </c>
      <c r="P195" s="174">
        <v>0</v>
      </c>
      <c r="Q195" s="174">
        <f>ROUND(E195*P195,2)</f>
        <v>0</v>
      </c>
      <c r="R195" s="176" t="s">
        <v>257</v>
      </c>
      <c r="S195" s="176" t="s">
        <v>134</v>
      </c>
      <c r="T195" s="177" t="s">
        <v>135</v>
      </c>
      <c r="U195" s="160">
        <v>0.41699999999999998</v>
      </c>
      <c r="V195" s="160">
        <f>ROUND(E195*U195,2)</f>
        <v>12.09</v>
      </c>
      <c r="W195" s="160"/>
      <c r="X195" s="160" t="s">
        <v>136</v>
      </c>
      <c r="Y195" s="160" t="s">
        <v>137</v>
      </c>
      <c r="Z195" s="150"/>
      <c r="AA195" s="150"/>
      <c r="AB195" s="150"/>
      <c r="AC195" s="150"/>
      <c r="AD195" s="150"/>
      <c r="AE195" s="150"/>
      <c r="AF195" s="150"/>
      <c r="AG195" s="150" t="s">
        <v>138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2" x14ac:dyDescent="0.25">
      <c r="A196" s="157"/>
      <c r="B196" s="158"/>
      <c r="C196" s="250" t="s">
        <v>374</v>
      </c>
      <c r="D196" s="251"/>
      <c r="E196" s="251"/>
      <c r="F196" s="251"/>
      <c r="G196" s="251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60"/>
      <c r="Z196" s="150"/>
      <c r="AA196" s="150"/>
      <c r="AB196" s="150"/>
      <c r="AC196" s="150"/>
      <c r="AD196" s="150"/>
      <c r="AE196" s="150"/>
      <c r="AF196" s="150"/>
      <c r="AG196" s="150" t="s">
        <v>140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ht="20.399999999999999" outlineLevel="1" x14ac:dyDescent="0.25">
      <c r="A197" s="171">
        <v>50</v>
      </c>
      <c r="B197" s="172" t="s">
        <v>377</v>
      </c>
      <c r="C197" s="187" t="s">
        <v>378</v>
      </c>
      <c r="D197" s="173" t="s">
        <v>269</v>
      </c>
      <c r="E197" s="174">
        <v>59</v>
      </c>
      <c r="F197" s="175"/>
      <c r="G197" s="176">
        <f>ROUND(E197*F197,2)</f>
        <v>0</v>
      </c>
      <c r="H197" s="175"/>
      <c r="I197" s="176">
        <f>ROUND(E197*H197,2)</f>
        <v>0</v>
      </c>
      <c r="J197" s="175"/>
      <c r="K197" s="176">
        <f>ROUND(E197*J197,2)</f>
        <v>0</v>
      </c>
      <c r="L197" s="176">
        <v>21</v>
      </c>
      <c r="M197" s="176">
        <f>G197*(1+L197/100)</f>
        <v>0</v>
      </c>
      <c r="N197" s="174">
        <v>3.0000000000000001E-5</v>
      </c>
      <c r="O197" s="174">
        <f>ROUND(E197*N197,2)</f>
        <v>0</v>
      </c>
      <c r="P197" s="174">
        <v>0</v>
      </c>
      <c r="Q197" s="174">
        <f>ROUND(E197*P197,2)</f>
        <v>0</v>
      </c>
      <c r="R197" s="176" t="s">
        <v>257</v>
      </c>
      <c r="S197" s="176" t="s">
        <v>134</v>
      </c>
      <c r="T197" s="177" t="s">
        <v>135</v>
      </c>
      <c r="U197" s="160">
        <v>0.498</v>
      </c>
      <c r="V197" s="160">
        <f>ROUND(E197*U197,2)</f>
        <v>29.38</v>
      </c>
      <c r="W197" s="160"/>
      <c r="X197" s="160" t="s">
        <v>136</v>
      </c>
      <c r="Y197" s="160" t="s">
        <v>137</v>
      </c>
      <c r="Z197" s="150"/>
      <c r="AA197" s="150"/>
      <c r="AB197" s="150"/>
      <c r="AC197" s="150"/>
      <c r="AD197" s="150"/>
      <c r="AE197" s="150"/>
      <c r="AF197" s="150"/>
      <c r="AG197" s="150" t="s">
        <v>138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2" x14ac:dyDescent="0.25">
      <c r="A198" s="157"/>
      <c r="B198" s="158"/>
      <c r="C198" s="250" t="s">
        <v>374</v>
      </c>
      <c r="D198" s="251"/>
      <c r="E198" s="251"/>
      <c r="F198" s="251"/>
      <c r="G198" s="251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60"/>
      <c r="Z198" s="150"/>
      <c r="AA198" s="150"/>
      <c r="AB198" s="150"/>
      <c r="AC198" s="150"/>
      <c r="AD198" s="150"/>
      <c r="AE198" s="150"/>
      <c r="AF198" s="150"/>
      <c r="AG198" s="150" t="s">
        <v>140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ht="20.399999999999999" outlineLevel="1" x14ac:dyDescent="0.25">
      <c r="A199" s="171">
        <v>51</v>
      </c>
      <c r="B199" s="172" t="s">
        <v>379</v>
      </c>
      <c r="C199" s="187" t="s">
        <v>380</v>
      </c>
      <c r="D199" s="173" t="s">
        <v>269</v>
      </c>
      <c r="E199" s="174">
        <v>127</v>
      </c>
      <c r="F199" s="175"/>
      <c r="G199" s="176">
        <f>ROUND(E199*F199,2)</f>
        <v>0</v>
      </c>
      <c r="H199" s="175"/>
      <c r="I199" s="176">
        <f>ROUND(E199*H199,2)</f>
        <v>0</v>
      </c>
      <c r="J199" s="175"/>
      <c r="K199" s="176">
        <f>ROUND(E199*J199,2)</f>
        <v>0</v>
      </c>
      <c r="L199" s="176">
        <v>21</v>
      </c>
      <c r="M199" s="176">
        <f>G199*(1+L199/100)</f>
        <v>0</v>
      </c>
      <c r="N199" s="174">
        <v>0</v>
      </c>
      <c r="O199" s="174">
        <f>ROUND(E199*N199,2)</f>
        <v>0</v>
      </c>
      <c r="P199" s="174">
        <v>0</v>
      </c>
      <c r="Q199" s="174">
        <f>ROUND(E199*P199,2)</f>
        <v>0</v>
      </c>
      <c r="R199" s="176" t="s">
        <v>257</v>
      </c>
      <c r="S199" s="176" t="s">
        <v>134</v>
      </c>
      <c r="T199" s="177" t="s">
        <v>135</v>
      </c>
      <c r="U199" s="160">
        <v>5.8999999999999997E-2</v>
      </c>
      <c r="V199" s="160">
        <f>ROUND(E199*U199,2)</f>
        <v>7.49</v>
      </c>
      <c r="W199" s="160"/>
      <c r="X199" s="160" t="s">
        <v>136</v>
      </c>
      <c r="Y199" s="160" t="s">
        <v>137</v>
      </c>
      <c r="Z199" s="150"/>
      <c r="AA199" s="150"/>
      <c r="AB199" s="150"/>
      <c r="AC199" s="150"/>
      <c r="AD199" s="150"/>
      <c r="AE199" s="150"/>
      <c r="AF199" s="150"/>
      <c r="AG199" s="150" t="s">
        <v>138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2" x14ac:dyDescent="0.25">
      <c r="A200" s="157"/>
      <c r="B200" s="158"/>
      <c r="C200" s="250" t="s">
        <v>381</v>
      </c>
      <c r="D200" s="251"/>
      <c r="E200" s="251"/>
      <c r="F200" s="251"/>
      <c r="G200" s="251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60"/>
      <c r="Z200" s="150"/>
      <c r="AA200" s="150"/>
      <c r="AB200" s="150"/>
      <c r="AC200" s="150"/>
      <c r="AD200" s="150"/>
      <c r="AE200" s="150"/>
      <c r="AF200" s="150"/>
      <c r="AG200" s="150" t="s">
        <v>140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2" x14ac:dyDescent="0.25">
      <c r="A201" s="157"/>
      <c r="B201" s="158"/>
      <c r="C201" s="188" t="s">
        <v>382</v>
      </c>
      <c r="D201" s="161"/>
      <c r="E201" s="162">
        <v>127</v>
      </c>
      <c r="F201" s="160"/>
      <c r="G201" s="160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60"/>
      <c r="Z201" s="150"/>
      <c r="AA201" s="150"/>
      <c r="AB201" s="150"/>
      <c r="AC201" s="150"/>
      <c r="AD201" s="150"/>
      <c r="AE201" s="150"/>
      <c r="AF201" s="150"/>
      <c r="AG201" s="150" t="s">
        <v>142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ht="20.399999999999999" outlineLevel="1" x14ac:dyDescent="0.25">
      <c r="A202" s="171">
        <v>52</v>
      </c>
      <c r="B202" s="172" t="s">
        <v>383</v>
      </c>
      <c r="C202" s="187" t="s">
        <v>384</v>
      </c>
      <c r="D202" s="173" t="s">
        <v>269</v>
      </c>
      <c r="E202" s="174">
        <v>59</v>
      </c>
      <c r="F202" s="175"/>
      <c r="G202" s="176">
        <f>ROUND(E202*F202,2)</f>
        <v>0</v>
      </c>
      <c r="H202" s="175"/>
      <c r="I202" s="176">
        <f>ROUND(E202*H202,2)</f>
        <v>0</v>
      </c>
      <c r="J202" s="175"/>
      <c r="K202" s="176">
        <f>ROUND(E202*J202,2)</f>
        <v>0</v>
      </c>
      <c r="L202" s="176">
        <v>21</v>
      </c>
      <c r="M202" s="176">
        <f>G202*(1+L202/100)</f>
        <v>0</v>
      </c>
      <c r="N202" s="174">
        <v>0</v>
      </c>
      <c r="O202" s="174">
        <f>ROUND(E202*N202,2)</f>
        <v>0</v>
      </c>
      <c r="P202" s="174">
        <v>0</v>
      </c>
      <c r="Q202" s="174">
        <f>ROUND(E202*P202,2)</f>
        <v>0</v>
      </c>
      <c r="R202" s="176" t="s">
        <v>257</v>
      </c>
      <c r="S202" s="176" t="s">
        <v>134</v>
      </c>
      <c r="T202" s="177" t="s">
        <v>135</v>
      </c>
      <c r="U202" s="160">
        <v>7.9000000000000001E-2</v>
      </c>
      <c r="V202" s="160">
        <f>ROUND(E202*U202,2)</f>
        <v>4.66</v>
      </c>
      <c r="W202" s="160"/>
      <c r="X202" s="160" t="s">
        <v>136</v>
      </c>
      <c r="Y202" s="160" t="s">
        <v>137</v>
      </c>
      <c r="Z202" s="150"/>
      <c r="AA202" s="150"/>
      <c r="AB202" s="150"/>
      <c r="AC202" s="150"/>
      <c r="AD202" s="150"/>
      <c r="AE202" s="150"/>
      <c r="AF202" s="150"/>
      <c r="AG202" s="150" t="s">
        <v>138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2" x14ac:dyDescent="0.25">
      <c r="A203" s="157"/>
      <c r="B203" s="158"/>
      <c r="C203" s="250" t="s">
        <v>381</v>
      </c>
      <c r="D203" s="251"/>
      <c r="E203" s="251"/>
      <c r="F203" s="251"/>
      <c r="G203" s="251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60"/>
      <c r="Z203" s="150"/>
      <c r="AA203" s="150"/>
      <c r="AB203" s="150"/>
      <c r="AC203" s="150"/>
      <c r="AD203" s="150"/>
      <c r="AE203" s="150"/>
      <c r="AF203" s="150"/>
      <c r="AG203" s="150" t="s">
        <v>140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ht="20.399999999999999" outlineLevel="1" x14ac:dyDescent="0.25">
      <c r="A204" s="171">
        <v>53</v>
      </c>
      <c r="B204" s="172" t="s">
        <v>385</v>
      </c>
      <c r="C204" s="187" t="s">
        <v>386</v>
      </c>
      <c r="D204" s="173" t="s">
        <v>387</v>
      </c>
      <c r="E204" s="174">
        <v>1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4">
        <v>1.2999999999999999E-4</v>
      </c>
      <c r="O204" s="174">
        <f>ROUND(E204*N204,2)</f>
        <v>0</v>
      </c>
      <c r="P204" s="174">
        <v>0</v>
      </c>
      <c r="Q204" s="174">
        <f>ROUND(E204*P204,2)</f>
        <v>0</v>
      </c>
      <c r="R204" s="176" t="s">
        <v>257</v>
      </c>
      <c r="S204" s="176" t="s">
        <v>134</v>
      </c>
      <c r="T204" s="177" t="s">
        <v>135</v>
      </c>
      <c r="U204" s="160">
        <v>6.2</v>
      </c>
      <c r="V204" s="160">
        <f>ROUND(E204*U204,2)</f>
        <v>6.2</v>
      </c>
      <c r="W204" s="160"/>
      <c r="X204" s="160" t="s">
        <v>136</v>
      </c>
      <c r="Y204" s="160" t="s">
        <v>137</v>
      </c>
      <c r="Z204" s="150"/>
      <c r="AA204" s="150"/>
      <c r="AB204" s="150"/>
      <c r="AC204" s="150"/>
      <c r="AD204" s="150"/>
      <c r="AE204" s="150"/>
      <c r="AF204" s="150"/>
      <c r="AG204" s="150" t="s">
        <v>138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2" x14ac:dyDescent="0.25">
      <c r="A205" s="157"/>
      <c r="B205" s="158"/>
      <c r="C205" s="250" t="s">
        <v>381</v>
      </c>
      <c r="D205" s="251"/>
      <c r="E205" s="251"/>
      <c r="F205" s="251"/>
      <c r="G205" s="251"/>
      <c r="H205" s="160"/>
      <c r="I205" s="160"/>
      <c r="J205" s="160"/>
      <c r="K205" s="160"/>
      <c r="L205" s="160"/>
      <c r="M205" s="160"/>
      <c r="N205" s="159"/>
      <c r="O205" s="159"/>
      <c r="P205" s="159"/>
      <c r="Q205" s="159"/>
      <c r="R205" s="160"/>
      <c r="S205" s="160"/>
      <c r="T205" s="160"/>
      <c r="U205" s="160"/>
      <c r="V205" s="160"/>
      <c r="W205" s="160"/>
      <c r="X205" s="160"/>
      <c r="Y205" s="160"/>
      <c r="Z205" s="150"/>
      <c r="AA205" s="150"/>
      <c r="AB205" s="150"/>
      <c r="AC205" s="150"/>
      <c r="AD205" s="150"/>
      <c r="AE205" s="150"/>
      <c r="AF205" s="150"/>
      <c r="AG205" s="150" t="s">
        <v>140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ht="20.399999999999999" outlineLevel="1" x14ac:dyDescent="0.25">
      <c r="A206" s="171">
        <v>54</v>
      </c>
      <c r="B206" s="172" t="s">
        <v>388</v>
      </c>
      <c r="C206" s="187" t="s">
        <v>389</v>
      </c>
      <c r="D206" s="173" t="s">
        <v>387</v>
      </c>
      <c r="E206" s="174">
        <v>1</v>
      </c>
      <c r="F206" s="175"/>
      <c r="G206" s="176">
        <f>ROUND(E206*F206,2)</f>
        <v>0</v>
      </c>
      <c r="H206" s="175"/>
      <c r="I206" s="176">
        <f>ROUND(E206*H206,2)</f>
        <v>0</v>
      </c>
      <c r="J206" s="175"/>
      <c r="K206" s="176">
        <f>ROUND(E206*J206,2)</f>
        <v>0</v>
      </c>
      <c r="L206" s="176">
        <v>21</v>
      </c>
      <c r="M206" s="176">
        <f>G206*(1+L206/100)</f>
        <v>0</v>
      </c>
      <c r="N206" s="174">
        <v>1.7000000000000001E-4</v>
      </c>
      <c r="O206" s="174">
        <f>ROUND(E206*N206,2)</f>
        <v>0</v>
      </c>
      <c r="P206" s="174">
        <v>0</v>
      </c>
      <c r="Q206" s="174">
        <f>ROUND(E206*P206,2)</f>
        <v>0</v>
      </c>
      <c r="R206" s="176" t="s">
        <v>257</v>
      </c>
      <c r="S206" s="176" t="s">
        <v>134</v>
      </c>
      <c r="T206" s="177" t="s">
        <v>135</v>
      </c>
      <c r="U206" s="160">
        <v>7.1</v>
      </c>
      <c r="V206" s="160">
        <f>ROUND(E206*U206,2)</f>
        <v>7.1</v>
      </c>
      <c r="W206" s="160"/>
      <c r="X206" s="160" t="s">
        <v>136</v>
      </c>
      <c r="Y206" s="160" t="s">
        <v>137</v>
      </c>
      <c r="Z206" s="150"/>
      <c r="AA206" s="150"/>
      <c r="AB206" s="150"/>
      <c r="AC206" s="150"/>
      <c r="AD206" s="150"/>
      <c r="AE206" s="150"/>
      <c r="AF206" s="150"/>
      <c r="AG206" s="150" t="s">
        <v>138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2" x14ac:dyDescent="0.25">
      <c r="A207" s="157"/>
      <c r="B207" s="158"/>
      <c r="C207" s="250" t="s">
        <v>381</v>
      </c>
      <c r="D207" s="251"/>
      <c r="E207" s="251"/>
      <c r="F207" s="251"/>
      <c r="G207" s="251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60"/>
      <c r="Z207" s="150"/>
      <c r="AA207" s="150"/>
      <c r="AB207" s="150"/>
      <c r="AC207" s="150"/>
      <c r="AD207" s="150"/>
      <c r="AE207" s="150"/>
      <c r="AF207" s="150"/>
      <c r="AG207" s="150" t="s">
        <v>140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5">
      <c r="A208" s="171">
        <v>55</v>
      </c>
      <c r="B208" s="172" t="s">
        <v>390</v>
      </c>
      <c r="C208" s="187" t="s">
        <v>391</v>
      </c>
      <c r="D208" s="173" t="s">
        <v>269</v>
      </c>
      <c r="E208" s="174">
        <v>99.47</v>
      </c>
      <c r="F208" s="175"/>
      <c r="G208" s="176">
        <f>ROUND(E208*F208,2)</f>
        <v>0</v>
      </c>
      <c r="H208" s="175"/>
      <c r="I208" s="176">
        <f>ROUND(E208*H208,2)</f>
        <v>0</v>
      </c>
      <c r="J208" s="175"/>
      <c r="K208" s="176">
        <f>ROUND(E208*J208,2)</f>
        <v>0</v>
      </c>
      <c r="L208" s="176">
        <v>21</v>
      </c>
      <c r="M208" s="176">
        <f>G208*(1+L208/100)</f>
        <v>0</v>
      </c>
      <c r="N208" s="174">
        <v>2.4E-2</v>
      </c>
      <c r="O208" s="174">
        <f>ROUND(E208*N208,2)</f>
        <v>2.39</v>
      </c>
      <c r="P208" s="174">
        <v>0</v>
      </c>
      <c r="Q208" s="174">
        <f>ROUND(E208*P208,2)</f>
        <v>0</v>
      </c>
      <c r="R208" s="176" t="s">
        <v>299</v>
      </c>
      <c r="S208" s="176" t="s">
        <v>134</v>
      </c>
      <c r="T208" s="177" t="s">
        <v>135</v>
      </c>
      <c r="U208" s="160">
        <v>0</v>
      </c>
      <c r="V208" s="160">
        <f>ROUND(E208*U208,2)</f>
        <v>0</v>
      </c>
      <c r="W208" s="160"/>
      <c r="X208" s="160" t="s">
        <v>300</v>
      </c>
      <c r="Y208" s="160" t="s">
        <v>137</v>
      </c>
      <c r="Z208" s="150"/>
      <c r="AA208" s="150"/>
      <c r="AB208" s="150"/>
      <c r="AC208" s="150"/>
      <c r="AD208" s="150"/>
      <c r="AE208" s="150"/>
      <c r="AF208" s="150"/>
      <c r="AG208" s="150" t="s">
        <v>301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2" x14ac:dyDescent="0.25">
      <c r="A209" s="157"/>
      <c r="B209" s="158"/>
      <c r="C209" s="188" t="s">
        <v>392</v>
      </c>
      <c r="D209" s="161"/>
      <c r="E209" s="162">
        <v>99.47</v>
      </c>
      <c r="F209" s="160"/>
      <c r="G209" s="160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60"/>
      <c r="Z209" s="150"/>
      <c r="AA209" s="150"/>
      <c r="AB209" s="150"/>
      <c r="AC209" s="150"/>
      <c r="AD209" s="150"/>
      <c r="AE209" s="150"/>
      <c r="AF209" s="150"/>
      <c r="AG209" s="150" t="s">
        <v>142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5">
      <c r="A210" s="171">
        <v>56</v>
      </c>
      <c r="B210" s="172" t="s">
        <v>393</v>
      </c>
      <c r="C210" s="187" t="s">
        <v>394</v>
      </c>
      <c r="D210" s="173" t="s">
        <v>269</v>
      </c>
      <c r="E210" s="174">
        <v>29.434999999999999</v>
      </c>
      <c r="F210" s="175"/>
      <c r="G210" s="176">
        <f>ROUND(E210*F210,2)</f>
        <v>0</v>
      </c>
      <c r="H210" s="175"/>
      <c r="I210" s="176">
        <f>ROUND(E210*H210,2)</f>
        <v>0</v>
      </c>
      <c r="J210" s="175"/>
      <c r="K210" s="176">
        <f>ROUND(E210*J210,2)</f>
        <v>0</v>
      </c>
      <c r="L210" s="176">
        <v>21</v>
      </c>
      <c r="M210" s="176">
        <f>G210*(1+L210/100)</f>
        <v>0</v>
      </c>
      <c r="N210" s="174">
        <v>3.5999999999999997E-2</v>
      </c>
      <c r="O210" s="174">
        <f>ROUND(E210*N210,2)</f>
        <v>1.06</v>
      </c>
      <c r="P210" s="174">
        <v>0</v>
      </c>
      <c r="Q210" s="174">
        <f>ROUND(E210*P210,2)</f>
        <v>0</v>
      </c>
      <c r="R210" s="176" t="s">
        <v>299</v>
      </c>
      <c r="S210" s="176" t="s">
        <v>134</v>
      </c>
      <c r="T210" s="177" t="s">
        <v>135</v>
      </c>
      <c r="U210" s="160">
        <v>0</v>
      </c>
      <c r="V210" s="160">
        <f>ROUND(E210*U210,2)</f>
        <v>0</v>
      </c>
      <c r="W210" s="160"/>
      <c r="X210" s="160" t="s">
        <v>300</v>
      </c>
      <c r="Y210" s="160" t="s">
        <v>137</v>
      </c>
      <c r="Z210" s="150"/>
      <c r="AA210" s="150"/>
      <c r="AB210" s="150"/>
      <c r="AC210" s="150"/>
      <c r="AD210" s="150"/>
      <c r="AE210" s="150"/>
      <c r="AF210" s="150"/>
      <c r="AG210" s="150" t="s">
        <v>301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2" x14ac:dyDescent="0.25">
      <c r="A211" s="157"/>
      <c r="B211" s="158"/>
      <c r="C211" s="188" t="s">
        <v>395</v>
      </c>
      <c r="D211" s="161"/>
      <c r="E211" s="162">
        <v>29.434999999999999</v>
      </c>
      <c r="F211" s="160"/>
      <c r="G211" s="160"/>
      <c r="H211" s="160"/>
      <c r="I211" s="160"/>
      <c r="J211" s="160"/>
      <c r="K211" s="160"/>
      <c r="L211" s="160"/>
      <c r="M211" s="160"/>
      <c r="N211" s="159"/>
      <c r="O211" s="159"/>
      <c r="P211" s="159"/>
      <c r="Q211" s="159"/>
      <c r="R211" s="160"/>
      <c r="S211" s="160"/>
      <c r="T211" s="160"/>
      <c r="U211" s="160"/>
      <c r="V211" s="160"/>
      <c r="W211" s="160"/>
      <c r="X211" s="160"/>
      <c r="Y211" s="160"/>
      <c r="Z211" s="150"/>
      <c r="AA211" s="150"/>
      <c r="AB211" s="150"/>
      <c r="AC211" s="150"/>
      <c r="AD211" s="150"/>
      <c r="AE211" s="150"/>
      <c r="AF211" s="150"/>
      <c r="AG211" s="150" t="s">
        <v>142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5">
      <c r="A212" s="171">
        <v>57</v>
      </c>
      <c r="B212" s="172" t="s">
        <v>396</v>
      </c>
      <c r="C212" s="187" t="s">
        <v>397</v>
      </c>
      <c r="D212" s="173" t="s">
        <v>269</v>
      </c>
      <c r="E212" s="174">
        <v>59.884999999999998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4">
        <v>5.2999999999999999E-2</v>
      </c>
      <c r="O212" s="174">
        <f>ROUND(E212*N212,2)</f>
        <v>3.17</v>
      </c>
      <c r="P212" s="174">
        <v>0</v>
      </c>
      <c r="Q212" s="174">
        <f>ROUND(E212*P212,2)</f>
        <v>0</v>
      </c>
      <c r="R212" s="176" t="s">
        <v>299</v>
      </c>
      <c r="S212" s="176" t="s">
        <v>134</v>
      </c>
      <c r="T212" s="177" t="s">
        <v>135</v>
      </c>
      <c r="U212" s="160">
        <v>0</v>
      </c>
      <c r="V212" s="160">
        <f>ROUND(E212*U212,2)</f>
        <v>0</v>
      </c>
      <c r="W212" s="160"/>
      <c r="X212" s="160" t="s">
        <v>300</v>
      </c>
      <c r="Y212" s="160" t="s">
        <v>137</v>
      </c>
      <c r="Z212" s="150"/>
      <c r="AA212" s="150"/>
      <c r="AB212" s="150"/>
      <c r="AC212" s="150"/>
      <c r="AD212" s="150"/>
      <c r="AE212" s="150"/>
      <c r="AF212" s="150"/>
      <c r="AG212" s="150" t="s">
        <v>301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2" x14ac:dyDescent="0.25">
      <c r="A213" s="157"/>
      <c r="B213" s="158"/>
      <c r="C213" s="188" t="s">
        <v>398</v>
      </c>
      <c r="D213" s="161"/>
      <c r="E213" s="162">
        <v>59.884999999999998</v>
      </c>
      <c r="F213" s="160"/>
      <c r="G213" s="160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60"/>
      <c r="Z213" s="150"/>
      <c r="AA213" s="150"/>
      <c r="AB213" s="150"/>
      <c r="AC213" s="150"/>
      <c r="AD213" s="150"/>
      <c r="AE213" s="150"/>
      <c r="AF213" s="150"/>
      <c r="AG213" s="150" t="s">
        <v>142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x14ac:dyDescent="0.25">
      <c r="A214" s="164" t="s">
        <v>128</v>
      </c>
      <c r="B214" s="165" t="s">
        <v>76</v>
      </c>
      <c r="C214" s="186" t="s">
        <v>77</v>
      </c>
      <c r="D214" s="166"/>
      <c r="E214" s="167"/>
      <c r="F214" s="168"/>
      <c r="G214" s="168">
        <f>SUMIF(AG215:AG229,"&lt;&gt;NOR",G215:G229)</f>
        <v>0</v>
      </c>
      <c r="H214" s="168"/>
      <c r="I214" s="168">
        <f>SUM(I215:I229)</f>
        <v>0</v>
      </c>
      <c r="J214" s="168"/>
      <c r="K214" s="168">
        <f>SUM(K215:K229)</f>
        <v>0</v>
      </c>
      <c r="L214" s="168"/>
      <c r="M214" s="168">
        <f>SUM(M215:M229)</f>
        <v>0</v>
      </c>
      <c r="N214" s="167"/>
      <c r="O214" s="167">
        <f>SUM(O215:O229)</f>
        <v>14.29</v>
      </c>
      <c r="P214" s="167"/>
      <c r="Q214" s="167">
        <f>SUM(Q215:Q229)</f>
        <v>0</v>
      </c>
      <c r="R214" s="168"/>
      <c r="S214" s="168"/>
      <c r="T214" s="169"/>
      <c r="U214" s="163"/>
      <c r="V214" s="163">
        <f>SUM(V215:V229)</f>
        <v>158.74</v>
      </c>
      <c r="W214" s="163"/>
      <c r="X214" s="163"/>
      <c r="Y214" s="163"/>
      <c r="AG214" t="s">
        <v>129</v>
      </c>
    </row>
    <row r="215" spans="1:60" outlineLevel="1" x14ac:dyDescent="0.25">
      <c r="A215" s="171">
        <v>58</v>
      </c>
      <c r="B215" s="172" t="s">
        <v>399</v>
      </c>
      <c r="C215" s="187" t="s">
        <v>400</v>
      </c>
      <c r="D215" s="173" t="s">
        <v>367</v>
      </c>
      <c r="E215" s="174">
        <v>3</v>
      </c>
      <c r="F215" s="175"/>
      <c r="G215" s="176">
        <f>ROUND(E215*F215,2)</f>
        <v>0</v>
      </c>
      <c r="H215" s="175"/>
      <c r="I215" s="176">
        <f>ROUND(E215*H215,2)</f>
        <v>0</v>
      </c>
      <c r="J215" s="175"/>
      <c r="K215" s="176">
        <f>ROUND(E215*J215,2)</f>
        <v>0</v>
      </c>
      <c r="L215" s="176">
        <v>21</v>
      </c>
      <c r="M215" s="176">
        <f>G215*(1+L215/100)</f>
        <v>0</v>
      </c>
      <c r="N215" s="174">
        <v>6.0000000000000002E-5</v>
      </c>
      <c r="O215" s="174">
        <f>ROUND(E215*N215,2)</f>
        <v>0</v>
      </c>
      <c r="P215" s="174">
        <v>0</v>
      </c>
      <c r="Q215" s="174">
        <f>ROUND(E215*P215,2)</f>
        <v>0</v>
      </c>
      <c r="R215" s="176" t="s">
        <v>257</v>
      </c>
      <c r="S215" s="176" t="s">
        <v>134</v>
      </c>
      <c r="T215" s="177" t="s">
        <v>135</v>
      </c>
      <c r="U215" s="160">
        <v>0.249</v>
      </c>
      <c r="V215" s="160">
        <f>ROUND(E215*U215,2)</f>
        <v>0.75</v>
      </c>
      <c r="W215" s="160"/>
      <c r="X215" s="160" t="s">
        <v>136</v>
      </c>
      <c r="Y215" s="160" t="s">
        <v>137</v>
      </c>
      <c r="Z215" s="150"/>
      <c r="AA215" s="150"/>
      <c r="AB215" s="150"/>
      <c r="AC215" s="150"/>
      <c r="AD215" s="150"/>
      <c r="AE215" s="150"/>
      <c r="AF215" s="150"/>
      <c r="AG215" s="150" t="s">
        <v>138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2" x14ac:dyDescent="0.25">
      <c r="A216" s="157"/>
      <c r="B216" s="158"/>
      <c r="C216" s="250" t="s">
        <v>401</v>
      </c>
      <c r="D216" s="251"/>
      <c r="E216" s="251"/>
      <c r="F216" s="251"/>
      <c r="G216" s="251"/>
      <c r="H216" s="160"/>
      <c r="I216" s="160"/>
      <c r="J216" s="160"/>
      <c r="K216" s="160"/>
      <c r="L216" s="160"/>
      <c r="M216" s="160"/>
      <c r="N216" s="159"/>
      <c r="O216" s="159"/>
      <c r="P216" s="159"/>
      <c r="Q216" s="159"/>
      <c r="R216" s="160"/>
      <c r="S216" s="160"/>
      <c r="T216" s="160"/>
      <c r="U216" s="160"/>
      <c r="V216" s="160"/>
      <c r="W216" s="160"/>
      <c r="X216" s="160"/>
      <c r="Y216" s="160"/>
      <c r="Z216" s="150"/>
      <c r="AA216" s="150"/>
      <c r="AB216" s="150"/>
      <c r="AC216" s="150"/>
      <c r="AD216" s="150"/>
      <c r="AE216" s="150"/>
      <c r="AF216" s="150"/>
      <c r="AG216" s="150" t="s">
        <v>140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2" x14ac:dyDescent="0.25">
      <c r="A217" s="157"/>
      <c r="B217" s="158"/>
      <c r="C217" s="188" t="s">
        <v>402</v>
      </c>
      <c r="D217" s="161"/>
      <c r="E217" s="162">
        <v>3</v>
      </c>
      <c r="F217" s="160"/>
      <c r="G217" s="160"/>
      <c r="H217" s="160"/>
      <c r="I217" s="160"/>
      <c r="J217" s="160"/>
      <c r="K217" s="160"/>
      <c r="L217" s="160"/>
      <c r="M217" s="160"/>
      <c r="N217" s="159"/>
      <c r="O217" s="159"/>
      <c r="P217" s="159"/>
      <c r="Q217" s="159"/>
      <c r="R217" s="160"/>
      <c r="S217" s="160"/>
      <c r="T217" s="160"/>
      <c r="U217" s="160"/>
      <c r="V217" s="160"/>
      <c r="W217" s="160"/>
      <c r="X217" s="160"/>
      <c r="Y217" s="160"/>
      <c r="Z217" s="150"/>
      <c r="AA217" s="150"/>
      <c r="AB217" s="150"/>
      <c r="AC217" s="150"/>
      <c r="AD217" s="150"/>
      <c r="AE217" s="150"/>
      <c r="AF217" s="150"/>
      <c r="AG217" s="150" t="s">
        <v>142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5">
      <c r="A218" s="171">
        <v>59</v>
      </c>
      <c r="B218" s="172" t="s">
        <v>403</v>
      </c>
      <c r="C218" s="187" t="s">
        <v>404</v>
      </c>
      <c r="D218" s="173" t="s">
        <v>367</v>
      </c>
      <c r="E218" s="174">
        <v>14</v>
      </c>
      <c r="F218" s="175"/>
      <c r="G218" s="176">
        <f>ROUND(E218*F218,2)</f>
        <v>0</v>
      </c>
      <c r="H218" s="175"/>
      <c r="I218" s="176">
        <f>ROUND(E218*H218,2)</f>
        <v>0</v>
      </c>
      <c r="J218" s="175"/>
      <c r="K218" s="176">
        <f>ROUND(E218*J218,2)</f>
        <v>0</v>
      </c>
      <c r="L218" s="176">
        <v>21</v>
      </c>
      <c r="M218" s="176">
        <f>G218*(1+L218/100)</f>
        <v>0</v>
      </c>
      <c r="N218" s="174">
        <v>2.0000000000000002E-5</v>
      </c>
      <c r="O218" s="174">
        <f>ROUND(E218*N218,2)</f>
        <v>0</v>
      </c>
      <c r="P218" s="174">
        <v>0</v>
      </c>
      <c r="Q218" s="174">
        <f>ROUND(E218*P218,2)</f>
        <v>0</v>
      </c>
      <c r="R218" s="176" t="s">
        <v>257</v>
      </c>
      <c r="S218" s="176" t="s">
        <v>134</v>
      </c>
      <c r="T218" s="177" t="s">
        <v>135</v>
      </c>
      <c r="U218" s="160">
        <v>0.23599999999999999</v>
      </c>
      <c r="V218" s="160">
        <f>ROUND(E218*U218,2)</f>
        <v>3.3</v>
      </c>
      <c r="W218" s="160"/>
      <c r="X218" s="160" t="s">
        <v>136</v>
      </c>
      <c r="Y218" s="160" t="s">
        <v>137</v>
      </c>
      <c r="Z218" s="150"/>
      <c r="AA218" s="150"/>
      <c r="AB218" s="150"/>
      <c r="AC218" s="150"/>
      <c r="AD218" s="150"/>
      <c r="AE218" s="150"/>
      <c r="AF218" s="150"/>
      <c r="AG218" s="150" t="s">
        <v>138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2" x14ac:dyDescent="0.25">
      <c r="A219" s="157"/>
      <c r="B219" s="158"/>
      <c r="C219" s="250" t="s">
        <v>401</v>
      </c>
      <c r="D219" s="251"/>
      <c r="E219" s="251"/>
      <c r="F219" s="251"/>
      <c r="G219" s="251"/>
      <c r="H219" s="160"/>
      <c r="I219" s="160"/>
      <c r="J219" s="160"/>
      <c r="K219" s="160"/>
      <c r="L219" s="160"/>
      <c r="M219" s="160"/>
      <c r="N219" s="159"/>
      <c r="O219" s="159"/>
      <c r="P219" s="159"/>
      <c r="Q219" s="159"/>
      <c r="R219" s="160"/>
      <c r="S219" s="160"/>
      <c r="T219" s="160"/>
      <c r="U219" s="160"/>
      <c r="V219" s="160"/>
      <c r="W219" s="160"/>
      <c r="X219" s="160"/>
      <c r="Y219" s="160"/>
      <c r="Z219" s="150"/>
      <c r="AA219" s="150"/>
      <c r="AB219" s="150"/>
      <c r="AC219" s="150"/>
      <c r="AD219" s="150"/>
      <c r="AE219" s="150"/>
      <c r="AF219" s="150"/>
      <c r="AG219" s="150" t="s">
        <v>140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5">
      <c r="A220" s="171">
        <v>60</v>
      </c>
      <c r="B220" s="172" t="s">
        <v>405</v>
      </c>
      <c r="C220" s="187" t="s">
        <v>406</v>
      </c>
      <c r="D220" s="173" t="s">
        <v>367</v>
      </c>
      <c r="E220" s="174">
        <v>2</v>
      </c>
      <c r="F220" s="175"/>
      <c r="G220" s="176">
        <f>ROUND(E220*F220,2)</f>
        <v>0</v>
      </c>
      <c r="H220" s="175"/>
      <c r="I220" s="176">
        <f>ROUND(E220*H220,2)</f>
        <v>0</v>
      </c>
      <c r="J220" s="175"/>
      <c r="K220" s="176">
        <f>ROUND(E220*J220,2)</f>
        <v>0</v>
      </c>
      <c r="L220" s="176">
        <v>21</v>
      </c>
      <c r="M220" s="176">
        <f>G220*(1+L220/100)</f>
        <v>0</v>
      </c>
      <c r="N220" s="174">
        <v>3.0000000000000001E-5</v>
      </c>
      <c r="O220" s="174">
        <f>ROUND(E220*N220,2)</f>
        <v>0</v>
      </c>
      <c r="P220" s="174">
        <v>0</v>
      </c>
      <c r="Q220" s="174">
        <f>ROUND(E220*P220,2)</f>
        <v>0</v>
      </c>
      <c r="R220" s="176" t="s">
        <v>257</v>
      </c>
      <c r="S220" s="176" t="s">
        <v>134</v>
      </c>
      <c r="T220" s="177" t="s">
        <v>135</v>
      </c>
      <c r="U220" s="160">
        <v>0.249</v>
      </c>
      <c r="V220" s="160">
        <f>ROUND(E220*U220,2)</f>
        <v>0.5</v>
      </c>
      <c r="W220" s="160"/>
      <c r="X220" s="160" t="s">
        <v>136</v>
      </c>
      <c r="Y220" s="160" t="s">
        <v>137</v>
      </c>
      <c r="Z220" s="150"/>
      <c r="AA220" s="150"/>
      <c r="AB220" s="150"/>
      <c r="AC220" s="150"/>
      <c r="AD220" s="150"/>
      <c r="AE220" s="150"/>
      <c r="AF220" s="150"/>
      <c r="AG220" s="150" t="s">
        <v>138</v>
      </c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2" x14ac:dyDescent="0.25">
      <c r="A221" s="157"/>
      <c r="B221" s="158"/>
      <c r="C221" s="250" t="s">
        <v>401</v>
      </c>
      <c r="D221" s="251"/>
      <c r="E221" s="251"/>
      <c r="F221" s="251"/>
      <c r="G221" s="251"/>
      <c r="H221" s="160"/>
      <c r="I221" s="160"/>
      <c r="J221" s="160"/>
      <c r="K221" s="160"/>
      <c r="L221" s="160"/>
      <c r="M221" s="160"/>
      <c r="N221" s="159"/>
      <c r="O221" s="159"/>
      <c r="P221" s="159"/>
      <c r="Q221" s="159"/>
      <c r="R221" s="160"/>
      <c r="S221" s="160"/>
      <c r="T221" s="160"/>
      <c r="U221" s="160"/>
      <c r="V221" s="160"/>
      <c r="W221" s="160"/>
      <c r="X221" s="160"/>
      <c r="Y221" s="160"/>
      <c r="Z221" s="150"/>
      <c r="AA221" s="150"/>
      <c r="AB221" s="150"/>
      <c r="AC221" s="150"/>
      <c r="AD221" s="150"/>
      <c r="AE221" s="150"/>
      <c r="AF221" s="150"/>
      <c r="AG221" s="150" t="s">
        <v>140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ht="20.399999999999999" outlineLevel="1" x14ac:dyDescent="0.25">
      <c r="A222" s="171">
        <v>61</v>
      </c>
      <c r="B222" s="172" t="s">
        <v>407</v>
      </c>
      <c r="C222" s="187" t="s">
        <v>408</v>
      </c>
      <c r="D222" s="173" t="s">
        <v>367</v>
      </c>
      <c r="E222" s="174">
        <v>1</v>
      </c>
      <c r="F222" s="175"/>
      <c r="G222" s="176">
        <f>ROUND(E222*F222,2)</f>
        <v>0</v>
      </c>
      <c r="H222" s="175"/>
      <c r="I222" s="176">
        <f>ROUND(E222*H222,2)</f>
        <v>0</v>
      </c>
      <c r="J222" s="175"/>
      <c r="K222" s="176">
        <f>ROUND(E222*J222,2)</f>
        <v>0</v>
      </c>
      <c r="L222" s="176">
        <v>21</v>
      </c>
      <c r="M222" s="176">
        <f>G222*(1+L222/100)</f>
        <v>0</v>
      </c>
      <c r="N222" s="174">
        <v>1.55637</v>
      </c>
      <c r="O222" s="174">
        <f>ROUND(E222*N222,2)</f>
        <v>1.56</v>
      </c>
      <c r="P222" s="174">
        <v>0</v>
      </c>
      <c r="Q222" s="174">
        <f>ROUND(E222*P222,2)</f>
        <v>0</v>
      </c>
      <c r="R222" s="176" t="s">
        <v>257</v>
      </c>
      <c r="S222" s="176" t="s">
        <v>134</v>
      </c>
      <c r="T222" s="177" t="s">
        <v>135</v>
      </c>
      <c r="U222" s="160">
        <v>17.132000000000001</v>
      </c>
      <c r="V222" s="160">
        <f>ROUND(E222*U222,2)</f>
        <v>17.13</v>
      </c>
      <c r="W222" s="160"/>
      <c r="X222" s="160" t="s">
        <v>136</v>
      </c>
      <c r="Y222" s="160" t="s">
        <v>137</v>
      </c>
      <c r="Z222" s="150"/>
      <c r="AA222" s="150"/>
      <c r="AB222" s="150"/>
      <c r="AC222" s="150"/>
      <c r="AD222" s="150"/>
      <c r="AE222" s="150"/>
      <c r="AF222" s="150"/>
      <c r="AG222" s="150" t="s">
        <v>138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2" x14ac:dyDescent="0.25">
      <c r="A223" s="157"/>
      <c r="B223" s="158"/>
      <c r="C223" s="250" t="s">
        <v>409</v>
      </c>
      <c r="D223" s="251"/>
      <c r="E223" s="251"/>
      <c r="F223" s="251"/>
      <c r="G223" s="251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60"/>
      <c r="Z223" s="150"/>
      <c r="AA223" s="150"/>
      <c r="AB223" s="150"/>
      <c r="AC223" s="150"/>
      <c r="AD223" s="150"/>
      <c r="AE223" s="150"/>
      <c r="AF223" s="150"/>
      <c r="AG223" s="150" t="s">
        <v>140</v>
      </c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ht="20.399999999999999" outlineLevel="1" x14ac:dyDescent="0.25">
      <c r="A224" s="179">
        <v>62</v>
      </c>
      <c r="B224" s="180" t="s">
        <v>410</v>
      </c>
      <c r="C224" s="189" t="s">
        <v>411</v>
      </c>
      <c r="D224" s="181" t="s">
        <v>367</v>
      </c>
      <c r="E224" s="182">
        <v>8</v>
      </c>
      <c r="F224" s="183"/>
      <c r="G224" s="184">
        <f t="shared" ref="G224:G229" si="0">ROUND(E224*F224,2)</f>
        <v>0</v>
      </c>
      <c r="H224" s="183"/>
      <c r="I224" s="184">
        <f t="shared" ref="I224:I229" si="1">ROUND(E224*H224,2)</f>
        <v>0</v>
      </c>
      <c r="J224" s="183"/>
      <c r="K224" s="184">
        <f t="shared" ref="K224:K229" si="2">ROUND(E224*J224,2)</f>
        <v>0</v>
      </c>
      <c r="L224" s="184">
        <v>21</v>
      </c>
      <c r="M224" s="184">
        <f t="shared" ref="M224:M229" si="3">G224*(1+L224/100)</f>
        <v>0</v>
      </c>
      <c r="N224" s="182">
        <v>1.55637</v>
      </c>
      <c r="O224" s="182">
        <f t="shared" ref="O224:O229" si="4">ROUND(E224*N224,2)</f>
        <v>12.45</v>
      </c>
      <c r="P224" s="182">
        <v>0</v>
      </c>
      <c r="Q224" s="182">
        <f t="shared" ref="Q224:Q229" si="5">ROUND(E224*P224,2)</f>
        <v>0</v>
      </c>
      <c r="R224" s="184"/>
      <c r="S224" s="184" t="s">
        <v>340</v>
      </c>
      <c r="T224" s="185" t="s">
        <v>341</v>
      </c>
      <c r="U224" s="160">
        <v>17.132000000000001</v>
      </c>
      <c r="V224" s="160">
        <f t="shared" ref="V224:V229" si="6">ROUND(E224*U224,2)</f>
        <v>137.06</v>
      </c>
      <c r="W224" s="160"/>
      <c r="X224" s="160" t="s">
        <v>136</v>
      </c>
      <c r="Y224" s="160" t="s">
        <v>137</v>
      </c>
      <c r="Z224" s="150"/>
      <c r="AA224" s="150"/>
      <c r="AB224" s="150"/>
      <c r="AC224" s="150"/>
      <c r="AD224" s="150"/>
      <c r="AE224" s="150"/>
      <c r="AF224" s="150"/>
      <c r="AG224" s="150" t="s">
        <v>138</v>
      </c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5">
      <c r="A225" s="179">
        <v>63</v>
      </c>
      <c r="B225" s="180" t="s">
        <v>412</v>
      </c>
      <c r="C225" s="189" t="s">
        <v>413</v>
      </c>
      <c r="D225" s="181" t="s">
        <v>367</v>
      </c>
      <c r="E225" s="182">
        <v>14</v>
      </c>
      <c r="F225" s="183"/>
      <c r="G225" s="184">
        <f t="shared" si="0"/>
        <v>0</v>
      </c>
      <c r="H225" s="183"/>
      <c r="I225" s="184">
        <f t="shared" si="1"/>
        <v>0</v>
      </c>
      <c r="J225" s="183"/>
      <c r="K225" s="184">
        <f t="shared" si="2"/>
        <v>0</v>
      </c>
      <c r="L225" s="184">
        <v>21</v>
      </c>
      <c r="M225" s="184">
        <f t="shared" si="3"/>
        <v>0</v>
      </c>
      <c r="N225" s="182">
        <v>0.01</v>
      </c>
      <c r="O225" s="182">
        <f t="shared" si="4"/>
        <v>0.14000000000000001</v>
      </c>
      <c r="P225" s="182">
        <v>0</v>
      </c>
      <c r="Q225" s="182">
        <f t="shared" si="5"/>
        <v>0</v>
      </c>
      <c r="R225" s="184" t="s">
        <v>299</v>
      </c>
      <c r="S225" s="184" t="s">
        <v>134</v>
      </c>
      <c r="T225" s="185" t="s">
        <v>135</v>
      </c>
      <c r="U225" s="160">
        <v>0</v>
      </c>
      <c r="V225" s="160">
        <f t="shared" si="6"/>
        <v>0</v>
      </c>
      <c r="W225" s="160"/>
      <c r="X225" s="160" t="s">
        <v>300</v>
      </c>
      <c r="Y225" s="160" t="s">
        <v>137</v>
      </c>
      <c r="Z225" s="150"/>
      <c r="AA225" s="150"/>
      <c r="AB225" s="150"/>
      <c r="AC225" s="150"/>
      <c r="AD225" s="150"/>
      <c r="AE225" s="150"/>
      <c r="AF225" s="150"/>
      <c r="AG225" s="150" t="s">
        <v>301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5">
      <c r="A226" s="179">
        <v>64</v>
      </c>
      <c r="B226" s="180" t="s">
        <v>414</v>
      </c>
      <c r="C226" s="189" t="s">
        <v>415</v>
      </c>
      <c r="D226" s="181" t="s">
        <v>367</v>
      </c>
      <c r="E226" s="182">
        <v>2</v>
      </c>
      <c r="F226" s="183"/>
      <c r="G226" s="184">
        <f t="shared" si="0"/>
        <v>0</v>
      </c>
      <c r="H226" s="183"/>
      <c r="I226" s="184">
        <f t="shared" si="1"/>
        <v>0</v>
      </c>
      <c r="J226" s="183"/>
      <c r="K226" s="184">
        <f t="shared" si="2"/>
        <v>0</v>
      </c>
      <c r="L226" s="184">
        <v>21</v>
      </c>
      <c r="M226" s="184">
        <f t="shared" si="3"/>
        <v>0</v>
      </c>
      <c r="N226" s="182">
        <v>1.4999999999999999E-2</v>
      </c>
      <c r="O226" s="182">
        <f t="shared" si="4"/>
        <v>0.03</v>
      </c>
      <c r="P226" s="182">
        <v>0</v>
      </c>
      <c r="Q226" s="182">
        <f t="shared" si="5"/>
        <v>0</v>
      </c>
      <c r="R226" s="184" t="s">
        <v>299</v>
      </c>
      <c r="S226" s="184" t="s">
        <v>134</v>
      </c>
      <c r="T226" s="185" t="s">
        <v>135</v>
      </c>
      <c r="U226" s="160">
        <v>0</v>
      </c>
      <c r="V226" s="160">
        <f t="shared" si="6"/>
        <v>0</v>
      </c>
      <c r="W226" s="160"/>
      <c r="X226" s="160" t="s">
        <v>300</v>
      </c>
      <c r="Y226" s="160" t="s">
        <v>137</v>
      </c>
      <c r="Z226" s="150"/>
      <c r="AA226" s="150"/>
      <c r="AB226" s="150"/>
      <c r="AC226" s="150"/>
      <c r="AD226" s="150"/>
      <c r="AE226" s="150"/>
      <c r="AF226" s="150"/>
      <c r="AG226" s="150" t="s">
        <v>301</v>
      </c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5">
      <c r="A227" s="179">
        <v>65</v>
      </c>
      <c r="B227" s="180" t="s">
        <v>416</v>
      </c>
      <c r="C227" s="189" t="s">
        <v>417</v>
      </c>
      <c r="D227" s="181" t="s">
        <v>367</v>
      </c>
      <c r="E227" s="182">
        <v>2</v>
      </c>
      <c r="F227" s="183"/>
      <c r="G227" s="184">
        <f t="shared" si="0"/>
        <v>0</v>
      </c>
      <c r="H227" s="183"/>
      <c r="I227" s="184">
        <f t="shared" si="1"/>
        <v>0</v>
      </c>
      <c r="J227" s="183"/>
      <c r="K227" s="184">
        <f t="shared" si="2"/>
        <v>0</v>
      </c>
      <c r="L227" s="184">
        <v>21</v>
      </c>
      <c r="M227" s="184">
        <f t="shared" si="3"/>
        <v>0</v>
      </c>
      <c r="N227" s="182">
        <v>4.0000000000000001E-3</v>
      </c>
      <c r="O227" s="182">
        <f t="shared" si="4"/>
        <v>0.01</v>
      </c>
      <c r="P227" s="182">
        <v>0</v>
      </c>
      <c r="Q227" s="182">
        <f t="shared" si="5"/>
        <v>0</v>
      </c>
      <c r="R227" s="184" t="s">
        <v>299</v>
      </c>
      <c r="S227" s="184" t="s">
        <v>134</v>
      </c>
      <c r="T227" s="185" t="s">
        <v>135</v>
      </c>
      <c r="U227" s="160">
        <v>0</v>
      </c>
      <c r="V227" s="160">
        <f t="shared" si="6"/>
        <v>0</v>
      </c>
      <c r="W227" s="160"/>
      <c r="X227" s="160" t="s">
        <v>300</v>
      </c>
      <c r="Y227" s="160" t="s">
        <v>137</v>
      </c>
      <c r="Z227" s="150"/>
      <c r="AA227" s="150"/>
      <c r="AB227" s="150"/>
      <c r="AC227" s="150"/>
      <c r="AD227" s="150"/>
      <c r="AE227" s="150"/>
      <c r="AF227" s="150"/>
      <c r="AG227" s="150" t="s">
        <v>301</v>
      </c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ht="20.399999999999999" outlineLevel="1" x14ac:dyDescent="0.25">
      <c r="A228" s="179">
        <v>66</v>
      </c>
      <c r="B228" s="180" t="s">
        <v>418</v>
      </c>
      <c r="C228" s="189" t="s">
        <v>419</v>
      </c>
      <c r="D228" s="181" t="s">
        <v>367</v>
      </c>
      <c r="E228" s="182">
        <v>1</v>
      </c>
      <c r="F228" s="183"/>
      <c r="G228" s="184">
        <f t="shared" si="0"/>
        <v>0</v>
      </c>
      <c r="H228" s="183"/>
      <c r="I228" s="184">
        <f t="shared" si="1"/>
        <v>0</v>
      </c>
      <c r="J228" s="183"/>
      <c r="K228" s="184">
        <f t="shared" si="2"/>
        <v>0</v>
      </c>
      <c r="L228" s="184">
        <v>21</v>
      </c>
      <c r="M228" s="184">
        <f t="shared" si="3"/>
        <v>0</v>
      </c>
      <c r="N228" s="182">
        <v>0.02</v>
      </c>
      <c r="O228" s="182">
        <f t="shared" si="4"/>
        <v>0.02</v>
      </c>
      <c r="P228" s="182">
        <v>0</v>
      </c>
      <c r="Q228" s="182">
        <f t="shared" si="5"/>
        <v>0</v>
      </c>
      <c r="R228" s="184" t="s">
        <v>299</v>
      </c>
      <c r="S228" s="184" t="s">
        <v>134</v>
      </c>
      <c r="T228" s="185" t="s">
        <v>135</v>
      </c>
      <c r="U228" s="160">
        <v>0</v>
      </c>
      <c r="V228" s="160">
        <f t="shared" si="6"/>
        <v>0</v>
      </c>
      <c r="W228" s="160"/>
      <c r="X228" s="160" t="s">
        <v>300</v>
      </c>
      <c r="Y228" s="160" t="s">
        <v>137</v>
      </c>
      <c r="Z228" s="150"/>
      <c r="AA228" s="150"/>
      <c r="AB228" s="150"/>
      <c r="AC228" s="150"/>
      <c r="AD228" s="150"/>
      <c r="AE228" s="150"/>
      <c r="AF228" s="150"/>
      <c r="AG228" s="150" t="s">
        <v>301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ht="20.399999999999999" outlineLevel="1" x14ac:dyDescent="0.25">
      <c r="A229" s="179">
        <v>67</v>
      </c>
      <c r="B229" s="180" t="s">
        <v>420</v>
      </c>
      <c r="C229" s="189" t="s">
        <v>421</v>
      </c>
      <c r="D229" s="181" t="s">
        <v>367</v>
      </c>
      <c r="E229" s="182">
        <v>2</v>
      </c>
      <c r="F229" s="183"/>
      <c r="G229" s="184">
        <f t="shared" si="0"/>
        <v>0</v>
      </c>
      <c r="H229" s="183"/>
      <c r="I229" s="184">
        <f t="shared" si="1"/>
        <v>0</v>
      </c>
      <c r="J229" s="183"/>
      <c r="K229" s="184">
        <f t="shared" si="2"/>
        <v>0</v>
      </c>
      <c r="L229" s="184">
        <v>21</v>
      </c>
      <c r="M229" s="184">
        <f t="shared" si="3"/>
        <v>0</v>
      </c>
      <c r="N229" s="182">
        <v>4.1000000000000002E-2</v>
      </c>
      <c r="O229" s="182">
        <f t="shared" si="4"/>
        <v>0.08</v>
      </c>
      <c r="P229" s="182">
        <v>0</v>
      </c>
      <c r="Q229" s="182">
        <f t="shared" si="5"/>
        <v>0</v>
      </c>
      <c r="R229" s="184" t="s">
        <v>299</v>
      </c>
      <c r="S229" s="184" t="s">
        <v>134</v>
      </c>
      <c r="T229" s="185" t="s">
        <v>135</v>
      </c>
      <c r="U229" s="160">
        <v>0</v>
      </c>
      <c r="V229" s="160">
        <f t="shared" si="6"/>
        <v>0</v>
      </c>
      <c r="W229" s="160"/>
      <c r="X229" s="160" t="s">
        <v>300</v>
      </c>
      <c r="Y229" s="160" t="s">
        <v>137</v>
      </c>
      <c r="Z229" s="150"/>
      <c r="AA229" s="150"/>
      <c r="AB229" s="150"/>
      <c r="AC229" s="150"/>
      <c r="AD229" s="150"/>
      <c r="AE229" s="150"/>
      <c r="AF229" s="150"/>
      <c r="AG229" s="150" t="s">
        <v>301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x14ac:dyDescent="0.25">
      <c r="A230" s="164" t="s">
        <v>128</v>
      </c>
      <c r="B230" s="165" t="s">
        <v>78</v>
      </c>
      <c r="C230" s="186" t="s">
        <v>79</v>
      </c>
      <c r="D230" s="166"/>
      <c r="E230" s="167"/>
      <c r="F230" s="168"/>
      <c r="G230" s="168">
        <f>SUMIF(AG231:AG261,"&lt;&gt;NOR",G231:G261)</f>
        <v>0</v>
      </c>
      <c r="H230" s="168"/>
      <c r="I230" s="168">
        <f>SUM(I231:I261)</f>
        <v>0</v>
      </c>
      <c r="J230" s="168"/>
      <c r="K230" s="168">
        <f>SUM(K231:K261)</f>
        <v>0</v>
      </c>
      <c r="L230" s="168"/>
      <c r="M230" s="168">
        <f>SUM(M231:M261)</f>
        <v>0</v>
      </c>
      <c r="N230" s="167"/>
      <c r="O230" s="167">
        <f>SUM(O231:O261)</f>
        <v>1.31</v>
      </c>
      <c r="P230" s="167"/>
      <c r="Q230" s="167">
        <f>SUM(Q231:Q261)</f>
        <v>0</v>
      </c>
      <c r="R230" s="168"/>
      <c r="S230" s="168"/>
      <c r="T230" s="169"/>
      <c r="U230" s="163"/>
      <c r="V230" s="163">
        <f>SUM(V231:V261)</f>
        <v>47.410000000000011</v>
      </c>
      <c r="W230" s="163"/>
      <c r="X230" s="163"/>
      <c r="Y230" s="163"/>
      <c r="AG230" t="s">
        <v>129</v>
      </c>
    </row>
    <row r="231" spans="1:60" outlineLevel="1" x14ac:dyDescent="0.25">
      <c r="A231" s="171">
        <v>68</v>
      </c>
      <c r="B231" s="172" t="s">
        <v>422</v>
      </c>
      <c r="C231" s="187" t="s">
        <v>423</v>
      </c>
      <c r="D231" s="173" t="s">
        <v>269</v>
      </c>
      <c r="E231" s="174">
        <v>180</v>
      </c>
      <c r="F231" s="175"/>
      <c r="G231" s="176">
        <f>ROUND(E231*F231,2)</f>
        <v>0</v>
      </c>
      <c r="H231" s="175"/>
      <c r="I231" s="176">
        <f>ROUND(E231*H231,2)</f>
        <v>0</v>
      </c>
      <c r="J231" s="175"/>
      <c r="K231" s="176">
        <f>ROUND(E231*J231,2)</f>
        <v>0</v>
      </c>
      <c r="L231" s="176">
        <v>21</v>
      </c>
      <c r="M231" s="176">
        <f>G231*(1+L231/100)</f>
        <v>0</v>
      </c>
      <c r="N231" s="174">
        <v>0</v>
      </c>
      <c r="O231" s="174">
        <f>ROUND(E231*N231,2)</f>
        <v>0</v>
      </c>
      <c r="P231" s="174">
        <v>0</v>
      </c>
      <c r="Q231" s="174">
        <f>ROUND(E231*P231,2)</f>
        <v>0</v>
      </c>
      <c r="R231" s="176" t="s">
        <v>257</v>
      </c>
      <c r="S231" s="176" t="s">
        <v>134</v>
      </c>
      <c r="T231" s="177" t="s">
        <v>364</v>
      </c>
      <c r="U231" s="160">
        <v>6.6000000000000003E-2</v>
      </c>
      <c r="V231" s="160">
        <f>ROUND(E231*U231,2)</f>
        <v>11.88</v>
      </c>
      <c r="W231" s="160"/>
      <c r="X231" s="160" t="s">
        <v>136</v>
      </c>
      <c r="Y231" s="160" t="s">
        <v>137</v>
      </c>
      <c r="Z231" s="150"/>
      <c r="AA231" s="150"/>
      <c r="AB231" s="150"/>
      <c r="AC231" s="150"/>
      <c r="AD231" s="150"/>
      <c r="AE231" s="150"/>
      <c r="AF231" s="150"/>
      <c r="AG231" s="150" t="s">
        <v>138</v>
      </c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2" x14ac:dyDescent="0.25">
      <c r="A232" s="157"/>
      <c r="B232" s="158"/>
      <c r="C232" s="250" t="s">
        <v>424</v>
      </c>
      <c r="D232" s="251"/>
      <c r="E232" s="251"/>
      <c r="F232" s="251"/>
      <c r="G232" s="251"/>
      <c r="H232" s="160"/>
      <c r="I232" s="160"/>
      <c r="J232" s="160"/>
      <c r="K232" s="160"/>
      <c r="L232" s="160"/>
      <c r="M232" s="160"/>
      <c r="N232" s="159"/>
      <c r="O232" s="159"/>
      <c r="P232" s="159"/>
      <c r="Q232" s="159"/>
      <c r="R232" s="160"/>
      <c r="S232" s="160"/>
      <c r="T232" s="160"/>
      <c r="U232" s="160"/>
      <c r="V232" s="160"/>
      <c r="W232" s="160"/>
      <c r="X232" s="160"/>
      <c r="Y232" s="160"/>
      <c r="Z232" s="150"/>
      <c r="AA232" s="150"/>
      <c r="AB232" s="150"/>
      <c r="AC232" s="150"/>
      <c r="AD232" s="150"/>
      <c r="AE232" s="150"/>
      <c r="AF232" s="150"/>
      <c r="AG232" s="150" t="s">
        <v>140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5">
      <c r="A233" s="171">
        <v>69</v>
      </c>
      <c r="B233" s="172" t="s">
        <v>425</v>
      </c>
      <c r="C233" s="187" t="s">
        <v>426</v>
      </c>
      <c r="D233" s="173" t="s">
        <v>269</v>
      </c>
      <c r="E233" s="174">
        <v>27</v>
      </c>
      <c r="F233" s="175"/>
      <c r="G233" s="176">
        <f>ROUND(E233*F233,2)</f>
        <v>0</v>
      </c>
      <c r="H233" s="175"/>
      <c r="I233" s="176">
        <f>ROUND(E233*H233,2)</f>
        <v>0</v>
      </c>
      <c r="J233" s="175"/>
      <c r="K233" s="176">
        <f>ROUND(E233*J233,2)</f>
        <v>0</v>
      </c>
      <c r="L233" s="176">
        <v>21</v>
      </c>
      <c r="M233" s="176">
        <f>G233*(1+L233/100)</f>
        <v>0</v>
      </c>
      <c r="N233" s="174">
        <v>1.0000000000000001E-5</v>
      </c>
      <c r="O233" s="174">
        <f>ROUND(E233*N233,2)</f>
        <v>0</v>
      </c>
      <c r="P233" s="174">
        <v>0</v>
      </c>
      <c r="Q233" s="174">
        <f>ROUND(E233*P233,2)</f>
        <v>0</v>
      </c>
      <c r="R233" s="176" t="s">
        <v>257</v>
      </c>
      <c r="S233" s="176" t="s">
        <v>134</v>
      </c>
      <c r="T233" s="177" t="s">
        <v>364</v>
      </c>
      <c r="U233" s="160">
        <v>0.08</v>
      </c>
      <c r="V233" s="160">
        <f>ROUND(E233*U233,2)</f>
        <v>2.16</v>
      </c>
      <c r="W233" s="160"/>
      <c r="X233" s="160" t="s">
        <v>136</v>
      </c>
      <c r="Y233" s="160" t="s">
        <v>137</v>
      </c>
      <c r="Z233" s="150"/>
      <c r="AA233" s="150"/>
      <c r="AB233" s="150"/>
      <c r="AC233" s="150"/>
      <c r="AD233" s="150"/>
      <c r="AE233" s="150"/>
      <c r="AF233" s="150"/>
      <c r="AG233" s="150" t="s">
        <v>138</v>
      </c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2" x14ac:dyDescent="0.25">
      <c r="A234" s="157"/>
      <c r="B234" s="158"/>
      <c r="C234" s="250" t="s">
        <v>424</v>
      </c>
      <c r="D234" s="251"/>
      <c r="E234" s="251"/>
      <c r="F234" s="251"/>
      <c r="G234" s="251"/>
      <c r="H234" s="160"/>
      <c r="I234" s="160"/>
      <c r="J234" s="160"/>
      <c r="K234" s="160"/>
      <c r="L234" s="160"/>
      <c r="M234" s="160"/>
      <c r="N234" s="159"/>
      <c r="O234" s="159"/>
      <c r="P234" s="159"/>
      <c r="Q234" s="159"/>
      <c r="R234" s="160"/>
      <c r="S234" s="160"/>
      <c r="T234" s="160"/>
      <c r="U234" s="160"/>
      <c r="V234" s="160"/>
      <c r="W234" s="160"/>
      <c r="X234" s="160"/>
      <c r="Y234" s="160"/>
      <c r="Z234" s="150"/>
      <c r="AA234" s="150"/>
      <c r="AB234" s="150"/>
      <c r="AC234" s="150"/>
      <c r="AD234" s="150"/>
      <c r="AE234" s="150"/>
      <c r="AF234" s="150"/>
      <c r="AG234" s="150" t="s">
        <v>140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5">
      <c r="A235" s="171">
        <v>70</v>
      </c>
      <c r="B235" s="172" t="s">
        <v>427</v>
      </c>
      <c r="C235" s="187" t="s">
        <v>428</v>
      </c>
      <c r="D235" s="173" t="s">
        <v>269</v>
      </c>
      <c r="E235" s="174">
        <v>55</v>
      </c>
      <c r="F235" s="175"/>
      <c r="G235" s="176">
        <f>ROUND(E235*F235,2)</f>
        <v>0</v>
      </c>
      <c r="H235" s="175"/>
      <c r="I235" s="176">
        <f>ROUND(E235*H235,2)</f>
        <v>0</v>
      </c>
      <c r="J235" s="175"/>
      <c r="K235" s="176">
        <f>ROUND(E235*J235,2)</f>
        <v>0</v>
      </c>
      <c r="L235" s="176">
        <v>21</v>
      </c>
      <c r="M235" s="176">
        <f>G235*(1+L235/100)</f>
        <v>0</v>
      </c>
      <c r="N235" s="174">
        <v>1.0000000000000001E-5</v>
      </c>
      <c r="O235" s="174">
        <f>ROUND(E235*N235,2)</f>
        <v>0</v>
      </c>
      <c r="P235" s="174">
        <v>0</v>
      </c>
      <c r="Q235" s="174">
        <f>ROUND(E235*P235,2)</f>
        <v>0</v>
      </c>
      <c r="R235" s="176" t="s">
        <v>257</v>
      </c>
      <c r="S235" s="176" t="s">
        <v>134</v>
      </c>
      <c r="T235" s="177" t="s">
        <v>364</v>
      </c>
      <c r="U235" s="160">
        <v>9.7000000000000003E-2</v>
      </c>
      <c r="V235" s="160">
        <f>ROUND(E235*U235,2)</f>
        <v>5.34</v>
      </c>
      <c r="W235" s="160"/>
      <c r="X235" s="160" t="s">
        <v>136</v>
      </c>
      <c r="Y235" s="160" t="s">
        <v>137</v>
      </c>
      <c r="Z235" s="150"/>
      <c r="AA235" s="150"/>
      <c r="AB235" s="150"/>
      <c r="AC235" s="150"/>
      <c r="AD235" s="150"/>
      <c r="AE235" s="150"/>
      <c r="AF235" s="150"/>
      <c r="AG235" s="150" t="s">
        <v>138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2" x14ac:dyDescent="0.25">
      <c r="A236" s="157"/>
      <c r="B236" s="158"/>
      <c r="C236" s="250" t="s">
        <v>424</v>
      </c>
      <c r="D236" s="251"/>
      <c r="E236" s="251"/>
      <c r="F236" s="251"/>
      <c r="G236" s="251"/>
      <c r="H236" s="160"/>
      <c r="I236" s="160"/>
      <c r="J236" s="160"/>
      <c r="K236" s="160"/>
      <c r="L236" s="160"/>
      <c r="M236" s="160"/>
      <c r="N236" s="159"/>
      <c r="O236" s="159"/>
      <c r="P236" s="159"/>
      <c r="Q236" s="159"/>
      <c r="R236" s="160"/>
      <c r="S236" s="160"/>
      <c r="T236" s="160"/>
      <c r="U236" s="160"/>
      <c r="V236" s="160"/>
      <c r="W236" s="160"/>
      <c r="X236" s="160"/>
      <c r="Y236" s="160"/>
      <c r="Z236" s="150"/>
      <c r="AA236" s="150"/>
      <c r="AB236" s="150"/>
      <c r="AC236" s="150"/>
      <c r="AD236" s="150"/>
      <c r="AE236" s="150"/>
      <c r="AF236" s="150"/>
      <c r="AG236" s="150" t="s">
        <v>140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ht="20.399999999999999" outlineLevel="1" x14ac:dyDescent="0.25">
      <c r="A237" s="171">
        <v>71</v>
      </c>
      <c r="B237" s="172" t="s">
        <v>379</v>
      </c>
      <c r="C237" s="187" t="s">
        <v>380</v>
      </c>
      <c r="D237" s="173" t="s">
        <v>269</v>
      </c>
      <c r="E237" s="174">
        <v>176</v>
      </c>
      <c r="F237" s="175"/>
      <c r="G237" s="176">
        <f>ROUND(E237*F237,2)</f>
        <v>0</v>
      </c>
      <c r="H237" s="175"/>
      <c r="I237" s="176">
        <f>ROUND(E237*H237,2)</f>
        <v>0</v>
      </c>
      <c r="J237" s="175"/>
      <c r="K237" s="176">
        <f>ROUND(E237*J237,2)</f>
        <v>0</v>
      </c>
      <c r="L237" s="176">
        <v>21</v>
      </c>
      <c r="M237" s="176">
        <f>G237*(1+L237/100)</f>
        <v>0</v>
      </c>
      <c r="N237" s="174">
        <v>0</v>
      </c>
      <c r="O237" s="174">
        <f>ROUND(E237*N237,2)</f>
        <v>0</v>
      </c>
      <c r="P237" s="174">
        <v>0</v>
      </c>
      <c r="Q237" s="174">
        <f>ROUND(E237*P237,2)</f>
        <v>0</v>
      </c>
      <c r="R237" s="176" t="s">
        <v>257</v>
      </c>
      <c r="S237" s="176" t="s">
        <v>134</v>
      </c>
      <c r="T237" s="177" t="s">
        <v>135</v>
      </c>
      <c r="U237" s="160">
        <v>5.8999999999999997E-2</v>
      </c>
      <c r="V237" s="160">
        <f>ROUND(E237*U237,2)</f>
        <v>10.38</v>
      </c>
      <c r="W237" s="160"/>
      <c r="X237" s="160" t="s">
        <v>136</v>
      </c>
      <c r="Y237" s="160" t="s">
        <v>137</v>
      </c>
      <c r="Z237" s="150"/>
      <c r="AA237" s="150"/>
      <c r="AB237" s="150"/>
      <c r="AC237" s="150"/>
      <c r="AD237" s="150"/>
      <c r="AE237" s="150"/>
      <c r="AF237" s="150"/>
      <c r="AG237" s="150" t="s">
        <v>138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2" x14ac:dyDescent="0.25">
      <c r="A238" s="157"/>
      <c r="B238" s="158"/>
      <c r="C238" s="250" t="s">
        <v>381</v>
      </c>
      <c r="D238" s="251"/>
      <c r="E238" s="251"/>
      <c r="F238" s="251"/>
      <c r="G238" s="251"/>
      <c r="H238" s="160"/>
      <c r="I238" s="160"/>
      <c r="J238" s="160"/>
      <c r="K238" s="160"/>
      <c r="L238" s="160"/>
      <c r="M238" s="160"/>
      <c r="N238" s="159"/>
      <c r="O238" s="159"/>
      <c r="P238" s="159"/>
      <c r="Q238" s="159"/>
      <c r="R238" s="160"/>
      <c r="S238" s="160"/>
      <c r="T238" s="160"/>
      <c r="U238" s="160"/>
      <c r="V238" s="160"/>
      <c r="W238" s="160"/>
      <c r="X238" s="160"/>
      <c r="Y238" s="160"/>
      <c r="Z238" s="150"/>
      <c r="AA238" s="150"/>
      <c r="AB238" s="150"/>
      <c r="AC238" s="150"/>
      <c r="AD238" s="150"/>
      <c r="AE238" s="150"/>
      <c r="AF238" s="150"/>
      <c r="AG238" s="150" t="s">
        <v>140</v>
      </c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2" x14ac:dyDescent="0.25">
      <c r="A239" s="157"/>
      <c r="B239" s="158"/>
      <c r="C239" s="188" t="s">
        <v>429</v>
      </c>
      <c r="D239" s="161"/>
      <c r="E239" s="162">
        <v>176</v>
      </c>
      <c r="F239" s="160"/>
      <c r="G239" s="160"/>
      <c r="H239" s="160"/>
      <c r="I239" s="160"/>
      <c r="J239" s="160"/>
      <c r="K239" s="160"/>
      <c r="L239" s="160"/>
      <c r="M239" s="160"/>
      <c r="N239" s="159"/>
      <c r="O239" s="159"/>
      <c r="P239" s="159"/>
      <c r="Q239" s="159"/>
      <c r="R239" s="160"/>
      <c r="S239" s="160"/>
      <c r="T239" s="160"/>
      <c r="U239" s="160"/>
      <c r="V239" s="160"/>
      <c r="W239" s="160"/>
      <c r="X239" s="160"/>
      <c r="Y239" s="160"/>
      <c r="Z239" s="150"/>
      <c r="AA239" s="150"/>
      <c r="AB239" s="150"/>
      <c r="AC239" s="150"/>
      <c r="AD239" s="150"/>
      <c r="AE239" s="150"/>
      <c r="AF239" s="150"/>
      <c r="AG239" s="150" t="s">
        <v>142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ht="20.399999999999999" outlineLevel="1" x14ac:dyDescent="0.25">
      <c r="A240" s="171">
        <v>72</v>
      </c>
      <c r="B240" s="172" t="s">
        <v>383</v>
      </c>
      <c r="C240" s="187" t="s">
        <v>384</v>
      </c>
      <c r="D240" s="173" t="s">
        <v>269</v>
      </c>
      <c r="E240" s="174">
        <v>55</v>
      </c>
      <c r="F240" s="175"/>
      <c r="G240" s="176">
        <f>ROUND(E240*F240,2)</f>
        <v>0</v>
      </c>
      <c r="H240" s="175"/>
      <c r="I240" s="176">
        <f>ROUND(E240*H240,2)</f>
        <v>0</v>
      </c>
      <c r="J240" s="175"/>
      <c r="K240" s="176">
        <f>ROUND(E240*J240,2)</f>
        <v>0</v>
      </c>
      <c r="L240" s="176">
        <v>21</v>
      </c>
      <c r="M240" s="176">
        <f>G240*(1+L240/100)</f>
        <v>0</v>
      </c>
      <c r="N240" s="174">
        <v>0</v>
      </c>
      <c r="O240" s="174">
        <f>ROUND(E240*N240,2)</f>
        <v>0</v>
      </c>
      <c r="P240" s="174">
        <v>0</v>
      </c>
      <c r="Q240" s="174">
        <f>ROUND(E240*P240,2)</f>
        <v>0</v>
      </c>
      <c r="R240" s="176" t="s">
        <v>257</v>
      </c>
      <c r="S240" s="176" t="s">
        <v>134</v>
      </c>
      <c r="T240" s="177" t="s">
        <v>135</v>
      </c>
      <c r="U240" s="160">
        <v>7.9000000000000001E-2</v>
      </c>
      <c r="V240" s="160">
        <f>ROUND(E240*U240,2)</f>
        <v>4.3499999999999996</v>
      </c>
      <c r="W240" s="160"/>
      <c r="X240" s="160" t="s">
        <v>136</v>
      </c>
      <c r="Y240" s="160" t="s">
        <v>137</v>
      </c>
      <c r="Z240" s="150"/>
      <c r="AA240" s="150"/>
      <c r="AB240" s="150"/>
      <c r="AC240" s="150"/>
      <c r="AD240" s="150"/>
      <c r="AE240" s="150"/>
      <c r="AF240" s="150"/>
      <c r="AG240" s="150" t="s">
        <v>138</v>
      </c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2" x14ac:dyDescent="0.25">
      <c r="A241" s="157"/>
      <c r="B241" s="158"/>
      <c r="C241" s="250" t="s">
        <v>381</v>
      </c>
      <c r="D241" s="251"/>
      <c r="E241" s="251"/>
      <c r="F241" s="251"/>
      <c r="G241" s="251"/>
      <c r="H241" s="160"/>
      <c r="I241" s="160"/>
      <c r="J241" s="160"/>
      <c r="K241" s="160"/>
      <c r="L241" s="160"/>
      <c r="M241" s="160"/>
      <c r="N241" s="159"/>
      <c r="O241" s="159"/>
      <c r="P241" s="159"/>
      <c r="Q241" s="159"/>
      <c r="R241" s="160"/>
      <c r="S241" s="160"/>
      <c r="T241" s="160"/>
      <c r="U241" s="160"/>
      <c r="V241" s="160"/>
      <c r="W241" s="160"/>
      <c r="X241" s="160"/>
      <c r="Y241" s="160"/>
      <c r="Z241" s="150"/>
      <c r="AA241" s="150"/>
      <c r="AB241" s="150"/>
      <c r="AC241" s="150"/>
      <c r="AD241" s="150"/>
      <c r="AE241" s="150"/>
      <c r="AF241" s="150"/>
      <c r="AG241" s="150" t="s">
        <v>140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ht="20.399999999999999" outlineLevel="1" x14ac:dyDescent="0.25">
      <c r="A242" s="171">
        <v>73</v>
      </c>
      <c r="B242" s="172" t="s">
        <v>385</v>
      </c>
      <c r="C242" s="187" t="s">
        <v>386</v>
      </c>
      <c r="D242" s="173" t="s">
        <v>387</v>
      </c>
      <c r="E242" s="174">
        <v>1</v>
      </c>
      <c r="F242" s="175"/>
      <c r="G242" s="176">
        <f>ROUND(E242*F242,2)</f>
        <v>0</v>
      </c>
      <c r="H242" s="175"/>
      <c r="I242" s="176">
        <f>ROUND(E242*H242,2)</f>
        <v>0</v>
      </c>
      <c r="J242" s="175"/>
      <c r="K242" s="176">
        <f>ROUND(E242*J242,2)</f>
        <v>0</v>
      </c>
      <c r="L242" s="176">
        <v>21</v>
      </c>
      <c r="M242" s="176">
        <f>G242*(1+L242/100)</f>
        <v>0</v>
      </c>
      <c r="N242" s="174">
        <v>1.2999999999999999E-4</v>
      </c>
      <c r="O242" s="174">
        <f>ROUND(E242*N242,2)</f>
        <v>0</v>
      </c>
      <c r="P242" s="174">
        <v>0</v>
      </c>
      <c r="Q242" s="174">
        <f>ROUND(E242*P242,2)</f>
        <v>0</v>
      </c>
      <c r="R242" s="176" t="s">
        <v>257</v>
      </c>
      <c r="S242" s="176" t="s">
        <v>134</v>
      </c>
      <c r="T242" s="177" t="s">
        <v>135</v>
      </c>
      <c r="U242" s="160">
        <v>6.2</v>
      </c>
      <c r="V242" s="160">
        <f>ROUND(E242*U242,2)</f>
        <v>6.2</v>
      </c>
      <c r="W242" s="160"/>
      <c r="X242" s="160" t="s">
        <v>136</v>
      </c>
      <c r="Y242" s="160" t="s">
        <v>137</v>
      </c>
      <c r="Z242" s="150"/>
      <c r="AA242" s="150"/>
      <c r="AB242" s="150"/>
      <c r="AC242" s="150"/>
      <c r="AD242" s="150"/>
      <c r="AE242" s="150"/>
      <c r="AF242" s="150"/>
      <c r="AG242" s="150" t="s">
        <v>138</v>
      </c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2" x14ac:dyDescent="0.25">
      <c r="A243" s="157"/>
      <c r="B243" s="158"/>
      <c r="C243" s="250" t="s">
        <v>381</v>
      </c>
      <c r="D243" s="251"/>
      <c r="E243" s="251"/>
      <c r="F243" s="251"/>
      <c r="G243" s="251"/>
      <c r="H243" s="160"/>
      <c r="I243" s="160"/>
      <c r="J243" s="160"/>
      <c r="K243" s="160"/>
      <c r="L243" s="160"/>
      <c r="M243" s="160"/>
      <c r="N243" s="159"/>
      <c r="O243" s="159"/>
      <c r="P243" s="159"/>
      <c r="Q243" s="159"/>
      <c r="R243" s="160"/>
      <c r="S243" s="160"/>
      <c r="T243" s="160"/>
      <c r="U243" s="160"/>
      <c r="V243" s="160"/>
      <c r="W243" s="160"/>
      <c r="X243" s="160"/>
      <c r="Y243" s="160"/>
      <c r="Z243" s="150"/>
      <c r="AA243" s="150"/>
      <c r="AB243" s="150"/>
      <c r="AC243" s="150"/>
      <c r="AD243" s="150"/>
      <c r="AE243" s="150"/>
      <c r="AF243" s="150"/>
      <c r="AG243" s="150" t="s">
        <v>140</v>
      </c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ht="20.399999999999999" outlineLevel="1" x14ac:dyDescent="0.25">
      <c r="A244" s="171">
        <v>74</v>
      </c>
      <c r="B244" s="172" t="s">
        <v>388</v>
      </c>
      <c r="C244" s="187" t="s">
        <v>389</v>
      </c>
      <c r="D244" s="173" t="s">
        <v>387</v>
      </c>
      <c r="E244" s="174">
        <v>1</v>
      </c>
      <c r="F244" s="175"/>
      <c r="G244" s="176">
        <f>ROUND(E244*F244,2)</f>
        <v>0</v>
      </c>
      <c r="H244" s="175"/>
      <c r="I244" s="176">
        <f>ROUND(E244*H244,2)</f>
        <v>0</v>
      </c>
      <c r="J244" s="175"/>
      <c r="K244" s="176">
        <f>ROUND(E244*J244,2)</f>
        <v>0</v>
      </c>
      <c r="L244" s="176">
        <v>21</v>
      </c>
      <c r="M244" s="176">
        <f>G244*(1+L244/100)</f>
        <v>0</v>
      </c>
      <c r="N244" s="174">
        <v>1.7000000000000001E-4</v>
      </c>
      <c r="O244" s="174">
        <f>ROUND(E244*N244,2)</f>
        <v>0</v>
      </c>
      <c r="P244" s="174">
        <v>0</v>
      </c>
      <c r="Q244" s="174">
        <f>ROUND(E244*P244,2)</f>
        <v>0</v>
      </c>
      <c r="R244" s="176" t="s">
        <v>257</v>
      </c>
      <c r="S244" s="176" t="s">
        <v>134</v>
      </c>
      <c r="T244" s="177" t="s">
        <v>135</v>
      </c>
      <c r="U244" s="160">
        <v>7.1</v>
      </c>
      <c r="V244" s="160">
        <f>ROUND(E244*U244,2)</f>
        <v>7.1</v>
      </c>
      <c r="W244" s="160"/>
      <c r="X244" s="160" t="s">
        <v>136</v>
      </c>
      <c r="Y244" s="160" t="s">
        <v>137</v>
      </c>
      <c r="Z244" s="150"/>
      <c r="AA244" s="150"/>
      <c r="AB244" s="150"/>
      <c r="AC244" s="150"/>
      <c r="AD244" s="150"/>
      <c r="AE244" s="150"/>
      <c r="AF244" s="150"/>
      <c r="AG244" s="150" t="s">
        <v>138</v>
      </c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2" x14ac:dyDescent="0.25">
      <c r="A245" s="157"/>
      <c r="B245" s="158"/>
      <c r="C245" s="250" t="s">
        <v>381</v>
      </c>
      <c r="D245" s="251"/>
      <c r="E245" s="251"/>
      <c r="F245" s="251"/>
      <c r="G245" s="251"/>
      <c r="H245" s="160"/>
      <c r="I245" s="160"/>
      <c r="J245" s="160"/>
      <c r="K245" s="160"/>
      <c r="L245" s="160"/>
      <c r="M245" s="160"/>
      <c r="N245" s="159"/>
      <c r="O245" s="159"/>
      <c r="P245" s="159"/>
      <c r="Q245" s="159"/>
      <c r="R245" s="160"/>
      <c r="S245" s="160"/>
      <c r="T245" s="160"/>
      <c r="U245" s="160"/>
      <c r="V245" s="160"/>
      <c r="W245" s="160"/>
      <c r="X245" s="160"/>
      <c r="Y245" s="160"/>
      <c r="Z245" s="150"/>
      <c r="AA245" s="150"/>
      <c r="AB245" s="150"/>
      <c r="AC245" s="150"/>
      <c r="AD245" s="150"/>
      <c r="AE245" s="150"/>
      <c r="AF245" s="150"/>
      <c r="AG245" s="150" t="s">
        <v>140</v>
      </c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ht="30.6" outlineLevel="1" x14ac:dyDescent="0.25">
      <c r="A246" s="171">
        <v>75</v>
      </c>
      <c r="B246" s="172" t="s">
        <v>430</v>
      </c>
      <c r="C246" s="187" t="s">
        <v>431</v>
      </c>
      <c r="D246" s="173" t="s">
        <v>367</v>
      </c>
      <c r="E246" s="174">
        <v>3.09</v>
      </c>
      <c r="F246" s="175"/>
      <c r="G246" s="176">
        <f>ROUND(E246*F246,2)</f>
        <v>0</v>
      </c>
      <c r="H246" s="175"/>
      <c r="I246" s="176">
        <f>ROUND(E246*H246,2)</f>
        <v>0</v>
      </c>
      <c r="J246" s="175"/>
      <c r="K246" s="176">
        <f>ROUND(E246*J246,2)</f>
        <v>0</v>
      </c>
      <c r="L246" s="176">
        <v>21</v>
      </c>
      <c r="M246" s="176">
        <f>G246*(1+L246/100)</f>
        <v>0</v>
      </c>
      <c r="N246" s="174">
        <v>2.8999999999999998E-3</v>
      </c>
      <c r="O246" s="174">
        <f>ROUND(E246*N246,2)</f>
        <v>0.01</v>
      </c>
      <c r="P246" s="174">
        <v>0</v>
      </c>
      <c r="Q246" s="174">
        <f>ROUND(E246*P246,2)</f>
        <v>0</v>
      </c>
      <c r="R246" s="176" t="s">
        <v>299</v>
      </c>
      <c r="S246" s="176" t="s">
        <v>134</v>
      </c>
      <c r="T246" s="177" t="s">
        <v>135</v>
      </c>
      <c r="U246" s="160">
        <v>0</v>
      </c>
      <c r="V246" s="160">
        <f>ROUND(E246*U246,2)</f>
        <v>0</v>
      </c>
      <c r="W246" s="160"/>
      <c r="X246" s="160" t="s">
        <v>300</v>
      </c>
      <c r="Y246" s="160" t="s">
        <v>137</v>
      </c>
      <c r="Z246" s="150"/>
      <c r="AA246" s="150"/>
      <c r="AB246" s="150"/>
      <c r="AC246" s="150"/>
      <c r="AD246" s="150"/>
      <c r="AE246" s="150"/>
      <c r="AF246" s="150"/>
      <c r="AG246" s="150" t="s">
        <v>301</v>
      </c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2" x14ac:dyDescent="0.25">
      <c r="A247" s="157"/>
      <c r="B247" s="158"/>
      <c r="C247" s="188" t="s">
        <v>432</v>
      </c>
      <c r="D247" s="161"/>
      <c r="E247" s="162">
        <v>3.09</v>
      </c>
      <c r="F247" s="160"/>
      <c r="G247" s="160"/>
      <c r="H247" s="160"/>
      <c r="I247" s="160"/>
      <c r="J247" s="160"/>
      <c r="K247" s="160"/>
      <c r="L247" s="160"/>
      <c r="M247" s="160"/>
      <c r="N247" s="159"/>
      <c r="O247" s="159"/>
      <c r="P247" s="159"/>
      <c r="Q247" s="159"/>
      <c r="R247" s="160"/>
      <c r="S247" s="160"/>
      <c r="T247" s="160"/>
      <c r="U247" s="160"/>
      <c r="V247" s="160"/>
      <c r="W247" s="160"/>
      <c r="X247" s="160"/>
      <c r="Y247" s="160"/>
      <c r="Z247" s="150"/>
      <c r="AA247" s="150"/>
      <c r="AB247" s="150"/>
      <c r="AC247" s="150"/>
      <c r="AD247" s="150"/>
      <c r="AE247" s="150"/>
      <c r="AF247" s="150"/>
      <c r="AG247" s="150" t="s">
        <v>142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ht="30.6" outlineLevel="1" x14ac:dyDescent="0.25">
      <c r="A248" s="171">
        <v>76</v>
      </c>
      <c r="B248" s="172" t="s">
        <v>433</v>
      </c>
      <c r="C248" s="187" t="s">
        <v>434</v>
      </c>
      <c r="D248" s="173" t="s">
        <v>367</v>
      </c>
      <c r="E248" s="174">
        <v>9.27</v>
      </c>
      <c r="F248" s="175"/>
      <c r="G248" s="176">
        <f>ROUND(E248*F248,2)</f>
        <v>0</v>
      </c>
      <c r="H248" s="175"/>
      <c r="I248" s="176">
        <f>ROUND(E248*H248,2)</f>
        <v>0</v>
      </c>
      <c r="J248" s="175"/>
      <c r="K248" s="176">
        <f>ROUND(E248*J248,2)</f>
        <v>0</v>
      </c>
      <c r="L248" s="176">
        <v>21</v>
      </c>
      <c r="M248" s="176">
        <f>G248*(1+L248/100)</f>
        <v>0</v>
      </c>
      <c r="N248" s="174">
        <v>8.6999999999999994E-3</v>
      </c>
      <c r="O248" s="174">
        <f>ROUND(E248*N248,2)</f>
        <v>0.08</v>
      </c>
      <c r="P248" s="174">
        <v>0</v>
      </c>
      <c r="Q248" s="174">
        <f>ROUND(E248*P248,2)</f>
        <v>0</v>
      </c>
      <c r="R248" s="176" t="s">
        <v>299</v>
      </c>
      <c r="S248" s="176" t="s">
        <v>134</v>
      </c>
      <c r="T248" s="177" t="s">
        <v>135</v>
      </c>
      <c r="U248" s="160">
        <v>0</v>
      </c>
      <c r="V248" s="160">
        <f>ROUND(E248*U248,2)</f>
        <v>0</v>
      </c>
      <c r="W248" s="160"/>
      <c r="X248" s="160" t="s">
        <v>300</v>
      </c>
      <c r="Y248" s="160" t="s">
        <v>137</v>
      </c>
      <c r="Z248" s="150"/>
      <c r="AA248" s="150"/>
      <c r="AB248" s="150"/>
      <c r="AC248" s="150"/>
      <c r="AD248" s="150"/>
      <c r="AE248" s="150"/>
      <c r="AF248" s="150"/>
      <c r="AG248" s="150" t="s">
        <v>301</v>
      </c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2" x14ac:dyDescent="0.25">
      <c r="A249" s="157"/>
      <c r="B249" s="158"/>
      <c r="C249" s="188" t="s">
        <v>435</v>
      </c>
      <c r="D249" s="161"/>
      <c r="E249" s="162">
        <v>9.27</v>
      </c>
      <c r="F249" s="160"/>
      <c r="G249" s="160"/>
      <c r="H249" s="160"/>
      <c r="I249" s="160"/>
      <c r="J249" s="160"/>
      <c r="K249" s="160"/>
      <c r="L249" s="160"/>
      <c r="M249" s="160"/>
      <c r="N249" s="159"/>
      <c r="O249" s="159"/>
      <c r="P249" s="159"/>
      <c r="Q249" s="159"/>
      <c r="R249" s="160"/>
      <c r="S249" s="160"/>
      <c r="T249" s="160"/>
      <c r="U249" s="160"/>
      <c r="V249" s="160"/>
      <c r="W249" s="160"/>
      <c r="X249" s="160"/>
      <c r="Y249" s="160"/>
      <c r="Z249" s="150"/>
      <c r="AA249" s="150"/>
      <c r="AB249" s="150"/>
      <c r="AC249" s="150"/>
      <c r="AD249" s="150"/>
      <c r="AE249" s="150"/>
      <c r="AF249" s="150"/>
      <c r="AG249" s="150" t="s">
        <v>142</v>
      </c>
      <c r="AH249" s="150">
        <v>0</v>
      </c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ht="30.6" outlineLevel="1" x14ac:dyDescent="0.25">
      <c r="A250" s="171">
        <v>77</v>
      </c>
      <c r="B250" s="172" t="s">
        <v>436</v>
      </c>
      <c r="C250" s="187" t="s">
        <v>437</v>
      </c>
      <c r="D250" s="173" t="s">
        <v>367</v>
      </c>
      <c r="E250" s="174">
        <v>25.75</v>
      </c>
      <c r="F250" s="175"/>
      <c r="G250" s="176">
        <f>ROUND(E250*F250,2)</f>
        <v>0</v>
      </c>
      <c r="H250" s="175"/>
      <c r="I250" s="176">
        <f>ROUND(E250*H250,2)</f>
        <v>0</v>
      </c>
      <c r="J250" s="175"/>
      <c r="K250" s="176">
        <f>ROUND(E250*J250,2)</f>
        <v>0</v>
      </c>
      <c r="L250" s="176">
        <v>21</v>
      </c>
      <c r="M250" s="176">
        <f>G250*(1+L250/100)</f>
        <v>0</v>
      </c>
      <c r="N250" s="174">
        <v>1.7399999999999999E-2</v>
      </c>
      <c r="O250" s="174">
        <f>ROUND(E250*N250,2)</f>
        <v>0.45</v>
      </c>
      <c r="P250" s="174">
        <v>0</v>
      </c>
      <c r="Q250" s="174">
        <f>ROUND(E250*P250,2)</f>
        <v>0</v>
      </c>
      <c r="R250" s="176" t="s">
        <v>299</v>
      </c>
      <c r="S250" s="176" t="s">
        <v>134</v>
      </c>
      <c r="T250" s="177" t="s">
        <v>135</v>
      </c>
      <c r="U250" s="160">
        <v>0</v>
      </c>
      <c r="V250" s="160">
        <f>ROUND(E250*U250,2)</f>
        <v>0</v>
      </c>
      <c r="W250" s="160"/>
      <c r="X250" s="160" t="s">
        <v>300</v>
      </c>
      <c r="Y250" s="160" t="s">
        <v>137</v>
      </c>
      <c r="Z250" s="150"/>
      <c r="AA250" s="150"/>
      <c r="AB250" s="150"/>
      <c r="AC250" s="150"/>
      <c r="AD250" s="150"/>
      <c r="AE250" s="150"/>
      <c r="AF250" s="150"/>
      <c r="AG250" s="150" t="s">
        <v>301</v>
      </c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2" x14ac:dyDescent="0.25">
      <c r="A251" s="157"/>
      <c r="B251" s="158"/>
      <c r="C251" s="188" t="s">
        <v>438</v>
      </c>
      <c r="D251" s="161"/>
      <c r="E251" s="162">
        <v>25.75</v>
      </c>
      <c r="F251" s="160"/>
      <c r="G251" s="160"/>
      <c r="H251" s="160"/>
      <c r="I251" s="160"/>
      <c r="J251" s="160"/>
      <c r="K251" s="160"/>
      <c r="L251" s="160"/>
      <c r="M251" s="160"/>
      <c r="N251" s="159"/>
      <c r="O251" s="159"/>
      <c r="P251" s="159"/>
      <c r="Q251" s="159"/>
      <c r="R251" s="160"/>
      <c r="S251" s="160"/>
      <c r="T251" s="160"/>
      <c r="U251" s="160"/>
      <c r="V251" s="160"/>
      <c r="W251" s="160"/>
      <c r="X251" s="160"/>
      <c r="Y251" s="160"/>
      <c r="Z251" s="150"/>
      <c r="AA251" s="150"/>
      <c r="AB251" s="150"/>
      <c r="AC251" s="150"/>
      <c r="AD251" s="150"/>
      <c r="AE251" s="150"/>
      <c r="AF251" s="150"/>
      <c r="AG251" s="150" t="s">
        <v>142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ht="30.6" outlineLevel="1" x14ac:dyDescent="0.25">
      <c r="A252" s="171">
        <v>78</v>
      </c>
      <c r="B252" s="172" t="s">
        <v>439</v>
      </c>
      <c r="C252" s="187" t="s">
        <v>440</v>
      </c>
      <c r="D252" s="173" t="s">
        <v>367</v>
      </c>
      <c r="E252" s="174">
        <v>3.09</v>
      </c>
      <c r="F252" s="175"/>
      <c r="G252" s="176">
        <f>ROUND(E252*F252,2)</f>
        <v>0</v>
      </c>
      <c r="H252" s="175"/>
      <c r="I252" s="176">
        <f>ROUND(E252*H252,2)</f>
        <v>0</v>
      </c>
      <c r="J252" s="175"/>
      <c r="K252" s="176">
        <f>ROUND(E252*J252,2)</f>
        <v>0</v>
      </c>
      <c r="L252" s="176">
        <v>21</v>
      </c>
      <c r="M252" s="176">
        <f>G252*(1+L252/100)</f>
        <v>0</v>
      </c>
      <c r="N252" s="174">
        <v>1.38E-2</v>
      </c>
      <c r="O252" s="174">
        <f>ROUND(E252*N252,2)</f>
        <v>0.04</v>
      </c>
      <c r="P252" s="174">
        <v>0</v>
      </c>
      <c r="Q252" s="174">
        <f>ROUND(E252*P252,2)</f>
        <v>0</v>
      </c>
      <c r="R252" s="176" t="s">
        <v>299</v>
      </c>
      <c r="S252" s="176" t="s">
        <v>134</v>
      </c>
      <c r="T252" s="177" t="s">
        <v>135</v>
      </c>
      <c r="U252" s="160">
        <v>0</v>
      </c>
      <c r="V252" s="160">
        <f>ROUND(E252*U252,2)</f>
        <v>0</v>
      </c>
      <c r="W252" s="160"/>
      <c r="X252" s="160" t="s">
        <v>300</v>
      </c>
      <c r="Y252" s="160" t="s">
        <v>137</v>
      </c>
      <c r="Z252" s="150"/>
      <c r="AA252" s="150"/>
      <c r="AB252" s="150"/>
      <c r="AC252" s="150"/>
      <c r="AD252" s="150"/>
      <c r="AE252" s="150"/>
      <c r="AF252" s="150"/>
      <c r="AG252" s="150" t="s">
        <v>301</v>
      </c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2" x14ac:dyDescent="0.25">
      <c r="A253" s="157"/>
      <c r="B253" s="158"/>
      <c r="C253" s="188" t="s">
        <v>432</v>
      </c>
      <c r="D253" s="161"/>
      <c r="E253" s="162">
        <v>3.09</v>
      </c>
      <c r="F253" s="160"/>
      <c r="G253" s="160"/>
      <c r="H253" s="160"/>
      <c r="I253" s="160"/>
      <c r="J253" s="160"/>
      <c r="K253" s="160"/>
      <c r="L253" s="160"/>
      <c r="M253" s="160"/>
      <c r="N253" s="159"/>
      <c r="O253" s="159"/>
      <c r="P253" s="159"/>
      <c r="Q253" s="159"/>
      <c r="R253" s="160"/>
      <c r="S253" s="160"/>
      <c r="T253" s="160"/>
      <c r="U253" s="160"/>
      <c r="V253" s="160"/>
      <c r="W253" s="160"/>
      <c r="X253" s="160"/>
      <c r="Y253" s="160"/>
      <c r="Z253" s="150"/>
      <c r="AA253" s="150"/>
      <c r="AB253" s="150"/>
      <c r="AC253" s="150"/>
      <c r="AD253" s="150"/>
      <c r="AE253" s="150"/>
      <c r="AF253" s="150"/>
      <c r="AG253" s="150" t="s">
        <v>142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ht="30.6" outlineLevel="1" x14ac:dyDescent="0.25">
      <c r="A254" s="171">
        <v>79</v>
      </c>
      <c r="B254" s="172" t="s">
        <v>441</v>
      </c>
      <c r="C254" s="187" t="s">
        <v>442</v>
      </c>
      <c r="D254" s="173" t="s">
        <v>367</v>
      </c>
      <c r="E254" s="174">
        <v>3.09</v>
      </c>
      <c r="F254" s="175"/>
      <c r="G254" s="176">
        <f>ROUND(E254*F254,2)</f>
        <v>0</v>
      </c>
      <c r="H254" s="175"/>
      <c r="I254" s="176">
        <f>ROUND(E254*H254,2)</f>
        <v>0</v>
      </c>
      <c r="J254" s="175"/>
      <c r="K254" s="176">
        <f>ROUND(E254*J254,2)</f>
        <v>0</v>
      </c>
      <c r="L254" s="176">
        <v>21</v>
      </c>
      <c r="M254" s="176">
        <f>G254*(1+L254/100)</f>
        <v>0</v>
      </c>
      <c r="N254" s="174">
        <v>2.76E-2</v>
      </c>
      <c r="O254" s="174">
        <f>ROUND(E254*N254,2)</f>
        <v>0.09</v>
      </c>
      <c r="P254" s="174">
        <v>0</v>
      </c>
      <c r="Q254" s="174">
        <f>ROUND(E254*P254,2)</f>
        <v>0</v>
      </c>
      <c r="R254" s="176" t="s">
        <v>299</v>
      </c>
      <c r="S254" s="176" t="s">
        <v>134</v>
      </c>
      <c r="T254" s="177" t="s">
        <v>135</v>
      </c>
      <c r="U254" s="160">
        <v>0</v>
      </c>
      <c r="V254" s="160">
        <f>ROUND(E254*U254,2)</f>
        <v>0</v>
      </c>
      <c r="W254" s="160"/>
      <c r="X254" s="160" t="s">
        <v>300</v>
      </c>
      <c r="Y254" s="160" t="s">
        <v>137</v>
      </c>
      <c r="Z254" s="150"/>
      <c r="AA254" s="150"/>
      <c r="AB254" s="150"/>
      <c r="AC254" s="150"/>
      <c r="AD254" s="150"/>
      <c r="AE254" s="150"/>
      <c r="AF254" s="150"/>
      <c r="AG254" s="150" t="s">
        <v>301</v>
      </c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2" x14ac:dyDescent="0.25">
      <c r="A255" s="157"/>
      <c r="B255" s="158"/>
      <c r="C255" s="188" t="s">
        <v>432</v>
      </c>
      <c r="D255" s="161"/>
      <c r="E255" s="162">
        <v>3.09</v>
      </c>
      <c r="F255" s="160"/>
      <c r="G255" s="160"/>
      <c r="H255" s="160"/>
      <c r="I255" s="160"/>
      <c r="J255" s="160"/>
      <c r="K255" s="160"/>
      <c r="L255" s="160"/>
      <c r="M255" s="160"/>
      <c r="N255" s="159"/>
      <c r="O255" s="159"/>
      <c r="P255" s="159"/>
      <c r="Q255" s="159"/>
      <c r="R255" s="160"/>
      <c r="S255" s="160"/>
      <c r="T255" s="160"/>
      <c r="U255" s="160"/>
      <c r="V255" s="160"/>
      <c r="W255" s="160"/>
      <c r="X255" s="160"/>
      <c r="Y255" s="160"/>
      <c r="Z255" s="150"/>
      <c r="AA255" s="150"/>
      <c r="AB255" s="150"/>
      <c r="AC255" s="150"/>
      <c r="AD255" s="150"/>
      <c r="AE255" s="150"/>
      <c r="AF255" s="150"/>
      <c r="AG255" s="150" t="s">
        <v>142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ht="30.6" outlineLevel="1" x14ac:dyDescent="0.25">
      <c r="A256" s="171">
        <v>80</v>
      </c>
      <c r="B256" s="172" t="s">
        <v>443</v>
      </c>
      <c r="C256" s="187" t="s">
        <v>444</v>
      </c>
      <c r="D256" s="173" t="s">
        <v>367</v>
      </c>
      <c r="E256" s="174">
        <v>1.03</v>
      </c>
      <c r="F256" s="175"/>
      <c r="G256" s="176">
        <f>ROUND(E256*F256,2)</f>
        <v>0</v>
      </c>
      <c r="H256" s="175"/>
      <c r="I256" s="176">
        <f>ROUND(E256*H256,2)</f>
        <v>0</v>
      </c>
      <c r="J256" s="175"/>
      <c r="K256" s="176">
        <f>ROUND(E256*J256,2)</f>
        <v>0</v>
      </c>
      <c r="L256" s="176">
        <v>21</v>
      </c>
      <c r="M256" s="176">
        <f>G256*(1+L256/100)</f>
        <v>0</v>
      </c>
      <c r="N256" s="174">
        <v>1.14E-2</v>
      </c>
      <c r="O256" s="174">
        <f>ROUND(E256*N256,2)</f>
        <v>0.01</v>
      </c>
      <c r="P256" s="174">
        <v>0</v>
      </c>
      <c r="Q256" s="174">
        <f>ROUND(E256*P256,2)</f>
        <v>0</v>
      </c>
      <c r="R256" s="176" t="s">
        <v>299</v>
      </c>
      <c r="S256" s="176" t="s">
        <v>134</v>
      </c>
      <c r="T256" s="177" t="s">
        <v>135</v>
      </c>
      <c r="U256" s="160">
        <v>0</v>
      </c>
      <c r="V256" s="160">
        <f>ROUND(E256*U256,2)</f>
        <v>0</v>
      </c>
      <c r="W256" s="160"/>
      <c r="X256" s="160" t="s">
        <v>300</v>
      </c>
      <c r="Y256" s="160" t="s">
        <v>137</v>
      </c>
      <c r="Z256" s="150"/>
      <c r="AA256" s="150"/>
      <c r="AB256" s="150"/>
      <c r="AC256" s="150"/>
      <c r="AD256" s="150"/>
      <c r="AE256" s="150"/>
      <c r="AF256" s="150"/>
      <c r="AG256" s="150" t="s">
        <v>301</v>
      </c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2" x14ac:dyDescent="0.25">
      <c r="A257" s="157"/>
      <c r="B257" s="158"/>
      <c r="C257" s="188" t="s">
        <v>445</v>
      </c>
      <c r="D257" s="161"/>
      <c r="E257" s="162">
        <v>1.03</v>
      </c>
      <c r="F257" s="160"/>
      <c r="G257" s="160"/>
      <c r="H257" s="160"/>
      <c r="I257" s="160"/>
      <c r="J257" s="160"/>
      <c r="K257" s="160"/>
      <c r="L257" s="160"/>
      <c r="M257" s="160"/>
      <c r="N257" s="159"/>
      <c r="O257" s="159"/>
      <c r="P257" s="159"/>
      <c r="Q257" s="159"/>
      <c r="R257" s="160"/>
      <c r="S257" s="160"/>
      <c r="T257" s="160"/>
      <c r="U257" s="160"/>
      <c r="V257" s="160"/>
      <c r="W257" s="160"/>
      <c r="X257" s="160"/>
      <c r="Y257" s="160"/>
      <c r="Z257" s="150"/>
      <c r="AA257" s="150"/>
      <c r="AB257" s="150"/>
      <c r="AC257" s="150"/>
      <c r="AD257" s="150"/>
      <c r="AE257" s="150"/>
      <c r="AF257" s="150"/>
      <c r="AG257" s="150" t="s">
        <v>142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ht="30.6" outlineLevel="1" x14ac:dyDescent="0.25">
      <c r="A258" s="171">
        <v>81</v>
      </c>
      <c r="B258" s="172" t="s">
        <v>446</v>
      </c>
      <c r="C258" s="187" t="s">
        <v>447</v>
      </c>
      <c r="D258" s="173" t="s">
        <v>367</v>
      </c>
      <c r="E258" s="174">
        <v>2.06</v>
      </c>
      <c r="F258" s="175"/>
      <c r="G258" s="176">
        <f>ROUND(E258*F258,2)</f>
        <v>0</v>
      </c>
      <c r="H258" s="175"/>
      <c r="I258" s="176">
        <f>ROUND(E258*H258,2)</f>
        <v>0</v>
      </c>
      <c r="J258" s="175"/>
      <c r="K258" s="176">
        <f>ROUND(E258*J258,2)</f>
        <v>0</v>
      </c>
      <c r="L258" s="176">
        <v>21</v>
      </c>
      <c r="M258" s="176">
        <f>G258*(1+L258/100)</f>
        <v>0</v>
      </c>
      <c r="N258" s="174">
        <v>3.4200000000000001E-2</v>
      </c>
      <c r="O258" s="174">
        <f>ROUND(E258*N258,2)</f>
        <v>7.0000000000000007E-2</v>
      </c>
      <c r="P258" s="174">
        <v>0</v>
      </c>
      <c r="Q258" s="174">
        <f>ROUND(E258*P258,2)</f>
        <v>0</v>
      </c>
      <c r="R258" s="176" t="s">
        <v>299</v>
      </c>
      <c r="S258" s="176" t="s">
        <v>134</v>
      </c>
      <c r="T258" s="177" t="s">
        <v>135</v>
      </c>
      <c r="U258" s="160">
        <v>0</v>
      </c>
      <c r="V258" s="160">
        <f>ROUND(E258*U258,2)</f>
        <v>0</v>
      </c>
      <c r="W258" s="160"/>
      <c r="X258" s="160" t="s">
        <v>300</v>
      </c>
      <c r="Y258" s="160" t="s">
        <v>137</v>
      </c>
      <c r="Z258" s="150"/>
      <c r="AA258" s="150"/>
      <c r="AB258" s="150"/>
      <c r="AC258" s="150"/>
      <c r="AD258" s="150"/>
      <c r="AE258" s="150"/>
      <c r="AF258" s="150"/>
      <c r="AG258" s="150" t="s">
        <v>301</v>
      </c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2" x14ac:dyDescent="0.25">
      <c r="A259" s="157"/>
      <c r="B259" s="158"/>
      <c r="C259" s="188" t="s">
        <v>448</v>
      </c>
      <c r="D259" s="161"/>
      <c r="E259" s="162">
        <v>2.06</v>
      </c>
      <c r="F259" s="160"/>
      <c r="G259" s="160"/>
      <c r="H259" s="160"/>
      <c r="I259" s="160"/>
      <c r="J259" s="160"/>
      <c r="K259" s="160"/>
      <c r="L259" s="160"/>
      <c r="M259" s="160"/>
      <c r="N259" s="159"/>
      <c r="O259" s="159"/>
      <c r="P259" s="159"/>
      <c r="Q259" s="159"/>
      <c r="R259" s="160"/>
      <c r="S259" s="160"/>
      <c r="T259" s="160"/>
      <c r="U259" s="160"/>
      <c r="V259" s="160"/>
      <c r="W259" s="160"/>
      <c r="X259" s="160"/>
      <c r="Y259" s="160"/>
      <c r="Z259" s="150"/>
      <c r="AA259" s="150"/>
      <c r="AB259" s="150"/>
      <c r="AC259" s="150"/>
      <c r="AD259" s="150"/>
      <c r="AE259" s="150"/>
      <c r="AF259" s="150"/>
      <c r="AG259" s="150" t="s">
        <v>142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ht="30.6" outlineLevel="1" x14ac:dyDescent="0.25">
      <c r="A260" s="171">
        <v>82</v>
      </c>
      <c r="B260" s="172" t="s">
        <v>449</v>
      </c>
      <c r="C260" s="187" t="s">
        <v>450</v>
      </c>
      <c r="D260" s="173" t="s">
        <v>367</v>
      </c>
      <c r="E260" s="174">
        <v>8.24</v>
      </c>
      <c r="F260" s="175"/>
      <c r="G260" s="176">
        <f>ROUND(E260*F260,2)</f>
        <v>0</v>
      </c>
      <c r="H260" s="175"/>
      <c r="I260" s="176">
        <f>ROUND(E260*H260,2)</f>
        <v>0</v>
      </c>
      <c r="J260" s="175"/>
      <c r="K260" s="176">
        <f>ROUND(E260*J260,2)</f>
        <v>0</v>
      </c>
      <c r="L260" s="176">
        <v>21</v>
      </c>
      <c r="M260" s="176">
        <f>G260*(1+L260/100)</f>
        <v>0</v>
      </c>
      <c r="N260" s="174">
        <v>6.8400000000000002E-2</v>
      </c>
      <c r="O260" s="174">
        <f>ROUND(E260*N260,2)</f>
        <v>0.56000000000000005</v>
      </c>
      <c r="P260" s="174">
        <v>0</v>
      </c>
      <c r="Q260" s="174">
        <f>ROUND(E260*P260,2)</f>
        <v>0</v>
      </c>
      <c r="R260" s="176" t="s">
        <v>299</v>
      </c>
      <c r="S260" s="176" t="s">
        <v>134</v>
      </c>
      <c r="T260" s="177" t="s">
        <v>135</v>
      </c>
      <c r="U260" s="160">
        <v>0</v>
      </c>
      <c r="V260" s="160">
        <f>ROUND(E260*U260,2)</f>
        <v>0</v>
      </c>
      <c r="W260" s="160"/>
      <c r="X260" s="160" t="s">
        <v>300</v>
      </c>
      <c r="Y260" s="160" t="s">
        <v>137</v>
      </c>
      <c r="Z260" s="150"/>
      <c r="AA260" s="150"/>
      <c r="AB260" s="150"/>
      <c r="AC260" s="150"/>
      <c r="AD260" s="150"/>
      <c r="AE260" s="150"/>
      <c r="AF260" s="150"/>
      <c r="AG260" s="150" t="s">
        <v>301</v>
      </c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2" x14ac:dyDescent="0.25">
      <c r="A261" s="157"/>
      <c r="B261" s="158"/>
      <c r="C261" s="188" t="s">
        <v>451</v>
      </c>
      <c r="D261" s="161"/>
      <c r="E261" s="162">
        <v>8.24</v>
      </c>
      <c r="F261" s="160"/>
      <c r="G261" s="160"/>
      <c r="H261" s="160"/>
      <c r="I261" s="160"/>
      <c r="J261" s="160"/>
      <c r="K261" s="160"/>
      <c r="L261" s="160"/>
      <c r="M261" s="160"/>
      <c r="N261" s="159"/>
      <c r="O261" s="159"/>
      <c r="P261" s="159"/>
      <c r="Q261" s="159"/>
      <c r="R261" s="160"/>
      <c r="S261" s="160"/>
      <c r="T261" s="160"/>
      <c r="U261" s="160"/>
      <c r="V261" s="160"/>
      <c r="W261" s="160"/>
      <c r="X261" s="160"/>
      <c r="Y261" s="160"/>
      <c r="Z261" s="150"/>
      <c r="AA261" s="150"/>
      <c r="AB261" s="150"/>
      <c r="AC261" s="150"/>
      <c r="AD261" s="150"/>
      <c r="AE261" s="150"/>
      <c r="AF261" s="150"/>
      <c r="AG261" s="150" t="s">
        <v>142</v>
      </c>
      <c r="AH261" s="150">
        <v>0</v>
      </c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x14ac:dyDescent="0.25">
      <c r="A262" s="164" t="s">
        <v>128</v>
      </c>
      <c r="B262" s="165" t="s">
        <v>80</v>
      </c>
      <c r="C262" s="186" t="s">
        <v>81</v>
      </c>
      <c r="D262" s="166"/>
      <c r="E262" s="167"/>
      <c r="F262" s="168"/>
      <c r="G262" s="168">
        <f>SUMIF(AG263:AG273,"&lt;&gt;NOR",G263:G273)</f>
        <v>0</v>
      </c>
      <c r="H262" s="168"/>
      <c r="I262" s="168">
        <f>SUM(I263:I273)</f>
        <v>0</v>
      </c>
      <c r="J262" s="168"/>
      <c r="K262" s="168">
        <f>SUM(K263:K273)</f>
        <v>0</v>
      </c>
      <c r="L262" s="168"/>
      <c r="M262" s="168">
        <f>SUM(M263:M273)</f>
        <v>0</v>
      </c>
      <c r="N262" s="167"/>
      <c r="O262" s="167">
        <f>SUM(O263:O273)</f>
        <v>0.30000000000000004</v>
      </c>
      <c r="P262" s="167"/>
      <c r="Q262" s="167">
        <f>SUM(Q263:Q273)</f>
        <v>0</v>
      </c>
      <c r="R262" s="168"/>
      <c r="S262" s="168"/>
      <c r="T262" s="169"/>
      <c r="U262" s="163"/>
      <c r="V262" s="163">
        <f>SUM(V263:V273)</f>
        <v>28.04</v>
      </c>
      <c r="W262" s="163"/>
      <c r="X262" s="163"/>
      <c r="Y262" s="163"/>
      <c r="AG262" t="s">
        <v>129</v>
      </c>
    </row>
    <row r="263" spans="1:60" ht="20.399999999999999" outlineLevel="1" x14ac:dyDescent="0.25">
      <c r="A263" s="171">
        <v>83</v>
      </c>
      <c r="B263" s="172" t="s">
        <v>452</v>
      </c>
      <c r="C263" s="187" t="s">
        <v>453</v>
      </c>
      <c r="D263" s="173" t="s">
        <v>367</v>
      </c>
      <c r="E263" s="174">
        <v>3</v>
      </c>
      <c r="F263" s="175"/>
      <c r="G263" s="176">
        <f>ROUND(E263*F263,2)</f>
        <v>0</v>
      </c>
      <c r="H263" s="175"/>
      <c r="I263" s="176">
        <f>ROUND(E263*H263,2)</f>
        <v>0</v>
      </c>
      <c r="J263" s="175"/>
      <c r="K263" s="176">
        <f>ROUND(E263*J263,2)</f>
        <v>0</v>
      </c>
      <c r="L263" s="176">
        <v>21</v>
      </c>
      <c r="M263" s="176">
        <f>G263*(1+L263/100)</f>
        <v>0</v>
      </c>
      <c r="N263" s="174">
        <v>5.0000000000000002E-5</v>
      </c>
      <c r="O263" s="174">
        <f>ROUND(E263*N263,2)</f>
        <v>0</v>
      </c>
      <c r="P263" s="174">
        <v>0</v>
      </c>
      <c r="Q263" s="174">
        <f>ROUND(E263*P263,2)</f>
        <v>0</v>
      </c>
      <c r="R263" s="176" t="s">
        <v>257</v>
      </c>
      <c r="S263" s="176" t="s">
        <v>134</v>
      </c>
      <c r="T263" s="177" t="s">
        <v>135</v>
      </c>
      <c r="U263" s="160">
        <v>0.42</v>
      </c>
      <c r="V263" s="160">
        <f>ROUND(E263*U263,2)</f>
        <v>1.26</v>
      </c>
      <c r="W263" s="160"/>
      <c r="X263" s="160" t="s">
        <v>136</v>
      </c>
      <c r="Y263" s="160" t="s">
        <v>137</v>
      </c>
      <c r="Z263" s="150"/>
      <c r="AA263" s="150"/>
      <c r="AB263" s="150"/>
      <c r="AC263" s="150"/>
      <c r="AD263" s="150"/>
      <c r="AE263" s="150"/>
      <c r="AF263" s="150"/>
      <c r="AG263" s="150" t="s">
        <v>138</v>
      </c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2" x14ac:dyDescent="0.25">
      <c r="A264" s="157"/>
      <c r="B264" s="158"/>
      <c r="C264" s="250" t="s">
        <v>306</v>
      </c>
      <c r="D264" s="251"/>
      <c r="E264" s="251"/>
      <c r="F264" s="251"/>
      <c r="G264" s="251"/>
      <c r="H264" s="160"/>
      <c r="I264" s="160"/>
      <c r="J264" s="160"/>
      <c r="K264" s="160"/>
      <c r="L264" s="160"/>
      <c r="M264" s="160"/>
      <c r="N264" s="159"/>
      <c r="O264" s="159"/>
      <c r="P264" s="159"/>
      <c r="Q264" s="159"/>
      <c r="R264" s="160"/>
      <c r="S264" s="160"/>
      <c r="T264" s="160"/>
      <c r="U264" s="160"/>
      <c r="V264" s="160"/>
      <c r="W264" s="160"/>
      <c r="X264" s="160"/>
      <c r="Y264" s="160"/>
      <c r="Z264" s="150"/>
      <c r="AA264" s="150"/>
      <c r="AB264" s="150"/>
      <c r="AC264" s="150"/>
      <c r="AD264" s="150"/>
      <c r="AE264" s="150"/>
      <c r="AF264" s="150"/>
      <c r="AG264" s="150" t="s">
        <v>140</v>
      </c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ht="20.399999999999999" outlineLevel="1" x14ac:dyDescent="0.25">
      <c r="A265" s="171">
        <v>84</v>
      </c>
      <c r="B265" s="172" t="s">
        <v>454</v>
      </c>
      <c r="C265" s="187" t="s">
        <v>455</v>
      </c>
      <c r="D265" s="173" t="s">
        <v>367</v>
      </c>
      <c r="E265" s="174">
        <v>23</v>
      </c>
      <c r="F265" s="175"/>
      <c r="G265" s="176">
        <f>ROUND(E265*F265,2)</f>
        <v>0</v>
      </c>
      <c r="H265" s="175"/>
      <c r="I265" s="176">
        <f>ROUND(E265*H265,2)</f>
        <v>0</v>
      </c>
      <c r="J265" s="175"/>
      <c r="K265" s="176">
        <f>ROUND(E265*J265,2)</f>
        <v>0</v>
      </c>
      <c r="L265" s="176">
        <v>21</v>
      </c>
      <c r="M265" s="176">
        <f>G265*(1+L265/100)</f>
        <v>0</v>
      </c>
      <c r="N265" s="174">
        <v>1.0000000000000001E-5</v>
      </c>
      <c r="O265" s="174">
        <f>ROUND(E265*N265,2)</f>
        <v>0</v>
      </c>
      <c r="P265" s="174">
        <v>0</v>
      </c>
      <c r="Q265" s="174">
        <f>ROUND(E265*P265,2)</f>
        <v>0</v>
      </c>
      <c r="R265" s="176" t="s">
        <v>257</v>
      </c>
      <c r="S265" s="176" t="s">
        <v>134</v>
      </c>
      <c r="T265" s="177" t="s">
        <v>135</v>
      </c>
      <c r="U265" s="160">
        <v>0.17599999999999999</v>
      </c>
      <c r="V265" s="160">
        <f>ROUND(E265*U265,2)</f>
        <v>4.05</v>
      </c>
      <c r="W265" s="160"/>
      <c r="X265" s="160" t="s">
        <v>136</v>
      </c>
      <c r="Y265" s="160" t="s">
        <v>137</v>
      </c>
      <c r="Z265" s="150"/>
      <c r="AA265" s="150"/>
      <c r="AB265" s="150"/>
      <c r="AC265" s="150"/>
      <c r="AD265" s="150"/>
      <c r="AE265" s="150"/>
      <c r="AF265" s="150"/>
      <c r="AG265" s="150" t="s">
        <v>138</v>
      </c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2" x14ac:dyDescent="0.25">
      <c r="A266" s="157"/>
      <c r="B266" s="158"/>
      <c r="C266" s="250" t="s">
        <v>306</v>
      </c>
      <c r="D266" s="251"/>
      <c r="E266" s="251"/>
      <c r="F266" s="251"/>
      <c r="G266" s="251"/>
      <c r="H266" s="160"/>
      <c r="I266" s="160"/>
      <c r="J266" s="160"/>
      <c r="K266" s="160"/>
      <c r="L266" s="160"/>
      <c r="M266" s="160"/>
      <c r="N266" s="159"/>
      <c r="O266" s="159"/>
      <c r="P266" s="159"/>
      <c r="Q266" s="159"/>
      <c r="R266" s="160"/>
      <c r="S266" s="160"/>
      <c r="T266" s="160"/>
      <c r="U266" s="160"/>
      <c r="V266" s="160"/>
      <c r="W266" s="160"/>
      <c r="X266" s="160"/>
      <c r="Y266" s="160"/>
      <c r="Z266" s="150"/>
      <c r="AA266" s="150"/>
      <c r="AB266" s="150"/>
      <c r="AC266" s="150"/>
      <c r="AD266" s="150"/>
      <c r="AE266" s="150"/>
      <c r="AF266" s="150"/>
      <c r="AG266" s="150" t="s">
        <v>140</v>
      </c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ht="20.399999999999999" outlineLevel="1" x14ac:dyDescent="0.25">
      <c r="A267" s="171">
        <v>85</v>
      </c>
      <c r="B267" s="172" t="s">
        <v>456</v>
      </c>
      <c r="C267" s="187" t="s">
        <v>457</v>
      </c>
      <c r="D267" s="173" t="s">
        <v>367</v>
      </c>
      <c r="E267" s="174">
        <v>15</v>
      </c>
      <c r="F267" s="175"/>
      <c r="G267" s="176">
        <f>ROUND(E267*F267,2)</f>
        <v>0</v>
      </c>
      <c r="H267" s="175"/>
      <c r="I267" s="176">
        <f>ROUND(E267*H267,2)</f>
        <v>0</v>
      </c>
      <c r="J267" s="175"/>
      <c r="K267" s="176">
        <f>ROUND(E267*J267,2)</f>
        <v>0</v>
      </c>
      <c r="L267" s="176">
        <v>21</v>
      </c>
      <c r="M267" s="176">
        <f>G267*(1+L267/100)</f>
        <v>0</v>
      </c>
      <c r="N267" s="174">
        <v>1.435E-2</v>
      </c>
      <c r="O267" s="174">
        <f>ROUND(E267*N267,2)</f>
        <v>0.22</v>
      </c>
      <c r="P267" s="174">
        <v>0</v>
      </c>
      <c r="Q267" s="174">
        <f>ROUND(E267*P267,2)</f>
        <v>0</v>
      </c>
      <c r="R267" s="176" t="s">
        <v>257</v>
      </c>
      <c r="S267" s="176" t="s">
        <v>134</v>
      </c>
      <c r="T267" s="177" t="s">
        <v>135</v>
      </c>
      <c r="U267" s="160">
        <v>1.337</v>
      </c>
      <c r="V267" s="160">
        <f>ROUND(E267*U267,2)</f>
        <v>20.059999999999999</v>
      </c>
      <c r="W267" s="160"/>
      <c r="X267" s="160" t="s">
        <v>136</v>
      </c>
      <c r="Y267" s="160" t="s">
        <v>137</v>
      </c>
      <c r="Z267" s="150"/>
      <c r="AA267" s="150"/>
      <c r="AB267" s="150"/>
      <c r="AC267" s="150"/>
      <c r="AD267" s="150"/>
      <c r="AE267" s="150"/>
      <c r="AF267" s="150"/>
      <c r="AG267" s="150" t="s">
        <v>138</v>
      </c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2" x14ac:dyDescent="0.25">
      <c r="A268" s="157"/>
      <c r="B268" s="158"/>
      <c r="C268" s="250" t="s">
        <v>458</v>
      </c>
      <c r="D268" s="251"/>
      <c r="E268" s="251"/>
      <c r="F268" s="251"/>
      <c r="G268" s="251"/>
      <c r="H268" s="160"/>
      <c r="I268" s="160"/>
      <c r="J268" s="160"/>
      <c r="K268" s="160"/>
      <c r="L268" s="160"/>
      <c r="M268" s="160"/>
      <c r="N268" s="159"/>
      <c r="O268" s="159"/>
      <c r="P268" s="159"/>
      <c r="Q268" s="159"/>
      <c r="R268" s="160"/>
      <c r="S268" s="160"/>
      <c r="T268" s="160"/>
      <c r="U268" s="160"/>
      <c r="V268" s="160"/>
      <c r="W268" s="160"/>
      <c r="X268" s="160"/>
      <c r="Y268" s="160"/>
      <c r="Z268" s="150"/>
      <c r="AA268" s="150"/>
      <c r="AB268" s="150"/>
      <c r="AC268" s="150"/>
      <c r="AD268" s="150"/>
      <c r="AE268" s="150"/>
      <c r="AF268" s="150"/>
      <c r="AG268" s="150" t="s">
        <v>140</v>
      </c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ht="20.399999999999999" outlineLevel="1" x14ac:dyDescent="0.25">
      <c r="A269" s="171">
        <v>86</v>
      </c>
      <c r="B269" s="172" t="s">
        <v>459</v>
      </c>
      <c r="C269" s="187" t="s">
        <v>460</v>
      </c>
      <c r="D269" s="173" t="s">
        <v>367</v>
      </c>
      <c r="E269" s="174">
        <v>2</v>
      </c>
      <c r="F269" s="175"/>
      <c r="G269" s="176">
        <f>ROUND(E269*F269,2)</f>
        <v>0</v>
      </c>
      <c r="H269" s="175"/>
      <c r="I269" s="176">
        <f>ROUND(E269*H269,2)</f>
        <v>0</v>
      </c>
      <c r="J269" s="175"/>
      <c r="K269" s="176">
        <f>ROUND(E269*J269,2)</f>
        <v>0</v>
      </c>
      <c r="L269" s="176">
        <v>21</v>
      </c>
      <c r="M269" s="176">
        <f>G269*(1+L269/100)</f>
        <v>0</v>
      </c>
      <c r="N269" s="174">
        <v>1.512E-2</v>
      </c>
      <c r="O269" s="174">
        <f>ROUND(E269*N269,2)</f>
        <v>0.03</v>
      </c>
      <c r="P269" s="174">
        <v>0</v>
      </c>
      <c r="Q269" s="174">
        <f>ROUND(E269*P269,2)</f>
        <v>0</v>
      </c>
      <c r="R269" s="176" t="s">
        <v>257</v>
      </c>
      <c r="S269" s="176" t="s">
        <v>134</v>
      </c>
      <c r="T269" s="177" t="s">
        <v>135</v>
      </c>
      <c r="U269" s="160">
        <v>1.337</v>
      </c>
      <c r="V269" s="160">
        <f>ROUND(E269*U269,2)</f>
        <v>2.67</v>
      </c>
      <c r="W269" s="160"/>
      <c r="X269" s="160" t="s">
        <v>136</v>
      </c>
      <c r="Y269" s="160" t="s">
        <v>137</v>
      </c>
      <c r="Z269" s="150"/>
      <c r="AA269" s="150"/>
      <c r="AB269" s="150"/>
      <c r="AC269" s="150"/>
      <c r="AD269" s="150"/>
      <c r="AE269" s="150"/>
      <c r="AF269" s="150"/>
      <c r="AG269" s="150" t="s">
        <v>138</v>
      </c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2" x14ac:dyDescent="0.25">
      <c r="A270" s="157"/>
      <c r="B270" s="158"/>
      <c r="C270" s="250" t="s">
        <v>458</v>
      </c>
      <c r="D270" s="251"/>
      <c r="E270" s="251"/>
      <c r="F270" s="251"/>
      <c r="G270" s="251"/>
      <c r="H270" s="160"/>
      <c r="I270" s="160"/>
      <c r="J270" s="160"/>
      <c r="K270" s="160"/>
      <c r="L270" s="160"/>
      <c r="M270" s="160"/>
      <c r="N270" s="159"/>
      <c r="O270" s="159"/>
      <c r="P270" s="159"/>
      <c r="Q270" s="159"/>
      <c r="R270" s="160"/>
      <c r="S270" s="160"/>
      <c r="T270" s="160"/>
      <c r="U270" s="160"/>
      <c r="V270" s="160"/>
      <c r="W270" s="160"/>
      <c r="X270" s="160"/>
      <c r="Y270" s="160"/>
      <c r="Z270" s="150"/>
      <c r="AA270" s="150"/>
      <c r="AB270" s="150"/>
      <c r="AC270" s="150"/>
      <c r="AD270" s="150"/>
      <c r="AE270" s="150"/>
      <c r="AF270" s="150"/>
      <c r="AG270" s="150" t="s">
        <v>140</v>
      </c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ht="20.399999999999999" outlineLevel="1" x14ac:dyDescent="0.25">
      <c r="A271" s="179">
        <v>87</v>
      </c>
      <c r="B271" s="180" t="s">
        <v>461</v>
      </c>
      <c r="C271" s="189" t="s">
        <v>462</v>
      </c>
      <c r="D271" s="181" t="s">
        <v>367</v>
      </c>
      <c r="E271" s="182">
        <v>3</v>
      </c>
      <c r="F271" s="183"/>
      <c r="G271" s="184">
        <f>ROUND(E271*F271,2)</f>
        <v>0</v>
      </c>
      <c r="H271" s="183"/>
      <c r="I271" s="184">
        <f>ROUND(E271*H271,2)</f>
        <v>0</v>
      </c>
      <c r="J271" s="183"/>
      <c r="K271" s="184">
        <f>ROUND(E271*J271,2)</f>
        <v>0</v>
      </c>
      <c r="L271" s="184">
        <v>21</v>
      </c>
      <c r="M271" s="184">
        <f>G271*(1+L271/100)</f>
        <v>0</v>
      </c>
      <c r="N271" s="182">
        <v>8.8000000000000005E-3</v>
      </c>
      <c r="O271" s="182">
        <f>ROUND(E271*N271,2)</f>
        <v>0.03</v>
      </c>
      <c r="P271" s="182">
        <v>0</v>
      </c>
      <c r="Q271" s="182">
        <f>ROUND(E271*P271,2)</f>
        <v>0</v>
      </c>
      <c r="R271" s="184" t="s">
        <v>299</v>
      </c>
      <c r="S271" s="184" t="s">
        <v>134</v>
      </c>
      <c r="T271" s="185" t="s">
        <v>135</v>
      </c>
      <c r="U271" s="160">
        <v>0</v>
      </c>
      <c r="V271" s="160">
        <f>ROUND(E271*U271,2)</f>
        <v>0</v>
      </c>
      <c r="W271" s="160"/>
      <c r="X271" s="160" t="s">
        <v>300</v>
      </c>
      <c r="Y271" s="160" t="s">
        <v>137</v>
      </c>
      <c r="Z271" s="150"/>
      <c r="AA271" s="150"/>
      <c r="AB271" s="150"/>
      <c r="AC271" s="150"/>
      <c r="AD271" s="150"/>
      <c r="AE271" s="150"/>
      <c r="AF271" s="150"/>
      <c r="AG271" s="150" t="s">
        <v>301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ht="20.399999999999999" outlineLevel="1" x14ac:dyDescent="0.25">
      <c r="A272" s="179">
        <v>88</v>
      </c>
      <c r="B272" s="180" t="s">
        <v>463</v>
      </c>
      <c r="C272" s="189" t="s">
        <v>464</v>
      </c>
      <c r="D272" s="181" t="s">
        <v>367</v>
      </c>
      <c r="E272" s="182">
        <v>23</v>
      </c>
      <c r="F272" s="183"/>
      <c r="G272" s="184">
        <f>ROUND(E272*F272,2)</f>
        <v>0</v>
      </c>
      <c r="H272" s="183"/>
      <c r="I272" s="184">
        <f>ROUND(E272*H272,2)</f>
        <v>0</v>
      </c>
      <c r="J272" s="183"/>
      <c r="K272" s="184">
        <f>ROUND(E272*J272,2)</f>
        <v>0</v>
      </c>
      <c r="L272" s="184">
        <v>21</v>
      </c>
      <c r="M272" s="184">
        <f>G272*(1+L272/100)</f>
        <v>0</v>
      </c>
      <c r="N272" s="182">
        <v>8.0000000000000004E-4</v>
      </c>
      <c r="O272" s="182">
        <f>ROUND(E272*N272,2)</f>
        <v>0.02</v>
      </c>
      <c r="P272" s="182">
        <v>0</v>
      </c>
      <c r="Q272" s="182">
        <f>ROUND(E272*P272,2)</f>
        <v>0</v>
      </c>
      <c r="R272" s="184" t="s">
        <v>299</v>
      </c>
      <c r="S272" s="184" t="s">
        <v>134</v>
      </c>
      <c r="T272" s="185" t="s">
        <v>135</v>
      </c>
      <c r="U272" s="160">
        <v>0</v>
      </c>
      <c r="V272" s="160">
        <f>ROUND(E272*U272,2)</f>
        <v>0</v>
      </c>
      <c r="W272" s="160"/>
      <c r="X272" s="160" t="s">
        <v>300</v>
      </c>
      <c r="Y272" s="160" t="s">
        <v>137</v>
      </c>
      <c r="Z272" s="150"/>
      <c r="AA272" s="150"/>
      <c r="AB272" s="150"/>
      <c r="AC272" s="150"/>
      <c r="AD272" s="150"/>
      <c r="AE272" s="150"/>
      <c r="AF272" s="150"/>
      <c r="AG272" s="150" t="s">
        <v>301</v>
      </c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ht="20.399999999999999" outlineLevel="1" x14ac:dyDescent="0.25">
      <c r="A273" s="179">
        <v>89</v>
      </c>
      <c r="B273" s="180" t="s">
        <v>465</v>
      </c>
      <c r="C273" s="189" t="s">
        <v>466</v>
      </c>
      <c r="D273" s="181" t="s">
        <v>367</v>
      </c>
      <c r="E273" s="182">
        <v>2</v>
      </c>
      <c r="F273" s="183"/>
      <c r="G273" s="184">
        <f>ROUND(E273*F273,2)</f>
        <v>0</v>
      </c>
      <c r="H273" s="183"/>
      <c r="I273" s="184">
        <f>ROUND(E273*H273,2)</f>
        <v>0</v>
      </c>
      <c r="J273" s="183"/>
      <c r="K273" s="184">
        <f>ROUND(E273*J273,2)</f>
        <v>0</v>
      </c>
      <c r="L273" s="184">
        <v>21</v>
      </c>
      <c r="M273" s="184">
        <f>G273*(1+L273/100)</f>
        <v>0</v>
      </c>
      <c r="N273" s="182">
        <v>6.2E-4</v>
      </c>
      <c r="O273" s="182">
        <f>ROUND(E273*N273,2)</f>
        <v>0</v>
      </c>
      <c r="P273" s="182">
        <v>0</v>
      </c>
      <c r="Q273" s="182">
        <f>ROUND(E273*P273,2)</f>
        <v>0</v>
      </c>
      <c r="R273" s="184" t="s">
        <v>299</v>
      </c>
      <c r="S273" s="184" t="s">
        <v>134</v>
      </c>
      <c r="T273" s="185" t="s">
        <v>135</v>
      </c>
      <c r="U273" s="160">
        <v>0</v>
      </c>
      <c r="V273" s="160">
        <f>ROUND(E273*U273,2)</f>
        <v>0</v>
      </c>
      <c r="W273" s="160"/>
      <c r="X273" s="160" t="s">
        <v>300</v>
      </c>
      <c r="Y273" s="160" t="s">
        <v>137</v>
      </c>
      <c r="Z273" s="150"/>
      <c r="AA273" s="150"/>
      <c r="AB273" s="150"/>
      <c r="AC273" s="150"/>
      <c r="AD273" s="150"/>
      <c r="AE273" s="150"/>
      <c r="AF273" s="150"/>
      <c r="AG273" s="150" t="s">
        <v>301</v>
      </c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x14ac:dyDescent="0.25">
      <c r="A274" s="164" t="s">
        <v>128</v>
      </c>
      <c r="B274" s="165" t="s">
        <v>82</v>
      </c>
      <c r="C274" s="186" t="s">
        <v>83</v>
      </c>
      <c r="D274" s="166"/>
      <c r="E274" s="167"/>
      <c r="F274" s="168"/>
      <c r="G274" s="168">
        <f>SUMIF(AG275:AG278,"&lt;&gt;NOR",G275:G278)</f>
        <v>0</v>
      </c>
      <c r="H274" s="168"/>
      <c r="I274" s="168">
        <f>SUM(I275:I278)</f>
        <v>0</v>
      </c>
      <c r="J274" s="168"/>
      <c r="K274" s="168">
        <f>SUM(K275:K278)</f>
        <v>0</v>
      </c>
      <c r="L274" s="168"/>
      <c r="M274" s="168">
        <f>SUM(M275:M278)</f>
        <v>0</v>
      </c>
      <c r="N274" s="167"/>
      <c r="O274" s="167">
        <f>SUM(O275:O278)</f>
        <v>14.39</v>
      </c>
      <c r="P274" s="167"/>
      <c r="Q274" s="167">
        <f>SUM(Q275:Q278)</f>
        <v>0</v>
      </c>
      <c r="R274" s="168"/>
      <c r="S274" s="168"/>
      <c r="T274" s="169"/>
      <c r="U274" s="163"/>
      <c r="V274" s="163">
        <f>SUM(V275:V278)</f>
        <v>126.64999999999999</v>
      </c>
      <c r="W274" s="163"/>
      <c r="X274" s="163"/>
      <c r="Y274" s="163"/>
      <c r="AG274" t="s">
        <v>129</v>
      </c>
    </row>
    <row r="275" spans="1:60" ht="30.6" outlineLevel="1" x14ac:dyDescent="0.25">
      <c r="A275" s="179">
        <v>90</v>
      </c>
      <c r="B275" s="180" t="s">
        <v>467</v>
      </c>
      <c r="C275" s="189" t="s">
        <v>468</v>
      </c>
      <c r="D275" s="181" t="s">
        <v>367</v>
      </c>
      <c r="E275" s="182">
        <v>16</v>
      </c>
      <c r="F275" s="183"/>
      <c r="G275" s="184">
        <f>ROUND(E275*F275,2)</f>
        <v>0</v>
      </c>
      <c r="H275" s="183"/>
      <c r="I275" s="184">
        <f>ROUND(E275*H275,2)</f>
        <v>0</v>
      </c>
      <c r="J275" s="183"/>
      <c r="K275" s="184">
        <f>ROUND(E275*J275,2)</f>
        <v>0</v>
      </c>
      <c r="L275" s="184">
        <v>21</v>
      </c>
      <c r="M275" s="184">
        <f>G275*(1+L275/100)</f>
        <v>0</v>
      </c>
      <c r="N275" s="182">
        <v>7.6630000000000004E-2</v>
      </c>
      <c r="O275" s="182">
        <f>ROUND(E275*N275,2)</f>
        <v>1.23</v>
      </c>
      <c r="P275" s="182">
        <v>0</v>
      </c>
      <c r="Q275" s="182">
        <f>ROUND(E275*P275,2)</f>
        <v>0</v>
      </c>
      <c r="R275" s="184" t="s">
        <v>354</v>
      </c>
      <c r="S275" s="184" t="s">
        <v>134</v>
      </c>
      <c r="T275" s="185" t="s">
        <v>135</v>
      </c>
      <c r="U275" s="160">
        <v>0.5</v>
      </c>
      <c r="V275" s="160">
        <f>ROUND(E275*U275,2)</f>
        <v>8</v>
      </c>
      <c r="W275" s="160"/>
      <c r="X275" s="160" t="s">
        <v>136</v>
      </c>
      <c r="Y275" s="160" t="s">
        <v>137</v>
      </c>
      <c r="Z275" s="150"/>
      <c r="AA275" s="150"/>
      <c r="AB275" s="150"/>
      <c r="AC275" s="150"/>
      <c r="AD275" s="150"/>
      <c r="AE275" s="150"/>
      <c r="AF275" s="150"/>
      <c r="AG275" s="150" t="s">
        <v>138</v>
      </c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5">
      <c r="A276" s="171">
        <v>91</v>
      </c>
      <c r="B276" s="172" t="s">
        <v>469</v>
      </c>
      <c r="C276" s="187" t="s">
        <v>470</v>
      </c>
      <c r="D276" s="173" t="s">
        <v>367</v>
      </c>
      <c r="E276" s="174">
        <v>8</v>
      </c>
      <c r="F276" s="175"/>
      <c r="G276" s="176">
        <f>ROUND(E276*F276,2)</f>
        <v>0</v>
      </c>
      <c r="H276" s="175"/>
      <c r="I276" s="176">
        <f>ROUND(E276*H276,2)</f>
        <v>0</v>
      </c>
      <c r="J276" s="175"/>
      <c r="K276" s="176">
        <f>ROUND(E276*J276,2)</f>
        <v>0</v>
      </c>
      <c r="L276" s="176">
        <v>21</v>
      </c>
      <c r="M276" s="176">
        <f>G276*(1+L276/100)</f>
        <v>0</v>
      </c>
      <c r="N276" s="174">
        <v>1.5722700000000001</v>
      </c>
      <c r="O276" s="174">
        <f>ROUND(E276*N276,2)</f>
        <v>12.58</v>
      </c>
      <c r="P276" s="174">
        <v>0</v>
      </c>
      <c r="Q276" s="174">
        <f>ROUND(E276*P276,2)</f>
        <v>0</v>
      </c>
      <c r="R276" s="176"/>
      <c r="S276" s="176" t="s">
        <v>340</v>
      </c>
      <c r="T276" s="177" t="s">
        <v>364</v>
      </c>
      <c r="U276" s="160">
        <v>14.811</v>
      </c>
      <c r="V276" s="160">
        <f>ROUND(E276*U276,2)</f>
        <v>118.49</v>
      </c>
      <c r="W276" s="160"/>
      <c r="X276" s="160" t="s">
        <v>136</v>
      </c>
      <c r="Y276" s="160" t="s">
        <v>137</v>
      </c>
      <c r="Z276" s="150"/>
      <c r="AA276" s="150"/>
      <c r="AB276" s="150"/>
      <c r="AC276" s="150"/>
      <c r="AD276" s="150"/>
      <c r="AE276" s="150"/>
      <c r="AF276" s="150"/>
      <c r="AG276" s="150" t="s">
        <v>138</v>
      </c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2" x14ac:dyDescent="0.25">
      <c r="A277" s="157"/>
      <c r="B277" s="158"/>
      <c r="C277" s="261" t="s">
        <v>471</v>
      </c>
      <c r="D277" s="262"/>
      <c r="E277" s="262"/>
      <c r="F277" s="262"/>
      <c r="G277" s="262"/>
      <c r="H277" s="160"/>
      <c r="I277" s="160"/>
      <c r="J277" s="160"/>
      <c r="K277" s="160"/>
      <c r="L277" s="160"/>
      <c r="M277" s="160"/>
      <c r="N277" s="159"/>
      <c r="O277" s="159"/>
      <c r="P277" s="159"/>
      <c r="Q277" s="159"/>
      <c r="R277" s="160"/>
      <c r="S277" s="160"/>
      <c r="T277" s="160"/>
      <c r="U277" s="160"/>
      <c r="V277" s="160"/>
      <c r="W277" s="160"/>
      <c r="X277" s="160"/>
      <c r="Y277" s="160"/>
      <c r="Z277" s="150"/>
      <c r="AA277" s="150"/>
      <c r="AB277" s="150"/>
      <c r="AC277" s="150"/>
      <c r="AD277" s="150"/>
      <c r="AE277" s="150"/>
      <c r="AF277" s="150"/>
      <c r="AG277" s="150" t="s">
        <v>226</v>
      </c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ht="20.399999999999999" outlineLevel="1" x14ac:dyDescent="0.25">
      <c r="A278" s="179">
        <v>92</v>
      </c>
      <c r="B278" s="180" t="s">
        <v>472</v>
      </c>
      <c r="C278" s="189" t="s">
        <v>473</v>
      </c>
      <c r="D278" s="181" t="s">
        <v>367</v>
      </c>
      <c r="E278" s="182">
        <v>1</v>
      </c>
      <c r="F278" s="183"/>
      <c r="G278" s="184">
        <f>ROUND(E278*F278,2)</f>
        <v>0</v>
      </c>
      <c r="H278" s="183"/>
      <c r="I278" s="184">
        <f>ROUND(E278*H278,2)</f>
        <v>0</v>
      </c>
      <c r="J278" s="183"/>
      <c r="K278" s="184">
        <f>ROUND(E278*J278,2)</f>
        <v>0</v>
      </c>
      <c r="L278" s="184">
        <v>21</v>
      </c>
      <c r="M278" s="184">
        <f>G278*(1+L278/100)</f>
        <v>0</v>
      </c>
      <c r="N278" s="182">
        <v>0.57640000000000002</v>
      </c>
      <c r="O278" s="182">
        <f>ROUND(E278*N278,2)</f>
        <v>0.57999999999999996</v>
      </c>
      <c r="P278" s="182">
        <v>0</v>
      </c>
      <c r="Q278" s="182">
        <f>ROUND(E278*P278,2)</f>
        <v>0</v>
      </c>
      <c r="R278" s="184"/>
      <c r="S278" s="184" t="s">
        <v>340</v>
      </c>
      <c r="T278" s="185" t="s">
        <v>364</v>
      </c>
      <c r="U278" s="160">
        <v>0.1605</v>
      </c>
      <c r="V278" s="160">
        <f>ROUND(E278*U278,2)</f>
        <v>0.16</v>
      </c>
      <c r="W278" s="160"/>
      <c r="X278" s="160" t="s">
        <v>329</v>
      </c>
      <c r="Y278" s="160" t="s">
        <v>137</v>
      </c>
      <c r="Z278" s="150"/>
      <c r="AA278" s="150"/>
      <c r="AB278" s="150"/>
      <c r="AC278" s="150"/>
      <c r="AD278" s="150"/>
      <c r="AE278" s="150"/>
      <c r="AF278" s="150"/>
      <c r="AG278" s="150" t="s">
        <v>330</v>
      </c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x14ac:dyDescent="0.25">
      <c r="A279" s="164" t="s">
        <v>128</v>
      </c>
      <c r="B279" s="165" t="s">
        <v>84</v>
      </c>
      <c r="C279" s="186" t="s">
        <v>85</v>
      </c>
      <c r="D279" s="166"/>
      <c r="E279" s="167"/>
      <c r="F279" s="168"/>
      <c r="G279" s="168">
        <f>SUMIF(AG280:AG302,"&lt;&gt;NOR",G280:G302)</f>
        <v>0</v>
      </c>
      <c r="H279" s="168"/>
      <c r="I279" s="168">
        <f>SUM(I280:I302)</f>
        <v>0</v>
      </c>
      <c r="J279" s="168"/>
      <c r="K279" s="168">
        <f>SUM(K280:K302)</f>
        <v>0</v>
      </c>
      <c r="L279" s="168"/>
      <c r="M279" s="168">
        <f>SUM(M280:M302)</f>
        <v>0</v>
      </c>
      <c r="N279" s="167"/>
      <c r="O279" s="167">
        <f>SUM(O280:O302)</f>
        <v>22.310000000000002</v>
      </c>
      <c r="P279" s="167"/>
      <c r="Q279" s="167">
        <f>SUM(Q280:Q302)</f>
        <v>0</v>
      </c>
      <c r="R279" s="168"/>
      <c r="S279" s="168"/>
      <c r="T279" s="169"/>
      <c r="U279" s="163"/>
      <c r="V279" s="163">
        <f>SUM(V280:V302)</f>
        <v>53.13</v>
      </c>
      <c r="W279" s="163"/>
      <c r="X279" s="163"/>
      <c r="Y279" s="163"/>
      <c r="AG279" t="s">
        <v>129</v>
      </c>
    </row>
    <row r="280" spans="1:60" outlineLevel="1" x14ac:dyDescent="0.25">
      <c r="A280" s="171">
        <v>93</v>
      </c>
      <c r="B280" s="172" t="s">
        <v>474</v>
      </c>
      <c r="C280" s="187" t="s">
        <v>475</v>
      </c>
      <c r="D280" s="173" t="s">
        <v>367</v>
      </c>
      <c r="E280" s="174">
        <v>16</v>
      </c>
      <c r="F280" s="175"/>
      <c r="G280" s="176">
        <f>ROUND(E280*F280,2)</f>
        <v>0</v>
      </c>
      <c r="H280" s="175"/>
      <c r="I280" s="176">
        <f>ROUND(E280*H280,2)</f>
        <v>0</v>
      </c>
      <c r="J280" s="175"/>
      <c r="K280" s="176">
        <f>ROUND(E280*J280,2)</f>
        <v>0</v>
      </c>
      <c r="L280" s="176">
        <v>21</v>
      </c>
      <c r="M280" s="176">
        <f>G280*(1+L280/100)</f>
        <v>0</v>
      </c>
      <c r="N280" s="174">
        <v>0</v>
      </c>
      <c r="O280" s="174">
        <f>ROUND(E280*N280,2)</f>
        <v>0</v>
      </c>
      <c r="P280" s="174">
        <v>0</v>
      </c>
      <c r="Q280" s="174">
        <f>ROUND(E280*P280,2)</f>
        <v>0</v>
      </c>
      <c r="R280" s="176" t="s">
        <v>257</v>
      </c>
      <c r="S280" s="176" t="s">
        <v>134</v>
      </c>
      <c r="T280" s="177" t="s">
        <v>135</v>
      </c>
      <c r="U280" s="160">
        <v>0.79</v>
      </c>
      <c r="V280" s="160">
        <f>ROUND(E280*U280,2)</f>
        <v>12.64</v>
      </c>
      <c r="W280" s="160"/>
      <c r="X280" s="160" t="s">
        <v>136</v>
      </c>
      <c r="Y280" s="160" t="s">
        <v>137</v>
      </c>
      <c r="Z280" s="150"/>
      <c r="AA280" s="150"/>
      <c r="AB280" s="150"/>
      <c r="AC280" s="150"/>
      <c r="AD280" s="150"/>
      <c r="AE280" s="150"/>
      <c r="AF280" s="150"/>
      <c r="AG280" s="150" t="s">
        <v>138</v>
      </c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2" x14ac:dyDescent="0.25">
      <c r="A281" s="157"/>
      <c r="B281" s="158"/>
      <c r="C281" s="250" t="s">
        <v>476</v>
      </c>
      <c r="D281" s="251"/>
      <c r="E281" s="251"/>
      <c r="F281" s="251"/>
      <c r="G281" s="251"/>
      <c r="H281" s="160"/>
      <c r="I281" s="160"/>
      <c r="J281" s="160"/>
      <c r="K281" s="160"/>
      <c r="L281" s="160"/>
      <c r="M281" s="160"/>
      <c r="N281" s="159"/>
      <c r="O281" s="159"/>
      <c r="P281" s="159"/>
      <c r="Q281" s="159"/>
      <c r="R281" s="160"/>
      <c r="S281" s="160"/>
      <c r="T281" s="160"/>
      <c r="U281" s="160"/>
      <c r="V281" s="160"/>
      <c r="W281" s="160"/>
      <c r="X281" s="160"/>
      <c r="Y281" s="160"/>
      <c r="Z281" s="150"/>
      <c r="AA281" s="150"/>
      <c r="AB281" s="150"/>
      <c r="AC281" s="150"/>
      <c r="AD281" s="150"/>
      <c r="AE281" s="150"/>
      <c r="AF281" s="150"/>
      <c r="AG281" s="150" t="s">
        <v>140</v>
      </c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2" x14ac:dyDescent="0.25">
      <c r="A282" s="157"/>
      <c r="B282" s="158"/>
      <c r="C282" s="188" t="s">
        <v>477</v>
      </c>
      <c r="D282" s="161"/>
      <c r="E282" s="162">
        <v>16</v>
      </c>
      <c r="F282" s="160"/>
      <c r="G282" s="160"/>
      <c r="H282" s="160"/>
      <c r="I282" s="160"/>
      <c r="J282" s="160"/>
      <c r="K282" s="160"/>
      <c r="L282" s="160"/>
      <c r="M282" s="160"/>
      <c r="N282" s="159"/>
      <c r="O282" s="159"/>
      <c r="P282" s="159"/>
      <c r="Q282" s="159"/>
      <c r="R282" s="160"/>
      <c r="S282" s="160"/>
      <c r="T282" s="160"/>
      <c r="U282" s="160"/>
      <c r="V282" s="160"/>
      <c r="W282" s="160"/>
      <c r="X282" s="160"/>
      <c r="Y282" s="160"/>
      <c r="Z282" s="150"/>
      <c r="AA282" s="150"/>
      <c r="AB282" s="150"/>
      <c r="AC282" s="150"/>
      <c r="AD282" s="150"/>
      <c r="AE282" s="150"/>
      <c r="AF282" s="150"/>
      <c r="AG282" s="150" t="s">
        <v>142</v>
      </c>
      <c r="AH282" s="150">
        <v>0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5">
      <c r="A283" s="171">
        <v>94</v>
      </c>
      <c r="B283" s="172" t="s">
        <v>478</v>
      </c>
      <c r="C283" s="187" t="s">
        <v>479</v>
      </c>
      <c r="D283" s="173" t="s">
        <v>367</v>
      </c>
      <c r="E283" s="174">
        <v>12</v>
      </c>
      <c r="F283" s="175"/>
      <c r="G283" s="176">
        <f>ROUND(E283*F283,2)</f>
        <v>0</v>
      </c>
      <c r="H283" s="175"/>
      <c r="I283" s="176">
        <f>ROUND(E283*H283,2)</f>
        <v>0</v>
      </c>
      <c r="J283" s="175"/>
      <c r="K283" s="176">
        <f>ROUND(E283*J283,2)</f>
        <v>0</v>
      </c>
      <c r="L283" s="176">
        <v>21</v>
      </c>
      <c r="M283" s="176">
        <f>G283*(1+L283/100)</f>
        <v>0</v>
      </c>
      <c r="N283" s="174">
        <v>0</v>
      </c>
      <c r="O283" s="174">
        <f>ROUND(E283*N283,2)</f>
        <v>0</v>
      </c>
      <c r="P283" s="174">
        <v>0</v>
      </c>
      <c r="Q283" s="174">
        <f>ROUND(E283*P283,2)</f>
        <v>0</v>
      </c>
      <c r="R283" s="176" t="s">
        <v>257</v>
      </c>
      <c r="S283" s="176" t="s">
        <v>134</v>
      </c>
      <c r="T283" s="177" t="s">
        <v>135</v>
      </c>
      <c r="U283" s="160">
        <v>0.94599999999999995</v>
      </c>
      <c r="V283" s="160">
        <f>ROUND(E283*U283,2)</f>
        <v>11.35</v>
      </c>
      <c r="W283" s="160"/>
      <c r="X283" s="160" t="s">
        <v>136</v>
      </c>
      <c r="Y283" s="160" t="s">
        <v>137</v>
      </c>
      <c r="Z283" s="150"/>
      <c r="AA283" s="150"/>
      <c r="AB283" s="150"/>
      <c r="AC283" s="150"/>
      <c r="AD283" s="150"/>
      <c r="AE283" s="150"/>
      <c r="AF283" s="150"/>
      <c r="AG283" s="150" t="s">
        <v>138</v>
      </c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2" x14ac:dyDescent="0.25">
      <c r="A284" s="157"/>
      <c r="B284" s="158"/>
      <c r="C284" s="250" t="s">
        <v>476</v>
      </c>
      <c r="D284" s="251"/>
      <c r="E284" s="251"/>
      <c r="F284" s="251"/>
      <c r="G284" s="251"/>
      <c r="H284" s="160"/>
      <c r="I284" s="160"/>
      <c r="J284" s="160"/>
      <c r="K284" s="160"/>
      <c r="L284" s="160"/>
      <c r="M284" s="160"/>
      <c r="N284" s="159"/>
      <c r="O284" s="159"/>
      <c r="P284" s="159"/>
      <c r="Q284" s="159"/>
      <c r="R284" s="160"/>
      <c r="S284" s="160"/>
      <c r="T284" s="160"/>
      <c r="U284" s="160"/>
      <c r="V284" s="160"/>
      <c r="W284" s="160"/>
      <c r="X284" s="160"/>
      <c r="Y284" s="160"/>
      <c r="Z284" s="150"/>
      <c r="AA284" s="150"/>
      <c r="AB284" s="150"/>
      <c r="AC284" s="150"/>
      <c r="AD284" s="150"/>
      <c r="AE284" s="150"/>
      <c r="AF284" s="150"/>
      <c r="AG284" s="150" t="s">
        <v>140</v>
      </c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2" x14ac:dyDescent="0.25">
      <c r="A285" s="157"/>
      <c r="B285" s="158"/>
      <c r="C285" s="188" t="s">
        <v>480</v>
      </c>
      <c r="D285" s="161"/>
      <c r="E285" s="162">
        <v>12</v>
      </c>
      <c r="F285" s="160"/>
      <c r="G285" s="160"/>
      <c r="H285" s="160"/>
      <c r="I285" s="160"/>
      <c r="J285" s="160"/>
      <c r="K285" s="160"/>
      <c r="L285" s="160"/>
      <c r="M285" s="160"/>
      <c r="N285" s="159"/>
      <c r="O285" s="159"/>
      <c r="P285" s="159"/>
      <c r="Q285" s="159"/>
      <c r="R285" s="160"/>
      <c r="S285" s="160"/>
      <c r="T285" s="160"/>
      <c r="U285" s="160"/>
      <c r="V285" s="160"/>
      <c r="W285" s="160"/>
      <c r="X285" s="160"/>
      <c r="Y285" s="160"/>
      <c r="Z285" s="150"/>
      <c r="AA285" s="150"/>
      <c r="AB285" s="150"/>
      <c r="AC285" s="150"/>
      <c r="AD285" s="150"/>
      <c r="AE285" s="150"/>
      <c r="AF285" s="150"/>
      <c r="AG285" s="150" t="s">
        <v>142</v>
      </c>
      <c r="AH285" s="150">
        <v>0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5">
      <c r="A286" s="171">
        <v>95</v>
      </c>
      <c r="B286" s="172" t="s">
        <v>481</v>
      </c>
      <c r="C286" s="187" t="s">
        <v>482</v>
      </c>
      <c r="D286" s="173" t="s">
        <v>367</v>
      </c>
      <c r="E286" s="174">
        <v>1</v>
      </c>
      <c r="F286" s="175"/>
      <c r="G286" s="176">
        <f>ROUND(E286*F286,2)</f>
        <v>0</v>
      </c>
      <c r="H286" s="175"/>
      <c r="I286" s="176">
        <f>ROUND(E286*H286,2)</f>
        <v>0</v>
      </c>
      <c r="J286" s="175"/>
      <c r="K286" s="176">
        <f>ROUND(E286*J286,2)</f>
        <v>0</v>
      </c>
      <c r="L286" s="176">
        <v>21</v>
      </c>
      <c r="M286" s="176">
        <f>G286*(1+L286/100)</f>
        <v>0</v>
      </c>
      <c r="N286" s="174">
        <v>0</v>
      </c>
      <c r="O286" s="174">
        <f>ROUND(E286*N286,2)</f>
        <v>0</v>
      </c>
      <c r="P286" s="174">
        <v>0</v>
      </c>
      <c r="Q286" s="174">
        <f>ROUND(E286*P286,2)</f>
        <v>0</v>
      </c>
      <c r="R286" s="176" t="s">
        <v>257</v>
      </c>
      <c r="S286" s="176" t="s">
        <v>134</v>
      </c>
      <c r="T286" s="177" t="s">
        <v>135</v>
      </c>
      <c r="U286" s="160">
        <v>1.752</v>
      </c>
      <c r="V286" s="160">
        <f>ROUND(E286*U286,2)</f>
        <v>1.75</v>
      </c>
      <c r="W286" s="160"/>
      <c r="X286" s="160" t="s">
        <v>136</v>
      </c>
      <c r="Y286" s="160" t="s">
        <v>137</v>
      </c>
      <c r="Z286" s="150"/>
      <c r="AA286" s="150"/>
      <c r="AB286" s="150"/>
      <c r="AC286" s="150"/>
      <c r="AD286" s="150"/>
      <c r="AE286" s="150"/>
      <c r="AF286" s="150"/>
      <c r="AG286" s="150" t="s">
        <v>138</v>
      </c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2" x14ac:dyDescent="0.25">
      <c r="A287" s="157"/>
      <c r="B287" s="158"/>
      <c r="C287" s="250" t="s">
        <v>476</v>
      </c>
      <c r="D287" s="251"/>
      <c r="E287" s="251"/>
      <c r="F287" s="251"/>
      <c r="G287" s="251"/>
      <c r="H287" s="160"/>
      <c r="I287" s="160"/>
      <c r="J287" s="160"/>
      <c r="K287" s="160"/>
      <c r="L287" s="160"/>
      <c r="M287" s="160"/>
      <c r="N287" s="159"/>
      <c r="O287" s="159"/>
      <c r="P287" s="159"/>
      <c r="Q287" s="159"/>
      <c r="R287" s="160"/>
      <c r="S287" s="160"/>
      <c r="T287" s="160"/>
      <c r="U287" s="160"/>
      <c r="V287" s="160"/>
      <c r="W287" s="160"/>
      <c r="X287" s="160"/>
      <c r="Y287" s="160"/>
      <c r="Z287" s="150"/>
      <c r="AA287" s="150"/>
      <c r="AB287" s="150"/>
      <c r="AC287" s="150"/>
      <c r="AD287" s="150"/>
      <c r="AE287" s="150"/>
      <c r="AF287" s="150"/>
      <c r="AG287" s="150" t="s">
        <v>140</v>
      </c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5">
      <c r="A288" s="171">
        <v>96</v>
      </c>
      <c r="B288" s="172" t="s">
        <v>483</v>
      </c>
      <c r="C288" s="187" t="s">
        <v>484</v>
      </c>
      <c r="D288" s="173" t="s">
        <v>367</v>
      </c>
      <c r="E288" s="174">
        <v>6</v>
      </c>
      <c r="F288" s="175"/>
      <c r="G288" s="176">
        <f>ROUND(E288*F288,2)</f>
        <v>0</v>
      </c>
      <c r="H288" s="175"/>
      <c r="I288" s="176">
        <f>ROUND(E288*H288,2)</f>
        <v>0</v>
      </c>
      <c r="J288" s="175"/>
      <c r="K288" s="176">
        <f>ROUND(E288*J288,2)</f>
        <v>0</v>
      </c>
      <c r="L288" s="176">
        <v>21</v>
      </c>
      <c r="M288" s="176">
        <f>G288*(1+L288/100)</f>
        <v>0</v>
      </c>
      <c r="N288" s="174">
        <v>0</v>
      </c>
      <c r="O288" s="174">
        <f>ROUND(E288*N288,2)</f>
        <v>0</v>
      </c>
      <c r="P288" s="174">
        <v>0</v>
      </c>
      <c r="Q288" s="174">
        <f>ROUND(E288*P288,2)</f>
        <v>0</v>
      </c>
      <c r="R288" s="176" t="s">
        <v>257</v>
      </c>
      <c r="S288" s="176" t="s">
        <v>134</v>
      </c>
      <c r="T288" s="177" t="s">
        <v>135</v>
      </c>
      <c r="U288" s="160">
        <v>3.2519999999999998</v>
      </c>
      <c r="V288" s="160">
        <f>ROUND(E288*U288,2)</f>
        <v>19.510000000000002</v>
      </c>
      <c r="W288" s="160"/>
      <c r="X288" s="160" t="s">
        <v>136</v>
      </c>
      <c r="Y288" s="160" t="s">
        <v>137</v>
      </c>
      <c r="Z288" s="150"/>
      <c r="AA288" s="150"/>
      <c r="AB288" s="150"/>
      <c r="AC288" s="150"/>
      <c r="AD288" s="150"/>
      <c r="AE288" s="150"/>
      <c r="AF288" s="150"/>
      <c r="AG288" s="150" t="s">
        <v>138</v>
      </c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2" x14ac:dyDescent="0.25">
      <c r="A289" s="157"/>
      <c r="B289" s="158"/>
      <c r="C289" s="250" t="s">
        <v>476</v>
      </c>
      <c r="D289" s="251"/>
      <c r="E289" s="251"/>
      <c r="F289" s="251"/>
      <c r="G289" s="251"/>
      <c r="H289" s="160"/>
      <c r="I289" s="160"/>
      <c r="J289" s="160"/>
      <c r="K289" s="160"/>
      <c r="L289" s="160"/>
      <c r="M289" s="160"/>
      <c r="N289" s="159"/>
      <c r="O289" s="159"/>
      <c r="P289" s="159"/>
      <c r="Q289" s="159"/>
      <c r="R289" s="160"/>
      <c r="S289" s="160"/>
      <c r="T289" s="160"/>
      <c r="U289" s="160"/>
      <c r="V289" s="160"/>
      <c r="W289" s="160"/>
      <c r="X289" s="160"/>
      <c r="Y289" s="160"/>
      <c r="Z289" s="150"/>
      <c r="AA289" s="150"/>
      <c r="AB289" s="150"/>
      <c r="AC289" s="150"/>
      <c r="AD289" s="150"/>
      <c r="AE289" s="150"/>
      <c r="AF289" s="150"/>
      <c r="AG289" s="150" t="s">
        <v>140</v>
      </c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5">
      <c r="A290" s="179">
        <v>97</v>
      </c>
      <c r="B290" s="180" t="s">
        <v>485</v>
      </c>
      <c r="C290" s="189" t="s">
        <v>486</v>
      </c>
      <c r="D290" s="181" t="s">
        <v>367</v>
      </c>
      <c r="E290" s="182">
        <v>6</v>
      </c>
      <c r="F290" s="183"/>
      <c r="G290" s="184">
        <f t="shared" ref="G290:G302" si="7">ROUND(E290*F290,2)</f>
        <v>0</v>
      </c>
      <c r="H290" s="183"/>
      <c r="I290" s="184">
        <f t="shared" ref="I290:I302" si="8">ROUND(E290*H290,2)</f>
        <v>0</v>
      </c>
      <c r="J290" s="183"/>
      <c r="K290" s="184">
        <f t="shared" ref="K290:K302" si="9">ROUND(E290*J290,2)</f>
        <v>0</v>
      </c>
      <c r="L290" s="184">
        <v>21</v>
      </c>
      <c r="M290" s="184">
        <f t="shared" ref="M290:M302" si="10">G290*(1+L290/100)</f>
        <v>0</v>
      </c>
      <c r="N290" s="182">
        <v>7.0200000000000002E-3</v>
      </c>
      <c r="O290" s="182">
        <f t="shared" ref="O290:O302" si="11">ROUND(E290*N290,2)</f>
        <v>0.04</v>
      </c>
      <c r="P290" s="182">
        <v>0</v>
      </c>
      <c r="Q290" s="182">
        <f t="shared" ref="Q290:Q302" si="12">ROUND(E290*P290,2)</f>
        <v>0</v>
      </c>
      <c r="R290" s="184" t="s">
        <v>257</v>
      </c>
      <c r="S290" s="184" t="s">
        <v>134</v>
      </c>
      <c r="T290" s="185" t="s">
        <v>135</v>
      </c>
      <c r="U290" s="160">
        <v>1.3140000000000001</v>
      </c>
      <c r="V290" s="160">
        <f t="shared" ref="V290:V302" si="13">ROUND(E290*U290,2)</f>
        <v>7.88</v>
      </c>
      <c r="W290" s="160"/>
      <c r="X290" s="160" t="s">
        <v>136</v>
      </c>
      <c r="Y290" s="160" t="s">
        <v>137</v>
      </c>
      <c r="Z290" s="150"/>
      <c r="AA290" s="150"/>
      <c r="AB290" s="150"/>
      <c r="AC290" s="150"/>
      <c r="AD290" s="150"/>
      <c r="AE290" s="150"/>
      <c r="AF290" s="150"/>
      <c r="AG290" s="150" t="s">
        <v>138</v>
      </c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5">
      <c r="A291" s="179">
        <v>98</v>
      </c>
      <c r="B291" s="180" t="s">
        <v>487</v>
      </c>
      <c r="C291" s="189" t="s">
        <v>488</v>
      </c>
      <c r="D291" s="181" t="s">
        <v>367</v>
      </c>
      <c r="E291" s="182">
        <v>6</v>
      </c>
      <c r="F291" s="183"/>
      <c r="G291" s="184">
        <f t="shared" si="7"/>
        <v>0</v>
      </c>
      <c r="H291" s="183"/>
      <c r="I291" s="184">
        <f t="shared" si="8"/>
        <v>0</v>
      </c>
      <c r="J291" s="183"/>
      <c r="K291" s="184">
        <f t="shared" si="9"/>
        <v>0</v>
      </c>
      <c r="L291" s="184">
        <v>21</v>
      </c>
      <c r="M291" s="184">
        <f t="shared" si="10"/>
        <v>0</v>
      </c>
      <c r="N291" s="182">
        <v>0.123</v>
      </c>
      <c r="O291" s="182">
        <f t="shared" si="11"/>
        <v>0.74</v>
      </c>
      <c r="P291" s="182">
        <v>0</v>
      </c>
      <c r="Q291" s="182">
        <f t="shared" si="12"/>
        <v>0</v>
      </c>
      <c r="R291" s="184"/>
      <c r="S291" s="184" t="s">
        <v>340</v>
      </c>
      <c r="T291" s="185" t="s">
        <v>364</v>
      </c>
      <c r="U291" s="160">
        <v>0</v>
      </c>
      <c r="V291" s="160">
        <f t="shared" si="13"/>
        <v>0</v>
      </c>
      <c r="W291" s="160"/>
      <c r="X291" s="160" t="s">
        <v>300</v>
      </c>
      <c r="Y291" s="160" t="s">
        <v>137</v>
      </c>
      <c r="Z291" s="150"/>
      <c r="AA291" s="150"/>
      <c r="AB291" s="150"/>
      <c r="AC291" s="150"/>
      <c r="AD291" s="150"/>
      <c r="AE291" s="150"/>
      <c r="AF291" s="150"/>
      <c r="AG291" s="150" t="s">
        <v>301</v>
      </c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ht="20.399999999999999" outlineLevel="1" x14ac:dyDescent="0.25">
      <c r="A292" s="179">
        <v>99</v>
      </c>
      <c r="B292" s="180" t="s">
        <v>489</v>
      </c>
      <c r="C292" s="189" t="s">
        <v>490</v>
      </c>
      <c r="D292" s="181" t="s">
        <v>367</v>
      </c>
      <c r="E292" s="182">
        <v>4</v>
      </c>
      <c r="F292" s="183"/>
      <c r="G292" s="184">
        <f t="shared" si="7"/>
        <v>0</v>
      </c>
      <c r="H292" s="183"/>
      <c r="I292" s="184">
        <f t="shared" si="8"/>
        <v>0</v>
      </c>
      <c r="J292" s="183"/>
      <c r="K292" s="184">
        <f t="shared" si="9"/>
        <v>0</v>
      </c>
      <c r="L292" s="184">
        <v>21</v>
      </c>
      <c r="M292" s="184">
        <f t="shared" si="10"/>
        <v>0</v>
      </c>
      <c r="N292" s="182">
        <v>0.505</v>
      </c>
      <c r="O292" s="182">
        <f t="shared" si="11"/>
        <v>2.02</v>
      </c>
      <c r="P292" s="182">
        <v>0</v>
      </c>
      <c r="Q292" s="182">
        <f t="shared" si="12"/>
        <v>0</v>
      </c>
      <c r="R292" s="184" t="s">
        <v>299</v>
      </c>
      <c r="S292" s="184" t="s">
        <v>134</v>
      </c>
      <c r="T292" s="185" t="s">
        <v>135</v>
      </c>
      <c r="U292" s="160">
        <v>0</v>
      </c>
      <c r="V292" s="160">
        <f t="shared" si="13"/>
        <v>0</v>
      </c>
      <c r="W292" s="160"/>
      <c r="X292" s="160" t="s">
        <v>300</v>
      </c>
      <c r="Y292" s="160" t="s">
        <v>137</v>
      </c>
      <c r="Z292" s="150"/>
      <c r="AA292" s="150"/>
      <c r="AB292" s="150"/>
      <c r="AC292" s="150"/>
      <c r="AD292" s="150"/>
      <c r="AE292" s="150"/>
      <c r="AF292" s="150"/>
      <c r="AG292" s="150" t="s">
        <v>301</v>
      </c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ht="20.399999999999999" outlineLevel="1" x14ac:dyDescent="0.25">
      <c r="A293" s="179">
        <v>100</v>
      </c>
      <c r="B293" s="180" t="s">
        <v>491</v>
      </c>
      <c r="C293" s="189" t="s">
        <v>492</v>
      </c>
      <c r="D293" s="181" t="s">
        <v>367</v>
      </c>
      <c r="E293" s="182">
        <v>1</v>
      </c>
      <c r="F293" s="183"/>
      <c r="G293" s="184">
        <f t="shared" si="7"/>
        <v>0</v>
      </c>
      <c r="H293" s="183"/>
      <c r="I293" s="184">
        <f t="shared" si="8"/>
        <v>0</v>
      </c>
      <c r="J293" s="183"/>
      <c r="K293" s="184">
        <f t="shared" si="9"/>
        <v>0</v>
      </c>
      <c r="L293" s="184">
        <v>21</v>
      </c>
      <c r="M293" s="184">
        <f t="shared" si="10"/>
        <v>0</v>
      </c>
      <c r="N293" s="182">
        <v>0.215</v>
      </c>
      <c r="O293" s="182">
        <f t="shared" si="11"/>
        <v>0.22</v>
      </c>
      <c r="P293" s="182">
        <v>0</v>
      </c>
      <c r="Q293" s="182">
        <f t="shared" si="12"/>
        <v>0</v>
      </c>
      <c r="R293" s="184" t="s">
        <v>299</v>
      </c>
      <c r="S293" s="184" t="s">
        <v>134</v>
      </c>
      <c r="T293" s="185" t="s">
        <v>135</v>
      </c>
      <c r="U293" s="160">
        <v>0</v>
      </c>
      <c r="V293" s="160">
        <f t="shared" si="13"/>
        <v>0</v>
      </c>
      <c r="W293" s="160"/>
      <c r="X293" s="160" t="s">
        <v>300</v>
      </c>
      <c r="Y293" s="160" t="s">
        <v>137</v>
      </c>
      <c r="Z293" s="150"/>
      <c r="AA293" s="150"/>
      <c r="AB293" s="150"/>
      <c r="AC293" s="150"/>
      <c r="AD293" s="150"/>
      <c r="AE293" s="150"/>
      <c r="AF293" s="150"/>
      <c r="AG293" s="150" t="s">
        <v>301</v>
      </c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ht="20.399999999999999" outlineLevel="1" x14ac:dyDescent="0.25">
      <c r="A294" s="179">
        <v>101</v>
      </c>
      <c r="B294" s="180" t="s">
        <v>493</v>
      </c>
      <c r="C294" s="189" t="s">
        <v>494</v>
      </c>
      <c r="D294" s="181" t="s">
        <v>367</v>
      </c>
      <c r="E294" s="182">
        <v>3</v>
      </c>
      <c r="F294" s="183"/>
      <c r="G294" s="184">
        <f t="shared" si="7"/>
        <v>0</v>
      </c>
      <c r="H294" s="183"/>
      <c r="I294" s="184">
        <f t="shared" si="8"/>
        <v>0</v>
      </c>
      <c r="J294" s="183"/>
      <c r="K294" s="184">
        <f t="shared" si="9"/>
        <v>0</v>
      </c>
      <c r="L294" s="184">
        <v>21</v>
      </c>
      <c r="M294" s="184">
        <f t="shared" si="10"/>
        <v>0</v>
      </c>
      <c r="N294" s="182">
        <v>0.43</v>
      </c>
      <c r="O294" s="182">
        <f t="shared" si="11"/>
        <v>1.29</v>
      </c>
      <c r="P294" s="182">
        <v>0</v>
      </c>
      <c r="Q294" s="182">
        <f t="shared" si="12"/>
        <v>0</v>
      </c>
      <c r="R294" s="184" t="s">
        <v>299</v>
      </c>
      <c r="S294" s="184" t="s">
        <v>134</v>
      </c>
      <c r="T294" s="185" t="s">
        <v>135</v>
      </c>
      <c r="U294" s="160">
        <v>0</v>
      </c>
      <c r="V294" s="160">
        <f t="shared" si="13"/>
        <v>0</v>
      </c>
      <c r="W294" s="160"/>
      <c r="X294" s="160" t="s">
        <v>300</v>
      </c>
      <c r="Y294" s="160" t="s">
        <v>137</v>
      </c>
      <c r="Z294" s="150"/>
      <c r="AA294" s="150"/>
      <c r="AB294" s="150"/>
      <c r="AC294" s="150"/>
      <c r="AD294" s="150"/>
      <c r="AE294" s="150"/>
      <c r="AF294" s="150"/>
      <c r="AG294" s="150" t="s">
        <v>301</v>
      </c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ht="20.399999999999999" outlineLevel="1" x14ac:dyDescent="0.25">
      <c r="A295" s="179">
        <v>102</v>
      </c>
      <c r="B295" s="180" t="s">
        <v>495</v>
      </c>
      <c r="C295" s="189" t="s">
        <v>496</v>
      </c>
      <c r="D295" s="181" t="s">
        <v>367</v>
      </c>
      <c r="E295" s="182">
        <v>8</v>
      </c>
      <c r="F295" s="183"/>
      <c r="G295" s="184">
        <f t="shared" si="7"/>
        <v>0</v>
      </c>
      <c r="H295" s="183"/>
      <c r="I295" s="184">
        <f t="shared" si="8"/>
        <v>0</v>
      </c>
      <c r="J295" s="183"/>
      <c r="K295" s="184">
        <f t="shared" si="9"/>
        <v>0</v>
      </c>
      <c r="L295" s="184">
        <v>21</v>
      </c>
      <c r="M295" s="184">
        <f t="shared" si="10"/>
        <v>0</v>
      </c>
      <c r="N295" s="182">
        <v>0.86</v>
      </c>
      <c r="O295" s="182">
        <f t="shared" si="11"/>
        <v>6.88</v>
      </c>
      <c r="P295" s="182">
        <v>0</v>
      </c>
      <c r="Q295" s="182">
        <f t="shared" si="12"/>
        <v>0</v>
      </c>
      <c r="R295" s="184" t="s">
        <v>299</v>
      </c>
      <c r="S295" s="184" t="s">
        <v>134</v>
      </c>
      <c r="T295" s="185" t="s">
        <v>135</v>
      </c>
      <c r="U295" s="160">
        <v>0</v>
      </c>
      <c r="V295" s="160">
        <f t="shared" si="13"/>
        <v>0</v>
      </c>
      <c r="W295" s="160"/>
      <c r="X295" s="160" t="s">
        <v>300</v>
      </c>
      <c r="Y295" s="160" t="s">
        <v>137</v>
      </c>
      <c r="Z295" s="150"/>
      <c r="AA295" s="150"/>
      <c r="AB295" s="150"/>
      <c r="AC295" s="150"/>
      <c r="AD295" s="150"/>
      <c r="AE295" s="150"/>
      <c r="AF295" s="150"/>
      <c r="AG295" s="150" t="s">
        <v>301</v>
      </c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5">
      <c r="A296" s="179">
        <v>103</v>
      </c>
      <c r="B296" s="180" t="s">
        <v>497</v>
      </c>
      <c r="C296" s="189" t="s">
        <v>498</v>
      </c>
      <c r="D296" s="181" t="s">
        <v>367</v>
      </c>
      <c r="E296" s="182">
        <v>2</v>
      </c>
      <c r="F296" s="183"/>
      <c r="G296" s="184">
        <f t="shared" si="7"/>
        <v>0</v>
      </c>
      <c r="H296" s="183"/>
      <c r="I296" s="184">
        <f t="shared" si="8"/>
        <v>0</v>
      </c>
      <c r="J296" s="183"/>
      <c r="K296" s="184">
        <f t="shared" si="9"/>
        <v>0</v>
      </c>
      <c r="L296" s="184">
        <v>21</v>
      </c>
      <c r="M296" s="184">
        <f t="shared" si="10"/>
        <v>0</v>
      </c>
      <c r="N296" s="182">
        <v>0.04</v>
      </c>
      <c r="O296" s="182">
        <f t="shared" si="11"/>
        <v>0.08</v>
      </c>
      <c r="P296" s="182">
        <v>0</v>
      </c>
      <c r="Q296" s="182">
        <f t="shared" si="12"/>
        <v>0</v>
      </c>
      <c r="R296" s="184" t="s">
        <v>299</v>
      </c>
      <c r="S296" s="184" t="s">
        <v>134</v>
      </c>
      <c r="T296" s="185" t="s">
        <v>135</v>
      </c>
      <c r="U296" s="160">
        <v>0</v>
      </c>
      <c r="V296" s="160">
        <f t="shared" si="13"/>
        <v>0</v>
      </c>
      <c r="W296" s="160"/>
      <c r="X296" s="160" t="s">
        <v>300</v>
      </c>
      <c r="Y296" s="160" t="s">
        <v>137</v>
      </c>
      <c r="Z296" s="150"/>
      <c r="AA296" s="150"/>
      <c r="AB296" s="150"/>
      <c r="AC296" s="150"/>
      <c r="AD296" s="150"/>
      <c r="AE296" s="150"/>
      <c r="AF296" s="150"/>
      <c r="AG296" s="150" t="s">
        <v>301</v>
      </c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 x14ac:dyDescent="0.25">
      <c r="A297" s="179">
        <v>104</v>
      </c>
      <c r="B297" s="180" t="s">
        <v>499</v>
      </c>
      <c r="C297" s="189" t="s">
        <v>500</v>
      </c>
      <c r="D297" s="181" t="s">
        <v>367</v>
      </c>
      <c r="E297" s="182">
        <v>1</v>
      </c>
      <c r="F297" s="183"/>
      <c r="G297" s="184">
        <f t="shared" si="7"/>
        <v>0</v>
      </c>
      <c r="H297" s="183"/>
      <c r="I297" s="184">
        <f t="shared" si="8"/>
        <v>0</v>
      </c>
      <c r="J297" s="183"/>
      <c r="K297" s="184">
        <f t="shared" si="9"/>
        <v>0</v>
      </c>
      <c r="L297" s="184">
        <v>21</v>
      </c>
      <c r="M297" s="184">
        <f t="shared" si="10"/>
        <v>0</v>
      </c>
      <c r="N297" s="182">
        <v>5.3999999999999999E-2</v>
      </c>
      <c r="O297" s="182">
        <f t="shared" si="11"/>
        <v>0.05</v>
      </c>
      <c r="P297" s="182">
        <v>0</v>
      </c>
      <c r="Q297" s="182">
        <f t="shared" si="12"/>
        <v>0</v>
      </c>
      <c r="R297" s="184" t="s">
        <v>299</v>
      </c>
      <c r="S297" s="184" t="s">
        <v>134</v>
      </c>
      <c r="T297" s="185" t="s">
        <v>135</v>
      </c>
      <c r="U297" s="160">
        <v>0</v>
      </c>
      <c r="V297" s="160">
        <f t="shared" si="13"/>
        <v>0</v>
      </c>
      <c r="W297" s="160"/>
      <c r="X297" s="160" t="s">
        <v>300</v>
      </c>
      <c r="Y297" s="160" t="s">
        <v>137</v>
      </c>
      <c r="Z297" s="150"/>
      <c r="AA297" s="150"/>
      <c r="AB297" s="150"/>
      <c r="AC297" s="150"/>
      <c r="AD297" s="150"/>
      <c r="AE297" s="150"/>
      <c r="AF297" s="150"/>
      <c r="AG297" s="150" t="s">
        <v>301</v>
      </c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ht="20.399999999999999" outlineLevel="1" x14ac:dyDescent="0.25">
      <c r="A298" s="179">
        <v>105</v>
      </c>
      <c r="B298" s="180" t="s">
        <v>501</v>
      </c>
      <c r="C298" s="189" t="s">
        <v>502</v>
      </c>
      <c r="D298" s="181" t="s">
        <v>367</v>
      </c>
      <c r="E298" s="182">
        <v>6</v>
      </c>
      <c r="F298" s="183"/>
      <c r="G298" s="184">
        <f t="shared" si="7"/>
        <v>0</v>
      </c>
      <c r="H298" s="183"/>
      <c r="I298" s="184">
        <f t="shared" si="8"/>
        <v>0</v>
      </c>
      <c r="J298" s="183"/>
      <c r="K298" s="184">
        <f t="shared" si="9"/>
        <v>0</v>
      </c>
      <c r="L298" s="184">
        <v>21</v>
      </c>
      <c r="M298" s="184">
        <f t="shared" si="10"/>
        <v>0</v>
      </c>
      <c r="N298" s="182">
        <v>6.8000000000000005E-2</v>
      </c>
      <c r="O298" s="182">
        <f t="shared" si="11"/>
        <v>0.41</v>
      </c>
      <c r="P298" s="182">
        <v>0</v>
      </c>
      <c r="Q298" s="182">
        <f t="shared" si="12"/>
        <v>0</v>
      </c>
      <c r="R298" s="184" t="s">
        <v>299</v>
      </c>
      <c r="S298" s="184" t="s">
        <v>134</v>
      </c>
      <c r="T298" s="185" t="s">
        <v>135</v>
      </c>
      <c r="U298" s="160">
        <v>0</v>
      </c>
      <c r="V298" s="160">
        <f t="shared" si="13"/>
        <v>0</v>
      </c>
      <c r="W298" s="160"/>
      <c r="X298" s="160" t="s">
        <v>300</v>
      </c>
      <c r="Y298" s="160" t="s">
        <v>137</v>
      </c>
      <c r="Z298" s="150"/>
      <c r="AA298" s="150"/>
      <c r="AB298" s="150"/>
      <c r="AC298" s="150"/>
      <c r="AD298" s="150"/>
      <c r="AE298" s="150"/>
      <c r="AF298" s="150"/>
      <c r="AG298" s="150" t="s">
        <v>301</v>
      </c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ht="20.399999999999999" outlineLevel="1" x14ac:dyDescent="0.25">
      <c r="A299" s="179">
        <v>106</v>
      </c>
      <c r="B299" s="180" t="s">
        <v>503</v>
      </c>
      <c r="C299" s="189" t="s">
        <v>504</v>
      </c>
      <c r="D299" s="181" t="s">
        <v>367</v>
      </c>
      <c r="E299" s="182">
        <v>1</v>
      </c>
      <c r="F299" s="183"/>
      <c r="G299" s="184">
        <f t="shared" si="7"/>
        <v>0</v>
      </c>
      <c r="H299" s="183"/>
      <c r="I299" s="184">
        <f t="shared" si="8"/>
        <v>0</v>
      </c>
      <c r="J299" s="183"/>
      <c r="K299" s="184">
        <f t="shared" si="9"/>
        <v>0</v>
      </c>
      <c r="L299" s="184">
        <v>21</v>
      </c>
      <c r="M299" s="184">
        <f t="shared" si="10"/>
        <v>0</v>
      </c>
      <c r="N299" s="182">
        <v>8.1000000000000003E-2</v>
      </c>
      <c r="O299" s="182">
        <f t="shared" si="11"/>
        <v>0.08</v>
      </c>
      <c r="P299" s="182">
        <v>0</v>
      </c>
      <c r="Q299" s="182">
        <f t="shared" si="12"/>
        <v>0</v>
      </c>
      <c r="R299" s="184" t="s">
        <v>299</v>
      </c>
      <c r="S299" s="184" t="s">
        <v>134</v>
      </c>
      <c r="T299" s="185" t="s">
        <v>135</v>
      </c>
      <c r="U299" s="160">
        <v>0</v>
      </c>
      <c r="V299" s="160">
        <f t="shared" si="13"/>
        <v>0</v>
      </c>
      <c r="W299" s="160"/>
      <c r="X299" s="160" t="s">
        <v>300</v>
      </c>
      <c r="Y299" s="160" t="s">
        <v>137</v>
      </c>
      <c r="Z299" s="150"/>
      <c r="AA299" s="150"/>
      <c r="AB299" s="150"/>
      <c r="AC299" s="150"/>
      <c r="AD299" s="150"/>
      <c r="AE299" s="150"/>
      <c r="AF299" s="150"/>
      <c r="AG299" s="150" t="s">
        <v>301</v>
      </c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ht="20.399999999999999" outlineLevel="1" x14ac:dyDescent="0.25">
      <c r="A300" s="179">
        <v>107</v>
      </c>
      <c r="B300" s="180" t="s">
        <v>505</v>
      </c>
      <c r="C300" s="189" t="s">
        <v>506</v>
      </c>
      <c r="D300" s="181" t="s">
        <v>367</v>
      </c>
      <c r="E300" s="182">
        <v>2</v>
      </c>
      <c r="F300" s="183"/>
      <c r="G300" s="184">
        <f t="shared" si="7"/>
        <v>0</v>
      </c>
      <c r="H300" s="183"/>
      <c r="I300" s="184">
        <f t="shared" si="8"/>
        <v>0</v>
      </c>
      <c r="J300" s="183"/>
      <c r="K300" s="184">
        <f t="shared" si="9"/>
        <v>0</v>
      </c>
      <c r="L300" s="184">
        <v>21</v>
      </c>
      <c r="M300" s="184">
        <f t="shared" si="10"/>
        <v>0</v>
      </c>
      <c r="N300" s="182">
        <v>0.43</v>
      </c>
      <c r="O300" s="182">
        <f t="shared" si="11"/>
        <v>0.86</v>
      </c>
      <c r="P300" s="182">
        <v>0</v>
      </c>
      <c r="Q300" s="182">
        <f t="shared" si="12"/>
        <v>0</v>
      </c>
      <c r="R300" s="184" t="s">
        <v>299</v>
      </c>
      <c r="S300" s="184" t="s">
        <v>134</v>
      </c>
      <c r="T300" s="185" t="s">
        <v>135</v>
      </c>
      <c r="U300" s="160">
        <v>0</v>
      </c>
      <c r="V300" s="160">
        <f t="shared" si="13"/>
        <v>0</v>
      </c>
      <c r="W300" s="160"/>
      <c r="X300" s="160" t="s">
        <v>300</v>
      </c>
      <c r="Y300" s="160" t="s">
        <v>137</v>
      </c>
      <c r="Z300" s="150"/>
      <c r="AA300" s="150"/>
      <c r="AB300" s="150"/>
      <c r="AC300" s="150"/>
      <c r="AD300" s="150"/>
      <c r="AE300" s="150"/>
      <c r="AF300" s="150"/>
      <c r="AG300" s="150" t="s">
        <v>301</v>
      </c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ht="20.399999999999999" outlineLevel="1" x14ac:dyDescent="0.25">
      <c r="A301" s="179">
        <v>108</v>
      </c>
      <c r="B301" s="180" t="s">
        <v>507</v>
      </c>
      <c r="C301" s="189" t="s">
        <v>508</v>
      </c>
      <c r="D301" s="181" t="s">
        <v>367</v>
      </c>
      <c r="E301" s="182">
        <v>6</v>
      </c>
      <c r="F301" s="183"/>
      <c r="G301" s="184">
        <f t="shared" si="7"/>
        <v>0</v>
      </c>
      <c r="H301" s="183"/>
      <c r="I301" s="184">
        <f t="shared" si="8"/>
        <v>0</v>
      </c>
      <c r="J301" s="183"/>
      <c r="K301" s="184">
        <f t="shared" si="9"/>
        <v>0</v>
      </c>
      <c r="L301" s="184">
        <v>21</v>
      </c>
      <c r="M301" s="184">
        <f t="shared" si="10"/>
        <v>0</v>
      </c>
      <c r="N301" s="182">
        <v>1.6</v>
      </c>
      <c r="O301" s="182">
        <f t="shared" si="11"/>
        <v>9.6</v>
      </c>
      <c r="P301" s="182">
        <v>0</v>
      </c>
      <c r="Q301" s="182">
        <f t="shared" si="12"/>
        <v>0</v>
      </c>
      <c r="R301" s="184" t="s">
        <v>299</v>
      </c>
      <c r="S301" s="184" t="s">
        <v>134</v>
      </c>
      <c r="T301" s="185" t="s">
        <v>135</v>
      </c>
      <c r="U301" s="160">
        <v>0</v>
      </c>
      <c r="V301" s="160">
        <f t="shared" si="13"/>
        <v>0</v>
      </c>
      <c r="W301" s="160"/>
      <c r="X301" s="160" t="s">
        <v>300</v>
      </c>
      <c r="Y301" s="160" t="s">
        <v>137</v>
      </c>
      <c r="Z301" s="150"/>
      <c r="AA301" s="150"/>
      <c r="AB301" s="150"/>
      <c r="AC301" s="150"/>
      <c r="AD301" s="150"/>
      <c r="AE301" s="150"/>
      <c r="AF301" s="150"/>
      <c r="AG301" s="150" t="s">
        <v>301</v>
      </c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5">
      <c r="A302" s="179">
        <v>109</v>
      </c>
      <c r="B302" s="180" t="s">
        <v>509</v>
      </c>
      <c r="C302" s="189" t="s">
        <v>510</v>
      </c>
      <c r="D302" s="181" t="s">
        <v>367</v>
      </c>
      <c r="E302" s="182">
        <v>18</v>
      </c>
      <c r="F302" s="183"/>
      <c r="G302" s="184">
        <f t="shared" si="7"/>
        <v>0</v>
      </c>
      <c r="H302" s="183"/>
      <c r="I302" s="184">
        <f t="shared" si="8"/>
        <v>0</v>
      </c>
      <c r="J302" s="183"/>
      <c r="K302" s="184">
        <f t="shared" si="9"/>
        <v>0</v>
      </c>
      <c r="L302" s="184">
        <v>21</v>
      </c>
      <c r="M302" s="184">
        <f t="shared" si="10"/>
        <v>0</v>
      </c>
      <c r="N302" s="182">
        <v>2E-3</v>
      </c>
      <c r="O302" s="182">
        <f t="shared" si="11"/>
        <v>0.04</v>
      </c>
      <c r="P302" s="182">
        <v>0</v>
      </c>
      <c r="Q302" s="182">
        <f t="shared" si="12"/>
        <v>0</v>
      </c>
      <c r="R302" s="184" t="s">
        <v>299</v>
      </c>
      <c r="S302" s="184" t="s">
        <v>134</v>
      </c>
      <c r="T302" s="185" t="s">
        <v>135</v>
      </c>
      <c r="U302" s="160">
        <v>0</v>
      </c>
      <c r="V302" s="160">
        <f t="shared" si="13"/>
        <v>0</v>
      </c>
      <c r="W302" s="160"/>
      <c r="X302" s="160" t="s">
        <v>300</v>
      </c>
      <c r="Y302" s="160" t="s">
        <v>137</v>
      </c>
      <c r="Z302" s="150"/>
      <c r="AA302" s="150"/>
      <c r="AB302" s="150"/>
      <c r="AC302" s="150"/>
      <c r="AD302" s="150"/>
      <c r="AE302" s="150"/>
      <c r="AF302" s="150"/>
      <c r="AG302" s="150" t="s">
        <v>301</v>
      </c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x14ac:dyDescent="0.25">
      <c r="A303" s="164" t="s">
        <v>128</v>
      </c>
      <c r="B303" s="165" t="s">
        <v>86</v>
      </c>
      <c r="C303" s="186" t="s">
        <v>87</v>
      </c>
      <c r="D303" s="166"/>
      <c r="E303" s="167"/>
      <c r="F303" s="168"/>
      <c r="G303" s="168">
        <f>SUMIF(AG304:AG305,"&lt;&gt;NOR",G304:G305)</f>
        <v>0</v>
      </c>
      <c r="H303" s="168"/>
      <c r="I303" s="168">
        <f>SUM(I304:I305)</f>
        <v>0</v>
      </c>
      <c r="J303" s="168"/>
      <c r="K303" s="168">
        <f>SUM(K304:K305)</f>
        <v>0</v>
      </c>
      <c r="L303" s="168"/>
      <c r="M303" s="168">
        <f>SUM(M304:M305)</f>
        <v>0</v>
      </c>
      <c r="N303" s="167"/>
      <c r="O303" s="167">
        <f>SUM(O304:O305)</f>
        <v>0.5</v>
      </c>
      <c r="P303" s="167"/>
      <c r="Q303" s="167">
        <f>SUM(Q304:Q305)</f>
        <v>0</v>
      </c>
      <c r="R303" s="168"/>
      <c r="S303" s="168"/>
      <c r="T303" s="169"/>
      <c r="U303" s="163"/>
      <c r="V303" s="163">
        <f>SUM(V304:V305)</f>
        <v>40.81</v>
      </c>
      <c r="W303" s="163"/>
      <c r="X303" s="163"/>
      <c r="Y303" s="163"/>
      <c r="AG303" t="s">
        <v>129</v>
      </c>
    </row>
    <row r="304" spans="1:60" ht="20.399999999999999" outlineLevel="1" x14ac:dyDescent="0.25">
      <c r="A304" s="171">
        <v>110</v>
      </c>
      <c r="B304" s="172" t="s">
        <v>511</v>
      </c>
      <c r="C304" s="187" t="s">
        <v>512</v>
      </c>
      <c r="D304" s="173" t="s">
        <v>367</v>
      </c>
      <c r="E304" s="174">
        <v>2</v>
      </c>
      <c r="F304" s="175"/>
      <c r="G304" s="176">
        <f>ROUND(E304*F304,2)</f>
        <v>0</v>
      </c>
      <c r="H304" s="175"/>
      <c r="I304" s="176">
        <f>ROUND(E304*H304,2)</f>
        <v>0</v>
      </c>
      <c r="J304" s="175"/>
      <c r="K304" s="176">
        <f>ROUND(E304*J304,2)</f>
        <v>0</v>
      </c>
      <c r="L304" s="176">
        <v>21</v>
      </c>
      <c r="M304" s="176">
        <f>G304*(1+L304/100)</f>
        <v>0</v>
      </c>
      <c r="N304" s="174">
        <v>0.24932000000000001</v>
      </c>
      <c r="O304" s="174">
        <f>ROUND(E304*N304,2)</f>
        <v>0.5</v>
      </c>
      <c r="P304" s="174">
        <v>0</v>
      </c>
      <c r="Q304" s="174">
        <f>ROUND(E304*P304,2)</f>
        <v>0</v>
      </c>
      <c r="R304" s="176" t="s">
        <v>328</v>
      </c>
      <c r="S304" s="176" t="s">
        <v>134</v>
      </c>
      <c r="T304" s="177" t="s">
        <v>135</v>
      </c>
      <c r="U304" s="160">
        <v>20.403359999999999</v>
      </c>
      <c r="V304" s="160">
        <f>ROUND(E304*U304,2)</f>
        <v>40.81</v>
      </c>
      <c r="W304" s="160"/>
      <c r="X304" s="160" t="s">
        <v>329</v>
      </c>
      <c r="Y304" s="160" t="s">
        <v>137</v>
      </c>
      <c r="Z304" s="150"/>
      <c r="AA304" s="150"/>
      <c r="AB304" s="150"/>
      <c r="AC304" s="150"/>
      <c r="AD304" s="150"/>
      <c r="AE304" s="150"/>
      <c r="AF304" s="150"/>
      <c r="AG304" s="150" t="s">
        <v>330</v>
      </c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2" x14ac:dyDescent="0.25">
      <c r="A305" s="157"/>
      <c r="B305" s="158"/>
      <c r="C305" s="261" t="s">
        <v>513</v>
      </c>
      <c r="D305" s="262"/>
      <c r="E305" s="262"/>
      <c r="F305" s="262"/>
      <c r="G305" s="262"/>
      <c r="H305" s="160"/>
      <c r="I305" s="160"/>
      <c r="J305" s="160"/>
      <c r="K305" s="160"/>
      <c r="L305" s="160"/>
      <c r="M305" s="160"/>
      <c r="N305" s="159"/>
      <c r="O305" s="159"/>
      <c r="P305" s="159"/>
      <c r="Q305" s="159"/>
      <c r="R305" s="160"/>
      <c r="S305" s="160"/>
      <c r="T305" s="160"/>
      <c r="U305" s="160"/>
      <c r="V305" s="160"/>
      <c r="W305" s="160"/>
      <c r="X305" s="160"/>
      <c r="Y305" s="160"/>
      <c r="Z305" s="150"/>
      <c r="AA305" s="150"/>
      <c r="AB305" s="150"/>
      <c r="AC305" s="150"/>
      <c r="AD305" s="150"/>
      <c r="AE305" s="150"/>
      <c r="AF305" s="150"/>
      <c r="AG305" s="150" t="s">
        <v>226</v>
      </c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78" t="str">
        <f>C305</f>
        <v>Plastové dno, šachta z korugované trouby, těsnění, teleskopický adaptér, rám do teleskopu, poklop litinový.</v>
      </c>
      <c r="BB305" s="150"/>
      <c r="BC305" s="150"/>
      <c r="BD305" s="150"/>
      <c r="BE305" s="150"/>
      <c r="BF305" s="150"/>
      <c r="BG305" s="150"/>
      <c r="BH305" s="150"/>
    </row>
    <row r="306" spans="1:60" x14ac:dyDescent="0.25">
      <c r="A306" s="164" t="s">
        <v>128</v>
      </c>
      <c r="B306" s="165" t="s">
        <v>88</v>
      </c>
      <c r="C306" s="186" t="s">
        <v>89</v>
      </c>
      <c r="D306" s="166"/>
      <c r="E306" s="167"/>
      <c r="F306" s="168"/>
      <c r="G306" s="168">
        <f>SUMIF(AG307:AG316,"&lt;&gt;NOR",G307:G316)</f>
        <v>0</v>
      </c>
      <c r="H306" s="168"/>
      <c r="I306" s="168">
        <f>SUM(I307:I316)</f>
        <v>0</v>
      </c>
      <c r="J306" s="168"/>
      <c r="K306" s="168">
        <f>SUM(K307:K316)</f>
        <v>0</v>
      </c>
      <c r="L306" s="168"/>
      <c r="M306" s="168">
        <f>SUM(M307:M316)</f>
        <v>0</v>
      </c>
      <c r="N306" s="167"/>
      <c r="O306" s="167">
        <f>SUM(O307:O316)</f>
        <v>1.27</v>
      </c>
      <c r="P306" s="167"/>
      <c r="Q306" s="167">
        <f>SUM(Q307:Q316)</f>
        <v>0</v>
      </c>
      <c r="R306" s="168"/>
      <c r="S306" s="168"/>
      <c r="T306" s="169"/>
      <c r="U306" s="163"/>
      <c r="V306" s="163">
        <f>SUM(V307:V316)</f>
        <v>458.14</v>
      </c>
      <c r="W306" s="163"/>
      <c r="X306" s="163"/>
      <c r="Y306" s="163"/>
      <c r="AG306" t="s">
        <v>129</v>
      </c>
    </row>
    <row r="307" spans="1:60" outlineLevel="1" x14ac:dyDescent="0.25">
      <c r="A307" s="179">
        <v>111</v>
      </c>
      <c r="B307" s="180" t="s">
        <v>514</v>
      </c>
      <c r="C307" s="189" t="s">
        <v>515</v>
      </c>
      <c r="D307" s="181" t="s">
        <v>367</v>
      </c>
      <c r="E307" s="182">
        <v>1</v>
      </c>
      <c r="F307" s="183"/>
      <c r="G307" s="184">
        <f t="shared" ref="G307:G316" si="14">ROUND(E307*F307,2)</f>
        <v>0</v>
      </c>
      <c r="H307" s="183"/>
      <c r="I307" s="184">
        <f t="shared" ref="I307:I316" si="15">ROUND(E307*H307,2)</f>
        <v>0</v>
      </c>
      <c r="J307" s="183"/>
      <c r="K307" s="184">
        <f t="shared" ref="K307:K316" si="16">ROUND(E307*J307,2)</f>
        <v>0</v>
      </c>
      <c r="L307" s="184">
        <v>21</v>
      </c>
      <c r="M307" s="184">
        <f t="shared" ref="M307:M316" si="17">G307*(1+L307/100)</f>
        <v>0</v>
      </c>
      <c r="N307" s="182">
        <v>7.26E-3</v>
      </c>
      <c r="O307" s="182">
        <f t="shared" ref="O307:O316" si="18">ROUND(E307*N307,2)</f>
        <v>0.01</v>
      </c>
      <c r="P307" s="182">
        <v>0</v>
      </c>
      <c r="Q307" s="182">
        <f t="shared" ref="Q307:Q316" si="19">ROUND(E307*P307,2)</f>
        <v>0</v>
      </c>
      <c r="R307" s="184"/>
      <c r="S307" s="184" t="s">
        <v>340</v>
      </c>
      <c r="T307" s="185" t="s">
        <v>364</v>
      </c>
      <c r="U307" s="160">
        <v>2.633</v>
      </c>
      <c r="V307" s="160">
        <f t="shared" ref="V307:V316" si="20">ROUND(E307*U307,2)</f>
        <v>2.63</v>
      </c>
      <c r="W307" s="160"/>
      <c r="X307" s="160" t="s">
        <v>136</v>
      </c>
      <c r="Y307" s="160" t="s">
        <v>137</v>
      </c>
      <c r="Z307" s="150"/>
      <c r="AA307" s="150"/>
      <c r="AB307" s="150"/>
      <c r="AC307" s="150"/>
      <c r="AD307" s="150"/>
      <c r="AE307" s="150"/>
      <c r="AF307" s="150"/>
      <c r="AG307" s="150" t="s">
        <v>138</v>
      </c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25">
      <c r="A308" s="179">
        <v>112</v>
      </c>
      <c r="B308" s="180" t="s">
        <v>516</v>
      </c>
      <c r="C308" s="189" t="s">
        <v>517</v>
      </c>
      <c r="D308" s="181" t="s">
        <v>367</v>
      </c>
      <c r="E308" s="182">
        <v>1</v>
      </c>
      <c r="F308" s="183"/>
      <c r="G308" s="184">
        <f t="shared" si="14"/>
        <v>0</v>
      </c>
      <c r="H308" s="183"/>
      <c r="I308" s="184">
        <f t="shared" si="15"/>
        <v>0</v>
      </c>
      <c r="J308" s="183"/>
      <c r="K308" s="184">
        <f t="shared" si="16"/>
        <v>0</v>
      </c>
      <c r="L308" s="184">
        <v>21</v>
      </c>
      <c r="M308" s="184">
        <f t="shared" si="17"/>
        <v>0</v>
      </c>
      <c r="N308" s="182">
        <v>7.26E-3</v>
      </c>
      <c r="O308" s="182">
        <f t="shared" si="18"/>
        <v>0.01</v>
      </c>
      <c r="P308" s="182">
        <v>0</v>
      </c>
      <c r="Q308" s="182">
        <f t="shared" si="19"/>
        <v>0</v>
      </c>
      <c r="R308" s="184"/>
      <c r="S308" s="184" t="s">
        <v>340</v>
      </c>
      <c r="T308" s="185" t="s">
        <v>364</v>
      </c>
      <c r="U308" s="160">
        <v>2.633</v>
      </c>
      <c r="V308" s="160">
        <f t="shared" si="20"/>
        <v>2.63</v>
      </c>
      <c r="W308" s="160"/>
      <c r="X308" s="160" t="s">
        <v>136</v>
      </c>
      <c r="Y308" s="160" t="s">
        <v>137</v>
      </c>
      <c r="Z308" s="150"/>
      <c r="AA308" s="150"/>
      <c r="AB308" s="150"/>
      <c r="AC308" s="150"/>
      <c r="AD308" s="150"/>
      <c r="AE308" s="150"/>
      <c r="AF308" s="150"/>
      <c r="AG308" s="150" t="s">
        <v>138</v>
      </c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5">
      <c r="A309" s="179">
        <v>113</v>
      </c>
      <c r="B309" s="180" t="s">
        <v>518</v>
      </c>
      <c r="C309" s="189" t="s">
        <v>519</v>
      </c>
      <c r="D309" s="181" t="s">
        <v>367</v>
      </c>
      <c r="E309" s="182">
        <v>1</v>
      </c>
      <c r="F309" s="183"/>
      <c r="G309" s="184">
        <f t="shared" si="14"/>
        <v>0</v>
      </c>
      <c r="H309" s="183"/>
      <c r="I309" s="184">
        <f t="shared" si="15"/>
        <v>0</v>
      </c>
      <c r="J309" s="183"/>
      <c r="K309" s="184">
        <f t="shared" si="16"/>
        <v>0</v>
      </c>
      <c r="L309" s="184">
        <v>21</v>
      </c>
      <c r="M309" s="184">
        <f t="shared" si="17"/>
        <v>0</v>
      </c>
      <c r="N309" s="182">
        <v>7.26E-3</v>
      </c>
      <c r="O309" s="182">
        <f t="shared" si="18"/>
        <v>0.01</v>
      </c>
      <c r="P309" s="182">
        <v>0</v>
      </c>
      <c r="Q309" s="182">
        <f t="shared" si="19"/>
        <v>0</v>
      </c>
      <c r="R309" s="184"/>
      <c r="S309" s="184" t="s">
        <v>340</v>
      </c>
      <c r="T309" s="185" t="s">
        <v>364</v>
      </c>
      <c r="U309" s="160">
        <v>2.633</v>
      </c>
      <c r="V309" s="160">
        <f t="shared" si="20"/>
        <v>2.63</v>
      </c>
      <c r="W309" s="160"/>
      <c r="X309" s="160" t="s">
        <v>136</v>
      </c>
      <c r="Y309" s="160" t="s">
        <v>137</v>
      </c>
      <c r="Z309" s="150"/>
      <c r="AA309" s="150"/>
      <c r="AB309" s="150"/>
      <c r="AC309" s="150"/>
      <c r="AD309" s="150"/>
      <c r="AE309" s="150"/>
      <c r="AF309" s="150"/>
      <c r="AG309" s="150" t="s">
        <v>138</v>
      </c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 x14ac:dyDescent="0.25">
      <c r="A310" s="179">
        <v>114</v>
      </c>
      <c r="B310" s="180" t="s">
        <v>520</v>
      </c>
      <c r="C310" s="189" t="s">
        <v>521</v>
      </c>
      <c r="D310" s="181" t="s">
        <v>522</v>
      </c>
      <c r="E310" s="182">
        <v>2</v>
      </c>
      <c r="F310" s="183"/>
      <c r="G310" s="184">
        <f t="shared" si="14"/>
        <v>0</v>
      </c>
      <c r="H310" s="183"/>
      <c r="I310" s="184">
        <f t="shared" si="15"/>
        <v>0</v>
      </c>
      <c r="J310" s="183"/>
      <c r="K310" s="184">
        <f t="shared" si="16"/>
        <v>0</v>
      </c>
      <c r="L310" s="184">
        <v>21</v>
      </c>
      <c r="M310" s="184">
        <f t="shared" si="17"/>
        <v>0</v>
      </c>
      <c r="N310" s="182">
        <v>7.26E-3</v>
      </c>
      <c r="O310" s="182">
        <f t="shared" si="18"/>
        <v>0.01</v>
      </c>
      <c r="P310" s="182">
        <v>0</v>
      </c>
      <c r="Q310" s="182">
        <f t="shared" si="19"/>
        <v>0</v>
      </c>
      <c r="R310" s="184"/>
      <c r="S310" s="184" t="s">
        <v>340</v>
      </c>
      <c r="T310" s="185" t="s">
        <v>364</v>
      </c>
      <c r="U310" s="160">
        <v>2.633</v>
      </c>
      <c r="V310" s="160">
        <f t="shared" si="20"/>
        <v>5.27</v>
      </c>
      <c r="W310" s="160"/>
      <c r="X310" s="160" t="s">
        <v>136</v>
      </c>
      <c r="Y310" s="160" t="s">
        <v>137</v>
      </c>
      <c r="Z310" s="150"/>
      <c r="AA310" s="150"/>
      <c r="AB310" s="150"/>
      <c r="AC310" s="150"/>
      <c r="AD310" s="150"/>
      <c r="AE310" s="150"/>
      <c r="AF310" s="150"/>
      <c r="AG310" s="150" t="s">
        <v>138</v>
      </c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5">
      <c r="A311" s="179">
        <v>115</v>
      </c>
      <c r="B311" s="180" t="s">
        <v>523</v>
      </c>
      <c r="C311" s="189" t="s">
        <v>524</v>
      </c>
      <c r="D311" s="181" t="s">
        <v>269</v>
      </c>
      <c r="E311" s="182">
        <v>40</v>
      </c>
      <c r="F311" s="183"/>
      <c r="G311" s="184">
        <f t="shared" si="14"/>
        <v>0</v>
      </c>
      <c r="H311" s="183"/>
      <c r="I311" s="184">
        <f t="shared" si="15"/>
        <v>0</v>
      </c>
      <c r="J311" s="183"/>
      <c r="K311" s="184">
        <f t="shared" si="16"/>
        <v>0</v>
      </c>
      <c r="L311" s="184">
        <v>21</v>
      </c>
      <c r="M311" s="184">
        <f t="shared" si="17"/>
        <v>0</v>
      </c>
      <c r="N311" s="182">
        <v>7.26E-3</v>
      </c>
      <c r="O311" s="182">
        <f t="shared" si="18"/>
        <v>0.28999999999999998</v>
      </c>
      <c r="P311" s="182">
        <v>0</v>
      </c>
      <c r="Q311" s="182">
        <f t="shared" si="19"/>
        <v>0</v>
      </c>
      <c r="R311" s="184"/>
      <c r="S311" s="184" t="s">
        <v>340</v>
      </c>
      <c r="T311" s="185" t="s">
        <v>364</v>
      </c>
      <c r="U311" s="160">
        <v>2.633</v>
      </c>
      <c r="V311" s="160">
        <f t="shared" si="20"/>
        <v>105.32</v>
      </c>
      <c r="W311" s="160"/>
      <c r="X311" s="160" t="s">
        <v>136</v>
      </c>
      <c r="Y311" s="160" t="s">
        <v>137</v>
      </c>
      <c r="Z311" s="150"/>
      <c r="AA311" s="150"/>
      <c r="AB311" s="150"/>
      <c r="AC311" s="150"/>
      <c r="AD311" s="150"/>
      <c r="AE311" s="150"/>
      <c r="AF311" s="150"/>
      <c r="AG311" s="150" t="s">
        <v>138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25">
      <c r="A312" s="179">
        <v>116</v>
      </c>
      <c r="B312" s="180" t="s">
        <v>525</v>
      </c>
      <c r="C312" s="189" t="s">
        <v>526</v>
      </c>
      <c r="D312" s="181" t="s">
        <v>269</v>
      </c>
      <c r="E312" s="182">
        <v>40</v>
      </c>
      <c r="F312" s="183"/>
      <c r="G312" s="184">
        <f t="shared" si="14"/>
        <v>0</v>
      </c>
      <c r="H312" s="183"/>
      <c r="I312" s="184">
        <f t="shared" si="15"/>
        <v>0</v>
      </c>
      <c r="J312" s="183"/>
      <c r="K312" s="184">
        <f t="shared" si="16"/>
        <v>0</v>
      </c>
      <c r="L312" s="184">
        <v>21</v>
      </c>
      <c r="M312" s="184">
        <f t="shared" si="17"/>
        <v>0</v>
      </c>
      <c r="N312" s="182">
        <v>7.26E-3</v>
      </c>
      <c r="O312" s="182">
        <f t="shared" si="18"/>
        <v>0.28999999999999998</v>
      </c>
      <c r="P312" s="182">
        <v>0</v>
      </c>
      <c r="Q312" s="182">
        <f t="shared" si="19"/>
        <v>0</v>
      </c>
      <c r="R312" s="184"/>
      <c r="S312" s="184" t="s">
        <v>340</v>
      </c>
      <c r="T312" s="185" t="s">
        <v>364</v>
      </c>
      <c r="U312" s="160">
        <v>2.633</v>
      </c>
      <c r="V312" s="160">
        <f t="shared" si="20"/>
        <v>105.32</v>
      </c>
      <c r="W312" s="160"/>
      <c r="X312" s="160" t="s">
        <v>136</v>
      </c>
      <c r="Y312" s="160" t="s">
        <v>137</v>
      </c>
      <c r="Z312" s="150"/>
      <c r="AA312" s="150"/>
      <c r="AB312" s="150"/>
      <c r="AC312" s="150"/>
      <c r="AD312" s="150"/>
      <c r="AE312" s="150"/>
      <c r="AF312" s="150"/>
      <c r="AG312" s="150" t="s">
        <v>138</v>
      </c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ht="20.399999999999999" outlineLevel="1" x14ac:dyDescent="0.25">
      <c r="A313" s="179">
        <v>117</v>
      </c>
      <c r="B313" s="180" t="s">
        <v>527</v>
      </c>
      <c r="C313" s="189" t="s">
        <v>528</v>
      </c>
      <c r="D313" s="181" t="s">
        <v>269</v>
      </c>
      <c r="E313" s="182">
        <v>40</v>
      </c>
      <c r="F313" s="183"/>
      <c r="G313" s="184">
        <f t="shared" si="14"/>
        <v>0</v>
      </c>
      <c r="H313" s="183"/>
      <c r="I313" s="184">
        <f t="shared" si="15"/>
        <v>0</v>
      </c>
      <c r="J313" s="183"/>
      <c r="K313" s="184">
        <f t="shared" si="16"/>
        <v>0</v>
      </c>
      <c r="L313" s="184">
        <v>21</v>
      </c>
      <c r="M313" s="184">
        <f t="shared" si="17"/>
        <v>0</v>
      </c>
      <c r="N313" s="182">
        <v>7.26E-3</v>
      </c>
      <c r="O313" s="182">
        <f t="shared" si="18"/>
        <v>0.28999999999999998</v>
      </c>
      <c r="P313" s="182">
        <v>0</v>
      </c>
      <c r="Q313" s="182">
        <f t="shared" si="19"/>
        <v>0</v>
      </c>
      <c r="R313" s="184"/>
      <c r="S313" s="184" t="s">
        <v>340</v>
      </c>
      <c r="T313" s="185" t="s">
        <v>364</v>
      </c>
      <c r="U313" s="160">
        <v>2.633</v>
      </c>
      <c r="V313" s="160">
        <f t="shared" si="20"/>
        <v>105.32</v>
      </c>
      <c r="W313" s="160"/>
      <c r="X313" s="160" t="s">
        <v>136</v>
      </c>
      <c r="Y313" s="160" t="s">
        <v>137</v>
      </c>
      <c r="Z313" s="150"/>
      <c r="AA313" s="150"/>
      <c r="AB313" s="150"/>
      <c r="AC313" s="150"/>
      <c r="AD313" s="150"/>
      <c r="AE313" s="150"/>
      <c r="AF313" s="150"/>
      <c r="AG313" s="150" t="s">
        <v>138</v>
      </c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5">
      <c r="A314" s="179">
        <v>118</v>
      </c>
      <c r="B314" s="180" t="s">
        <v>529</v>
      </c>
      <c r="C314" s="189" t="s">
        <v>530</v>
      </c>
      <c r="D314" s="181" t="s">
        <v>367</v>
      </c>
      <c r="E314" s="182">
        <v>4</v>
      </c>
      <c r="F314" s="183"/>
      <c r="G314" s="184">
        <f t="shared" si="14"/>
        <v>0</v>
      </c>
      <c r="H314" s="183"/>
      <c r="I314" s="184">
        <f t="shared" si="15"/>
        <v>0</v>
      </c>
      <c r="J314" s="183"/>
      <c r="K314" s="184">
        <f t="shared" si="16"/>
        <v>0</v>
      </c>
      <c r="L314" s="184">
        <v>21</v>
      </c>
      <c r="M314" s="184">
        <f t="shared" si="17"/>
        <v>0</v>
      </c>
      <c r="N314" s="182">
        <v>7.26E-3</v>
      </c>
      <c r="O314" s="182">
        <f t="shared" si="18"/>
        <v>0.03</v>
      </c>
      <c r="P314" s="182">
        <v>0</v>
      </c>
      <c r="Q314" s="182">
        <f t="shared" si="19"/>
        <v>0</v>
      </c>
      <c r="R314" s="184"/>
      <c r="S314" s="184" t="s">
        <v>340</v>
      </c>
      <c r="T314" s="185" t="s">
        <v>364</v>
      </c>
      <c r="U314" s="160">
        <v>2.633</v>
      </c>
      <c r="V314" s="160">
        <f t="shared" si="20"/>
        <v>10.53</v>
      </c>
      <c r="W314" s="160"/>
      <c r="X314" s="160" t="s">
        <v>136</v>
      </c>
      <c r="Y314" s="160" t="s">
        <v>137</v>
      </c>
      <c r="Z314" s="150"/>
      <c r="AA314" s="150"/>
      <c r="AB314" s="150"/>
      <c r="AC314" s="150"/>
      <c r="AD314" s="150"/>
      <c r="AE314" s="150"/>
      <c r="AF314" s="150"/>
      <c r="AG314" s="150" t="s">
        <v>138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5">
      <c r="A315" s="179">
        <v>119</v>
      </c>
      <c r="B315" s="180" t="s">
        <v>531</v>
      </c>
      <c r="C315" s="189" t="s">
        <v>532</v>
      </c>
      <c r="D315" s="181" t="s">
        <v>367</v>
      </c>
      <c r="E315" s="182">
        <v>5</v>
      </c>
      <c r="F315" s="183"/>
      <c r="G315" s="184">
        <f t="shared" si="14"/>
        <v>0</v>
      </c>
      <c r="H315" s="183"/>
      <c r="I315" s="184">
        <f t="shared" si="15"/>
        <v>0</v>
      </c>
      <c r="J315" s="183"/>
      <c r="K315" s="184">
        <f t="shared" si="16"/>
        <v>0</v>
      </c>
      <c r="L315" s="184">
        <v>21</v>
      </c>
      <c r="M315" s="184">
        <f t="shared" si="17"/>
        <v>0</v>
      </c>
      <c r="N315" s="182">
        <v>7.26E-3</v>
      </c>
      <c r="O315" s="182">
        <f t="shared" si="18"/>
        <v>0.04</v>
      </c>
      <c r="P315" s="182">
        <v>0</v>
      </c>
      <c r="Q315" s="182">
        <f t="shared" si="19"/>
        <v>0</v>
      </c>
      <c r="R315" s="184"/>
      <c r="S315" s="184" t="s">
        <v>340</v>
      </c>
      <c r="T315" s="185" t="s">
        <v>364</v>
      </c>
      <c r="U315" s="160">
        <v>2.633</v>
      </c>
      <c r="V315" s="160">
        <f t="shared" si="20"/>
        <v>13.17</v>
      </c>
      <c r="W315" s="160"/>
      <c r="X315" s="160" t="s">
        <v>136</v>
      </c>
      <c r="Y315" s="160" t="s">
        <v>137</v>
      </c>
      <c r="Z315" s="150"/>
      <c r="AA315" s="150"/>
      <c r="AB315" s="150"/>
      <c r="AC315" s="150"/>
      <c r="AD315" s="150"/>
      <c r="AE315" s="150"/>
      <c r="AF315" s="150"/>
      <c r="AG315" s="150" t="s">
        <v>138</v>
      </c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5">
      <c r="A316" s="179">
        <v>120</v>
      </c>
      <c r="B316" s="180" t="s">
        <v>533</v>
      </c>
      <c r="C316" s="189" t="s">
        <v>534</v>
      </c>
      <c r="D316" s="181" t="s">
        <v>269</v>
      </c>
      <c r="E316" s="182">
        <v>40</v>
      </c>
      <c r="F316" s="183"/>
      <c r="G316" s="184">
        <f t="shared" si="14"/>
        <v>0</v>
      </c>
      <c r="H316" s="183"/>
      <c r="I316" s="184">
        <f t="shared" si="15"/>
        <v>0</v>
      </c>
      <c r="J316" s="183"/>
      <c r="K316" s="184">
        <f t="shared" si="16"/>
        <v>0</v>
      </c>
      <c r="L316" s="184">
        <v>21</v>
      </c>
      <c r="M316" s="184">
        <f t="shared" si="17"/>
        <v>0</v>
      </c>
      <c r="N316" s="182">
        <v>7.26E-3</v>
      </c>
      <c r="O316" s="182">
        <f t="shared" si="18"/>
        <v>0.28999999999999998</v>
      </c>
      <c r="P316" s="182">
        <v>0</v>
      </c>
      <c r="Q316" s="182">
        <f t="shared" si="19"/>
        <v>0</v>
      </c>
      <c r="R316" s="184"/>
      <c r="S316" s="184" t="s">
        <v>340</v>
      </c>
      <c r="T316" s="185" t="s">
        <v>364</v>
      </c>
      <c r="U316" s="160">
        <v>2.633</v>
      </c>
      <c r="V316" s="160">
        <f t="shared" si="20"/>
        <v>105.32</v>
      </c>
      <c r="W316" s="160"/>
      <c r="X316" s="160" t="s">
        <v>136</v>
      </c>
      <c r="Y316" s="160" t="s">
        <v>137</v>
      </c>
      <c r="Z316" s="150"/>
      <c r="AA316" s="150"/>
      <c r="AB316" s="150"/>
      <c r="AC316" s="150"/>
      <c r="AD316" s="150"/>
      <c r="AE316" s="150"/>
      <c r="AF316" s="150"/>
      <c r="AG316" s="150" t="s">
        <v>138</v>
      </c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x14ac:dyDescent="0.25">
      <c r="A317" s="164" t="s">
        <v>128</v>
      </c>
      <c r="B317" s="165" t="s">
        <v>90</v>
      </c>
      <c r="C317" s="186" t="s">
        <v>91</v>
      </c>
      <c r="D317" s="166"/>
      <c r="E317" s="167"/>
      <c r="F317" s="168"/>
      <c r="G317" s="168">
        <f>SUMIF(AG318:AG318,"&lt;&gt;NOR",G318:G318)</f>
        <v>0</v>
      </c>
      <c r="H317" s="168"/>
      <c r="I317" s="168">
        <f>SUM(I318:I318)</f>
        <v>0</v>
      </c>
      <c r="J317" s="168"/>
      <c r="K317" s="168">
        <f>SUM(K318:K318)</f>
        <v>0</v>
      </c>
      <c r="L317" s="168"/>
      <c r="M317" s="168">
        <f>SUM(M318:M318)</f>
        <v>0</v>
      </c>
      <c r="N317" s="167"/>
      <c r="O317" s="167">
        <f>SUM(O318:O318)</f>
        <v>0</v>
      </c>
      <c r="P317" s="167"/>
      <c r="Q317" s="167">
        <f>SUM(Q318:Q318)</f>
        <v>0</v>
      </c>
      <c r="R317" s="168"/>
      <c r="S317" s="168"/>
      <c r="T317" s="169"/>
      <c r="U317" s="163"/>
      <c r="V317" s="163">
        <f>SUM(V318:V318)</f>
        <v>2.8</v>
      </c>
      <c r="W317" s="163"/>
      <c r="X317" s="163"/>
      <c r="Y317" s="163"/>
      <c r="AG317" t="s">
        <v>129</v>
      </c>
    </row>
    <row r="318" spans="1:60" outlineLevel="1" x14ac:dyDescent="0.25">
      <c r="A318" s="179">
        <v>121</v>
      </c>
      <c r="B318" s="180" t="s">
        <v>535</v>
      </c>
      <c r="C318" s="189" t="s">
        <v>536</v>
      </c>
      <c r="D318" s="181" t="s">
        <v>367</v>
      </c>
      <c r="E318" s="182">
        <v>2</v>
      </c>
      <c r="F318" s="183"/>
      <c r="G318" s="184">
        <f>ROUND(E318*F318,2)</f>
        <v>0</v>
      </c>
      <c r="H318" s="183"/>
      <c r="I318" s="184">
        <f>ROUND(E318*H318,2)</f>
        <v>0</v>
      </c>
      <c r="J318" s="183"/>
      <c r="K318" s="184">
        <f>ROUND(E318*J318,2)</f>
        <v>0</v>
      </c>
      <c r="L318" s="184">
        <v>21</v>
      </c>
      <c r="M318" s="184">
        <f>G318*(1+L318/100)</f>
        <v>0</v>
      </c>
      <c r="N318" s="182">
        <v>0</v>
      </c>
      <c r="O318" s="182">
        <f>ROUND(E318*N318,2)</f>
        <v>0</v>
      </c>
      <c r="P318" s="182">
        <v>0</v>
      </c>
      <c r="Q318" s="182">
        <f>ROUND(E318*P318,2)</f>
        <v>0</v>
      </c>
      <c r="R318" s="184"/>
      <c r="S318" s="184" t="s">
        <v>340</v>
      </c>
      <c r="T318" s="185" t="s">
        <v>135</v>
      </c>
      <c r="U318" s="160">
        <v>1.4</v>
      </c>
      <c r="V318" s="160">
        <f>ROUND(E318*U318,2)</f>
        <v>2.8</v>
      </c>
      <c r="W318" s="160"/>
      <c r="X318" s="160" t="s">
        <v>136</v>
      </c>
      <c r="Y318" s="160" t="s">
        <v>137</v>
      </c>
      <c r="Z318" s="150"/>
      <c r="AA318" s="150"/>
      <c r="AB318" s="150"/>
      <c r="AC318" s="150"/>
      <c r="AD318" s="150"/>
      <c r="AE318" s="150"/>
      <c r="AF318" s="150"/>
      <c r="AG318" s="150" t="s">
        <v>138</v>
      </c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x14ac:dyDescent="0.25">
      <c r="A319" s="164" t="s">
        <v>128</v>
      </c>
      <c r="B319" s="165" t="s">
        <v>92</v>
      </c>
      <c r="C319" s="186" t="s">
        <v>93</v>
      </c>
      <c r="D319" s="166"/>
      <c r="E319" s="167"/>
      <c r="F319" s="168"/>
      <c r="G319" s="168">
        <f>SUMIF(AG320:AG322,"&lt;&gt;NOR",G320:G322)</f>
        <v>0</v>
      </c>
      <c r="H319" s="168"/>
      <c r="I319" s="168">
        <f>SUM(I320:I322)</f>
        <v>0</v>
      </c>
      <c r="J319" s="168"/>
      <c r="K319" s="168">
        <f>SUM(K320:K322)</f>
        <v>0</v>
      </c>
      <c r="L319" s="168"/>
      <c r="M319" s="168">
        <f>SUM(M320:M322)</f>
        <v>0</v>
      </c>
      <c r="N319" s="167"/>
      <c r="O319" s="167">
        <f>SUM(O320:O322)</f>
        <v>5.64</v>
      </c>
      <c r="P319" s="167"/>
      <c r="Q319" s="167">
        <f>SUM(Q320:Q322)</f>
        <v>0</v>
      </c>
      <c r="R319" s="168"/>
      <c r="S319" s="168"/>
      <c r="T319" s="169"/>
      <c r="U319" s="163"/>
      <c r="V319" s="163">
        <f>SUM(V320:V322)</f>
        <v>8.16</v>
      </c>
      <c r="W319" s="163"/>
      <c r="X319" s="163"/>
      <c r="Y319" s="163"/>
      <c r="AG319" t="s">
        <v>129</v>
      </c>
    </row>
    <row r="320" spans="1:60" ht="20.399999999999999" outlineLevel="1" x14ac:dyDescent="0.25">
      <c r="A320" s="171">
        <v>122</v>
      </c>
      <c r="B320" s="172" t="s">
        <v>537</v>
      </c>
      <c r="C320" s="187" t="s">
        <v>538</v>
      </c>
      <c r="D320" s="173" t="s">
        <v>269</v>
      </c>
      <c r="E320" s="174">
        <v>30</v>
      </c>
      <c r="F320" s="175"/>
      <c r="G320" s="176">
        <f>ROUND(E320*F320,2)</f>
        <v>0</v>
      </c>
      <c r="H320" s="175"/>
      <c r="I320" s="176">
        <f>ROUND(E320*H320,2)</f>
        <v>0</v>
      </c>
      <c r="J320" s="175"/>
      <c r="K320" s="176">
        <f>ROUND(E320*J320,2)</f>
        <v>0</v>
      </c>
      <c r="L320" s="176">
        <v>21</v>
      </c>
      <c r="M320" s="176">
        <f>G320*(1+L320/100)</f>
        <v>0</v>
      </c>
      <c r="N320" s="174">
        <v>0.188</v>
      </c>
      <c r="O320" s="174">
        <f>ROUND(E320*N320,2)</f>
        <v>5.64</v>
      </c>
      <c r="P320" s="174">
        <v>0</v>
      </c>
      <c r="Q320" s="174">
        <f>ROUND(E320*P320,2)</f>
        <v>0</v>
      </c>
      <c r="R320" s="176" t="s">
        <v>270</v>
      </c>
      <c r="S320" s="176" t="s">
        <v>134</v>
      </c>
      <c r="T320" s="177" t="s">
        <v>135</v>
      </c>
      <c r="U320" s="160">
        <v>0.27200000000000002</v>
      </c>
      <c r="V320" s="160">
        <f>ROUND(E320*U320,2)</f>
        <v>8.16</v>
      </c>
      <c r="W320" s="160"/>
      <c r="X320" s="160" t="s">
        <v>136</v>
      </c>
      <c r="Y320" s="160" t="s">
        <v>137</v>
      </c>
      <c r="Z320" s="150"/>
      <c r="AA320" s="150"/>
      <c r="AB320" s="150"/>
      <c r="AC320" s="150"/>
      <c r="AD320" s="150"/>
      <c r="AE320" s="150"/>
      <c r="AF320" s="150"/>
      <c r="AG320" s="150" t="s">
        <v>138</v>
      </c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2" x14ac:dyDescent="0.25">
      <c r="A321" s="157"/>
      <c r="B321" s="158"/>
      <c r="C321" s="250" t="s">
        <v>539</v>
      </c>
      <c r="D321" s="251"/>
      <c r="E321" s="251"/>
      <c r="F321" s="251"/>
      <c r="G321" s="251"/>
      <c r="H321" s="160"/>
      <c r="I321" s="160"/>
      <c r="J321" s="160"/>
      <c r="K321" s="160"/>
      <c r="L321" s="160"/>
      <c r="M321" s="160"/>
      <c r="N321" s="159"/>
      <c r="O321" s="159"/>
      <c r="P321" s="159"/>
      <c r="Q321" s="159"/>
      <c r="R321" s="160"/>
      <c r="S321" s="160"/>
      <c r="T321" s="160"/>
      <c r="U321" s="160"/>
      <c r="V321" s="160"/>
      <c r="W321" s="160"/>
      <c r="X321" s="160"/>
      <c r="Y321" s="160"/>
      <c r="Z321" s="150"/>
      <c r="AA321" s="150"/>
      <c r="AB321" s="150"/>
      <c r="AC321" s="150"/>
      <c r="AD321" s="150"/>
      <c r="AE321" s="150"/>
      <c r="AF321" s="150"/>
      <c r="AG321" s="150" t="s">
        <v>140</v>
      </c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2" x14ac:dyDescent="0.25">
      <c r="A322" s="157"/>
      <c r="B322" s="158"/>
      <c r="C322" s="188" t="s">
        <v>540</v>
      </c>
      <c r="D322" s="161"/>
      <c r="E322" s="162">
        <v>30</v>
      </c>
      <c r="F322" s="160"/>
      <c r="G322" s="160"/>
      <c r="H322" s="160"/>
      <c r="I322" s="160"/>
      <c r="J322" s="160"/>
      <c r="K322" s="160"/>
      <c r="L322" s="160"/>
      <c r="M322" s="160"/>
      <c r="N322" s="159"/>
      <c r="O322" s="159"/>
      <c r="P322" s="159"/>
      <c r="Q322" s="159"/>
      <c r="R322" s="160"/>
      <c r="S322" s="160"/>
      <c r="T322" s="160"/>
      <c r="U322" s="160"/>
      <c r="V322" s="160"/>
      <c r="W322" s="160"/>
      <c r="X322" s="160"/>
      <c r="Y322" s="160"/>
      <c r="Z322" s="150"/>
      <c r="AA322" s="150"/>
      <c r="AB322" s="150"/>
      <c r="AC322" s="150"/>
      <c r="AD322" s="150"/>
      <c r="AE322" s="150"/>
      <c r="AF322" s="150"/>
      <c r="AG322" s="150" t="s">
        <v>142</v>
      </c>
      <c r="AH322" s="150">
        <v>5</v>
      </c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x14ac:dyDescent="0.25">
      <c r="A323" s="164" t="s">
        <v>128</v>
      </c>
      <c r="B323" s="165" t="s">
        <v>94</v>
      </c>
      <c r="C323" s="186" t="s">
        <v>95</v>
      </c>
      <c r="D323" s="166"/>
      <c r="E323" s="167"/>
      <c r="F323" s="168"/>
      <c r="G323" s="168">
        <f>SUMIF(AG324:AG325,"&lt;&gt;NOR",G324:G325)</f>
        <v>0</v>
      </c>
      <c r="H323" s="168"/>
      <c r="I323" s="168">
        <f>SUM(I324:I325)</f>
        <v>0</v>
      </c>
      <c r="J323" s="168"/>
      <c r="K323" s="168">
        <f>SUM(K324:K325)</f>
        <v>0</v>
      </c>
      <c r="L323" s="168"/>
      <c r="M323" s="168">
        <f>SUM(M324:M325)</f>
        <v>0</v>
      </c>
      <c r="N323" s="167"/>
      <c r="O323" s="167">
        <f>SUM(O324:O325)</f>
        <v>0</v>
      </c>
      <c r="P323" s="167"/>
      <c r="Q323" s="167">
        <f>SUM(Q324:Q325)</f>
        <v>0</v>
      </c>
      <c r="R323" s="168"/>
      <c r="S323" s="168"/>
      <c r="T323" s="169"/>
      <c r="U323" s="163"/>
      <c r="V323" s="163">
        <f>SUM(V324:V325)</f>
        <v>146.06</v>
      </c>
      <c r="W323" s="163"/>
      <c r="X323" s="163"/>
      <c r="Y323" s="163"/>
      <c r="AG323" t="s">
        <v>129</v>
      </c>
    </row>
    <row r="324" spans="1:60" ht="20.399999999999999" outlineLevel="1" x14ac:dyDescent="0.25">
      <c r="A324" s="171">
        <v>123</v>
      </c>
      <c r="B324" s="172" t="s">
        <v>541</v>
      </c>
      <c r="C324" s="187" t="s">
        <v>542</v>
      </c>
      <c r="D324" s="173" t="s">
        <v>337</v>
      </c>
      <c r="E324" s="174">
        <v>690.57289000000003</v>
      </c>
      <c r="F324" s="175"/>
      <c r="G324" s="176">
        <f>ROUND(E324*F324,2)</f>
        <v>0</v>
      </c>
      <c r="H324" s="175"/>
      <c r="I324" s="176">
        <f>ROUND(E324*H324,2)</f>
        <v>0</v>
      </c>
      <c r="J324" s="175"/>
      <c r="K324" s="176">
        <f>ROUND(E324*J324,2)</f>
        <v>0</v>
      </c>
      <c r="L324" s="176">
        <v>21</v>
      </c>
      <c r="M324" s="176">
        <f>G324*(1+L324/100)</f>
        <v>0</v>
      </c>
      <c r="N324" s="174">
        <v>0</v>
      </c>
      <c r="O324" s="174">
        <f>ROUND(E324*N324,2)</f>
        <v>0</v>
      </c>
      <c r="P324" s="174">
        <v>0</v>
      </c>
      <c r="Q324" s="174">
        <f>ROUND(E324*P324,2)</f>
        <v>0</v>
      </c>
      <c r="R324" s="176" t="s">
        <v>257</v>
      </c>
      <c r="S324" s="176" t="s">
        <v>134</v>
      </c>
      <c r="T324" s="177" t="s">
        <v>135</v>
      </c>
      <c r="U324" s="160">
        <v>0.21149999999999999</v>
      </c>
      <c r="V324" s="160">
        <f>ROUND(E324*U324,2)</f>
        <v>146.06</v>
      </c>
      <c r="W324" s="160"/>
      <c r="X324" s="160" t="s">
        <v>543</v>
      </c>
      <c r="Y324" s="160" t="s">
        <v>137</v>
      </c>
      <c r="Z324" s="150"/>
      <c r="AA324" s="150"/>
      <c r="AB324" s="150"/>
      <c r="AC324" s="150"/>
      <c r="AD324" s="150"/>
      <c r="AE324" s="150"/>
      <c r="AF324" s="150"/>
      <c r="AG324" s="150" t="s">
        <v>544</v>
      </c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2" x14ac:dyDescent="0.25">
      <c r="A325" s="157"/>
      <c r="B325" s="158"/>
      <c r="C325" s="250" t="s">
        <v>545</v>
      </c>
      <c r="D325" s="251"/>
      <c r="E325" s="251"/>
      <c r="F325" s="251"/>
      <c r="G325" s="251"/>
      <c r="H325" s="160"/>
      <c r="I325" s="160"/>
      <c r="J325" s="160"/>
      <c r="K325" s="160"/>
      <c r="L325" s="160"/>
      <c r="M325" s="160"/>
      <c r="N325" s="159"/>
      <c r="O325" s="159"/>
      <c r="P325" s="159"/>
      <c r="Q325" s="159"/>
      <c r="R325" s="160"/>
      <c r="S325" s="160"/>
      <c r="T325" s="160"/>
      <c r="U325" s="160"/>
      <c r="V325" s="160"/>
      <c r="W325" s="160"/>
      <c r="X325" s="160"/>
      <c r="Y325" s="160"/>
      <c r="Z325" s="150"/>
      <c r="AA325" s="150"/>
      <c r="AB325" s="150"/>
      <c r="AC325" s="150"/>
      <c r="AD325" s="150"/>
      <c r="AE325" s="150"/>
      <c r="AF325" s="150"/>
      <c r="AG325" s="150" t="s">
        <v>140</v>
      </c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x14ac:dyDescent="0.25">
      <c r="A326" s="164" t="s">
        <v>128</v>
      </c>
      <c r="B326" s="165" t="s">
        <v>96</v>
      </c>
      <c r="C326" s="186" t="s">
        <v>97</v>
      </c>
      <c r="D326" s="166"/>
      <c r="E326" s="167"/>
      <c r="F326" s="168"/>
      <c r="G326" s="168">
        <f>SUMIF(AG327:AG327,"&lt;&gt;NOR",G327:G327)</f>
        <v>0</v>
      </c>
      <c r="H326" s="168"/>
      <c r="I326" s="168">
        <f>SUM(I327:I327)</f>
        <v>0</v>
      </c>
      <c r="J326" s="168"/>
      <c r="K326" s="168">
        <f>SUM(K327:K327)</f>
        <v>0</v>
      </c>
      <c r="L326" s="168"/>
      <c r="M326" s="168">
        <f>SUM(M327:M327)</f>
        <v>0</v>
      </c>
      <c r="N326" s="167"/>
      <c r="O326" s="167">
        <f>SUM(O327:O327)</f>
        <v>0.02</v>
      </c>
      <c r="P326" s="167"/>
      <c r="Q326" s="167">
        <f>SUM(Q327:Q327)</f>
        <v>0</v>
      </c>
      <c r="R326" s="168"/>
      <c r="S326" s="168"/>
      <c r="T326" s="169"/>
      <c r="U326" s="163"/>
      <c r="V326" s="163">
        <f>SUM(V327:V327)</f>
        <v>3.63</v>
      </c>
      <c r="W326" s="163"/>
      <c r="X326" s="163"/>
      <c r="Y326" s="163"/>
      <c r="AG326" t="s">
        <v>129</v>
      </c>
    </row>
    <row r="327" spans="1:60" outlineLevel="1" x14ac:dyDescent="0.25">
      <c r="A327" s="179">
        <v>124</v>
      </c>
      <c r="B327" s="180" t="s">
        <v>546</v>
      </c>
      <c r="C327" s="189" t="s">
        <v>547</v>
      </c>
      <c r="D327" s="181" t="s">
        <v>269</v>
      </c>
      <c r="E327" s="182">
        <v>8</v>
      </c>
      <c r="F327" s="183"/>
      <c r="G327" s="184">
        <f>ROUND(E327*F327,2)</f>
        <v>0</v>
      </c>
      <c r="H327" s="183"/>
      <c r="I327" s="184">
        <f>ROUND(E327*H327,2)</f>
        <v>0</v>
      </c>
      <c r="J327" s="183"/>
      <c r="K327" s="184">
        <f>ROUND(E327*J327,2)</f>
        <v>0</v>
      </c>
      <c r="L327" s="184">
        <v>21</v>
      </c>
      <c r="M327" s="184">
        <f>G327*(1+L327/100)</f>
        <v>0</v>
      </c>
      <c r="N327" s="182">
        <v>2.5699999999999998E-3</v>
      </c>
      <c r="O327" s="182">
        <f>ROUND(E327*N327,2)</f>
        <v>0.02</v>
      </c>
      <c r="P327" s="182">
        <v>0</v>
      </c>
      <c r="Q327" s="182">
        <f>ROUND(E327*P327,2)</f>
        <v>0</v>
      </c>
      <c r="R327" s="184"/>
      <c r="S327" s="184" t="s">
        <v>340</v>
      </c>
      <c r="T327" s="185" t="s">
        <v>364</v>
      </c>
      <c r="U327" s="160">
        <v>0.45424999999999999</v>
      </c>
      <c r="V327" s="160">
        <f>ROUND(E327*U327,2)</f>
        <v>3.63</v>
      </c>
      <c r="W327" s="160"/>
      <c r="X327" s="160" t="s">
        <v>136</v>
      </c>
      <c r="Y327" s="160" t="s">
        <v>137</v>
      </c>
      <c r="Z327" s="150"/>
      <c r="AA327" s="150"/>
      <c r="AB327" s="150"/>
      <c r="AC327" s="150"/>
      <c r="AD327" s="150"/>
      <c r="AE327" s="150"/>
      <c r="AF327" s="150"/>
      <c r="AG327" s="150" t="s">
        <v>138</v>
      </c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x14ac:dyDescent="0.25">
      <c r="A328" s="164" t="s">
        <v>128</v>
      </c>
      <c r="B328" s="165" t="s">
        <v>98</v>
      </c>
      <c r="C328" s="186" t="s">
        <v>27</v>
      </c>
      <c r="D328" s="166"/>
      <c r="E328" s="167"/>
      <c r="F328" s="168"/>
      <c r="G328" s="168">
        <f>SUMIF(AG329:AG347,"&lt;&gt;NOR",G329:G347)</f>
        <v>0</v>
      </c>
      <c r="H328" s="168"/>
      <c r="I328" s="168">
        <f>SUM(I329:I347)</f>
        <v>0</v>
      </c>
      <c r="J328" s="168"/>
      <c r="K328" s="168">
        <f>SUM(K329:K347)</f>
        <v>0</v>
      </c>
      <c r="L328" s="168"/>
      <c r="M328" s="168">
        <f>SUM(M329:M347)</f>
        <v>0</v>
      </c>
      <c r="N328" s="167"/>
      <c r="O328" s="167">
        <f>SUM(O329:O347)</f>
        <v>0</v>
      </c>
      <c r="P328" s="167"/>
      <c r="Q328" s="167">
        <f>SUM(Q329:Q347)</f>
        <v>0</v>
      </c>
      <c r="R328" s="168"/>
      <c r="S328" s="168"/>
      <c r="T328" s="169"/>
      <c r="U328" s="163"/>
      <c r="V328" s="163">
        <f>SUM(V329:V347)</f>
        <v>19.5</v>
      </c>
      <c r="W328" s="163"/>
      <c r="X328" s="163"/>
      <c r="Y328" s="163"/>
      <c r="AG328" t="s">
        <v>129</v>
      </c>
    </row>
    <row r="329" spans="1:60" outlineLevel="1" x14ac:dyDescent="0.25">
      <c r="A329" s="179">
        <v>125</v>
      </c>
      <c r="B329" s="180" t="s">
        <v>548</v>
      </c>
      <c r="C329" s="189" t="s">
        <v>549</v>
      </c>
      <c r="D329" s="181" t="s">
        <v>269</v>
      </c>
      <c r="E329" s="182">
        <v>500</v>
      </c>
      <c r="F329" s="183"/>
      <c r="G329" s="184">
        <f>ROUND(E329*F329,2)</f>
        <v>0</v>
      </c>
      <c r="H329" s="183"/>
      <c r="I329" s="184">
        <f>ROUND(E329*H329,2)</f>
        <v>0</v>
      </c>
      <c r="J329" s="183"/>
      <c r="K329" s="184">
        <f>ROUND(E329*J329,2)</f>
        <v>0</v>
      </c>
      <c r="L329" s="184">
        <v>21</v>
      </c>
      <c r="M329" s="184">
        <f>G329*(1+L329/100)</f>
        <v>0</v>
      </c>
      <c r="N329" s="182">
        <v>0</v>
      </c>
      <c r="O329" s="182">
        <f>ROUND(E329*N329,2)</f>
        <v>0</v>
      </c>
      <c r="P329" s="182">
        <v>0</v>
      </c>
      <c r="Q329" s="182">
        <f>ROUND(E329*P329,2)</f>
        <v>0</v>
      </c>
      <c r="R329" s="184" t="s">
        <v>257</v>
      </c>
      <c r="S329" s="184" t="s">
        <v>134</v>
      </c>
      <c r="T329" s="185" t="s">
        <v>135</v>
      </c>
      <c r="U329" s="160">
        <v>3.9E-2</v>
      </c>
      <c r="V329" s="160">
        <f>ROUND(E329*U329,2)</f>
        <v>19.5</v>
      </c>
      <c r="W329" s="160"/>
      <c r="X329" s="160" t="s">
        <v>136</v>
      </c>
      <c r="Y329" s="160" t="s">
        <v>137</v>
      </c>
      <c r="Z329" s="150"/>
      <c r="AA329" s="150"/>
      <c r="AB329" s="150"/>
      <c r="AC329" s="150"/>
      <c r="AD329" s="150"/>
      <c r="AE329" s="150"/>
      <c r="AF329" s="150"/>
      <c r="AG329" s="150" t="s">
        <v>138</v>
      </c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5">
      <c r="A330" s="171">
        <v>126</v>
      </c>
      <c r="B330" s="172" t="s">
        <v>550</v>
      </c>
      <c r="C330" s="187" t="s">
        <v>551</v>
      </c>
      <c r="D330" s="173" t="s">
        <v>552</v>
      </c>
      <c r="E330" s="174">
        <v>40</v>
      </c>
      <c r="F330" s="175"/>
      <c r="G330" s="176">
        <f>ROUND(E330*F330,2)</f>
        <v>0</v>
      </c>
      <c r="H330" s="175"/>
      <c r="I330" s="176">
        <f>ROUND(E330*H330,2)</f>
        <v>0</v>
      </c>
      <c r="J330" s="175"/>
      <c r="K330" s="176">
        <f>ROUND(E330*J330,2)</f>
        <v>0</v>
      </c>
      <c r="L330" s="176">
        <v>21</v>
      </c>
      <c r="M330" s="176">
        <f>G330*(1+L330/100)</f>
        <v>0</v>
      </c>
      <c r="N330" s="174">
        <v>0</v>
      </c>
      <c r="O330" s="174">
        <f>ROUND(E330*N330,2)</f>
        <v>0</v>
      </c>
      <c r="P330" s="174">
        <v>0</v>
      </c>
      <c r="Q330" s="174">
        <f>ROUND(E330*P330,2)</f>
        <v>0</v>
      </c>
      <c r="R330" s="176"/>
      <c r="S330" s="176" t="s">
        <v>134</v>
      </c>
      <c r="T330" s="177" t="s">
        <v>364</v>
      </c>
      <c r="U330" s="160">
        <v>0</v>
      </c>
      <c r="V330" s="160">
        <f>ROUND(E330*U330,2)</f>
        <v>0</v>
      </c>
      <c r="W330" s="160"/>
      <c r="X330" s="160" t="s">
        <v>553</v>
      </c>
      <c r="Y330" s="160" t="s">
        <v>137</v>
      </c>
      <c r="Z330" s="150"/>
      <c r="AA330" s="150"/>
      <c r="AB330" s="150"/>
      <c r="AC330" s="150"/>
      <c r="AD330" s="150"/>
      <c r="AE330" s="150"/>
      <c r="AF330" s="150"/>
      <c r="AG330" s="150" t="s">
        <v>554</v>
      </c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2" x14ac:dyDescent="0.25">
      <c r="A331" s="157"/>
      <c r="B331" s="158"/>
      <c r="C331" s="261" t="s">
        <v>555</v>
      </c>
      <c r="D331" s="262"/>
      <c r="E331" s="262"/>
      <c r="F331" s="262"/>
      <c r="G331" s="262"/>
      <c r="H331" s="160"/>
      <c r="I331" s="160"/>
      <c r="J331" s="160"/>
      <c r="K331" s="160"/>
      <c r="L331" s="160"/>
      <c r="M331" s="160"/>
      <c r="N331" s="159"/>
      <c r="O331" s="159"/>
      <c r="P331" s="159"/>
      <c r="Q331" s="159"/>
      <c r="R331" s="160"/>
      <c r="S331" s="160"/>
      <c r="T331" s="160"/>
      <c r="U331" s="160"/>
      <c r="V331" s="160"/>
      <c r="W331" s="160"/>
      <c r="X331" s="160"/>
      <c r="Y331" s="160"/>
      <c r="Z331" s="150"/>
      <c r="AA331" s="150"/>
      <c r="AB331" s="150"/>
      <c r="AC331" s="150"/>
      <c r="AD331" s="150"/>
      <c r="AE331" s="150"/>
      <c r="AF331" s="150"/>
      <c r="AG331" s="150" t="s">
        <v>226</v>
      </c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78" t="str">
        <f>C331</f>
        <v>Zaměření a vytýčení stávajících inženýrských sítí v místě stavby z hlediska jejich ochrany při provádění stavby.</v>
      </c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5">
      <c r="A332" s="171">
        <v>127</v>
      </c>
      <c r="B332" s="172" t="s">
        <v>556</v>
      </c>
      <c r="C332" s="187" t="s">
        <v>557</v>
      </c>
      <c r="D332" s="173" t="s">
        <v>552</v>
      </c>
      <c r="E332" s="174">
        <v>1</v>
      </c>
      <c r="F332" s="175"/>
      <c r="G332" s="176">
        <f>ROUND(E332*F332,2)</f>
        <v>0</v>
      </c>
      <c r="H332" s="175"/>
      <c r="I332" s="176">
        <f>ROUND(E332*H332,2)</f>
        <v>0</v>
      </c>
      <c r="J332" s="175"/>
      <c r="K332" s="176">
        <f>ROUND(E332*J332,2)</f>
        <v>0</v>
      </c>
      <c r="L332" s="176">
        <v>21</v>
      </c>
      <c r="M332" s="176">
        <f>G332*(1+L332/100)</f>
        <v>0</v>
      </c>
      <c r="N332" s="174">
        <v>0</v>
      </c>
      <c r="O332" s="174">
        <f>ROUND(E332*N332,2)</f>
        <v>0</v>
      </c>
      <c r="P332" s="174">
        <v>0</v>
      </c>
      <c r="Q332" s="174">
        <f>ROUND(E332*P332,2)</f>
        <v>0</v>
      </c>
      <c r="R332" s="176"/>
      <c r="S332" s="176" t="s">
        <v>134</v>
      </c>
      <c r="T332" s="177" t="s">
        <v>364</v>
      </c>
      <c r="U332" s="160">
        <v>0</v>
      </c>
      <c r="V332" s="160">
        <f>ROUND(E332*U332,2)</f>
        <v>0</v>
      </c>
      <c r="W332" s="160"/>
      <c r="X332" s="160" t="s">
        <v>553</v>
      </c>
      <c r="Y332" s="160" t="s">
        <v>137</v>
      </c>
      <c r="Z332" s="150"/>
      <c r="AA332" s="150"/>
      <c r="AB332" s="150"/>
      <c r="AC332" s="150"/>
      <c r="AD332" s="150"/>
      <c r="AE332" s="150"/>
      <c r="AF332" s="150"/>
      <c r="AG332" s="150" t="s">
        <v>558</v>
      </c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2" x14ac:dyDescent="0.25">
      <c r="A333" s="157"/>
      <c r="B333" s="158"/>
      <c r="C333" s="261" t="s">
        <v>559</v>
      </c>
      <c r="D333" s="262"/>
      <c r="E333" s="262"/>
      <c r="F333" s="262"/>
      <c r="G333" s="262"/>
      <c r="H333" s="160"/>
      <c r="I333" s="160"/>
      <c r="J333" s="160"/>
      <c r="K333" s="160"/>
      <c r="L333" s="160"/>
      <c r="M333" s="160"/>
      <c r="N333" s="159"/>
      <c r="O333" s="159"/>
      <c r="P333" s="159"/>
      <c r="Q333" s="159"/>
      <c r="R333" s="160"/>
      <c r="S333" s="160"/>
      <c r="T333" s="160"/>
      <c r="U333" s="160"/>
      <c r="V333" s="160"/>
      <c r="W333" s="160"/>
      <c r="X333" s="160"/>
      <c r="Y333" s="160"/>
      <c r="Z333" s="150"/>
      <c r="AA333" s="150"/>
      <c r="AB333" s="150"/>
      <c r="AC333" s="150"/>
      <c r="AD333" s="150"/>
      <c r="AE333" s="150"/>
      <c r="AF333" s="150"/>
      <c r="AG333" s="150" t="s">
        <v>226</v>
      </c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5">
      <c r="A334" s="171">
        <v>128</v>
      </c>
      <c r="B334" s="172" t="s">
        <v>560</v>
      </c>
      <c r="C334" s="187" t="s">
        <v>561</v>
      </c>
      <c r="D334" s="173" t="s">
        <v>552</v>
      </c>
      <c r="E334" s="174">
        <v>1</v>
      </c>
      <c r="F334" s="175"/>
      <c r="G334" s="176">
        <f>ROUND(E334*F334,2)</f>
        <v>0</v>
      </c>
      <c r="H334" s="175"/>
      <c r="I334" s="176">
        <f>ROUND(E334*H334,2)</f>
        <v>0</v>
      </c>
      <c r="J334" s="175"/>
      <c r="K334" s="176">
        <f>ROUND(E334*J334,2)</f>
        <v>0</v>
      </c>
      <c r="L334" s="176">
        <v>21</v>
      </c>
      <c r="M334" s="176">
        <f>G334*(1+L334/100)</f>
        <v>0</v>
      </c>
      <c r="N334" s="174">
        <v>0</v>
      </c>
      <c r="O334" s="174">
        <f>ROUND(E334*N334,2)</f>
        <v>0</v>
      </c>
      <c r="P334" s="174">
        <v>0</v>
      </c>
      <c r="Q334" s="174">
        <f>ROUND(E334*P334,2)</f>
        <v>0</v>
      </c>
      <c r="R334" s="176"/>
      <c r="S334" s="176" t="s">
        <v>134</v>
      </c>
      <c r="T334" s="177" t="s">
        <v>364</v>
      </c>
      <c r="U334" s="160">
        <v>0</v>
      </c>
      <c r="V334" s="160">
        <f>ROUND(E334*U334,2)</f>
        <v>0</v>
      </c>
      <c r="W334" s="160"/>
      <c r="X334" s="160" t="s">
        <v>553</v>
      </c>
      <c r="Y334" s="160" t="s">
        <v>137</v>
      </c>
      <c r="Z334" s="150"/>
      <c r="AA334" s="150"/>
      <c r="AB334" s="150"/>
      <c r="AC334" s="150"/>
      <c r="AD334" s="150"/>
      <c r="AE334" s="150"/>
      <c r="AF334" s="150"/>
      <c r="AG334" s="150" t="s">
        <v>558</v>
      </c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2" x14ac:dyDescent="0.25">
      <c r="A335" s="157"/>
      <c r="B335" s="158"/>
      <c r="C335" s="261" t="s">
        <v>562</v>
      </c>
      <c r="D335" s="262"/>
      <c r="E335" s="262"/>
      <c r="F335" s="262"/>
      <c r="G335" s="262"/>
      <c r="H335" s="160"/>
      <c r="I335" s="160"/>
      <c r="J335" s="160"/>
      <c r="K335" s="160"/>
      <c r="L335" s="160"/>
      <c r="M335" s="160"/>
      <c r="N335" s="159"/>
      <c r="O335" s="159"/>
      <c r="P335" s="159"/>
      <c r="Q335" s="159"/>
      <c r="R335" s="160"/>
      <c r="S335" s="160"/>
      <c r="T335" s="160"/>
      <c r="U335" s="160"/>
      <c r="V335" s="160"/>
      <c r="W335" s="160"/>
      <c r="X335" s="160"/>
      <c r="Y335" s="160"/>
      <c r="Z335" s="150"/>
      <c r="AA335" s="150"/>
      <c r="AB335" s="150"/>
      <c r="AC335" s="150"/>
      <c r="AD335" s="150"/>
      <c r="AE335" s="150"/>
      <c r="AF335" s="150"/>
      <c r="AG335" s="150" t="s">
        <v>226</v>
      </c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25">
      <c r="A336" s="171">
        <v>129</v>
      </c>
      <c r="B336" s="172" t="s">
        <v>563</v>
      </c>
      <c r="C336" s="187" t="s">
        <v>564</v>
      </c>
      <c r="D336" s="173" t="s">
        <v>552</v>
      </c>
      <c r="E336" s="174">
        <v>1</v>
      </c>
      <c r="F336" s="175"/>
      <c r="G336" s="176">
        <f>ROUND(E336*F336,2)</f>
        <v>0</v>
      </c>
      <c r="H336" s="175"/>
      <c r="I336" s="176">
        <f>ROUND(E336*H336,2)</f>
        <v>0</v>
      </c>
      <c r="J336" s="175"/>
      <c r="K336" s="176">
        <f>ROUND(E336*J336,2)</f>
        <v>0</v>
      </c>
      <c r="L336" s="176">
        <v>21</v>
      </c>
      <c r="M336" s="176">
        <f>G336*(1+L336/100)</f>
        <v>0</v>
      </c>
      <c r="N336" s="174">
        <v>0</v>
      </c>
      <c r="O336" s="174">
        <f>ROUND(E336*N336,2)</f>
        <v>0</v>
      </c>
      <c r="P336" s="174">
        <v>0</v>
      </c>
      <c r="Q336" s="174">
        <f>ROUND(E336*P336,2)</f>
        <v>0</v>
      </c>
      <c r="R336" s="176"/>
      <c r="S336" s="176" t="s">
        <v>134</v>
      </c>
      <c r="T336" s="177" t="s">
        <v>364</v>
      </c>
      <c r="U336" s="160">
        <v>0</v>
      </c>
      <c r="V336" s="160">
        <f>ROUND(E336*U336,2)</f>
        <v>0</v>
      </c>
      <c r="W336" s="160"/>
      <c r="X336" s="160" t="s">
        <v>553</v>
      </c>
      <c r="Y336" s="160" t="s">
        <v>137</v>
      </c>
      <c r="Z336" s="150"/>
      <c r="AA336" s="150"/>
      <c r="AB336" s="150"/>
      <c r="AC336" s="150"/>
      <c r="AD336" s="150"/>
      <c r="AE336" s="150"/>
      <c r="AF336" s="150"/>
      <c r="AG336" s="150" t="s">
        <v>554</v>
      </c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ht="21" outlineLevel="2" x14ac:dyDescent="0.25">
      <c r="A337" s="157"/>
      <c r="B337" s="158"/>
      <c r="C337" s="261" t="s">
        <v>565</v>
      </c>
      <c r="D337" s="262"/>
      <c r="E337" s="262"/>
      <c r="F337" s="262"/>
      <c r="G337" s="262"/>
      <c r="H337" s="160"/>
      <c r="I337" s="160"/>
      <c r="J337" s="160"/>
      <c r="K337" s="160"/>
      <c r="L337" s="160"/>
      <c r="M337" s="160"/>
      <c r="N337" s="159"/>
      <c r="O337" s="159"/>
      <c r="P337" s="159"/>
      <c r="Q337" s="159"/>
      <c r="R337" s="160"/>
      <c r="S337" s="160"/>
      <c r="T337" s="160"/>
      <c r="U337" s="160"/>
      <c r="V337" s="160"/>
      <c r="W337" s="160"/>
      <c r="X337" s="160"/>
      <c r="Y337" s="160"/>
      <c r="Z337" s="150"/>
      <c r="AA337" s="150"/>
      <c r="AB337" s="150"/>
      <c r="AC337" s="150"/>
      <c r="AD337" s="150"/>
      <c r="AE337" s="150"/>
      <c r="AF337" s="150"/>
      <c r="AG337" s="150" t="s">
        <v>226</v>
      </c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78" t="str">
        <f>C337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37" s="150"/>
      <c r="BC337" s="150"/>
      <c r="BD337" s="150"/>
      <c r="BE337" s="150"/>
      <c r="BF337" s="150"/>
      <c r="BG337" s="150"/>
      <c r="BH337" s="150"/>
    </row>
    <row r="338" spans="1:60" outlineLevel="2" x14ac:dyDescent="0.25">
      <c r="A338" s="157"/>
      <c r="B338" s="158"/>
      <c r="C338" s="188" t="s">
        <v>566</v>
      </c>
      <c r="D338" s="161"/>
      <c r="E338" s="162">
        <v>1</v>
      </c>
      <c r="F338" s="160"/>
      <c r="G338" s="160"/>
      <c r="H338" s="160"/>
      <c r="I338" s="160"/>
      <c r="J338" s="160"/>
      <c r="K338" s="160"/>
      <c r="L338" s="160"/>
      <c r="M338" s="160"/>
      <c r="N338" s="159"/>
      <c r="O338" s="159"/>
      <c r="P338" s="159"/>
      <c r="Q338" s="159"/>
      <c r="R338" s="160"/>
      <c r="S338" s="160"/>
      <c r="T338" s="160"/>
      <c r="U338" s="160"/>
      <c r="V338" s="160"/>
      <c r="W338" s="160"/>
      <c r="X338" s="160"/>
      <c r="Y338" s="160"/>
      <c r="Z338" s="150"/>
      <c r="AA338" s="150"/>
      <c r="AB338" s="150"/>
      <c r="AC338" s="150"/>
      <c r="AD338" s="150"/>
      <c r="AE338" s="150"/>
      <c r="AF338" s="150"/>
      <c r="AG338" s="150" t="s">
        <v>142</v>
      </c>
      <c r="AH338" s="150">
        <v>0</v>
      </c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 x14ac:dyDescent="0.25">
      <c r="A339" s="171">
        <v>130</v>
      </c>
      <c r="B339" s="172" t="s">
        <v>567</v>
      </c>
      <c r="C339" s="187" t="s">
        <v>568</v>
      </c>
      <c r="D339" s="173" t="s">
        <v>552</v>
      </c>
      <c r="E339" s="174">
        <v>1</v>
      </c>
      <c r="F339" s="175"/>
      <c r="G339" s="176">
        <f>ROUND(E339*F339,2)</f>
        <v>0</v>
      </c>
      <c r="H339" s="175"/>
      <c r="I339" s="176">
        <f>ROUND(E339*H339,2)</f>
        <v>0</v>
      </c>
      <c r="J339" s="175"/>
      <c r="K339" s="176">
        <f>ROUND(E339*J339,2)</f>
        <v>0</v>
      </c>
      <c r="L339" s="176">
        <v>21</v>
      </c>
      <c r="M339" s="176">
        <f>G339*(1+L339/100)</f>
        <v>0</v>
      </c>
      <c r="N339" s="174">
        <v>0</v>
      </c>
      <c r="O339" s="174">
        <f>ROUND(E339*N339,2)</f>
        <v>0</v>
      </c>
      <c r="P339" s="174">
        <v>0</v>
      </c>
      <c r="Q339" s="174">
        <f>ROUND(E339*P339,2)</f>
        <v>0</v>
      </c>
      <c r="R339" s="176"/>
      <c r="S339" s="176" t="s">
        <v>134</v>
      </c>
      <c r="T339" s="177" t="s">
        <v>364</v>
      </c>
      <c r="U339" s="160">
        <v>0</v>
      </c>
      <c r="V339" s="160">
        <f>ROUND(E339*U339,2)</f>
        <v>0</v>
      </c>
      <c r="W339" s="160"/>
      <c r="X339" s="160" t="s">
        <v>553</v>
      </c>
      <c r="Y339" s="160" t="s">
        <v>137</v>
      </c>
      <c r="Z339" s="150"/>
      <c r="AA339" s="150"/>
      <c r="AB339" s="150"/>
      <c r="AC339" s="150"/>
      <c r="AD339" s="150"/>
      <c r="AE339" s="150"/>
      <c r="AF339" s="150"/>
      <c r="AG339" s="150" t="s">
        <v>554</v>
      </c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ht="31.2" outlineLevel="2" x14ac:dyDescent="0.25">
      <c r="A340" s="157"/>
      <c r="B340" s="158"/>
      <c r="C340" s="261" t="s">
        <v>569</v>
      </c>
      <c r="D340" s="262"/>
      <c r="E340" s="262"/>
      <c r="F340" s="262"/>
      <c r="G340" s="262"/>
      <c r="H340" s="160"/>
      <c r="I340" s="160"/>
      <c r="J340" s="160"/>
      <c r="K340" s="160"/>
      <c r="L340" s="160"/>
      <c r="M340" s="160"/>
      <c r="N340" s="159"/>
      <c r="O340" s="159"/>
      <c r="P340" s="159"/>
      <c r="Q340" s="159"/>
      <c r="R340" s="160"/>
      <c r="S340" s="160"/>
      <c r="T340" s="160"/>
      <c r="U340" s="160"/>
      <c r="V340" s="160"/>
      <c r="W340" s="160"/>
      <c r="X340" s="160"/>
      <c r="Y340" s="160"/>
      <c r="Z340" s="150"/>
      <c r="AA340" s="150"/>
      <c r="AB340" s="150"/>
      <c r="AC340" s="150"/>
      <c r="AD340" s="150"/>
      <c r="AE340" s="150"/>
      <c r="AF340" s="150"/>
      <c r="AG340" s="150" t="s">
        <v>226</v>
      </c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78" t="str">
        <f>C340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40" s="150"/>
      <c r="BC340" s="150"/>
      <c r="BD340" s="150"/>
      <c r="BE340" s="150"/>
      <c r="BF340" s="150"/>
      <c r="BG340" s="150"/>
      <c r="BH340" s="150"/>
    </row>
    <row r="341" spans="1:60" outlineLevel="1" x14ac:dyDescent="0.25">
      <c r="A341" s="171">
        <v>131</v>
      </c>
      <c r="B341" s="172" t="s">
        <v>570</v>
      </c>
      <c r="C341" s="187" t="s">
        <v>571</v>
      </c>
      <c r="D341" s="173" t="s">
        <v>552</v>
      </c>
      <c r="E341" s="174">
        <v>1</v>
      </c>
      <c r="F341" s="175"/>
      <c r="G341" s="176">
        <f>ROUND(E341*F341,2)</f>
        <v>0</v>
      </c>
      <c r="H341" s="175"/>
      <c r="I341" s="176">
        <f>ROUND(E341*H341,2)</f>
        <v>0</v>
      </c>
      <c r="J341" s="175"/>
      <c r="K341" s="176">
        <f>ROUND(E341*J341,2)</f>
        <v>0</v>
      </c>
      <c r="L341" s="176">
        <v>21</v>
      </c>
      <c r="M341" s="176">
        <f>G341*(1+L341/100)</f>
        <v>0</v>
      </c>
      <c r="N341" s="174">
        <v>0</v>
      </c>
      <c r="O341" s="174">
        <f>ROUND(E341*N341,2)</f>
        <v>0</v>
      </c>
      <c r="P341" s="174">
        <v>0</v>
      </c>
      <c r="Q341" s="174">
        <f>ROUND(E341*P341,2)</f>
        <v>0</v>
      </c>
      <c r="R341" s="176"/>
      <c r="S341" s="176" t="s">
        <v>134</v>
      </c>
      <c r="T341" s="177" t="s">
        <v>364</v>
      </c>
      <c r="U341" s="160">
        <v>0</v>
      </c>
      <c r="V341" s="160">
        <f>ROUND(E341*U341,2)</f>
        <v>0</v>
      </c>
      <c r="W341" s="160"/>
      <c r="X341" s="160" t="s">
        <v>553</v>
      </c>
      <c r="Y341" s="160" t="s">
        <v>137</v>
      </c>
      <c r="Z341" s="150"/>
      <c r="AA341" s="150"/>
      <c r="AB341" s="150"/>
      <c r="AC341" s="150"/>
      <c r="AD341" s="150"/>
      <c r="AE341" s="150"/>
      <c r="AF341" s="150"/>
      <c r="AG341" s="150" t="s">
        <v>554</v>
      </c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ht="21" outlineLevel="2" x14ac:dyDescent="0.25">
      <c r="A342" s="157"/>
      <c r="B342" s="158"/>
      <c r="C342" s="261" t="s">
        <v>572</v>
      </c>
      <c r="D342" s="262"/>
      <c r="E342" s="262"/>
      <c r="F342" s="262"/>
      <c r="G342" s="262"/>
      <c r="H342" s="160"/>
      <c r="I342" s="160"/>
      <c r="J342" s="160"/>
      <c r="K342" s="160"/>
      <c r="L342" s="160"/>
      <c r="M342" s="160"/>
      <c r="N342" s="159"/>
      <c r="O342" s="159"/>
      <c r="P342" s="159"/>
      <c r="Q342" s="159"/>
      <c r="R342" s="160"/>
      <c r="S342" s="160"/>
      <c r="T342" s="160"/>
      <c r="U342" s="160"/>
      <c r="V342" s="160"/>
      <c r="W342" s="160"/>
      <c r="X342" s="160"/>
      <c r="Y342" s="160"/>
      <c r="Z342" s="150"/>
      <c r="AA342" s="150"/>
      <c r="AB342" s="150"/>
      <c r="AC342" s="150"/>
      <c r="AD342" s="150"/>
      <c r="AE342" s="150"/>
      <c r="AF342" s="150"/>
      <c r="AG342" s="150" t="s">
        <v>226</v>
      </c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78" t="str">
        <f>C342</f>
        <v>Náklady zhotovitele, související s prováděním zkoušek a revizí předepsaných technickými normami nebo objednatelem a které jsou pro provedení díla nezbytné.</v>
      </c>
      <c r="BB342" s="150"/>
      <c r="BC342" s="150"/>
      <c r="BD342" s="150"/>
      <c r="BE342" s="150"/>
      <c r="BF342" s="150"/>
      <c r="BG342" s="150"/>
      <c r="BH342" s="150"/>
    </row>
    <row r="343" spans="1:60" outlineLevel="1" x14ac:dyDescent="0.25">
      <c r="A343" s="171">
        <v>132</v>
      </c>
      <c r="B343" s="172" t="s">
        <v>573</v>
      </c>
      <c r="C343" s="187" t="s">
        <v>574</v>
      </c>
      <c r="D343" s="173" t="s">
        <v>552</v>
      </c>
      <c r="E343" s="174">
        <v>1</v>
      </c>
      <c r="F343" s="175"/>
      <c r="G343" s="176">
        <f>ROUND(E343*F343,2)</f>
        <v>0</v>
      </c>
      <c r="H343" s="175"/>
      <c r="I343" s="176">
        <f>ROUND(E343*H343,2)</f>
        <v>0</v>
      </c>
      <c r="J343" s="175"/>
      <c r="K343" s="176">
        <f>ROUND(E343*J343,2)</f>
        <v>0</v>
      </c>
      <c r="L343" s="176">
        <v>21</v>
      </c>
      <c r="M343" s="176">
        <f>G343*(1+L343/100)</f>
        <v>0</v>
      </c>
      <c r="N343" s="174">
        <v>0</v>
      </c>
      <c r="O343" s="174">
        <f>ROUND(E343*N343,2)</f>
        <v>0</v>
      </c>
      <c r="P343" s="174">
        <v>0</v>
      </c>
      <c r="Q343" s="174">
        <f>ROUND(E343*P343,2)</f>
        <v>0</v>
      </c>
      <c r="R343" s="176"/>
      <c r="S343" s="176" t="s">
        <v>134</v>
      </c>
      <c r="T343" s="177" t="s">
        <v>364</v>
      </c>
      <c r="U343" s="160">
        <v>0</v>
      </c>
      <c r="V343" s="160">
        <f>ROUND(E343*U343,2)</f>
        <v>0</v>
      </c>
      <c r="W343" s="160"/>
      <c r="X343" s="160" t="s">
        <v>553</v>
      </c>
      <c r="Y343" s="160" t="s">
        <v>137</v>
      </c>
      <c r="Z343" s="150"/>
      <c r="AA343" s="150"/>
      <c r="AB343" s="150"/>
      <c r="AC343" s="150"/>
      <c r="AD343" s="150"/>
      <c r="AE343" s="150"/>
      <c r="AF343" s="150"/>
      <c r="AG343" s="150" t="s">
        <v>554</v>
      </c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2" x14ac:dyDescent="0.25">
      <c r="A344" s="157"/>
      <c r="B344" s="158"/>
      <c r="C344" s="261" t="s">
        <v>575</v>
      </c>
      <c r="D344" s="262"/>
      <c r="E344" s="262"/>
      <c r="F344" s="262"/>
      <c r="G344" s="262"/>
      <c r="H344" s="160"/>
      <c r="I344" s="160"/>
      <c r="J344" s="160"/>
      <c r="K344" s="160"/>
      <c r="L344" s="160"/>
      <c r="M344" s="160"/>
      <c r="N344" s="159"/>
      <c r="O344" s="159"/>
      <c r="P344" s="159"/>
      <c r="Q344" s="159"/>
      <c r="R344" s="160"/>
      <c r="S344" s="160"/>
      <c r="T344" s="160"/>
      <c r="U344" s="160"/>
      <c r="V344" s="160"/>
      <c r="W344" s="160"/>
      <c r="X344" s="160"/>
      <c r="Y344" s="160"/>
      <c r="Z344" s="150"/>
      <c r="AA344" s="150"/>
      <c r="AB344" s="150"/>
      <c r="AC344" s="150"/>
      <c r="AD344" s="150"/>
      <c r="AE344" s="150"/>
      <c r="AF344" s="150"/>
      <c r="AG344" s="150" t="s">
        <v>226</v>
      </c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78" t="str">
        <f>C344</f>
        <v>Náklady na vyhotovení dokumentace skutečného provedení stavby a její předání objednateli v požadované formě a požadovaném počtu.</v>
      </c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25">
      <c r="A345" s="171">
        <v>133</v>
      </c>
      <c r="B345" s="172" t="s">
        <v>576</v>
      </c>
      <c r="C345" s="187" t="s">
        <v>577</v>
      </c>
      <c r="D345" s="173" t="s">
        <v>552</v>
      </c>
      <c r="E345" s="174">
        <v>1</v>
      </c>
      <c r="F345" s="175"/>
      <c r="G345" s="176">
        <f>ROUND(E345*F345,2)</f>
        <v>0</v>
      </c>
      <c r="H345" s="175"/>
      <c r="I345" s="176">
        <f>ROUND(E345*H345,2)</f>
        <v>0</v>
      </c>
      <c r="J345" s="175"/>
      <c r="K345" s="176">
        <f>ROUND(E345*J345,2)</f>
        <v>0</v>
      </c>
      <c r="L345" s="176">
        <v>21</v>
      </c>
      <c r="M345" s="176">
        <f>G345*(1+L345/100)</f>
        <v>0</v>
      </c>
      <c r="N345" s="174">
        <v>0</v>
      </c>
      <c r="O345" s="174">
        <f>ROUND(E345*N345,2)</f>
        <v>0</v>
      </c>
      <c r="P345" s="174">
        <v>0</v>
      </c>
      <c r="Q345" s="174">
        <f>ROUND(E345*P345,2)</f>
        <v>0</v>
      </c>
      <c r="R345" s="176"/>
      <c r="S345" s="176" t="s">
        <v>134</v>
      </c>
      <c r="T345" s="177" t="s">
        <v>364</v>
      </c>
      <c r="U345" s="160">
        <v>0</v>
      </c>
      <c r="V345" s="160">
        <f>ROUND(E345*U345,2)</f>
        <v>0</v>
      </c>
      <c r="W345" s="160"/>
      <c r="X345" s="160" t="s">
        <v>553</v>
      </c>
      <c r="Y345" s="160" t="s">
        <v>137</v>
      </c>
      <c r="Z345" s="150"/>
      <c r="AA345" s="150"/>
      <c r="AB345" s="150"/>
      <c r="AC345" s="150"/>
      <c r="AD345" s="150"/>
      <c r="AE345" s="150"/>
      <c r="AF345" s="150"/>
      <c r="AG345" s="150" t="s">
        <v>554</v>
      </c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2" x14ac:dyDescent="0.25">
      <c r="A346" s="157"/>
      <c r="B346" s="158"/>
      <c r="C346" s="261" t="s">
        <v>578</v>
      </c>
      <c r="D346" s="262"/>
      <c r="E346" s="262"/>
      <c r="F346" s="262"/>
      <c r="G346" s="262"/>
      <c r="H346" s="160"/>
      <c r="I346" s="160"/>
      <c r="J346" s="160"/>
      <c r="K346" s="160"/>
      <c r="L346" s="160"/>
      <c r="M346" s="160"/>
      <c r="N346" s="159"/>
      <c r="O346" s="159"/>
      <c r="P346" s="159"/>
      <c r="Q346" s="159"/>
      <c r="R346" s="160"/>
      <c r="S346" s="160"/>
      <c r="T346" s="160"/>
      <c r="U346" s="160"/>
      <c r="V346" s="160"/>
      <c r="W346" s="160"/>
      <c r="X346" s="160"/>
      <c r="Y346" s="160"/>
      <c r="Z346" s="150"/>
      <c r="AA346" s="150"/>
      <c r="AB346" s="150"/>
      <c r="AC346" s="150"/>
      <c r="AD346" s="150"/>
      <c r="AE346" s="150"/>
      <c r="AF346" s="150"/>
      <c r="AG346" s="150" t="s">
        <v>226</v>
      </c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78" t="str">
        <f>C346</f>
        <v>Náklady na provedení skutečného zaměření stavby v rozsahu nezbytném pro zápis změny do katastru nemovitostí.</v>
      </c>
      <c r="BB346" s="150"/>
      <c r="BC346" s="150"/>
      <c r="BD346" s="150"/>
      <c r="BE346" s="150"/>
      <c r="BF346" s="150"/>
      <c r="BG346" s="150"/>
      <c r="BH346" s="150"/>
    </row>
    <row r="347" spans="1:60" outlineLevel="2" x14ac:dyDescent="0.25">
      <c r="A347" s="157"/>
      <c r="B347" s="158"/>
      <c r="C347" s="188" t="s">
        <v>579</v>
      </c>
      <c r="D347" s="161"/>
      <c r="E347" s="162">
        <v>1</v>
      </c>
      <c r="F347" s="160"/>
      <c r="G347" s="160"/>
      <c r="H347" s="160"/>
      <c r="I347" s="160"/>
      <c r="J347" s="160"/>
      <c r="K347" s="160"/>
      <c r="L347" s="160"/>
      <c r="M347" s="160"/>
      <c r="N347" s="159"/>
      <c r="O347" s="159"/>
      <c r="P347" s="159"/>
      <c r="Q347" s="159"/>
      <c r="R347" s="160"/>
      <c r="S347" s="160"/>
      <c r="T347" s="160"/>
      <c r="U347" s="160"/>
      <c r="V347" s="160"/>
      <c r="W347" s="160"/>
      <c r="X347" s="160"/>
      <c r="Y347" s="160"/>
      <c r="Z347" s="150"/>
      <c r="AA347" s="150"/>
      <c r="AB347" s="150"/>
      <c r="AC347" s="150"/>
      <c r="AD347" s="150"/>
      <c r="AE347" s="150"/>
      <c r="AF347" s="150"/>
      <c r="AG347" s="150" t="s">
        <v>142</v>
      </c>
      <c r="AH347" s="150">
        <v>0</v>
      </c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x14ac:dyDescent="0.25">
      <c r="A348" s="164" t="s">
        <v>128</v>
      </c>
      <c r="B348" s="165" t="s">
        <v>99</v>
      </c>
      <c r="C348" s="186" t="s">
        <v>28</v>
      </c>
      <c r="D348" s="166"/>
      <c r="E348" s="167"/>
      <c r="F348" s="168"/>
      <c r="G348" s="168">
        <f>SUMIF(AG349:AG351,"&lt;&gt;NOR",G349:G351)</f>
        <v>0</v>
      </c>
      <c r="H348" s="168"/>
      <c r="I348" s="168">
        <f>SUM(I349:I351)</f>
        <v>0</v>
      </c>
      <c r="J348" s="168"/>
      <c r="K348" s="168">
        <f>SUM(K349:K351)</f>
        <v>0</v>
      </c>
      <c r="L348" s="168"/>
      <c r="M348" s="168">
        <f>SUM(M349:M351)</f>
        <v>0</v>
      </c>
      <c r="N348" s="167"/>
      <c r="O348" s="167">
        <f>SUM(O349:O351)</f>
        <v>0</v>
      </c>
      <c r="P348" s="167"/>
      <c r="Q348" s="167">
        <f>SUM(Q349:Q351)</f>
        <v>0</v>
      </c>
      <c r="R348" s="168"/>
      <c r="S348" s="168"/>
      <c r="T348" s="169"/>
      <c r="U348" s="163"/>
      <c r="V348" s="163">
        <f>SUM(V349:V351)</f>
        <v>0</v>
      </c>
      <c r="W348" s="163"/>
      <c r="X348" s="163"/>
      <c r="Y348" s="163"/>
      <c r="AG348" t="s">
        <v>129</v>
      </c>
    </row>
    <row r="349" spans="1:60" ht="20.399999999999999" outlineLevel="1" x14ac:dyDescent="0.25">
      <c r="A349" s="171">
        <v>134</v>
      </c>
      <c r="B349" s="172" t="s">
        <v>580</v>
      </c>
      <c r="C349" s="187" t="s">
        <v>590</v>
      </c>
      <c r="D349" s="173" t="s">
        <v>132</v>
      </c>
      <c r="E349" s="174">
        <v>352.2</v>
      </c>
      <c r="F349" s="175"/>
      <c r="G349" s="176">
        <f>ROUND(E349*F349,2)</f>
        <v>0</v>
      </c>
      <c r="H349" s="175"/>
      <c r="I349" s="176">
        <f>ROUND(E349*H349,2)</f>
        <v>0</v>
      </c>
      <c r="J349" s="175"/>
      <c r="K349" s="176">
        <f>ROUND(E349*J349,2)</f>
        <v>0</v>
      </c>
      <c r="L349" s="176">
        <v>21</v>
      </c>
      <c r="M349" s="176">
        <f>G349*(1+L349/100)</f>
        <v>0</v>
      </c>
      <c r="N349" s="174">
        <v>0</v>
      </c>
      <c r="O349" s="174">
        <f>ROUND(E349*N349,2)</f>
        <v>0</v>
      </c>
      <c r="P349" s="174">
        <v>0</v>
      </c>
      <c r="Q349" s="174">
        <f>ROUND(E349*P349,2)</f>
        <v>0</v>
      </c>
      <c r="R349" s="176"/>
      <c r="S349" s="176" t="s">
        <v>134</v>
      </c>
      <c r="T349" s="177" t="s">
        <v>364</v>
      </c>
      <c r="U349" s="160">
        <v>0</v>
      </c>
      <c r="V349" s="160">
        <f>ROUND(E349*U349,2)</f>
        <v>0</v>
      </c>
      <c r="W349" s="160"/>
      <c r="X349" s="160" t="s">
        <v>553</v>
      </c>
      <c r="Y349" s="160" t="s">
        <v>137</v>
      </c>
      <c r="Z349" s="150"/>
      <c r="AA349" s="150"/>
      <c r="AB349" s="150"/>
      <c r="AC349" s="150"/>
      <c r="AD349" s="150"/>
      <c r="AE349" s="150"/>
      <c r="AF349" s="150"/>
      <c r="AG349" s="150" t="s">
        <v>558</v>
      </c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2" x14ac:dyDescent="0.25">
      <c r="A350" s="157"/>
      <c r="B350" s="158"/>
      <c r="C350" s="261"/>
      <c r="D350" s="262"/>
      <c r="E350" s="262"/>
      <c r="F350" s="262"/>
      <c r="G350" s="262"/>
      <c r="H350" s="160"/>
      <c r="I350" s="160"/>
      <c r="J350" s="160"/>
      <c r="K350" s="160"/>
      <c r="L350" s="160"/>
      <c r="M350" s="160"/>
      <c r="N350" s="159"/>
      <c r="O350" s="159"/>
      <c r="P350" s="159"/>
      <c r="Q350" s="159"/>
      <c r="R350" s="160"/>
      <c r="S350" s="160"/>
      <c r="T350" s="160"/>
      <c r="U350" s="160"/>
      <c r="V350" s="160"/>
      <c r="W350" s="160"/>
      <c r="X350" s="160"/>
      <c r="Y350" s="160"/>
      <c r="Z350" s="150"/>
      <c r="AA350" s="150"/>
      <c r="AB350" s="150"/>
      <c r="AC350" s="150"/>
      <c r="AD350" s="150"/>
      <c r="AE350" s="150"/>
      <c r="AF350" s="150"/>
      <c r="AG350" s="150" t="s">
        <v>226</v>
      </c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78">
        <f>C350</f>
        <v>0</v>
      </c>
      <c r="BB350" s="150"/>
      <c r="BC350" s="150"/>
      <c r="BD350" s="150"/>
      <c r="BE350" s="150"/>
      <c r="BF350" s="150"/>
      <c r="BG350" s="150"/>
      <c r="BH350" s="150"/>
    </row>
    <row r="351" spans="1:60" outlineLevel="2" x14ac:dyDescent="0.25">
      <c r="A351" s="157"/>
      <c r="B351" s="158"/>
      <c r="C351" s="188"/>
      <c r="D351" s="161"/>
      <c r="E351" s="162">
        <v>1</v>
      </c>
      <c r="F351" s="160"/>
      <c r="G351" s="160"/>
      <c r="H351" s="160"/>
      <c r="I351" s="160"/>
      <c r="J351" s="160"/>
      <c r="K351" s="160"/>
      <c r="L351" s="160"/>
      <c r="M351" s="160"/>
      <c r="N351" s="159"/>
      <c r="O351" s="159"/>
      <c r="P351" s="159"/>
      <c r="Q351" s="159"/>
      <c r="R351" s="160"/>
      <c r="S351" s="160"/>
      <c r="T351" s="160"/>
      <c r="U351" s="160"/>
      <c r="V351" s="160"/>
      <c r="W351" s="160"/>
      <c r="X351" s="160"/>
      <c r="Y351" s="160"/>
      <c r="Z351" s="150"/>
      <c r="AA351" s="150"/>
      <c r="AB351" s="150"/>
      <c r="AC351" s="150"/>
      <c r="AD351" s="150"/>
      <c r="AE351" s="150"/>
      <c r="AF351" s="150"/>
      <c r="AG351" s="150" t="s">
        <v>142</v>
      </c>
      <c r="AH351" s="150">
        <v>0</v>
      </c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x14ac:dyDescent="0.25">
      <c r="A352" s="3"/>
      <c r="B352" s="4"/>
      <c r="C352" s="190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AE352">
        <v>15</v>
      </c>
      <c r="AF352">
        <v>21</v>
      </c>
      <c r="AG352" t="s">
        <v>114</v>
      </c>
    </row>
    <row r="353" spans="1:33" x14ac:dyDescent="0.25">
      <c r="A353" s="153"/>
      <c r="B353" s="154" t="s">
        <v>29</v>
      </c>
      <c r="C353" s="191"/>
      <c r="D353" s="155"/>
      <c r="E353" s="156"/>
      <c r="F353" s="156"/>
      <c r="G353" s="170">
        <f>G8+G119+G132+G147+G168+G182+G192+G214+G230+G262+G274+G279+G303+G306+G317+G319+G323+G326+G328+G348</f>
        <v>0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AE353">
        <f>SUMIF(L7:L351,AE352,G7:G351)</f>
        <v>0</v>
      </c>
      <c r="AF353">
        <f>SUMIF(L7:L351,AF352,G7:G351)</f>
        <v>0</v>
      </c>
      <c r="AG353" t="s">
        <v>581</v>
      </c>
    </row>
    <row r="354" spans="1:33" x14ac:dyDescent="0.25">
      <c r="C354" s="192"/>
      <c r="D354" s="10"/>
      <c r="AG354" t="s">
        <v>582</v>
      </c>
    </row>
    <row r="355" spans="1:33" x14ac:dyDescent="0.25">
      <c r="D355" s="10"/>
    </row>
    <row r="356" spans="1:33" x14ac:dyDescent="0.25">
      <c r="D356" s="10"/>
    </row>
    <row r="357" spans="1:33" x14ac:dyDescent="0.25">
      <c r="D357" s="10"/>
    </row>
    <row r="358" spans="1:33" x14ac:dyDescent="0.25">
      <c r="D358" s="10"/>
    </row>
    <row r="359" spans="1:33" x14ac:dyDescent="0.25">
      <c r="D359" s="10"/>
    </row>
    <row r="360" spans="1:33" x14ac:dyDescent="0.25">
      <c r="D360" s="10"/>
    </row>
    <row r="361" spans="1:33" x14ac:dyDescent="0.25">
      <c r="D361" s="10"/>
    </row>
    <row r="362" spans="1:33" x14ac:dyDescent="0.25">
      <c r="D362" s="10"/>
    </row>
    <row r="363" spans="1:33" x14ac:dyDescent="0.25">
      <c r="D363" s="10"/>
    </row>
    <row r="364" spans="1:33" x14ac:dyDescent="0.25">
      <c r="D364" s="10"/>
    </row>
    <row r="365" spans="1:33" x14ac:dyDescent="0.25">
      <c r="D365" s="10"/>
    </row>
    <row r="366" spans="1:33" x14ac:dyDescent="0.25">
      <c r="D366" s="10"/>
    </row>
    <row r="367" spans="1:33" x14ac:dyDescent="0.25">
      <c r="D367" s="10"/>
    </row>
    <row r="368" spans="1:33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formatRows="0"/>
  <mergeCells count="78">
    <mergeCell ref="C350:G350"/>
    <mergeCell ref="C305:G305"/>
    <mergeCell ref="C321:G321"/>
    <mergeCell ref="C325:G325"/>
    <mergeCell ref="C331:G331"/>
    <mergeCell ref="C333:G333"/>
    <mergeCell ref="C335:G335"/>
    <mergeCell ref="C337:G337"/>
    <mergeCell ref="C340:G340"/>
    <mergeCell ref="C342:G342"/>
    <mergeCell ref="C344:G344"/>
    <mergeCell ref="C346:G346"/>
    <mergeCell ref="C289:G289"/>
    <mergeCell ref="C241:G241"/>
    <mergeCell ref="C243:G243"/>
    <mergeCell ref="C245:G245"/>
    <mergeCell ref="C264:G264"/>
    <mergeCell ref="C266:G266"/>
    <mergeCell ref="C268:G268"/>
    <mergeCell ref="C270:G270"/>
    <mergeCell ref="C277:G277"/>
    <mergeCell ref="C281:G281"/>
    <mergeCell ref="C284:G284"/>
    <mergeCell ref="C287:G287"/>
    <mergeCell ref="C238:G238"/>
    <mergeCell ref="C200:G200"/>
    <mergeCell ref="C203:G203"/>
    <mergeCell ref="C205:G205"/>
    <mergeCell ref="C207:G207"/>
    <mergeCell ref="C216:G216"/>
    <mergeCell ref="C219:G219"/>
    <mergeCell ref="C221:G221"/>
    <mergeCell ref="C223:G223"/>
    <mergeCell ref="C232:G232"/>
    <mergeCell ref="C234:G234"/>
    <mergeCell ref="C236:G236"/>
    <mergeCell ref="C198:G198"/>
    <mergeCell ref="C142:G142"/>
    <mergeCell ref="C143:G143"/>
    <mergeCell ref="C149:G149"/>
    <mergeCell ref="C156:G156"/>
    <mergeCell ref="C163:G163"/>
    <mergeCell ref="C174:G174"/>
    <mergeCell ref="C184:G184"/>
    <mergeCell ref="C185:G185"/>
    <mergeCell ref="C186:G186"/>
    <mergeCell ref="C194:G194"/>
    <mergeCell ref="C196:G196"/>
    <mergeCell ref="C140:G140"/>
    <mergeCell ref="C84:G84"/>
    <mergeCell ref="C85:G85"/>
    <mergeCell ref="C105:G105"/>
    <mergeCell ref="C113:G113"/>
    <mergeCell ref="C121:G121"/>
    <mergeCell ref="C123:G123"/>
    <mergeCell ref="C126:G126"/>
    <mergeCell ref="C128:G128"/>
    <mergeCell ref="C130:G130"/>
    <mergeCell ref="C134:G134"/>
    <mergeCell ref="C137:G137"/>
    <mergeCell ref="C78:G78"/>
    <mergeCell ref="C23:G23"/>
    <mergeCell ref="C27:G27"/>
    <mergeCell ref="C34:G34"/>
    <mergeCell ref="C38:G38"/>
    <mergeCell ref="C41:G41"/>
    <mergeCell ref="C49:G49"/>
    <mergeCell ref="C51:G51"/>
    <mergeCell ref="C53:G53"/>
    <mergeCell ref="C56:G56"/>
    <mergeCell ref="C62:G62"/>
    <mergeCell ref="C71:G71"/>
    <mergeCell ref="C14:G14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D.1.4 D.1.4.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'D.1.4 D.1.4. Pol'!Názvy_tisku</vt:lpstr>
      <vt:lpstr>oadresa</vt:lpstr>
      <vt:lpstr>Stavba!Objednatel</vt:lpstr>
      <vt:lpstr>Stavba!Objekt</vt:lpstr>
      <vt:lpstr>'D.1.4 D.1.4.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Vikotr Striz</dc:creator>
  <cp:lastModifiedBy>Michaela Hyblerova</cp:lastModifiedBy>
  <cp:lastPrinted>2019-03-19T12:27:02Z</cp:lastPrinted>
  <dcterms:created xsi:type="dcterms:W3CDTF">2009-04-08T07:15:50Z</dcterms:created>
  <dcterms:modified xsi:type="dcterms:W3CDTF">2024-02-26T09:28:25Z</dcterms:modified>
</cp:coreProperties>
</file>