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5390" activeTab="0"/>
  </bookViews>
  <sheets>
    <sheet name="oplocení-změna" sheetId="1" r:id="rId1"/>
    <sheet name="oplocení" sheetId="2" r:id="rId2"/>
  </sheets>
  <definedNames>
    <definedName name="_xlnm.Print_Titles" localSheetId="1">'oplocení'!$1:$2</definedName>
    <definedName name="_xlnm.Print_Titles" localSheetId="0">'oplocení-změna'!$1:$2</definedName>
    <definedName name="Z_D6E94FA1_AF4F_11D6_8CF7_0001021915D1_.wvu.PrintTitles" localSheetId="1" hidden="1">'oplocení'!$1:$2</definedName>
    <definedName name="Z_D6E94FA1_AF4F_11D6_8CF7_0001021915D1_.wvu.PrintTitles" localSheetId="0" hidden="1">'oplocení-změna'!$1:$2</definedName>
  </definedNames>
  <calcPr calcMode="manual" fullCalcOnLoad="1"/>
</workbook>
</file>

<file path=xl/sharedStrings.xml><?xml version="1.0" encoding="utf-8"?>
<sst xmlns="http://schemas.openxmlformats.org/spreadsheetml/2006/main" count="361" uniqueCount="97">
  <si>
    <t xml:space="preserve"> Prvek  </t>
  </si>
  <si>
    <t xml:space="preserve"> Pol.   </t>
  </si>
  <si>
    <t xml:space="preserve"> Počet ks    </t>
  </si>
  <si>
    <t>Profil</t>
  </si>
  <si>
    <t xml:space="preserve"> Délka </t>
  </si>
  <si>
    <t>Hmotnost (kg)</t>
  </si>
  <si>
    <t>1 ks (mm)</t>
  </si>
  <si>
    <t>celk. (m)</t>
  </si>
  <si>
    <t>celkem</t>
  </si>
  <si>
    <t>CELKOVÁ HMOTNOST (KG)</t>
  </si>
  <si>
    <r>
      <t>1 bm, m</t>
    </r>
    <r>
      <rPr>
        <b/>
        <vertAlign val="superscript"/>
        <sz val="9"/>
        <rFont val="Arial CE"/>
        <family val="2"/>
      </rPr>
      <t>2</t>
    </r>
  </si>
  <si>
    <t>P</t>
  </si>
  <si>
    <t>Celkem  kg</t>
  </si>
  <si>
    <t>13% svary a spoj.materiál</t>
  </si>
  <si>
    <t>1.1</t>
  </si>
  <si>
    <t>1.2</t>
  </si>
  <si>
    <t>2.1</t>
  </si>
  <si>
    <t>2.2</t>
  </si>
  <si>
    <t>3.1</t>
  </si>
  <si>
    <t>3.2</t>
  </si>
  <si>
    <t>1.3</t>
  </si>
  <si>
    <t>1.4</t>
  </si>
  <si>
    <t>2.3</t>
  </si>
  <si>
    <t>TR</t>
  </si>
  <si>
    <t>Ć</t>
  </si>
  <si>
    <t>2.4</t>
  </si>
  <si>
    <t>5.1</t>
  </si>
  <si>
    <t>5.2</t>
  </si>
  <si>
    <t>5.3</t>
  </si>
  <si>
    <t>7.1</t>
  </si>
  <si>
    <t>7.2</t>
  </si>
  <si>
    <t>10.1</t>
  </si>
  <si>
    <t>10.2</t>
  </si>
  <si>
    <t xml:space="preserve"> 1 ks</t>
  </si>
  <si>
    <t>5.4</t>
  </si>
  <si>
    <t>6.1</t>
  </si>
  <si>
    <t>6.2</t>
  </si>
  <si>
    <t>6.3</t>
  </si>
  <si>
    <t>2x38</t>
  </si>
  <si>
    <t>1.5</t>
  </si>
  <si>
    <t>38x3</t>
  </si>
  <si>
    <t>10x150</t>
  </si>
  <si>
    <t>2.5</t>
  </si>
  <si>
    <t>3.3</t>
  </si>
  <si>
    <t>3.4</t>
  </si>
  <si>
    <t>3.5</t>
  </si>
  <si>
    <t>4.1</t>
  </si>
  <si>
    <t>4.2</t>
  </si>
  <si>
    <t>4.3</t>
  </si>
  <si>
    <t>4.4</t>
  </si>
  <si>
    <t>4.5</t>
  </si>
  <si>
    <t>5.5</t>
  </si>
  <si>
    <t>6.4</t>
  </si>
  <si>
    <t>6.5</t>
  </si>
  <si>
    <t>7.3</t>
  </si>
  <si>
    <t>7.4</t>
  </si>
  <si>
    <t>7.5</t>
  </si>
  <si>
    <t>8.1</t>
  </si>
  <si>
    <t>8.2</t>
  </si>
  <si>
    <t>8.3</t>
  </si>
  <si>
    <t>8.4</t>
  </si>
  <si>
    <t>8.5</t>
  </si>
  <si>
    <t>Oplocení vstup pro zaměstnance                                     - díl 7 - ks 2</t>
  </si>
  <si>
    <t>Oplocení vstup pro zaměstnance                                     - díl 8 - ks 1</t>
  </si>
  <si>
    <t>9.1</t>
  </si>
  <si>
    <t>9.2</t>
  </si>
  <si>
    <t>2x70</t>
  </si>
  <si>
    <t>70x4</t>
  </si>
  <si>
    <t>10.4</t>
  </si>
  <si>
    <t>10.5</t>
  </si>
  <si>
    <t>10x50</t>
  </si>
  <si>
    <t>Vratové sloupky                           - ks 2</t>
  </si>
  <si>
    <t>Vjezdová brána - ks 1</t>
  </si>
  <si>
    <t>Hmotnost 1ks (kg)</t>
  </si>
  <si>
    <t>Celkem ks</t>
  </si>
  <si>
    <t>11.1</t>
  </si>
  <si>
    <t>11.2</t>
  </si>
  <si>
    <t>11.3</t>
  </si>
  <si>
    <t>60x4</t>
  </si>
  <si>
    <t>4x60</t>
  </si>
  <si>
    <t>12.1</t>
  </si>
  <si>
    <t>12.2</t>
  </si>
  <si>
    <t>12.3</t>
  </si>
  <si>
    <t>13.1</t>
  </si>
  <si>
    <t>13.2</t>
  </si>
  <si>
    <t>13.3</t>
  </si>
  <si>
    <t>18 polí 2830x1760mmm</t>
  </si>
  <si>
    <r>
      <t xml:space="preserve">Oplocení hlavní vstup                                     - díl 4 - ks 6                                               </t>
    </r>
    <r>
      <rPr>
        <b/>
        <sz val="11"/>
        <color indexed="53"/>
        <rFont val="Arial CE"/>
        <family val="0"/>
      </rPr>
      <t>OP1 - šikmý v.=1400mm</t>
    </r>
  </si>
  <si>
    <r>
      <t xml:space="preserve">Oplocení hlavní vstup                                     - díl 3 - ks 14                                                                   </t>
    </r>
    <r>
      <rPr>
        <b/>
        <sz val="11"/>
        <color indexed="53"/>
        <rFont val="Arial CE"/>
        <family val="0"/>
      </rPr>
      <t>OP1 - rovný v.=1400mm</t>
    </r>
  </si>
  <si>
    <r>
      <t xml:space="preserve">Oplocení hlavní vstup                                     - díl 2 - ks 10                                             </t>
    </r>
    <r>
      <rPr>
        <b/>
        <sz val="11"/>
        <color indexed="53"/>
        <rFont val="Arial CE"/>
        <family val="0"/>
      </rPr>
      <t>OP2 - šikmý v.=940mm</t>
    </r>
  </si>
  <si>
    <r>
      <t xml:space="preserve">Oplocení hlavní vstup                                     - díl 1 - ks 10                                  </t>
    </r>
    <r>
      <rPr>
        <b/>
        <sz val="11"/>
        <color indexed="53"/>
        <rFont val="Arial CE"/>
        <family val="0"/>
      </rPr>
      <t>OP2 - rovný v.=940mm</t>
    </r>
  </si>
  <si>
    <r>
      <t xml:space="preserve">Oplocení hlavní vstup                                     - díl 5 - ks 4                                 </t>
    </r>
    <r>
      <rPr>
        <b/>
        <sz val="11"/>
        <color indexed="53"/>
        <rFont val="Arial CE"/>
        <family val="0"/>
      </rPr>
      <t>OP1 - rovný v.=1800mm</t>
    </r>
  </si>
  <si>
    <r>
      <t xml:space="preserve">Vratové sloupky      </t>
    </r>
    <r>
      <rPr>
        <sz val="10"/>
        <color indexed="53"/>
        <rFont val="Arial CE"/>
        <family val="0"/>
      </rPr>
      <t>brány</t>
    </r>
    <r>
      <rPr>
        <sz val="10"/>
        <rFont val="Arial CE"/>
        <family val="0"/>
      </rPr>
      <t xml:space="preserve"> - ks 2                                   </t>
    </r>
    <r>
      <rPr>
        <b/>
        <sz val="11"/>
        <color indexed="53"/>
        <rFont val="Arial CE"/>
        <family val="0"/>
      </rPr>
      <t>DOPLNĚNO rev.1</t>
    </r>
  </si>
  <si>
    <r>
      <t xml:space="preserve">Vratové sloupky      </t>
    </r>
    <r>
      <rPr>
        <sz val="10"/>
        <color indexed="53"/>
        <rFont val="Arial CE"/>
        <family val="0"/>
      </rPr>
      <t>brány</t>
    </r>
    <r>
      <rPr>
        <sz val="10"/>
        <rFont val="Arial CE"/>
        <family val="0"/>
      </rPr>
      <t xml:space="preserve"> - ks 2                                   </t>
    </r>
    <r>
      <rPr>
        <b/>
        <sz val="11"/>
        <color indexed="53"/>
        <rFont val="Arial CE"/>
        <family val="0"/>
      </rPr>
      <t>DOPLNĚNO rev.1</t>
    </r>
  </si>
  <si>
    <r>
      <t xml:space="preserve">Vjezdová brána - ks 1                 </t>
    </r>
    <r>
      <rPr>
        <b/>
        <sz val="11"/>
        <color indexed="53"/>
        <rFont val="Arial CE"/>
        <family val="0"/>
      </rPr>
      <t>v OP 1</t>
    </r>
    <r>
      <rPr>
        <sz val="10"/>
        <rFont val="Arial CE"/>
        <family val="0"/>
      </rPr>
      <t xml:space="preserve">                                </t>
    </r>
    <r>
      <rPr>
        <b/>
        <sz val="11"/>
        <color indexed="53"/>
        <rFont val="Arial CE"/>
        <family val="0"/>
      </rPr>
      <t>DOPLNĚNO rev.1</t>
    </r>
  </si>
  <si>
    <r>
      <rPr>
        <b/>
        <sz val="10"/>
        <color indexed="53"/>
        <rFont val="Arial CE"/>
        <family val="0"/>
      </rPr>
      <t>Nové</t>
    </r>
    <r>
      <rPr>
        <sz val="10"/>
        <rFont val="Arial CE"/>
        <family val="0"/>
      </rPr>
      <t xml:space="preserve"> sloupky oplocení do základových patek  </t>
    </r>
    <r>
      <rPr>
        <b/>
        <sz val="10"/>
        <color indexed="53"/>
        <rFont val="Arial CE"/>
        <family val="0"/>
      </rPr>
      <t>- ks 17                pohled OP3.1+3.2+3.3+3.4</t>
    </r>
  </si>
  <si>
    <r>
      <rPr>
        <b/>
        <sz val="10"/>
        <color indexed="53"/>
        <rFont val="Arial CE"/>
        <family val="0"/>
      </rPr>
      <t>Nový</t>
    </r>
    <r>
      <rPr>
        <sz val="10"/>
        <rFont val="Arial CE"/>
        <family val="0"/>
      </rPr>
      <t xml:space="preserve"> sloupek oplocení do schodišťové stěny  </t>
    </r>
    <r>
      <rPr>
        <b/>
        <sz val="10"/>
        <color indexed="53"/>
        <rFont val="Arial CE"/>
        <family val="0"/>
      </rPr>
      <t>- ks 1             pohled OP4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</si>
</sst>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b/>
      <sz val="12"/>
      <name val="Arial CE"/>
      <family val="2"/>
    </font>
    <font>
      <sz val="10"/>
      <name val="Symbol"/>
      <family val="1"/>
    </font>
    <font>
      <b/>
      <sz val="11"/>
      <name val="Arial CE"/>
      <family val="0"/>
    </font>
    <font>
      <sz val="11"/>
      <name val="Arial CE"/>
      <family val="0"/>
    </font>
    <font>
      <sz val="10"/>
      <color indexed="53"/>
      <name val="Arial CE"/>
      <family val="0"/>
    </font>
    <font>
      <b/>
      <sz val="10"/>
      <color indexed="53"/>
      <name val="Arial CE"/>
      <family val="0"/>
    </font>
    <font>
      <b/>
      <sz val="11"/>
      <color indexed="53"/>
      <name val="Arial CE"/>
      <family val="0"/>
    </font>
    <font>
      <b/>
      <sz val="10"/>
      <color theme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2" fontId="26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textRotation="90"/>
    </xf>
    <xf numFmtId="49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4" fillId="0" borderId="18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2" fontId="21" fillId="0" borderId="25" xfId="0" applyNumberFormat="1" applyFont="1" applyBorder="1" applyAlignment="1">
      <alignment horizontal="center" vertical="center"/>
    </xf>
    <xf numFmtId="2" fontId="21" fillId="0" borderId="26" xfId="0" applyNumberFormat="1" applyFont="1" applyBorder="1" applyAlignment="1">
      <alignment horizontal="center" vertical="center"/>
    </xf>
    <xf numFmtId="2" fontId="21" fillId="0" borderId="27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2" fontId="21" fillId="0" borderId="30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textRotation="90" wrapText="1"/>
    </xf>
    <xf numFmtId="0" fontId="31" fillId="0" borderId="21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130" zoomScaleSheetLayoutView="130" zoomScalePageLayoutView="0" workbookViewId="0" topLeftCell="A1">
      <selection activeCell="A84" sqref="A84:K84"/>
    </sheetView>
  </sheetViews>
  <sheetFormatPr defaultColWidth="9.00390625" defaultRowHeight="12.75"/>
  <cols>
    <col min="1" max="2" width="4.75390625" style="32" customWidth="1"/>
    <col min="3" max="3" width="6.75390625" style="33" customWidth="1"/>
    <col min="4" max="4" width="6.75390625" style="34" customWidth="1"/>
    <col min="5" max="5" width="4.25390625" style="29" customWidth="1"/>
    <col min="6" max="6" width="3.00390625" style="29" customWidth="1"/>
    <col min="7" max="7" width="10.75390625" style="31" customWidth="1"/>
    <col min="8" max="8" width="9.75390625" style="31" customWidth="1"/>
    <col min="9" max="9" width="9.75390625" style="35" customWidth="1"/>
    <col min="10" max="10" width="9.75390625" style="31" customWidth="1"/>
    <col min="11" max="11" width="10.75390625" style="31" customWidth="1"/>
    <col min="12" max="12" width="12.75390625" style="30" customWidth="1"/>
    <col min="13" max="16384" width="9.125" style="31" customWidth="1"/>
  </cols>
  <sheetData>
    <row r="1" spans="1:12" ht="19.5" customHeight="1">
      <c r="A1" s="66" t="s">
        <v>0</v>
      </c>
      <c r="B1" s="67"/>
      <c r="C1" s="70" t="s">
        <v>1</v>
      </c>
      <c r="D1" s="72" t="s">
        <v>2</v>
      </c>
      <c r="E1" s="72" t="s">
        <v>3</v>
      </c>
      <c r="F1" s="72"/>
      <c r="G1" s="72"/>
      <c r="H1" s="74" t="s">
        <v>4</v>
      </c>
      <c r="I1" s="74"/>
      <c r="J1" s="74" t="s">
        <v>5</v>
      </c>
      <c r="K1" s="74"/>
      <c r="L1" s="75"/>
    </row>
    <row r="2" spans="1:12" ht="19.5" customHeight="1" thickBot="1">
      <c r="A2" s="68"/>
      <c r="B2" s="69"/>
      <c r="C2" s="71"/>
      <c r="D2" s="73"/>
      <c r="E2" s="73"/>
      <c r="F2" s="73"/>
      <c r="G2" s="73"/>
      <c r="H2" s="1" t="s">
        <v>6</v>
      </c>
      <c r="I2" s="2" t="s">
        <v>7</v>
      </c>
      <c r="J2" s="1" t="s">
        <v>10</v>
      </c>
      <c r="K2" s="1" t="s">
        <v>33</v>
      </c>
      <c r="L2" s="40" t="s">
        <v>8</v>
      </c>
    </row>
    <row r="3" spans="1:12" ht="16.5" customHeight="1">
      <c r="A3" s="61" t="s">
        <v>90</v>
      </c>
      <c r="B3" s="62"/>
      <c r="C3" s="9" t="s">
        <v>14</v>
      </c>
      <c r="D3" s="13">
        <v>10</v>
      </c>
      <c r="E3" s="16" t="s">
        <v>23</v>
      </c>
      <c r="F3" s="4" t="s">
        <v>24</v>
      </c>
      <c r="G3" s="17" t="s">
        <v>40</v>
      </c>
      <c r="H3" s="14">
        <v>930</v>
      </c>
      <c r="I3" s="5">
        <f>D3*H3/1000</f>
        <v>9.3</v>
      </c>
      <c r="J3" s="5">
        <v>2.59</v>
      </c>
      <c r="K3" s="5">
        <f>I3*J3</f>
        <v>24.087</v>
      </c>
      <c r="L3" s="65"/>
    </row>
    <row r="4" spans="1:12" ht="16.5" customHeight="1">
      <c r="A4" s="63"/>
      <c r="B4" s="64"/>
      <c r="C4" s="7" t="s">
        <v>15</v>
      </c>
      <c r="D4" s="15">
        <v>1</v>
      </c>
      <c r="E4" s="16"/>
      <c r="F4" s="20" t="s">
        <v>11</v>
      </c>
      <c r="G4" s="17" t="s">
        <v>41</v>
      </c>
      <c r="H4" s="18">
        <v>1800</v>
      </c>
      <c r="I4" s="19">
        <f>D4*H4/1000</f>
        <v>1.8</v>
      </c>
      <c r="J4" s="19">
        <v>11.775</v>
      </c>
      <c r="K4" s="19">
        <f>I4*J4</f>
        <v>21.195</v>
      </c>
      <c r="L4" s="57"/>
    </row>
    <row r="5" spans="1:12" ht="16.5" customHeight="1">
      <c r="A5" s="63"/>
      <c r="B5" s="64"/>
      <c r="C5" s="7" t="s">
        <v>20</v>
      </c>
      <c r="D5" s="15">
        <v>4</v>
      </c>
      <c r="E5" s="16"/>
      <c r="F5" s="4" t="s">
        <v>24</v>
      </c>
      <c r="G5" s="17">
        <v>25</v>
      </c>
      <c r="H5" s="18">
        <v>300</v>
      </c>
      <c r="I5" s="19">
        <f>D5*H5/1000</f>
        <v>1.2</v>
      </c>
      <c r="J5" s="19">
        <v>3.853</v>
      </c>
      <c r="K5" s="19">
        <f>I5*J5</f>
        <v>4.6236</v>
      </c>
      <c r="L5" s="57"/>
    </row>
    <row r="6" spans="1:12" ht="16.5" customHeight="1">
      <c r="A6" s="63"/>
      <c r="B6" s="64"/>
      <c r="C6" s="7" t="s">
        <v>21</v>
      </c>
      <c r="D6" s="15">
        <v>10</v>
      </c>
      <c r="E6" s="16"/>
      <c r="F6" s="20" t="s">
        <v>11</v>
      </c>
      <c r="G6" s="17" t="s">
        <v>38</v>
      </c>
      <c r="H6" s="18">
        <v>38</v>
      </c>
      <c r="I6" s="19">
        <f>D6*H6/1000</f>
        <v>0.38</v>
      </c>
      <c r="J6" s="19">
        <v>0.628</v>
      </c>
      <c r="K6" s="19">
        <f>I6*J6</f>
        <v>0.23864</v>
      </c>
      <c r="L6" s="57"/>
    </row>
    <row r="7" spans="1:12" ht="16.5" customHeight="1">
      <c r="A7" s="63"/>
      <c r="B7" s="64"/>
      <c r="C7" s="7" t="s">
        <v>39</v>
      </c>
      <c r="D7" s="15">
        <v>1</v>
      </c>
      <c r="E7" s="16"/>
      <c r="F7" s="4" t="s">
        <v>24</v>
      </c>
      <c r="G7" s="17">
        <v>12</v>
      </c>
      <c r="H7" s="18">
        <v>1800</v>
      </c>
      <c r="I7" s="19">
        <f>D7*H7/1000</f>
        <v>1.8</v>
      </c>
      <c r="J7" s="19">
        <v>0.888</v>
      </c>
      <c r="K7" s="19">
        <f>I7*J7</f>
        <v>1.5984</v>
      </c>
      <c r="L7" s="57"/>
    </row>
    <row r="8" spans="1:12" ht="16.5" customHeight="1">
      <c r="A8" s="63"/>
      <c r="B8" s="64"/>
      <c r="C8" s="7"/>
      <c r="D8" s="8"/>
      <c r="E8" s="11"/>
      <c r="F8" s="10"/>
      <c r="G8" s="12"/>
      <c r="H8" s="48" t="s">
        <v>12</v>
      </c>
      <c r="I8" s="48"/>
      <c r="J8" s="48"/>
      <c r="K8" s="19">
        <f>SUM(K3:K7)</f>
        <v>51.74263999999999</v>
      </c>
      <c r="L8" s="57"/>
    </row>
    <row r="9" spans="1:12" ht="16.5" customHeight="1">
      <c r="A9" s="63"/>
      <c r="B9" s="64"/>
      <c r="C9" s="7"/>
      <c r="D9" s="8"/>
      <c r="E9" s="11"/>
      <c r="F9" s="10"/>
      <c r="G9" s="12"/>
      <c r="H9" s="48" t="s">
        <v>13</v>
      </c>
      <c r="I9" s="48"/>
      <c r="J9" s="48"/>
      <c r="K9" s="19">
        <f>K8*0.13</f>
        <v>6.726543199999998</v>
      </c>
      <c r="L9" s="58"/>
    </row>
    <row r="10" spans="1:12" ht="19.5" customHeight="1">
      <c r="A10" s="63"/>
      <c r="B10" s="64"/>
      <c r="C10" s="7"/>
      <c r="D10" s="8"/>
      <c r="E10" s="11"/>
      <c r="F10" s="10"/>
      <c r="G10" s="12"/>
      <c r="H10" s="49" t="s">
        <v>5</v>
      </c>
      <c r="I10" s="49"/>
      <c r="J10" s="49"/>
      <c r="K10" s="36">
        <f>SUM(K8:K9)</f>
        <v>58.46918319999999</v>
      </c>
      <c r="L10" s="37">
        <f>K10*10</f>
        <v>584.6918319999999</v>
      </c>
    </row>
    <row r="11" spans="1:12" ht="16.5" customHeight="1">
      <c r="A11" s="61" t="s">
        <v>89</v>
      </c>
      <c r="B11" s="62"/>
      <c r="C11" s="7" t="s">
        <v>16</v>
      </c>
      <c r="D11" s="13">
        <v>10</v>
      </c>
      <c r="E11" s="16" t="s">
        <v>23</v>
      </c>
      <c r="F11" s="4" t="s">
        <v>24</v>
      </c>
      <c r="G11" s="17" t="s">
        <v>40</v>
      </c>
      <c r="H11" s="14">
        <v>930</v>
      </c>
      <c r="I11" s="5">
        <f>D11*H11/1000</f>
        <v>9.3</v>
      </c>
      <c r="J11" s="5">
        <v>2.59</v>
      </c>
      <c r="K11" s="5">
        <f>I11*J11</f>
        <v>24.087</v>
      </c>
      <c r="L11" s="56"/>
    </row>
    <row r="12" spans="1:12" ht="16.5" customHeight="1">
      <c r="A12" s="63"/>
      <c r="B12" s="64"/>
      <c r="C12" s="7" t="s">
        <v>17</v>
      </c>
      <c r="D12" s="15">
        <v>1</v>
      </c>
      <c r="E12" s="16"/>
      <c r="F12" s="20" t="s">
        <v>11</v>
      </c>
      <c r="G12" s="17" t="s">
        <v>41</v>
      </c>
      <c r="H12" s="18">
        <v>1813</v>
      </c>
      <c r="I12" s="19">
        <f>D12*H12/1000</f>
        <v>1.813</v>
      </c>
      <c r="J12" s="19">
        <v>11.775</v>
      </c>
      <c r="K12" s="19">
        <f>I12*J12</f>
        <v>21.348075</v>
      </c>
      <c r="L12" s="57"/>
    </row>
    <row r="13" spans="1:12" ht="16.5" customHeight="1">
      <c r="A13" s="63"/>
      <c r="B13" s="64"/>
      <c r="C13" s="7" t="s">
        <v>22</v>
      </c>
      <c r="D13" s="15">
        <v>4</v>
      </c>
      <c r="E13" s="16"/>
      <c r="F13" s="4" t="s">
        <v>24</v>
      </c>
      <c r="G13" s="17">
        <v>25</v>
      </c>
      <c r="H13" s="18">
        <v>300</v>
      </c>
      <c r="I13" s="19">
        <f>D13*H13/1000</f>
        <v>1.2</v>
      </c>
      <c r="J13" s="19">
        <v>3.853</v>
      </c>
      <c r="K13" s="19">
        <f>I13*J13</f>
        <v>4.6236</v>
      </c>
      <c r="L13" s="57"/>
    </row>
    <row r="14" spans="1:12" ht="16.5" customHeight="1">
      <c r="A14" s="63"/>
      <c r="B14" s="64"/>
      <c r="C14" s="7" t="s">
        <v>25</v>
      </c>
      <c r="D14" s="15">
        <v>10</v>
      </c>
      <c r="E14" s="16"/>
      <c r="F14" s="20" t="s">
        <v>11</v>
      </c>
      <c r="G14" s="17" t="s">
        <v>38</v>
      </c>
      <c r="H14" s="18">
        <v>38</v>
      </c>
      <c r="I14" s="19">
        <f>D14*H14/1000</f>
        <v>0.38</v>
      </c>
      <c r="J14" s="19">
        <v>0.628</v>
      </c>
      <c r="K14" s="19">
        <f>I14*J14</f>
        <v>0.23864</v>
      </c>
      <c r="L14" s="57"/>
    </row>
    <row r="15" spans="1:12" ht="16.5" customHeight="1">
      <c r="A15" s="63"/>
      <c r="B15" s="64"/>
      <c r="C15" s="7" t="s">
        <v>42</v>
      </c>
      <c r="D15" s="15">
        <v>1</v>
      </c>
      <c r="E15" s="16"/>
      <c r="F15" s="4" t="s">
        <v>24</v>
      </c>
      <c r="G15" s="17">
        <v>12</v>
      </c>
      <c r="H15" s="18">
        <v>1800</v>
      </c>
      <c r="I15" s="19">
        <f>D15*H15/1000</f>
        <v>1.8</v>
      </c>
      <c r="J15" s="19">
        <v>0.888</v>
      </c>
      <c r="K15" s="19">
        <f>I15*J15</f>
        <v>1.5984</v>
      </c>
      <c r="L15" s="57"/>
    </row>
    <row r="16" spans="1:12" ht="16.5" customHeight="1">
      <c r="A16" s="63"/>
      <c r="B16" s="64"/>
      <c r="C16" s="7"/>
      <c r="D16" s="8"/>
      <c r="E16" s="11"/>
      <c r="F16" s="10"/>
      <c r="G16" s="12"/>
      <c r="H16" s="48" t="s">
        <v>12</v>
      </c>
      <c r="I16" s="48"/>
      <c r="J16" s="48"/>
      <c r="K16" s="19">
        <f>SUM(K11:K15)</f>
        <v>51.89571499999999</v>
      </c>
      <c r="L16" s="57"/>
    </row>
    <row r="17" spans="1:12" ht="16.5" customHeight="1">
      <c r="A17" s="63"/>
      <c r="B17" s="64"/>
      <c r="C17" s="7"/>
      <c r="D17" s="8"/>
      <c r="E17" s="11"/>
      <c r="F17" s="10"/>
      <c r="G17" s="12"/>
      <c r="H17" s="48" t="s">
        <v>13</v>
      </c>
      <c r="I17" s="48"/>
      <c r="J17" s="48"/>
      <c r="K17" s="19">
        <f>K16*0.13</f>
        <v>6.746442949999999</v>
      </c>
      <c r="L17" s="58"/>
    </row>
    <row r="18" spans="1:12" ht="16.5" customHeight="1">
      <c r="A18" s="63"/>
      <c r="B18" s="64"/>
      <c r="C18" s="7"/>
      <c r="D18" s="8"/>
      <c r="E18" s="11"/>
      <c r="F18" s="10"/>
      <c r="G18" s="12"/>
      <c r="H18" s="49" t="s">
        <v>5</v>
      </c>
      <c r="I18" s="49"/>
      <c r="J18" s="49"/>
      <c r="K18" s="6">
        <f>SUM(K16:K17)</f>
        <v>58.642157949999984</v>
      </c>
      <c r="L18" s="37">
        <f>K18*10</f>
        <v>586.4215794999998</v>
      </c>
    </row>
    <row r="19" spans="1:12" ht="16.5" customHeight="1">
      <c r="A19" s="61" t="s">
        <v>88</v>
      </c>
      <c r="B19" s="62"/>
      <c r="C19" s="7" t="s">
        <v>18</v>
      </c>
      <c r="D19" s="13">
        <v>10</v>
      </c>
      <c r="E19" s="16" t="s">
        <v>23</v>
      </c>
      <c r="F19" s="4" t="s">
        <v>24</v>
      </c>
      <c r="G19" s="17" t="s">
        <v>40</v>
      </c>
      <c r="H19" s="14">
        <v>1390</v>
      </c>
      <c r="I19" s="5">
        <f>D19*H19/1000</f>
        <v>13.9</v>
      </c>
      <c r="J19" s="5">
        <v>2.59</v>
      </c>
      <c r="K19" s="5">
        <f>I19*J19</f>
        <v>36.001</v>
      </c>
      <c r="L19" s="56"/>
    </row>
    <row r="20" spans="1:12" ht="16.5" customHeight="1">
      <c r="A20" s="63"/>
      <c r="B20" s="64"/>
      <c r="C20" s="7" t="s">
        <v>19</v>
      </c>
      <c r="D20" s="15">
        <v>1</v>
      </c>
      <c r="E20" s="16"/>
      <c r="F20" s="20" t="s">
        <v>11</v>
      </c>
      <c r="G20" s="17" t="s">
        <v>41</v>
      </c>
      <c r="H20" s="18">
        <v>1800</v>
      </c>
      <c r="I20" s="19">
        <f>D20*H20/1000</f>
        <v>1.8</v>
      </c>
      <c r="J20" s="19">
        <v>11.775</v>
      </c>
      <c r="K20" s="19">
        <f>I20*J20</f>
        <v>21.195</v>
      </c>
      <c r="L20" s="57"/>
    </row>
    <row r="21" spans="1:12" ht="16.5" customHeight="1">
      <c r="A21" s="63"/>
      <c r="B21" s="64"/>
      <c r="C21" s="7" t="s">
        <v>43</v>
      </c>
      <c r="D21" s="15">
        <v>4</v>
      </c>
      <c r="E21" s="16"/>
      <c r="F21" s="4" t="s">
        <v>24</v>
      </c>
      <c r="G21" s="17">
        <v>25</v>
      </c>
      <c r="H21" s="18">
        <v>300</v>
      </c>
      <c r="I21" s="19">
        <f>D21*H21/1000</f>
        <v>1.2</v>
      </c>
      <c r="J21" s="19">
        <v>3.853</v>
      </c>
      <c r="K21" s="19">
        <f>I21*J21</f>
        <v>4.6236</v>
      </c>
      <c r="L21" s="57"/>
    </row>
    <row r="22" spans="1:12" ht="16.5" customHeight="1">
      <c r="A22" s="63"/>
      <c r="B22" s="64"/>
      <c r="C22" s="7" t="s">
        <v>44</v>
      </c>
      <c r="D22" s="15">
        <v>10</v>
      </c>
      <c r="E22" s="16"/>
      <c r="F22" s="20" t="s">
        <v>11</v>
      </c>
      <c r="G22" s="17" t="s">
        <v>38</v>
      </c>
      <c r="H22" s="18">
        <v>38</v>
      </c>
      <c r="I22" s="19">
        <f>D22*H22/1000</f>
        <v>0.38</v>
      </c>
      <c r="J22" s="19">
        <v>0.628</v>
      </c>
      <c r="K22" s="19">
        <f>I22*J22</f>
        <v>0.23864</v>
      </c>
      <c r="L22" s="57"/>
    </row>
    <row r="23" spans="1:12" ht="16.5" customHeight="1">
      <c r="A23" s="63"/>
      <c r="B23" s="64"/>
      <c r="C23" s="7" t="s">
        <v>45</v>
      </c>
      <c r="D23" s="15">
        <v>1</v>
      </c>
      <c r="E23" s="16"/>
      <c r="F23" s="4" t="s">
        <v>24</v>
      </c>
      <c r="G23" s="17">
        <v>12</v>
      </c>
      <c r="H23" s="18">
        <v>1800</v>
      </c>
      <c r="I23" s="19">
        <f>D23*H23/1000</f>
        <v>1.8</v>
      </c>
      <c r="J23" s="19">
        <v>0.888</v>
      </c>
      <c r="K23" s="19">
        <f>I23*J23</f>
        <v>1.5984</v>
      </c>
      <c r="L23" s="57"/>
    </row>
    <row r="24" spans="1:12" ht="16.5" customHeight="1">
      <c r="A24" s="63"/>
      <c r="B24" s="64"/>
      <c r="C24" s="7"/>
      <c r="D24" s="15"/>
      <c r="E24" s="16"/>
      <c r="F24" s="20"/>
      <c r="G24" s="17"/>
      <c r="H24" s="18"/>
      <c r="I24" s="19"/>
      <c r="J24" s="19"/>
      <c r="K24" s="19"/>
      <c r="L24" s="57"/>
    </row>
    <row r="25" spans="1:12" ht="16.5" customHeight="1">
      <c r="A25" s="63"/>
      <c r="B25" s="64"/>
      <c r="C25" s="7"/>
      <c r="D25" s="15"/>
      <c r="E25" s="16"/>
      <c r="F25" s="20"/>
      <c r="G25" s="17"/>
      <c r="H25" s="48" t="s">
        <v>12</v>
      </c>
      <c r="I25" s="48"/>
      <c r="J25" s="48"/>
      <c r="K25" s="19">
        <f>SUM(K19:K24)</f>
        <v>63.65663999999999</v>
      </c>
      <c r="L25" s="57"/>
    </row>
    <row r="26" spans="1:12" ht="16.5" customHeight="1">
      <c r="A26" s="63"/>
      <c r="B26" s="64"/>
      <c r="C26" s="7"/>
      <c r="D26" s="8"/>
      <c r="E26" s="11"/>
      <c r="F26" s="10"/>
      <c r="G26" s="12"/>
      <c r="H26" s="48" t="s">
        <v>13</v>
      </c>
      <c r="I26" s="48"/>
      <c r="J26" s="48"/>
      <c r="K26" s="19">
        <f>K25*0.13</f>
        <v>8.2753632</v>
      </c>
      <c r="L26" s="58"/>
    </row>
    <row r="27" spans="1:12" ht="16.5" customHeight="1">
      <c r="A27" s="63"/>
      <c r="B27" s="64"/>
      <c r="C27" s="7"/>
      <c r="D27" s="8"/>
      <c r="E27" s="11"/>
      <c r="F27" s="10"/>
      <c r="G27" s="12"/>
      <c r="H27" s="49" t="s">
        <v>5</v>
      </c>
      <c r="I27" s="49"/>
      <c r="J27" s="49"/>
      <c r="K27" s="6">
        <f>SUM(K25:K26)</f>
        <v>71.93200319999998</v>
      </c>
      <c r="L27" s="37">
        <f>K27*14</f>
        <v>1007.0480447999997</v>
      </c>
    </row>
    <row r="28" spans="1:12" ht="16.5" customHeight="1">
      <c r="A28" s="61" t="s">
        <v>87</v>
      </c>
      <c r="B28" s="62"/>
      <c r="C28" s="22" t="s">
        <v>46</v>
      </c>
      <c r="D28" s="13">
        <v>10</v>
      </c>
      <c r="E28" s="16" t="s">
        <v>23</v>
      </c>
      <c r="F28" s="4" t="s">
        <v>24</v>
      </c>
      <c r="G28" s="17" t="s">
        <v>40</v>
      </c>
      <c r="H28" s="14">
        <v>1390</v>
      </c>
      <c r="I28" s="5">
        <f>D28*H28/1000</f>
        <v>13.9</v>
      </c>
      <c r="J28" s="5">
        <v>2.59</v>
      </c>
      <c r="K28" s="5">
        <f>I28*J28</f>
        <v>36.001</v>
      </c>
      <c r="L28" s="56"/>
    </row>
    <row r="29" spans="1:12" ht="16.5" customHeight="1">
      <c r="A29" s="63"/>
      <c r="B29" s="64"/>
      <c r="C29" s="22" t="s">
        <v>47</v>
      </c>
      <c r="D29" s="15">
        <v>1</v>
      </c>
      <c r="E29" s="16"/>
      <c r="F29" s="20" t="s">
        <v>11</v>
      </c>
      <c r="G29" s="17" t="s">
        <v>41</v>
      </c>
      <c r="H29" s="18">
        <v>1832</v>
      </c>
      <c r="I29" s="19">
        <f>D29*H29/1000</f>
        <v>1.832</v>
      </c>
      <c r="J29" s="19">
        <v>11.775</v>
      </c>
      <c r="K29" s="19">
        <f>I29*J29</f>
        <v>21.571800000000003</v>
      </c>
      <c r="L29" s="57"/>
    </row>
    <row r="30" spans="1:12" ht="16.5" customHeight="1">
      <c r="A30" s="63"/>
      <c r="B30" s="64"/>
      <c r="C30" s="22" t="s">
        <v>48</v>
      </c>
      <c r="D30" s="15">
        <v>4</v>
      </c>
      <c r="E30" s="16"/>
      <c r="F30" s="4" t="s">
        <v>24</v>
      </c>
      <c r="G30" s="17">
        <v>25</v>
      </c>
      <c r="H30" s="18">
        <v>300</v>
      </c>
      <c r="I30" s="19">
        <f>D30*H30/1000</f>
        <v>1.2</v>
      </c>
      <c r="J30" s="19">
        <v>3.853</v>
      </c>
      <c r="K30" s="19">
        <f>I30*J30</f>
        <v>4.6236</v>
      </c>
      <c r="L30" s="57"/>
    </row>
    <row r="31" spans="1:12" ht="16.5" customHeight="1">
      <c r="A31" s="63"/>
      <c r="B31" s="64"/>
      <c r="C31" s="22" t="s">
        <v>49</v>
      </c>
      <c r="D31" s="15">
        <v>10</v>
      </c>
      <c r="E31" s="16"/>
      <c r="F31" s="20" t="s">
        <v>11</v>
      </c>
      <c r="G31" s="17" t="s">
        <v>38</v>
      </c>
      <c r="H31" s="18">
        <v>38</v>
      </c>
      <c r="I31" s="19">
        <f>D31*H31/1000</f>
        <v>0.38</v>
      </c>
      <c r="J31" s="19">
        <v>0.628</v>
      </c>
      <c r="K31" s="19">
        <f>I31*J31</f>
        <v>0.23864</v>
      </c>
      <c r="L31" s="57"/>
    </row>
    <row r="32" spans="1:12" ht="16.5" customHeight="1">
      <c r="A32" s="63"/>
      <c r="B32" s="64"/>
      <c r="C32" s="22" t="s">
        <v>50</v>
      </c>
      <c r="D32" s="15">
        <v>1</v>
      </c>
      <c r="E32" s="16"/>
      <c r="F32" s="4" t="s">
        <v>24</v>
      </c>
      <c r="G32" s="17">
        <v>12</v>
      </c>
      <c r="H32" s="18">
        <v>1830</v>
      </c>
      <c r="I32" s="19">
        <f>D32*H32/1000</f>
        <v>1.83</v>
      </c>
      <c r="J32" s="19">
        <v>0.888</v>
      </c>
      <c r="K32" s="19">
        <f>I32*J32</f>
        <v>1.62504</v>
      </c>
      <c r="L32" s="57"/>
    </row>
    <row r="33" spans="1:12" ht="16.5" customHeight="1">
      <c r="A33" s="63"/>
      <c r="B33" s="64"/>
      <c r="C33" s="7"/>
      <c r="D33" s="8"/>
      <c r="E33" s="11"/>
      <c r="F33" s="10"/>
      <c r="G33" s="12"/>
      <c r="H33" s="48" t="s">
        <v>12</v>
      </c>
      <c r="I33" s="48"/>
      <c r="J33" s="48"/>
      <c r="K33" s="19">
        <f>SUM(K28:K32)</f>
        <v>64.06008</v>
      </c>
      <c r="L33" s="57"/>
    </row>
    <row r="34" spans="1:12" ht="16.5" customHeight="1">
      <c r="A34" s="63"/>
      <c r="B34" s="64"/>
      <c r="C34" s="7"/>
      <c r="D34" s="8"/>
      <c r="E34" s="11"/>
      <c r="F34" s="10"/>
      <c r="G34" s="12"/>
      <c r="H34" s="48" t="s">
        <v>13</v>
      </c>
      <c r="I34" s="48"/>
      <c r="J34" s="48"/>
      <c r="K34" s="19">
        <f>K33*0.13</f>
        <v>8.3278104</v>
      </c>
      <c r="L34" s="58"/>
    </row>
    <row r="35" spans="1:12" ht="19.5" customHeight="1">
      <c r="A35" s="63"/>
      <c r="B35" s="64"/>
      <c r="C35" s="7"/>
      <c r="D35" s="8"/>
      <c r="E35" s="11"/>
      <c r="F35" s="10"/>
      <c r="G35" s="12"/>
      <c r="H35" s="49" t="s">
        <v>5</v>
      </c>
      <c r="I35" s="49"/>
      <c r="J35" s="49"/>
      <c r="K35" s="36">
        <f>SUM(K33:K34)</f>
        <v>72.3878904</v>
      </c>
      <c r="L35" s="37">
        <f>K35*6</f>
        <v>434.3273424</v>
      </c>
    </row>
    <row r="36" spans="1:12" ht="16.5" customHeight="1">
      <c r="A36" s="61" t="s">
        <v>91</v>
      </c>
      <c r="B36" s="62"/>
      <c r="C36" s="23" t="s">
        <v>26</v>
      </c>
      <c r="D36" s="13">
        <v>10</v>
      </c>
      <c r="E36" s="16" t="s">
        <v>23</v>
      </c>
      <c r="F36" s="4" t="s">
        <v>24</v>
      </c>
      <c r="G36" s="17" t="s">
        <v>40</v>
      </c>
      <c r="H36" s="14">
        <v>1890</v>
      </c>
      <c r="I36" s="5">
        <f>D36*H36/1000</f>
        <v>18.9</v>
      </c>
      <c r="J36" s="5">
        <v>2.59</v>
      </c>
      <c r="K36" s="5">
        <f>I36*J36</f>
        <v>48.95099999999999</v>
      </c>
      <c r="L36" s="56"/>
    </row>
    <row r="37" spans="1:12" ht="16.5" customHeight="1">
      <c r="A37" s="63"/>
      <c r="B37" s="64"/>
      <c r="C37" s="23" t="s">
        <v>27</v>
      </c>
      <c r="D37" s="15">
        <v>1</v>
      </c>
      <c r="E37" s="16"/>
      <c r="F37" s="20" t="s">
        <v>11</v>
      </c>
      <c r="G37" s="17" t="s">
        <v>41</v>
      </c>
      <c r="H37" s="18">
        <v>1800</v>
      </c>
      <c r="I37" s="19">
        <f>D37*H37/1000</f>
        <v>1.8</v>
      </c>
      <c r="J37" s="19">
        <v>11.775</v>
      </c>
      <c r="K37" s="19">
        <f>I37*J37</f>
        <v>21.195</v>
      </c>
      <c r="L37" s="57"/>
    </row>
    <row r="38" spans="1:12" ht="16.5" customHeight="1">
      <c r="A38" s="63"/>
      <c r="B38" s="64"/>
      <c r="C38" s="23" t="s">
        <v>28</v>
      </c>
      <c r="D38" s="15">
        <v>4</v>
      </c>
      <c r="E38" s="16"/>
      <c r="F38" s="4" t="s">
        <v>24</v>
      </c>
      <c r="G38" s="17">
        <v>25</v>
      </c>
      <c r="H38" s="18">
        <v>300</v>
      </c>
      <c r="I38" s="19">
        <f>D38*H38/1000</f>
        <v>1.2</v>
      </c>
      <c r="J38" s="19">
        <v>3.853</v>
      </c>
      <c r="K38" s="19">
        <f>I38*J38</f>
        <v>4.6236</v>
      </c>
      <c r="L38" s="57"/>
    </row>
    <row r="39" spans="1:12" ht="16.5" customHeight="1">
      <c r="A39" s="63"/>
      <c r="B39" s="64"/>
      <c r="C39" s="23" t="s">
        <v>34</v>
      </c>
      <c r="D39" s="15">
        <v>10</v>
      </c>
      <c r="E39" s="16"/>
      <c r="F39" s="20" t="s">
        <v>11</v>
      </c>
      <c r="G39" s="17" t="s">
        <v>38</v>
      </c>
      <c r="H39" s="18">
        <v>38</v>
      </c>
      <c r="I39" s="19">
        <f>D39*H39/1000</f>
        <v>0.38</v>
      </c>
      <c r="J39" s="19">
        <v>0.628</v>
      </c>
      <c r="K39" s="19">
        <f>I39*J39</f>
        <v>0.23864</v>
      </c>
      <c r="L39" s="57"/>
    </row>
    <row r="40" spans="1:12" ht="16.5" customHeight="1">
      <c r="A40" s="63"/>
      <c r="B40" s="64"/>
      <c r="C40" s="23" t="s">
        <v>51</v>
      </c>
      <c r="D40" s="15">
        <v>1</v>
      </c>
      <c r="E40" s="16"/>
      <c r="F40" s="4" t="s">
        <v>24</v>
      </c>
      <c r="G40" s="17">
        <v>12</v>
      </c>
      <c r="H40" s="18">
        <v>1800</v>
      </c>
      <c r="I40" s="19">
        <f>D40*H40/1000</f>
        <v>1.8</v>
      </c>
      <c r="J40" s="19">
        <v>0.888</v>
      </c>
      <c r="K40" s="19">
        <f>I40*J40</f>
        <v>1.5984</v>
      </c>
      <c r="L40" s="57"/>
    </row>
    <row r="41" spans="1:12" ht="16.5" customHeight="1">
      <c r="A41" s="63"/>
      <c r="B41" s="64"/>
      <c r="C41" s="23"/>
      <c r="D41" s="28"/>
      <c r="E41" s="27"/>
      <c r="F41" s="24"/>
      <c r="G41" s="26"/>
      <c r="H41" s="28"/>
      <c r="I41" s="25"/>
      <c r="J41" s="25"/>
      <c r="K41" s="25"/>
      <c r="L41" s="57"/>
    </row>
    <row r="42" spans="1:12" ht="16.5" customHeight="1">
      <c r="A42" s="63"/>
      <c r="B42" s="64"/>
      <c r="C42" s="7"/>
      <c r="D42" s="8"/>
      <c r="E42" s="11"/>
      <c r="F42" s="10"/>
      <c r="G42" s="12"/>
      <c r="H42" s="48" t="s">
        <v>12</v>
      </c>
      <c r="I42" s="48"/>
      <c r="J42" s="48"/>
      <c r="K42" s="19">
        <f>SUM(K36:K40)</f>
        <v>76.60663999999998</v>
      </c>
      <c r="L42" s="57"/>
    </row>
    <row r="43" spans="1:12" ht="16.5" customHeight="1">
      <c r="A43" s="63"/>
      <c r="B43" s="64"/>
      <c r="C43" s="7"/>
      <c r="D43" s="8"/>
      <c r="E43" s="11"/>
      <c r="F43" s="10"/>
      <c r="G43" s="12"/>
      <c r="H43" s="48" t="s">
        <v>13</v>
      </c>
      <c r="I43" s="48"/>
      <c r="J43" s="48"/>
      <c r="K43" s="19">
        <f>K42*0.13</f>
        <v>9.958863199999998</v>
      </c>
      <c r="L43" s="58"/>
    </row>
    <row r="44" spans="1:12" ht="16.5" customHeight="1">
      <c r="A44" s="63"/>
      <c r="B44" s="64"/>
      <c r="C44" s="7"/>
      <c r="D44" s="8"/>
      <c r="E44" s="11"/>
      <c r="F44" s="10"/>
      <c r="G44" s="12"/>
      <c r="H44" s="49" t="s">
        <v>5</v>
      </c>
      <c r="I44" s="49"/>
      <c r="J44" s="49"/>
      <c r="K44" s="6">
        <f>SUM(K42:K43)</f>
        <v>86.56550319999998</v>
      </c>
      <c r="L44" s="37">
        <f>K44*4</f>
        <v>346.2620127999999</v>
      </c>
    </row>
    <row r="45" spans="1:12" ht="16.5" customHeight="1">
      <c r="A45" s="50" t="s">
        <v>92</v>
      </c>
      <c r="B45" s="51"/>
      <c r="C45" s="7" t="s">
        <v>64</v>
      </c>
      <c r="D45" s="21">
        <v>1</v>
      </c>
      <c r="E45" s="16" t="s">
        <v>23</v>
      </c>
      <c r="F45" s="4" t="s">
        <v>24</v>
      </c>
      <c r="G45" s="17" t="s">
        <v>67</v>
      </c>
      <c r="H45" s="14">
        <v>2200</v>
      </c>
      <c r="I45" s="5">
        <f>D45*H45/1000</f>
        <v>2.2</v>
      </c>
      <c r="J45" s="5">
        <v>6.51</v>
      </c>
      <c r="K45" s="5">
        <f>I45*J45</f>
        <v>14.322000000000001</v>
      </c>
      <c r="L45" s="56"/>
    </row>
    <row r="46" spans="1:12" ht="16.5" customHeight="1">
      <c r="A46" s="52"/>
      <c r="B46" s="53"/>
      <c r="C46" s="7" t="s">
        <v>65</v>
      </c>
      <c r="D46" s="21">
        <v>1</v>
      </c>
      <c r="E46" s="16"/>
      <c r="F46" s="20" t="s">
        <v>11</v>
      </c>
      <c r="G46" s="17" t="s">
        <v>66</v>
      </c>
      <c r="H46" s="18">
        <v>70</v>
      </c>
      <c r="I46" s="19">
        <f>D46*H46/1000</f>
        <v>0.07</v>
      </c>
      <c r="J46" s="19">
        <v>1.099</v>
      </c>
      <c r="K46" s="19">
        <f>I46*J46</f>
        <v>0.07693000000000001</v>
      </c>
      <c r="L46" s="57"/>
    </row>
    <row r="47" spans="1:12" ht="16.5" customHeight="1">
      <c r="A47" s="52"/>
      <c r="B47" s="53"/>
      <c r="C47" s="7"/>
      <c r="D47" s="8"/>
      <c r="E47" s="11"/>
      <c r="F47" s="10"/>
      <c r="G47" s="12"/>
      <c r="H47" s="3"/>
      <c r="I47" s="3"/>
      <c r="J47" s="3"/>
      <c r="K47" s="6"/>
      <c r="L47" s="57"/>
    </row>
    <row r="48" spans="1:12" ht="16.5" customHeight="1">
      <c r="A48" s="52"/>
      <c r="B48" s="53"/>
      <c r="C48" s="7"/>
      <c r="D48" s="8"/>
      <c r="E48" s="11"/>
      <c r="F48" s="10"/>
      <c r="G48" s="12"/>
      <c r="H48" s="48" t="s">
        <v>12</v>
      </c>
      <c r="I48" s="48"/>
      <c r="J48" s="48"/>
      <c r="K48" s="19">
        <f>SUM(K45:K46)</f>
        <v>14.398930000000002</v>
      </c>
      <c r="L48" s="57"/>
    </row>
    <row r="49" spans="1:12" ht="16.5" customHeight="1">
      <c r="A49" s="52"/>
      <c r="B49" s="53"/>
      <c r="C49" s="7"/>
      <c r="D49" s="8"/>
      <c r="E49" s="11"/>
      <c r="F49" s="10"/>
      <c r="G49" s="12"/>
      <c r="H49" s="48" t="s">
        <v>13</v>
      </c>
      <c r="I49" s="48"/>
      <c r="J49" s="48"/>
      <c r="K49" s="19">
        <f>K48*0.13</f>
        <v>1.8718609000000004</v>
      </c>
      <c r="L49" s="58"/>
    </row>
    <row r="50" spans="1:12" ht="16.5" customHeight="1">
      <c r="A50" s="54"/>
      <c r="B50" s="55"/>
      <c r="C50" s="7"/>
      <c r="D50" s="8"/>
      <c r="E50" s="11"/>
      <c r="F50" s="10"/>
      <c r="G50" s="12"/>
      <c r="H50" s="49" t="s">
        <v>5</v>
      </c>
      <c r="I50" s="49"/>
      <c r="J50" s="49"/>
      <c r="K50" s="6">
        <f>SUM(K48:K49)</f>
        <v>16.2707909</v>
      </c>
      <c r="L50" s="37">
        <f>K50*2</f>
        <v>32.5415818</v>
      </c>
    </row>
    <row r="51" spans="1:12" ht="16.5" customHeight="1">
      <c r="A51" s="50" t="s">
        <v>94</v>
      </c>
      <c r="B51" s="51"/>
      <c r="C51" s="23" t="s">
        <v>31</v>
      </c>
      <c r="D51" s="13">
        <v>11</v>
      </c>
      <c r="E51" s="16" t="s">
        <v>23</v>
      </c>
      <c r="F51" s="4" t="s">
        <v>24</v>
      </c>
      <c r="G51" s="17" t="s">
        <v>40</v>
      </c>
      <c r="H51" s="14">
        <v>1390</v>
      </c>
      <c r="I51" s="5">
        <f>D51*H51/1000</f>
        <v>15.29</v>
      </c>
      <c r="J51" s="5">
        <v>2.59</v>
      </c>
      <c r="K51" s="5">
        <f>I51*J51</f>
        <v>39.601099999999995</v>
      </c>
      <c r="L51" s="56"/>
    </row>
    <row r="52" spans="1:12" ht="16.5" customHeight="1">
      <c r="A52" s="52"/>
      <c r="B52" s="53"/>
      <c r="C52" s="23" t="s">
        <v>32</v>
      </c>
      <c r="D52" s="15">
        <v>1</v>
      </c>
      <c r="E52" s="16"/>
      <c r="F52" s="20" t="s">
        <v>11</v>
      </c>
      <c r="G52" s="17" t="s">
        <v>70</v>
      </c>
      <c r="H52" s="18">
        <v>1850</v>
      </c>
      <c r="I52" s="19">
        <f>D52*H52/1000</f>
        <v>1.85</v>
      </c>
      <c r="J52" s="19">
        <v>11.775</v>
      </c>
      <c r="K52" s="19">
        <f>I52*J52</f>
        <v>21.78375</v>
      </c>
      <c r="L52" s="57"/>
    </row>
    <row r="53" spans="1:12" ht="16.5" customHeight="1">
      <c r="A53" s="52"/>
      <c r="B53" s="53"/>
      <c r="C53" s="23" t="s">
        <v>68</v>
      </c>
      <c r="D53" s="15">
        <v>11</v>
      </c>
      <c r="E53" s="16"/>
      <c r="F53" s="20" t="s">
        <v>11</v>
      </c>
      <c r="G53" s="17" t="s">
        <v>38</v>
      </c>
      <c r="H53" s="18">
        <v>38</v>
      </c>
      <c r="I53" s="19">
        <f>D53*H53/1000</f>
        <v>0.418</v>
      </c>
      <c r="J53" s="19">
        <v>0.628</v>
      </c>
      <c r="K53" s="19">
        <f>I53*J53</f>
        <v>0.262504</v>
      </c>
      <c r="L53" s="57"/>
    </row>
    <row r="54" spans="1:12" ht="16.5" customHeight="1">
      <c r="A54" s="52"/>
      <c r="B54" s="53"/>
      <c r="C54" s="23" t="s">
        <v>69</v>
      </c>
      <c r="D54" s="15">
        <v>1</v>
      </c>
      <c r="E54" s="16"/>
      <c r="F54" s="4" t="s">
        <v>24</v>
      </c>
      <c r="G54" s="17">
        <v>12</v>
      </c>
      <c r="H54" s="18">
        <v>1800</v>
      </c>
      <c r="I54" s="19">
        <f>D54*H54/1000</f>
        <v>1.8</v>
      </c>
      <c r="J54" s="19">
        <v>0.888</v>
      </c>
      <c r="K54" s="19">
        <f>I54*J54</f>
        <v>1.5984</v>
      </c>
      <c r="L54" s="57"/>
    </row>
    <row r="55" spans="1:12" ht="16.5" customHeight="1">
      <c r="A55" s="52"/>
      <c r="B55" s="53"/>
      <c r="C55" s="23"/>
      <c r="D55" s="28"/>
      <c r="E55" s="27"/>
      <c r="F55" s="24"/>
      <c r="G55" s="26"/>
      <c r="H55" s="28"/>
      <c r="I55" s="25"/>
      <c r="J55" s="25"/>
      <c r="K55" s="25"/>
      <c r="L55" s="57"/>
    </row>
    <row r="56" spans="1:12" ht="16.5" customHeight="1">
      <c r="A56" s="52"/>
      <c r="B56" s="53"/>
      <c r="C56" s="7"/>
      <c r="D56" s="8"/>
      <c r="E56" s="11"/>
      <c r="F56" s="10"/>
      <c r="G56" s="12"/>
      <c r="H56" s="48" t="s">
        <v>12</v>
      </c>
      <c r="I56" s="48"/>
      <c r="J56" s="48"/>
      <c r="K56" s="19">
        <f>SUM(K51:K54)</f>
        <v>63.245754</v>
      </c>
      <c r="L56" s="57"/>
    </row>
    <row r="57" spans="1:12" ht="16.5" customHeight="1">
      <c r="A57" s="52"/>
      <c r="B57" s="53"/>
      <c r="C57" s="7"/>
      <c r="D57" s="8"/>
      <c r="E57" s="11"/>
      <c r="F57" s="10"/>
      <c r="G57" s="12"/>
      <c r="H57" s="48" t="s">
        <v>13</v>
      </c>
      <c r="I57" s="48"/>
      <c r="J57" s="48"/>
      <c r="K57" s="19">
        <f>K56*0.13</f>
        <v>8.22194802</v>
      </c>
      <c r="L57" s="58"/>
    </row>
    <row r="58" spans="1:12" ht="16.5" customHeight="1">
      <c r="A58" s="54"/>
      <c r="B58" s="55"/>
      <c r="C58" s="7"/>
      <c r="D58" s="8"/>
      <c r="E58" s="11"/>
      <c r="F58" s="10"/>
      <c r="G58" s="12"/>
      <c r="H58" s="49" t="s">
        <v>5</v>
      </c>
      <c r="I58" s="49"/>
      <c r="J58" s="49"/>
      <c r="K58" s="6">
        <f>SUM(K56:K57)</f>
        <v>71.46770201999999</v>
      </c>
      <c r="L58" s="37">
        <f>K58*1</f>
        <v>71.46770201999999</v>
      </c>
    </row>
    <row r="59" spans="1:12" ht="16.5" customHeight="1">
      <c r="A59" s="50" t="s">
        <v>95</v>
      </c>
      <c r="B59" s="51"/>
      <c r="C59" s="7" t="s">
        <v>75</v>
      </c>
      <c r="D59" s="21">
        <v>1</v>
      </c>
      <c r="E59" s="16" t="s">
        <v>23</v>
      </c>
      <c r="F59" s="4" t="s">
        <v>24</v>
      </c>
      <c r="G59" s="17" t="s">
        <v>78</v>
      </c>
      <c r="H59" s="14">
        <v>2500</v>
      </c>
      <c r="I59" s="5">
        <f>D59*H59/1000</f>
        <v>2.5</v>
      </c>
      <c r="J59" s="5">
        <v>5.52</v>
      </c>
      <c r="K59" s="5">
        <f>I59*J59</f>
        <v>13.799999999999999</v>
      </c>
      <c r="L59" s="56"/>
    </row>
    <row r="60" spans="1:12" ht="16.5" customHeight="1">
      <c r="A60" s="52"/>
      <c r="B60" s="53"/>
      <c r="C60" s="7" t="s">
        <v>76</v>
      </c>
      <c r="D60" s="21">
        <v>1</v>
      </c>
      <c r="E60" s="42"/>
      <c r="F60" s="43" t="s">
        <v>11</v>
      </c>
      <c r="G60" s="44" t="s">
        <v>79</v>
      </c>
      <c r="H60" s="18">
        <v>60</v>
      </c>
      <c r="I60" s="19">
        <f>D60*H60/1000</f>
        <v>0.06</v>
      </c>
      <c r="J60" s="19">
        <v>1.884</v>
      </c>
      <c r="K60" s="19">
        <f>I60*J60</f>
        <v>0.11303999999999999</v>
      </c>
      <c r="L60" s="57"/>
    </row>
    <row r="61" spans="1:12" ht="16.5" customHeight="1">
      <c r="A61" s="52"/>
      <c r="B61" s="53"/>
      <c r="C61" s="7" t="s">
        <v>77</v>
      </c>
      <c r="D61" s="21">
        <v>4</v>
      </c>
      <c r="E61" s="16" t="s">
        <v>23</v>
      </c>
      <c r="F61" s="4" t="s">
        <v>24</v>
      </c>
      <c r="G61" s="17" t="s">
        <v>40</v>
      </c>
      <c r="H61" s="14">
        <v>80</v>
      </c>
      <c r="I61" s="5">
        <f>D61*H61/1000</f>
        <v>0.32</v>
      </c>
      <c r="J61" s="5">
        <v>2.59</v>
      </c>
      <c r="K61" s="19">
        <f>I61*J61</f>
        <v>0.8288</v>
      </c>
      <c r="L61" s="57"/>
    </row>
    <row r="62" spans="1:12" ht="16.5" customHeight="1">
      <c r="A62" s="52"/>
      <c r="B62" s="53"/>
      <c r="C62" s="7"/>
      <c r="D62" s="8"/>
      <c r="E62" s="11"/>
      <c r="F62" s="10"/>
      <c r="G62" s="12"/>
      <c r="H62" s="3"/>
      <c r="I62" s="3"/>
      <c r="J62" s="3"/>
      <c r="K62" s="6"/>
      <c r="L62" s="57"/>
    </row>
    <row r="63" spans="1:12" ht="16.5" customHeight="1">
      <c r="A63" s="52"/>
      <c r="B63" s="53"/>
      <c r="C63" s="7"/>
      <c r="D63" s="8"/>
      <c r="E63" s="11"/>
      <c r="F63" s="10"/>
      <c r="G63" s="12"/>
      <c r="H63" s="48" t="s">
        <v>12</v>
      </c>
      <c r="I63" s="48"/>
      <c r="J63" s="48"/>
      <c r="K63" s="19">
        <f>SUM(K59:K62)</f>
        <v>14.741839999999998</v>
      </c>
      <c r="L63" s="57"/>
    </row>
    <row r="64" spans="1:12" ht="16.5" customHeight="1">
      <c r="A64" s="52"/>
      <c r="B64" s="53"/>
      <c r="C64" s="7"/>
      <c r="D64" s="8"/>
      <c r="E64" s="11"/>
      <c r="F64" s="10"/>
      <c r="G64" s="12"/>
      <c r="H64" s="48" t="s">
        <v>13</v>
      </c>
      <c r="I64" s="48"/>
      <c r="J64" s="48"/>
      <c r="K64" s="19">
        <f>K63*0.13</f>
        <v>1.9164392</v>
      </c>
      <c r="L64" s="57"/>
    </row>
    <row r="65" spans="1:12" ht="16.5" customHeight="1">
      <c r="A65" s="52"/>
      <c r="B65" s="53"/>
      <c r="C65" s="7"/>
      <c r="D65" s="8"/>
      <c r="E65" s="11"/>
      <c r="F65" s="10"/>
      <c r="G65" s="12"/>
      <c r="H65" s="49" t="s">
        <v>73</v>
      </c>
      <c r="I65" s="49"/>
      <c r="J65" s="49"/>
      <c r="K65" s="36">
        <f>SUM(K63:K64)</f>
        <v>16.6582792</v>
      </c>
      <c r="L65" s="58"/>
    </row>
    <row r="66" spans="1:12" ht="16.5" customHeight="1">
      <c r="A66" s="54"/>
      <c r="B66" s="55"/>
      <c r="C66" s="7"/>
      <c r="D66" s="8"/>
      <c r="E66" s="11"/>
      <c r="F66" s="10"/>
      <c r="G66" s="12"/>
      <c r="H66" s="49" t="s">
        <v>74</v>
      </c>
      <c r="I66" s="49"/>
      <c r="J66" s="49"/>
      <c r="K66" s="41">
        <v>17</v>
      </c>
      <c r="L66" s="37">
        <f>K66*K65</f>
        <v>283.19074639999997</v>
      </c>
    </row>
    <row r="67" spans="1:12" ht="16.5" customHeight="1">
      <c r="A67" s="50" t="s">
        <v>96</v>
      </c>
      <c r="B67" s="51"/>
      <c r="C67" s="7" t="s">
        <v>80</v>
      </c>
      <c r="D67" s="21">
        <v>1</v>
      </c>
      <c r="E67" s="16" t="s">
        <v>23</v>
      </c>
      <c r="F67" s="4" t="s">
        <v>24</v>
      </c>
      <c r="G67" s="17" t="s">
        <v>78</v>
      </c>
      <c r="H67" s="14">
        <v>2250</v>
      </c>
      <c r="I67" s="5">
        <f>D67*H67/1000</f>
        <v>2.25</v>
      </c>
      <c r="J67" s="5">
        <v>5.52</v>
      </c>
      <c r="K67" s="5">
        <f>I67*J67</f>
        <v>12.419999999999998</v>
      </c>
      <c r="L67" s="56"/>
    </row>
    <row r="68" spans="1:12" ht="16.5" customHeight="1">
      <c r="A68" s="52"/>
      <c r="B68" s="53"/>
      <c r="C68" s="7" t="s">
        <v>81</v>
      </c>
      <c r="D68" s="21">
        <v>1</v>
      </c>
      <c r="E68" s="42"/>
      <c r="F68" s="43" t="s">
        <v>11</v>
      </c>
      <c r="G68" s="44" t="s">
        <v>79</v>
      </c>
      <c r="H68" s="18">
        <v>60</v>
      </c>
      <c r="I68" s="19">
        <f>D68*H68/1000</f>
        <v>0.06</v>
      </c>
      <c r="J68" s="19">
        <v>1.884</v>
      </c>
      <c r="K68" s="19">
        <f>I68*J68</f>
        <v>0.11303999999999999</v>
      </c>
      <c r="L68" s="57"/>
    </row>
    <row r="69" spans="1:12" ht="16.5" customHeight="1">
      <c r="A69" s="52"/>
      <c r="B69" s="53"/>
      <c r="C69" s="7" t="s">
        <v>82</v>
      </c>
      <c r="D69" s="21">
        <v>4</v>
      </c>
      <c r="E69" s="16" t="s">
        <v>23</v>
      </c>
      <c r="F69" s="4" t="s">
        <v>24</v>
      </c>
      <c r="G69" s="17" t="s">
        <v>40</v>
      </c>
      <c r="H69" s="14">
        <v>80</v>
      </c>
      <c r="I69" s="5">
        <f>D69*H69/1000</f>
        <v>0.32</v>
      </c>
      <c r="J69" s="5">
        <v>2.59</v>
      </c>
      <c r="K69" s="19">
        <f>I69*J69</f>
        <v>0.8288</v>
      </c>
      <c r="L69" s="57"/>
    </row>
    <row r="70" spans="1:12" ht="16.5" customHeight="1">
      <c r="A70" s="52"/>
      <c r="B70" s="53"/>
      <c r="C70" s="7"/>
      <c r="D70" s="8"/>
      <c r="E70" s="11"/>
      <c r="F70" s="10"/>
      <c r="G70" s="12"/>
      <c r="H70" s="3"/>
      <c r="I70" s="3"/>
      <c r="J70" s="3"/>
      <c r="K70" s="6"/>
      <c r="L70" s="57"/>
    </row>
    <row r="71" spans="1:12" ht="16.5" customHeight="1">
      <c r="A71" s="52"/>
      <c r="B71" s="53"/>
      <c r="C71" s="7"/>
      <c r="D71" s="8"/>
      <c r="E71" s="11"/>
      <c r="F71" s="10"/>
      <c r="G71" s="12"/>
      <c r="H71" s="48" t="s">
        <v>12</v>
      </c>
      <c r="I71" s="48"/>
      <c r="J71" s="48"/>
      <c r="K71" s="19">
        <f>SUM(K67:K70)</f>
        <v>13.361839999999997</v>
      </c>
      <c r="L71" s="57"/>
    </row>
    <row r="72" spans="1:12" ht="16.5" customHeight="1">
      <c r="A72" s="52"/>
      <c r="B72" s="53"/>
      <c r="C72" s="7"/>
      <c r="D72" s="8"/>
      <c r="E72" s="11"/>
      <c r="F72" s="10"/>
      <c r="G72" s="12"/>
      <c r="H72" s="48" t="s">
        <v>13</v>
      </c>
      <c r="I72" s="48"/>
      <c r="J72" s="48"/>
      <c r="K72" s="19">
        <f>K71*0.13</f>
        <v>1.7370391999999997</v>
      </c>
      <c r="L72" s="57"/>
    </row>
    <row r="73" spans="1:12" ht="16.5" customHeight="1">
      <c r="A73" s="52"/>
      <c r="B73" s="53"/>
      <c r="C73" s="7"/>
      <c r="D73" s="8"/>
      <c r="E73" s="11"/>
      <c r="F73" s="10"/>
      <c r="G73" s="12"/>
      <c r="H73" s="49" t="s">
        <v>73</v>
      </c>
      <c r="I73" s="49"/>
      <c r="J73" s="49"/>
      <c r="K73" s="36">
        <f>SUM(K71:K72)</f>
        <v>15.098879199999997</v>
      </c>
      <c r="L73" s="58"/>
    </row>
    <row r="74" spans="1:12" ht="16.5" customHeight="1">
      <c r="A74" s="54"/>
      <c r="B74" s="55"/>
      <c r="C74" s="7"/>
      <c r="D74" s="8"/>
      <c r="E74" s="11"/>
      <c r="F74" s="10"/>
      <c r="G74" s="12"/>
      <c r="H74" s="49" t="s">
        <v>74</v>
      </c>
      <c r="I74" s="49"/>
      <c r="J74" s="49"/>
      <c r="K74" s="41">
        <v>1</v>
      </c>
      <c r="L74" s="37">
        <f>K74*K73</f>
        <v>15.098879199999997</v>
      </c>
    </row>
    <row r="75" spans="1:12" ht="16.5" customHeight="1">
      <c r="A75" s="50" t="s">
        <v>96</v>
      </c>
      <c r="B75" s="51"/>
      <c r="C75" s="7" t="s">
        <v>83</v>
      </c>
      <c r="D75" s="21">
        <v>1</v>
      </c>
      <c r="E75" s="16" t="s">
        <v>23</v>
      </c>
      <c r="F75" s="4" t="s">
        <v>24</v>
      </c>
      <c r="G75" s="17" t="s">
        <v>78</v>
      </c>
      <c r="H75" s="14">
        <v>2000</v>
      </c>
      <c r="I75" s="5">
        <f>D75*H75/1000</f>
        <v>2</v>
      </c>
      <c r="J75" s="5">
        <v>5.52</v>
      </c>
      <c r="K75" s="5">
        <f>I75*J75</f>
        <v>11.04</v>
      </c>
      <c r="L75" s="56"/>
    </row>
    <row r="76" spans="1:12" ht="16.5" customHeight="1">
      <c r="A76" s="52"/>
      <c r="B76" s="53"/>
      <c r="C76" s="7" t="s">
        <v>84</v>
      </c>
      <c r="D76" s="21">
        <v>1</v>
      </c>
      <c r="E76" s="42"/>
      <c r="F76" s="43" t="s">
        <v>11</v>
      </c>
      <c r="G76" s="44" t="s">
        <v>79</v>
      </c>
      <c r="H76" s="18">
        <v>60</v>
      </c>
      <c r="I76" s="19">
        <f>D76*H76/1000</f>
        <v>0.06</v>
      </c>
      <c r="J76" s="19">
        <v>1.884</v>
      </c>
      <c r="K76" s="19">
        <f>I76*J76</f>
        <v>0.11303999999999999</v>
      </c>
      <c r="L76" s="57"/>
    </row>
    <row r="77" spans="1:12" ht="16.5" customHeight="1">
      <c r="A77" s="52"/>
      <c r="B77" s="53"/>
      <c r="C77" s="7" t="s">
        <v>85</v>
      </c>
      <c r="D77" s="21">
        <v>4</v>
      </c>
      <c r="E77" s="16" t="s">
        <v>23</v>
      </c>
      <c r="F77" s="4" t="s">
        <v>24</v>
      </c>
      <c r="G77" s="17" t="s">
        <v>40</v>
      </c>
      <c r="H77" s="14">
        <v>80</v>
      </c>
      <c r="I77" s="5">
        <f>D77*H77/1000</f>
        <v>0.32</v>
      </c>
      <c r="J77" s="5">
        <v>2.59</v>
      </c>
      <c r="K77" s="19">
        <f>I77*J77</f>
        <v>0.8288</v>
      </c>
      <c r="L77" s="57"/>
    </row>
    <row r="78" spans="1:12" ht="16.5" customHeight="1">
      <c r="A78" s="52"/>
      <c r="B78" s="53"/>
      <c r="C78" s="7"/>
      <c r="D78" s="8"/>
      <c r="E78" s="11"/>
      <c r="F78" s="10"/>
      <c r="G78" s="12"/>
      <c r="H78" s="3"/>
      <c r="I78" s="3"/>
      <c r="J78" s="3"/>
      <c r="K78" s="6"/>
      <c r="L78" s="57"/>
    </row>
    <row r="79" spans="1:12" ht="16.5" customHeight="1">
      <c r="A79" s="52"/>
      <c r="B79" s="53"/>
      <c r="C79" s="7"/>
      <c r="D79" s="8"/>
      <c r="E79" s="11"/>
      <c r="F79" s="10"/>
      <c r="G79" s="12"/>
      <c r="H79" s="48" t="s">
        <v>12</v>
      </c>
      <c r="I79" s="48"/>
      <c r="J79" s="48"/>
      <c r="K79" s="19">
        <f>SUM(K75:K78)</f>
        <v>11.981839999999998</v>
      </c>
      <c r="L79" s="57"/>
    </row>
    <row r="80" spans="1:12" ht="16.5" customHeight="1">
      <c r="A80" s="52"/>
      <c r="B80" s="53"/>
      <c r="C80" s="7"/>
      <c r="D80" s="8"/>
      <c r="E80" s="11"/>
      <c r="F80" s="10"/>
      <c r="G80" s="12"/>
      <c r="H80" s="48" t="s">
        <v>13</v>
      </c>
      <c r="I80" s="48"/>
      <c r="J80" s="48"/>
      <c r="K80" s="19">
        <f>K79*0.13</f>
        <v>1.5576392</v>
      </c>
      <c r="L80" s="57"/>
    </row>
    <row r="81" spans="1:12" ht="16.5" customHeight="1">
      <c r="A81" s="52"/>
      <c r="B81" s="53"/>
      <c r="C81" s="7"/>
      <c r="D81" s="8"/>
      <c r="E81" s="11"/>
      <c r="F81" s="10"/>
      <c r="G81" s="12"/>
      <c r="H81" s="49" t="s">
        <v>73</v>
      </c>
      <c r="I81" s="49"/>
      <c r="J81" s="49"/>
      <c r="K81" s="36">
        <f>SUM(K79:K80)</f>
        <v>13.539479199999999</v>
      </c>
      <c r="L81" s="58"/>
    </row>
    <row r="82" spans="1:12" ht="16.5" customHeight="1">
      <c r="A82" s="54"/>
      <c r="B82" s="55"/>
      <c r="C82" s="7"/>
      <c r="D82" s="8"/>
      <c r="E82" s="11"/>
      <c r="F82" s="10"/>
      <c r="G82" s="12"/>
      <c r="H82" s="49" t="s">
        <v>74</v>
      </c>
      <c r="I82" s="49"/>
      <c r="J82" s="49"/>
      <c r="K82" s="41">
        <v>1</v>
      </c>
      <c r="L82" s="37">
        <f>K82*K81</f>
        <v>13.539479199999999</v>
      </c>
    </row>
    <row r="83" spans="1:12" ht="4.5" customHeight="1">
      <c r="A83" s="59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38"/>
    </row>
    <row r="84" spans="1:12" ht="24.75" customHeight="1" thickBot="1">
      <c r="A84" s="46" t="s">
        <v>9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39">
        <f>SUM(L3:L82)</f>
        <v>3374.5892001199995</v>
      </c>
    </row>
    <row r="86" ht="15">
      <c r="A86" s="45" t="s">
        <v>86</v>
      </c>
    </row>
    <row r="94" ht="12.75" customHeight="1"/>
    <row r="100" ht="12.75" customHeight="1"/>
    <row r="110" ht="12.75" customHeight="1"/>
    <row r="123" ht="12.75" customHeight="1"/>
    <row r="133" ht="12.75" customHeight="1"/>
  </sheetData>
  <sheetProtection/>
  <mergeCells count="61">
    <mergeCell ref="J1:L1"/>
    <mergeCell ref="A11:B18"/>
    <mergeCell ref="L11:L17"/>
    <mergeCell ref="H16:J16"/>
    <mergeCell ref="H17:J17"/>
    <mergeCell ref="H18:J18"/>
    <mergeCell ref="A1:B2"/>
    <mergeCell ref="C1:C2"/>
    <mergeCell ref="D1:D2"/>
    <mergeCell ref="E1:G2"/>
    <mergeCell ref="H1:I1"/>
    <mergeCell ref="A28:B35"/>
    <mergeCell ref="L28:L34"/>
    <mergeCell ref="H33:J33"/>
    <mergeCell ref="H34:J34"/>
    <mergeCell ref="H35:J35"/>
    <mergeCell ref="A3:B10"/>
    <mergeCell ref="L3:L9"/>
    <mergeCell ref="H8:J8"/>
    <mergeCell ref="H9:J9"/>
    <mergeCell ref="H10:J10"/>
    <mergeCell ref="H82:J82"/>
    <mergeCell ref="A59:B66"/>
    <mergeCell ref="A67:B74"/>
    <mergeCell ref="A75:B82"/>
    <mergeCell ref="L59:L65"/>
    <mergeCell ref="A19:B27"/>
    <mergeCell ref="L19:L26"/>
    <mergeCell ref="H25:J25"/>
    <mergeCell ref="H26:J26"/>
    <mergeCell ref="H27:J27"/>
    <mergeCell ref="A45:B50"/>
    <mergeCell ref="L45:L49"/>
    <mergeCell ref="H48:J48"/>
    <mergeCell ref="H49:J49"/>
    <mergeCell ref="H50:J50"/>
    <mergeCell ref="A36:B44"/>
    <mergeCell ref="L36:L43"/>
    <mergeCell ref="H42:J42"/>
    <mergeCell ref="H43:J43"/>
    <mergeCell ref="H44:J44"/>
    <mergeCell ref="A51:B58"/>
    <mergeCell ref="L51:L57"/>
    <mergeCell ref="H56:J56"/>
    <mergeCell ref="H57:J57"/>
    <mergeCell ref="H58:J58"/>
    <mergeCell ref="A83:K83"/>
    <mergeCell ref="L67:L73"/>
    <mergeCell ref="L75:L81"/>
    <mergeCell ref="H79:J79"/>
    <mergeCell ref="H80:J80"/>
    <mergeCell ref="A84:K84"/>
    <mergeCell ref="H63:J63"/>
    <mergeCell ref="H64:J64"/>
    <mergeCell ref="H65:J65"/>
    <mergeCell ref="H66:J66"/>
    <mergeCell ref="H71:J71"/>
    <mergeCell ref="H72:J72"/>
    <mergeCell ref="H73:J73"/>
    <mergeCell ref="H74:J74"/>
    <mergeCell ref="H81:J8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130" zoomScaleSheetLayoutView="130" zoomScalePageLayoutView="0" workbookViewId="0" topLeftCell="A58">
      <selection activeCell="A84" sqref="A84:K84"/>
    </sheetView>
  </sheetViews>
  <sheetFormatPr defaultColWidth="9.00390625" defaultRowHeight="12.75"/>
  <cols>
    <col min="1" max="2" width="4.75390625" style="32" customWidth="1"/>
    <col min="3" max="3" width="6.75390625" style="33" customWidth="1"/>
    <col min="4" max="4" width="6.75390625" style="34" customWidth="1"/>
    <col min="5" max="5" width="4.25390625" style="29" customWidth="1"/>
    <col min="6" max="6" width="3.00390625" style="29" customWidth="1"/>
    <col min="7" max="7" width="10.75390625" style="31" customWidth="1"/>
    <col min="8" max="8" width="9.75390625" style="31" customWidth="1"/>
    <col min="9" max="9" width="9.75390625" style="35" customWidth="1"/>
    <col min="10" max="10" width="9.75390625" style="31" customWidth="1"/>
    <col min="11" max="11" width="10.75390625" style="31" customWidth="1"/>
    <col min="12" max="12" width="12.75390625" style="30" customWidth="1"/>
    <col min="13" max="16384" width="9.125" style="31" customWidth="1"/>
  </cols>
  <sheetData>
    <row r="1" spans="1:12" ht="19.5" customHeight="1">
      <c r="A1" s="66" t="s">
        <v>0</v>
      </c>
      <c r="B1" s="67"/>
      <c r="C1" s="70" t="s">
        <v>1</v>
      </c>
      <c r="D1" s="72" t="s">
        <v>2</v>
      </c>
      <c r="E1" s="72" t="s">
        <v>3</v>
      </c>
      <c r="F1" s="72"/>
      <c r="G1" s="72"/>
      <c r="H1" s="74" t="s">
        <v>4</v>
      </c>
      <c r="I1" s="74"/>
      <c r="J1" s="74" t="s">
        <v>5</v>
      </c>
      <c r="K1" s="74"/>
      <c r="L1" s="75"/>
    </row>
    <row r="2" spans="1:12" ht="19.5" customHeight="1" thickBot="1">
      <c r="A2" s="68"/>
      <c r="B2" s="69"/>
      <c r="C2" s="71"/>
      <c r="D2" s="73"/>
      <c r="E2" s="73"/>
      <c r="F2" s="73"/>
      <c r="G2" s="73"/>
      <c r="H2" s="1" t="s">
        <v>6</v>
      </c>
      <c r="I2" s="2" t="s">
        <v>7</v>
      </c>
      <c r="J2" s="1" t="s">
        <v>10</v>
      </c>
      <c r="K2" s="1" t="s">
        <v>33</v>
      </c>
      <c r="L2" s="40" t="s">
        <v>8</v>
      </c>
    </row>
    <row r="3" spans="1:12" ht="16.5" customHeight="1">
      <c r="A3" s="61" t="s">
        <v>90</v>
      </c>
      <c r="B3" s="62"/>
      <c r="C3" s="9" t="s">
        <v>14</v>
      </c>
      <c r="D3" s="13">
        <v>10</v>
      </c>
      <c r="E3" s="16" t="s">
        <v>23</v>
      </c>
      <c r="F3" s="4" t="s">
        <v>24</v>
      </c>
      <c r="G3" s="17" t="s">
        <v>40</v>
      </c>
      <c r="H3" s="14">
        <v>930</v>
      </c>
      <c r="I3" s="5">
        <f>D3*H3/1000</f>
        <v>9.3</v>
      </c>
      <c r="J3" s="5">
        <v>2.59</v>
      </c>
      <c r="K3" s="5">
        <f>I3*J3</f>
        <v>24.087</v>
      </c>
      <c r="L3" s="65"/>
    </row>
    <row r="4" spans="1:12" ht="16.5" customHeight="1">
      <c r="A4" s="63"/>
      <c r="B4" s="64"/>
      <c r="C4" s="7" t="s">
        <v>15</v>
      </c>
      <c r="D4" s="15">
        <v>1</v>
      </c>
      <c r="E4" s="16"/>
      <c r="F4" s="20" t="s">
        <v>11</v>
      </c>
      <c r="G4" s="17" t="s">
        <v>41</v>
      </c>
      <c r="H4" s="18">
        <v>1800</v>
      </c>
      <c r="I4" s="19">
        <f>D4*H4/1000</f>
        <v>1.8</v>
      </c>
      <c r="J4" s="19">
        <v>11.775</v>
      </c>
      <c r="K4" s="19">
        <f>I4*J4</f>
        <v>21.195</v>
      </c>
      <c r="L4" s="57"/>
    </row>
    <row r="5" spans="1:12" ht="16.5" customHeight="1">
      <c r="A5" s="63"/>
      <c r="B5" s="64"/>
      <c r="C5" s="7" t="s">
        <v>20</v>
      </c>
      <c r="D5" s="15">
        <v>4</v>
      </c>
      <c r="E5" s="16"/>
      <c r="F5" s="4" t="s">
        <v>24</v>
      </c>
      <c r="G5" s="17">
        <v>25</v>
      </c>
      <c r="H5" s="18">
        <v>300</v>
      </c>
      <c r="I5" s="19">
        <f>D5*H5/1000</f>
        <v>1.2</v>
      </c>
      <c r="J5" s="19">
        <v>3.853</v>
      </c>
      <c r="K5" s="19">
        <f>I5*J5</f>
        <v>4.6236</v>
      </c>
      <c r="L5" s="57"/>
    </row>
    <row r="6" spans="1:12" ht="16.5" customHeight="1">
      <c r="A6" s="63"/>
      <c r="B6" s="64"/>
      <c r="C6" s="7" t="s">
        <v>21</v>
      </c>
      <c r="D6" s="15">
        <v>10</v>
      </c>
      <c r="E6" s="16"/>
      <c r="F6" s="20" t="s">
        <v>11</v>
      </c>
      <c r="G6" s="17" t="s">
        <v>38</v>
      </c>
      <c r="H6" s="18">
        <v>38</v>
      </c>
      <c r="I6" s="19">
        <f>D6*H6/1000</f>
        <v>0.38</v>
      </c>
      <c r="J6" s="19">
        <v>0.628</v>
      </c>
      <c r="K6" s="19">
        <f>I6*J6</f>
        <v>0.23864</v>
      </c>
      <c r="L6" s="57"/>
    </row>
    <row r="7" spans="1:12" ht="16.5" customHeight="1">
      <c r="A7" s="63"/>
      <c r="B7" s="64"/>
      <c r="C7" s="7" t="s">
        <v>39</v>
      </c>
      <c r="D7" s="15">
        <v>1</v>
      </c>
      <c r="E7" s="16"/>
      <c r="F7" s="4" t="s">
        <v>24</v>
      </c>
      <c r="G7" s="17">
        <v>12</v>
      </c>
      <c r="H7" s="18">
        <v>1800</v>
      </c>
      <c r="I7" s="19">
        <f>D7*H7/1000</f>
        <v>1.8</v>
      </c>
      <c r="J7" s="19">
        <v>0.888</v>
      </c>
      <c r="K7" s="19">
        <f>I7*J7</f>
        <v>1.5984</v>
      </c>
      <c r="L7" s="57"/>
    </row>
    <row r="8" spans="1:12" ht="16.5" customHeight="1">
      <c r="A8" s="63"/>
      <c r="B8" s="64"/>
      <c r="C8" s="7"/>
      <c r="D8" s="8"/>
      <c r="E8" s="11"/>
      <c r="F8" s="10"/>
      <c r="G8" s="12"/>
      <c r="H8" s="48" t="s">
        <v>12</v>
      </c>
      <c r="I8" s="48"/>
      <c r="J8" s="48"/>
      <c r="K8" s="19">
        <f>SUM(K3:K7)</f>
        <v>51.74263999999999</v>
      </c>
      <c r="L8" s="57"/>
    </row>
    <row r="9" spans="1:12" ht="16.5" customHeight="1">
      <c r="A9" s="63"/>
      <c r="B9" s="64"/>
      <c r="C9" s="7"/>
      <c r="D9" s="8"/>
      <c r="E9" s="11"/>
      <c r="F9" s="10"/>
      <c r="G9" s="12"/>
      <c r="H9" s="48" t="s">
        <v>13</v>
      </c>
      <c r="I9" s="48"/>
      <c r="J9" s="48"/>
      <c r="K9" s="19">
        <f>K8*0.13</f>
        <v>6.726543199999998</v>
      </c>
      <c r="L9" s="58"/>
    </row>
    <row r="10" spans="1:12" ht="19.5" customHeight="1">
      <c r="A10" s="63"/>
      <c r="B10" s="64"/>
      <c r="C10" s="7"/>
      <c r="D10" s="8"/>
      <c r="E10" s="11"/>
      <c r="F10" s="10"/>
      <c r="G10" s="12"/>
      <c r="H10" s="49" t="s">
        <v>5</v>
      </c>
      <c r="I10" s="49"/>
      <c r="J10" s="49"/>
      <c r="K10" s="36">
        <f>SUM(K8:K9)</f>
        <v>58.46918319999999</v>
      </c>
      <c r="L10" s="37">
        <f>K10*10</f>
        <v>584.6918319999999</v>
      </c>
    </row>
    <row r="11" spans="1:12" ht="16.5" customHeight="1">
      <c r="A11" s="61" t="s">
        <v>89</v>
      </c>
      <c r="B11" s="62"/>
      <c r="C11" s="7" t="s">
        <v>16</v>
      </c>
      <c r="D11" s="13">
        <v>10</v>
      </c>
      <c r="E11" s="16" t="s">
        <v>23</v>
      </c>
      <c r="F11" s="4" t="s">
        <v>24</v>
      </c>
      <c r="G11" s="17" t="s">
        <v>40</v>
      </c>
      <c r="H11" s="14">
        <v>930</v>
      </c>
      <c r="I11" s="5">
        <f>D11*H11/1000</f>
        <v>9.3</v>
      </c>
      <c r="J11" s="5">
        <v>2.59</v>
      </c>
      <c r="K11" s="5">
        <f>I11*J11</f>
        <v>24.087</v>
      </c>
      <c r="L11" s="56"/>
    </row>
    <row r="12" spans="1:12" ht="16.5" customHeight="1">
      <c r="A12" s="63"/>
      <c r="B12" s="64"/>
      <c r="C12" s="7" t="s">
        <v>17</v>
      </c>
      <c r="D12" s="15">
        <v>1</v>
      </c>
      <c r="E12" s="16"/>
      <c r="F12" s="20" t="s">
        <v>11</v>
      </c>
      <c r="G12" s="17" t="s">
        <v>41</v>
      </c>
      <c r="H12" s="18">
        <v>1813</v>
      </c>
      <c r="I12" s="19">
        <f>D12*H12/1000</f>
        <v>1.813</v>
      </c>
      <c r="J12" s="19">
        <v>11.775</v>
      </c>
      <c r="K12" s="19">
        <f>I12*J12</f>
        <v>21.348075</v>
      </c>
      <c r="L12" s="57"/>
    </row>
    <row r="13" spans="1:12" ht="16.5" customHeight="1">
      <c r="A13" s="63"/>
      <c r="B13" s="64"/>
      <c r="C13" s="7" t="s">
        <v>22</v>
      </c>
      <c r="D13" s="15">
        <v>4</v>
      </c>
      <c r="E13" s="16"/>
      <c r="F13" s="4" t="s">
        <v>24</v>
      </c>
      <c r="G13" s="17">
        <v>25</v>
      </c>
      <c r="H13" s="18">
        <v>300</v>
      </c>
      <c r="I13" s="19">
        <f>D13*H13/1000</f>
        <v>1.2</v>
      </c>
      <c r="J13" s="19">
        <v>3.853</v>
      </c>
      <c r="K13" s="19">
        <f>I13*J13</f>
        <v>4.6236</v>
      </c>
      <c r="L13" s="57"/>
    </row>
    <row r="14" spans="1:12" ht="16.5" customHeight="1">
      <c r="A14" s="63"/>
      <c r="B14" s="64"/>
      <c r="C14" s="7" t="s">
        <v>25</v>
      </c>
      <c r="D14" s="15">
        <v>10</v>
      </c>
      <c r="E14" s="16"/>
      <c r="F14" s="20" t="s">
        <v>11</v>
      </c>
      <c r="G14" s="17" t="s">
        <v>38</v>
      </c>
      <c r="H14" s="18">
        <v>38</v>
      </c>
      <c r="I14" s="19">
        <f>D14*H14/1000</f>
        <v>0.38</v>
      </c>
      <c r="J14" s="19">
        <v>0.628</v>
      </c>
      <c r="K14" s="19">
        <f>I14*J14</f>
        <v>0.23864</v>
      </c>
      <c r="L14" s="57"/>
    </row>
    <row r="15" spans="1:12" ht="16.5" customHeight="1">
      <c r="A15" s="63"/>
      <c r="B15" s="64"/>
      <c r="C15" s="7" t="s">
        <v>42</v>
      </c>
      <c r="D15" s="15">
        <v>1</v>
      </c>
      <c r="E15" s="16"/>
      <c r="F15" s="4" t="s">
        <v>24</v>
      </c>
      <c r="G15" s="17">
        <v>12</v>
      </c>
      <c r="H15" s="18">
        <v>1800</v>
      </c>
      <c r="I15" s="19">
        <f>D15*H15/1000</f>
        <v>1.8</v>
      </c>
      <c r="J15" s="19">
        <v>0.888</v>
      </c>
      <c r="K15" s="19">
        <f>I15*J15</f>
        <v>1.5984</v>
      </c>
      <c r="L15" s="57"/>
    </row>
    <row r="16" spans="1:12" ht="16.5" customHeight="1">
      <c r="A16" s="63"/>
      <c r="B16" s="64"/>
      <c r="C16" s="7"/>
      <c r="D16" s="8"/>
      <c r="E16" s="11"/>
      <c r="F16" s="10"/>
      <c r="G16" s="12"/>
      <c r="H16" s="48" t="s">
        <v>12</v>
      </c>
      <c r="I16" s="48"/>
      <c r="J16" s="48"/>
      <c r="K16" s="19">
        <f>SUM(K11:K15)</f>
        <v>51.89571499999999</v>
      </c>
      <c r="L16" s="57"/>
    </row>
    <row r="17" spans="1:12" ht="16.5" customHeight="1">
      <c r="A17" s="63"/>
      <c r="B17" s="64"/>
      <c r="C17" s="7"/>
      <c r="D17" s="8"/>
      <c r="E17" s="11"/>
      <c r="F17" s="10"/>
      <c r="G17" s="12"/>
      <c r="H17" s="48" t="s">
        <v>13</v>
      </c>
      <c r="I17" s="48"/>
      <c r="J17" s="48"/>
      <c r="K17" s="19">
        <f>K16*0.13</f>
        <v>6.746442949999999</v>
      </c>
      <c r="L17" s="58"/>
    </row>
    <row r="18" spans="1:12" ht="16.5" customHeight="1">
      <c r="A18" s="63"/>
      <c r="B18" s="64"/>
      <c r="C18" s="7"/>
      <c r="D18" s="8"/>
      <c r="E18" s="11"/>
      <c r="F18" s="10"/>
      <c r="G18" s="12"/>
      <c r="H18" s="49" t="s">
        <v>5</v>
      </c>
      <c r="I18" s="49"/>
      <c r="J18" s="49"/>
      <c r="K18" s="6">
        <f>SUM(K16:K17)</f>
        <v>58.642157949999984</v>
      </c>
      <c r="L18" s="37">
        <f>K18*10</f>
        <v>586.4215794999998</v>
      </c>
    </row>
    <row r="19" spans="1:12" ht="16.5" customHeight="1">
      <c r="A19" s="61" t="s">
        <v>88</v>
      </c>
      <c r="B19" s="62"/>
      <c r="C19" s="7" t="s">
        <v>18</v>
      </c>
      <c r="D19" s="13">
        <v>10</v>
      </c>
      <c r="E19" s="16" t="s">
        <v>23</v>
      </c>
      <c r="F19" s="4" t="s">
        <v>24</v>
      </c>
      <c r="G19" s="17" t="s">
        <v>40</v>
      </c>
      <c r="H19" s="14">
        <v>1390</v>
      </c>
      <c r="I19" s="5">
        <f>D19*H19/1000</f>
        <v>13.9</v>
      </c>
      <c r="J19" s="5">
        <v>2.59</v>
      </c>
      <c r="K19" s="5">
        <f>I19*J19</f>
        <v>36.001</v>
      </c>
      <c r="L19" s="56"/>
    </row>
    <row r="20" spans="1:12" ht="16.5" customHeight="1">
      <c r="A20" s="63"/>
      <c r="B20" s="64"/>
      <c r="C20" s="7" t="s">
        <v>19</v>
      </c>
      <c r="D20" s="15">
        <v>1</v>
      </c>
      <c r="E20" s="16"/>
      <c r="F20" s="20" t="s">
        <v>11</v>
      </c>
      <c r="G20" s="17" t="s">
        <v>41</v>
      </c>
      <c r="H20" s="18">
        <v>1800</v>
      </c>
      <c r="I20" s="19">
        <f>D20*H20/1000</f>
        <v>1.8</v>
      </c>
      <c r="J20" s="19">
        <v>11.775</v>
      </c>
      <c r="K20" s="19">
        <f>I20*J20</f>
        <v>21.195</v>
      </c>
      <c r="L20" s="57"/>
    </row>
    <row r="21" spans="1:12" ht="16.5" customHeight="1">
      <c r="A21" s="63"/>
      <c r="B21" s="64"/>
      <c r="C21" s="7" t="s">
        <v>43</v>
      </c>
      <c r="D21" s="15">
        <v>4</v>
      </c>
      <c r="E21" s="16"/>
      <c r="F21" s="4" t="s">
        <v>24</v>
      </c>
      <c r="G21" s="17">
        <v>25</v>
      </c>
      <c r="H21" s="18">
        <v>300</v>
      </c>
      <c r="I21" s="19">
        <f>D21*H21/1000</f>
        <v>1.2</v>
      </c>
      <c r="J21" s="19">
        <v>3.853</v>
      </c>
      <c r="K21" s="19">
        <f>I21*J21</f>
        <v>4.6236</v>
      </c>
      <c r="L21" s="57"/>
    </row>
    <row r="22" spans="1:12" ht="16.5" customHeight="1">
      <c r="A22" s="63"/>
      <c r="B22" s="64"/>
      <c r="C22" s="7" t="s">
        <v>44</v>
      </c>
      <c r="D22" s="15">
        <v>10</v>
      </c>
      <c r="E22" s="16"/>
      <c r="F22" s="20" t="s">
        <v>11</v>
      </c>
      <c r="G22" s="17" t="s">
        <v>38</v>
      </c>
      <c r="H22" s="18">
        <v>38</v>
      </c>
      <c r="I22" s="19">
        <f>D22*H22/1000</f>
        <v>0.38</v>
      </c>
      <c r="J22" s="19">
        <v>0.628</v>
      </c>
      <c r="K22" s="19">
        <f>I22*J22</f>
        <v>0.23864</v>
      </c>
      <c r="L22" s="57"/>
    </row>
    <row r="23" spans="1:12" ht="16.5" customHeight="1">
      <c r="A23" s="63"/>
      <c r="B23" s="64"/>
      <c r="C23" s="7" t="s">
        <v>45</v>
      </c>
      <c r="D23" s="15">
        <v>1</v>
      </c>
      <c r="E23" s="16"/>
      <c r="F23" s="4" t="s">
        <v>24</v>
      </c>
      <c r="G23" s="17">
        <v>12</v>
      </c>
      <c r="H23" s="18">
        <v>1800</v>
      </c>
      <c r="I23" s="19">
        <f>D23*H23/1000</f>
        <v>1.8</v>
      </c>
      <c r="J23" s="19">
        <v>0.888</v>
      </c>
      <c r="K23" s="19">
        <f>I23*J23</f>
        <v>1.5984</v>
      </c>
      <c r="L23" s="57"/>
    </row>
    <row r="24" spans="1:12" ht="16.5" customHeight="1">
      <c r="A24" s="63"/>
      <c r="B24" s="64"/>
      <c r="C24" s="7"/>
      <c r="D24" s="15"/>
      <c r="E24" s="16"/>
      <c r="F24" s="20"/>
      <c r="G24" s="17"/>
      <c r="H24" s="18"/>
      <c r="I24" s="19"/>
      <c r="J24" s="19"/>
      <c r="K24" s="19"/>
      <c r="L24" s="57"/>
    </row>
    <row r="25" spans="1:12" ht="16.5" customHeight="1">
      <c r="A25" s="63"/>
      <c r="B25" s="64"/>
      <c r="C25" s="7"/>
      <c r="D25" s="15"/>
      <c r="E25" s="16"/>
      <c r="F25" s="20"/>
      <c r="G25" s="17"/>
      <c r="H25" s="48" t="s">
        <v>12</v>
      </c>
      <c r="I25" s="48"/>
      <c r="J25" s="48"/>
      <c r="K25" s="19">
        <f>SUM(K19:K24)</f>
        <v>63.65663999999999</v>
      </c>
      <c r="L25" s="57"/>
    </row>
    <row r="26" spans="1:12" ht="16.5" customHeight="1">
      <c r="A26" s="63"/>
      <c r="B26" s="64"/>
      <c r="C26" s="7"/>
      <c r="D26" s="8"/>
      <c r="E26" s="11"/>
      <c r="F26" s="10"/>
      <c r="G26" s="12"/>
      <c r="H26" s="48" t="s">
        <v>13</v>
      </c>
      <c r="I26" s="48"/>
      <c r="J26" s="48"/>
      <c r="K26" s="19">
        <f>K25*0.13</f>
        <v>8.2753632</v>
      </c>
      <c r="L26" s="58"/>
    </row>
    <row r="27" spans="1:12" ht="16.5" customHeight="1">
      <c r="A27" s="63"/>
      <c r="B27" s="64"/>
      <c r="C27" s="7"/>
      <c r="D27" s="8"/>
      <c r="E27" s="11"/>
      <c r="F27" s="10"/>
      <c r="G27" s="12"/>
      <c r="H27" s="49" t="s">
        <v>5</v>
      </c>
      <c r="I27" s="49"/>
      <c r="J27" s="49"/>
      <c r="K27" s="6">
        <f>SUM(K25:K26)</f>
        <v>71.93200319999998</v>
      </c>
      <c r="L27" s="37">
        <f>K27*14</f>
        <v>1007.0480447999997</v>
      </c>
    </row>
    <row r="28" spans="1:12" ht="16.5" customHeight="1">
      <c r="A28" s="61" t="s">
        <v>87</v>
      </c>
      <c r="B28" s="62"/>
      <c r="C28" s="22" t="s">
        <v>46</v>
      </c>
      <c r="D28" s="13">
        <v>10</v>
      </c>
      <c r="E28" s="16" t="s">
        <v>23</v>
      </c>
      <c r="F28" s="4" t="s">
        <v>24</v>
      </c>
      <c r="G28" s="17" t="s">
        <v>40</v>
      </c>
      <c r="H28" s="14">
        <v>1390</v>
      </c>
      <c r="I28" s="5">
        <f>D28*H28/1000</f>
        <v>13.9</v>
      </c>
      <c r="J28" s="5">
        <v>2.59</v>
      </c>
      <c r="K28" s="5">
        <f>I28*J28</f>
        <v>36.001</v>
      </c>
      <c r="L28" s="56"/>
    </row>
    <row r="29" spans="1:12" ht="16.5" customHeight="1">
      <c r="A29" s="63"/>
      <c r="B29" s="64"/>
      <c r="C29" s="22" t="s">
        <v>47</v>
      </c>
      <c r="D29" s="15">
        <v>1</v>
      </c>
      <c r="E29" s="16"/>
      <c r="F29" s="20" t="s">
        <v>11</v>
      </c>
      <c r="G29" s="17" t="s">
        <v>41</v>
      </c>
      <c r="H29" s="18">
        <v>1832</v>
      </c>
      <c r="I29" s="19">
        <f>D29*H29/1000</f>
        <v>1.832</v>
      </c>
      <c r="J29" s="19">
        <v>11.775</v>
      </c>
      <c r="K29" s="19">
        <f>I29*J29</f>
        <v>21.571800000000003</v>
      </c>
      <c r="L29" s="57"/>
    </row>
    <row r="30" spans="1:12" ht="16.5" customHeight="1">
      <c r="A30" s="63"/>
      <c r="B30" s="64"/>
      <c r="C30" s="22" t="s">
        <v>48</v>
      </c>
      <c r="D30" s="15">
        <v>4</v>
      </c>
      <c r="E30" s="16"/>
      <c r="F30" s="4" t="s">
        <v>24</v>
      </c>
      <c r="G30" s="17">
        <v>25</v>
      </c>
      <c r="H30" s="18">
        <v>300</v>
      </c>
      <c r="I30" s="19">
        <f>D30*H30/1000</f>
        <v>1.2</v>
      </c>
      <c r="J30" s="19">
        <v>3.853</v>
      </c>
      <c r="K30" s="19">
        <f>I30*J30</f>
        <v>4.6236</v>
      </c>
      <c r="L30" s="57"/>
    </row>
    <row r="31" spans="1:12" ht="16.5" customHeight="1">
      <c r="A31" s="63"/>
      <c r="B31" s="64"/>
      <c r="C31" s="22" t="s">
        <v>49</v>
      </c>
      <c r="D31" s="15">
        <v>10</v>
      </c>
      <c r="E31" s="16"/>
      <c r="F31" s="20" t="s">
        <v>11</v>
      </c>
      <c r="G31" s="17" t="s">
        <v>38</v>
      </c>
      <c r="H31" s="18">
        <v>38</v>
      </c>
      <c r="I31" s="19">
        <f>D31*H31/1000</f>
        <v>0.38</v>
      </c>
      <c r="J31" s="19">
        <v>0.628</v>
      </c>
      <c r="K31" s="19">
        <f>I31*J31</f>
        <v>0.23864</v>
      </c>
      <c r="L31" s="57"/>
    </row>
    <row r="32" spans="1:12" ht="16.5" customHeight="1">
      <c r="A32" s="63"/>
      <c r="B32" s="64"/>
      <c r="C32" s="22" t="s">
        <v>50</v>
      </c>
      <c r="D32" s="15">
        <v>1</v>
      </c>
      <c r="E32" s="16"/>
      <c r="F32" s="4" t="s">
        <v>24</v>
      </c>
      <c r="G32" s="17">
        <v>12</v>
      </c>
      <c r="H32" s="18">
        <v>1830</v>
      </c>
      <c r="I32" s="19">
        <f>D32*H32/1000</f>
        <v>1.83</v>
      </c>
      <c r="J32" s="19">
        <v>0.888</v>
      </c>
      <c r="K32" s="19">
        <f>I32*J32</f>
        <v>1.62504</v>
      </c>
      <c r="L32" s="57"/>
    </row>
    <row r="33" spans="1:12" ht="16.5" customHeight="1">
      <c r="A33" s="63"/>
      <c r="B33" s="64"/>
      <c r="C33" s="7"/>
      <c r="D33" s="8"/>
      <c r="E33" s="11"/>
      <c r="F33" s="10"/>
      <c r="G33" s="12"/>
      <c r="H33" s="48" t="s">
        <v>12</v>
      </c>
      <c r="I33" s="48"/>
      <c r="J33" s="48"/>
      <c r="K33" s="19">
        <f>SUM(K28:K32)</f>
        <v>64.06008</v>
      </c>
      <c r="L33" s="57"/>
    </row>
    <row r="34" spans="1:12" ht="16.5" customHeight="1">
      <c r="A34" s="63"/>
      <c r="B34" s="64"/>
      <c r="C34" s="7"/>
      <c r="D34" s="8"/>
      <c r="E34" s="11"/>
      <c r="F34" s="10"/>
      <c r="G34" s="12"/>
      <c r="H34" s="48" t="s">
        <v>13</v>
      </c>
      <c r="I34" s="48"/>
      <c r="J34" s="48"/>
      <c r="K34" s="19">
        <f>K33*0.13</f>
        <v>8.3278104</v>
      </c>
      <c r="L34" s="58"/>
    </row>
    <row r="35" spans="1:12" ht="19.5" customHeight="1">
      <c r="A35" s="63"/>
      <c r="B35" s="64"/>
      <c r="C35" s="7"/>
      <c r="D35" s="8"/>
      <c r="E35" s="11"/>
      <c r="F35" s="10"/>
      <c r="G35" s="12"/>
      <c r="H35" s="49" t="s">
        <v>5</v>
      </c>
      <c r="I35" s="49"/>
      <c r="J35" s="49"/>
      <c r="K35" s="36">
        <f>SUM(K33:K34)</f>
        <v>72.3878904</v>
      </c>
      <c r="L35" s="37">
        <f>K35*6</f>
        <v>434.3273424</v>
      </c>
    </row>
    <row r="36" spans="1:12" ht="16.5" customHeight="1">
      <c r="A36" s="61" t="s">
        <v>91</v>
      </c>
      <c r="B36" s="62"/>
      <c r="C36" s="23" t="s">
        <v>26</v>
      </c>
      <c r="D36" s="13">
        <v>10</v>
      </c>
      <c r="E36" s="16" t="s">
        <v>23</v>
      </c>
      <c r="F36" s="4" t="s">
        <v>24</v>
      </c>
      <c r="G36" s="17" t="s">
        <v>40</v>
      </c>
      <c r="H36" s="14">
        <v>1890</v>
      </c>
      <c r="I36" s="5">
        <f>D36*H36/1000</f>
        <v>18.9</v>
      </c>
      <c r="J36" s="5">
        <v>2.59</v>
      </c>
      <c r="K36" s="5">
        <f>I36*J36</f>
        <v>48.95099999999999</v>
      </c>
      <c r="L36" s="56"/>
    </row>
    <row r="37" spans="1:12" ht="16.5" customHeight="1">
      <c r="A37" s="63"/>
      <c r="B37" s="64"/>
      <c r="C37" s="23" t="s">
        <v>27</v>
      </c>
      <c r="D37" s="15">
        <v>1</v>
      </c>
      <c r="E37" s="16"/>
      <c r="F37" s="20" t="s">
        <v>11</v>
      </c>
      <c r="G37" s="17" t="s">
        <v>41</v>
      </c>
      <c r="H37" s="18">
        <v>1800</v>
      </c>
      <c r="I37" s="19">
        <f>D37*H37/1000</f>
        <v>1.8</v>
      </c>
      <c r="J37" s="19">
        <v>11.775</v>
      </c>
      <c r="K37" s="19">
        <f>I37*J37</f>
        <v>21.195</v>
      </c>
      <c r="L37" s="57"/>
    </row>
    <row r="38" spans="1:12" ht="16.5" customHeight="1">
      <c r="A38" s="63"/>
      <c r="B38" s="64"/>
      <c r="C38" s="23" t="s">
        <v>28</v>
      </c>
      <c r="D38" s="15">
        <v>4</v>
      </c>
      <c r="E38" s="16"/>
      <c r="F38" s="4" t="s">
        <v>24</v>
      </c>
      <c r="G38" s="17">
        <v>25</v>
      </c>
      <c r="H38" s="18">
        <v>300</v>
      </c>
      <c r="I38" s="19">
        <f>D38*H38/1000</f>
        <v>1.2</v>
      </c>
      <c r="J38" s="19">
        <v>3.853</v>
      </c>
      <c r="K38" s="19">
        <f>I38*J38</f>
        <v>4.6236</v>
      </c>
      <c r="L38" s="57"/>
    </row>
    <row r="39" spans="1:12" ht="16.5" customHeight="1">
      <c r="A39" s="63"/>
      <c r="B39" s="64"/>
      <c r="C39" s="23" t="s">
        <v>34</v>
      </c>
      <c r="D39" s="15">
        <v>10</v>
      </c>
      <c r="E39" s="16"/>
      <c r="F39" s="20" t="s">
        <v>11</v>
      </c>
      <c r="G39" s="17" t="s">
        <v>38</v>
      </c>
      <c r="H39" s="18">
        <v>38</v>
      </c>
      <c r="I39" s="19">
        <f>D39*H39/1000</f>
        <v>0.38</v>
      </c>
      <c r="J39" s="19">
        <v>0.628</v>
      </c>
      <c r="K39" s="19">
        <f>I39*J39</f>
        <v>0.23864</v>
      </c>
      <c r="L39" s="57"/>
    </row>
    <row r="40" spans="1:12" ht="16.5" customHeight="1">
      <c r="A40" s="63"/>
      <c r="B40" s="64"/>
      <c r="C40" s="23" t="s">
        <v>51</v>
      </c>
      <c r="D40" s="15">
        <v>1</v>
      </c>
      <c r="E40" s="16"/>
      <c r="F40" s="4" t="s">
        <v>24</v>
      </c>
      <c r="G40" s="17">
        <v>12</v>
      </c>
      <c r="H40" s="18">
        <v>1800</v>
      </c>
      <c r="I40" s="19">
        <f>D40*H40/1000</f>
        <v>1.8</v>
      </c>
      <c r="J40" s="19">
        <v>0.888</v>
      </c>
      <c r="K40" s="19">
        <f>I40*J40</f>
        <v>1.5984</v>
      </c>
      <c r="L40" s="57"/>
    </row>
    <row r="41" spans="1:12" ht="16.5" customHeight="1">
      <c r="A41" s="63"/>
      <c r="B41" s="64"/>
      <c r="C41" s="23"/>
      <c r="D41" s="28"/>
      <c r="E41" s="27"/>
      <c r="F41" s="24"/>
      <c r="G41" s="26"/>
      <c r="H41" s="28"/>
      <c r="I41" s="25"/>
      <c r="J41" s="25"/>
      <c r="K41" s="25"/>
      <c r="L41" s="57"/>
    </row>
    <row r="42" spans="1:12" ht="16.5" customHeight="1">
      <c r="A42" s="63"/>
      <c r="B42" s="64"/>
      <c r="C42" s="7"/>
      <c r="D42" s="8"/>
      <c r="E42" s="11"/>
      <c r="F42" s="10"/>
      <c r="G42" s="12"/>
      <c r="H42" s="48" t="s">
        <v>12</v>
      </c>
      <c r="I42" s="48"/>
      <c r="J42" s="48"/>
      <c r="K42" s="19">
        <f>SUM(K36:K40)</f>
        <v>76.60663999999998</v>
      </c>
      <c r="L42" s="57"/>
    </row>
    <row r="43" spans="1:12" ht="16.5" customHeight="1">
      <c r="A43" s="63"/>
      <c r="B43" s="64"/>
      <c r="C43" s="7"/>
      <c r="D43" s="8"/>
      <c r="E43" s="11"/>
      <c r="F43" s="10"/>
      <c r="G43" s="12"/>
      <c r="H43" s="48" t="s">
        <v>13</v>
      </c>
      <c r="I43" s="48"/>
      <c r="J43" s="48"/>
      <c r="K43" s="19">
        <f>K42*0.13</f>
        <v>9.958863199999998</v>
      </c>
      <c r="L43" s="58"/>
    </row>
    <row r="44" spans="1:12" ht="16.5" customHeight="1">
      <c r="A44" s="63"/>
      <c r="B44" s="64"/>
      <c r="C44" s="7"/>
      <c r="D44" s="8"/>
      <c r="E44" s="11"/>
      <c r="F44" s="10"/>
      <c r="G44" s="12"/>
      <c r="H44" s="49" t="s">
        <v>5</v>
      </c>
      <c r="I44" s="49"/>
      <c r="J44" s="49"/>
      <c r="K44" s="6">
        <f>SUM(K42:K43)</f>
        <v>86.56550319999998</v>
      </c>
      <c r="L44" s="37">
        <f>K44*4</f>
        <v>346.2620127999999</v>
      </c>
    </row>
    <row r="45" spans="1:12" ht="16.5" customHeight="1">
      <c r="A45" s="61" t="s">
        <v>93</v>
      </c>
      <c r="B45" s="62"/>
      <c r="C45" s="23" t="s">
        <v>35</v>
      </c>
      <c r="D45" s="13">
        <v>10</v>
      </c>
      <c r="E45" s="16" t="s">
        <v>23</v>
      </c>
      <c r="F45" s="4" t="s">
        <v>24</v>
      </c>
      <c r="G45" s="17" t="s">
        <v>40</v>
      </c>
      <c r="H45" s="14">
        <v>2090</v>
      </c>
      <c r="I45" s="5">
        <f>D45*H45/1000</f>
        <v>20.9</v>
      </c>
      <c r="J45" s="5">
        <v>2.59</v>
      </c>
      <c r="K45" s="5">
        <f>I45*J45</f>
        <v>54.13099999999999</v>
      </c>
      <c r="L45" s="56"/>
    </row>
    <row r="46" spans="1:12" ht="16.5" customHeight="1">
      <c r="A46" s="63"/>
      <c r="B46" s="64"/>
      <c r="C46" s="23" t="s">
        <v>36</v>
      </c>
      <c r="D46" s="15">
        <v>1</v>
      </c>
      <c r="E46" s="16"/>
      <c r="F46" s="20" t="s">
        <v>11</v>
      </c>
      <c r="G46" s="17" t="s">
        <v>41</v>
      </c>
      <c r="H46" s="18">
        <v>1800</v>
      </c>
      <c r="I46" s="19">
        <f>D46*H46/1000</f>
        <v>1.8</v>
      </c>
      <c r="J46" s="19">
        <v>11.775</v>
      </c>
      <c r="K46" s="19">
        <f>I46*J46</f>
        <v>21.195</v>
      </c>
      <c r="L46" s="57"/>
    </row>
    <row r="47" spans="1:12" ht="16.5" customHeight="1">
      <c r="A47" s="63"/>
      <c r="B47" s="64"/>
      <c r="C47" s="23" t="s">
        <v>37</v>
      </c>
      <c r="D47" s="15">
        <v>4</v>
      </c>
      <c r="E47" s="16"/>
      <c r="F47" s="4" t="s">
        <v>24</v>
      </c>
      <c r="G47" s="17">
        <v>25</v>
      </c>
      <c r="H47" s="18">
        <v>300</v>
      </c>
      <c r="I47" s="19">
        <f>D47*H47/1000</f>
        <v>1.2</v>
      </c>
      <c r="J47" s="19">
        <v>3.853</v>
      </c>
      <c r="K47" s="19">
        <f>I47*J47</f>
        <v>4.6236</v>
      </c>
      <c r="L47" s="57"/>
    </row>
    <row r="48" spans="1:12" ht="16.5" customHeight="1">
      <c r="A48" s="63"/>
      <c r="B48" s="64"/>
      <c r="C48" s="23" t="s">
        <v>52</v>
      </c>
      <c r="D48" s="15">
        <v>10</v>
      </c>
      <c r="E48" s="16"/>
      <c r="F48" s="20" t="s">
        <v>11</v>
      </c>
      <c r="G48" s="17" t="s">
        <v>38</v>
      </c>
      <c r="H48" s="18">
        <v>38</v>
      </c>
      <c r="I48" s="19">
        <f>D48*H48/1000</f>
        <v>0.38</v>
      </c>
      <c r="J48" s="19">
        <v>0.628</v>
      </c>
      <c r="K48" s="19">
        <f>I48*J48</f>
        <v>0.23864</v>
      </c>
      <c r="L48" s="57"/>
    </row>
    <row r="49" spans="1:12" ht="16.5" customHeight="1">
      <c r="A49" s="63"/>
      <c r="B49" s="64"/>
      <c r="C49" s="23" t="s">
        <v>53</v>
      </c>
      <c r="D49" s="15">
        <v>1</v>
      </c>
      <c r="E49" s="16"/>
      <c r="F49" s="4" t="s">
        <v>24</v>
      </c>
      <c r="G49" s="17">
        <v>12</v>
      </c>
      <c r="H49" s="18">
        <v>1800</v>
      </c>
      <c r="I49" s="19">
        <f>D49*H49/1000</f>
        <v>1.8</v>
      </c>
      <c r="J49" s="19">
        <v>0.888</v>
      </c>
      <c r="K49" s="19">
        <f>I49*J49</f>
        <v>1.5984</v>
      </c>
      <c r="L49" s="57"/>
    </row>
    <row r="50" spans="1:12" ht="16.5" customHeight="1">
      <c r="A50" s="63"/>
      <c r="B50" s="64"/>
      <c r="C50" s="23"/>
      <c r="D50" s="28"/>
      <c r="E50" s="27"/>
      <c r="F50" s="24"/>
      <c r="G50" s="26"/>
      <c r="H50" s="28"/>
      <c r="I50" s="25"/>
      <c r="J50" s="25"/>
      <c r="K50" s="25"/>
      <c r="L50" s="57"/>
    </row>
    <row r="51" spans="1:12" ht="16.5" customHeight="1">
      <c r="A51" s="63"/>
      <c r="B51" s="64"/>
      <c r="C51" s="7"/>
      <c r="D51" s="8"/>
      <c r="E51" s="11"/>
      <c r="F51" s="10"/>
      <c r="G51" s="12"/>
      <c r="H51" s="48" t="s">
        <v>12</v>
      </c>
      <c r="I51" s="48"/>
      <c r="J51" s="48"/>
      <c r="K51" s="19">
        <f>SUM(K45:K49)</f>
        <v>81.78663999999999</v>
      </c>
      <c r="L51" s="57"/>
    </row>
    <row r="52" spans="1:12" ht="16.5" customHeight="1">
      <c r="A52" s="63"/>
      <c r="B52" s="64"/>
      <c r="C52" s="7"/>
      <c r="D52" s="8"/>
      <c r="E52" s="11"/>
      <c r="F52" s="10"/>
      <c r="G52" s="12"/>
      <c r="H52" s="48" t="s">
        <v>13</v>
      </c>
      <c r="I52" s="48"/>
      <c r="J52" s="48"/>
      <c r="K52" s="19">
        <f>K51*0.13</f>
        <v>10.632263199999999</v>
      </c>
      <c r="L52" s="58"/>
    </row>
    <row r="53" spans="1:12" ht="16.5" customHeight="1">
      <c r="A53" s="63"/>
      <c r="B53" s="64"/>
      <c r="C53" s="7"/>
      <c r="D53" s="8"/>
      <c r="E53" s="11"/>
      <c r="F53" s="10"/>
      <c r="G53" s="12"/>
      <c r="H53" s="49" t="s">
        <v>5</v>
      </c>
      <c r="I53" s="49"/>
      <c r="J53" s="49"/>
      <c r="K53" s="6">
        <f>SUM(K51:K52)</f>
        <v>92.41890319999999</v>
      </c>
      <c r="L53" s="37">
        <f>K53*25</f>
        <v>2310.4725799999997</v>
      </c>
    </row>
    <row r="54" spans="1:12" ht="16.5" customHeight="1">
      <c r="A54" s="61" t="s">
        <v>62</v>
      </c>
      <c r="B54" s="62"/>
      <c r="C54" s="23" t="s">
        <v>29</v>
      </c>
      <c r="D54" s="13">
        <v>10</v>
      </c>
      <c r="E54" s="16" t="s">
        <v>23</v>
      </c>
      <c r="F54" s="4" t="s">
        <v>24</v>
      </c>
      <c r="G54" s="17" t="s">
        <v>40</v>
      </c>
      <c r="H54" s="14">
        <v>1890</v>
      </c>
      <c r="I54" s="5">
        <f>D54*H54/1000</f>
        <v>18.9</v>
      </c>
      <c r="J54" s="5">
        <v>2.59</v>
      </c>
      <c r="K54" s="5">
        <f>I54*J54</f>
        <v>48.95099999999999</v>
      </c>
      <c r="L54" s="56"/>
    </row>
    <row r="55" spans="1:12" ht="16.5" customHeight="1">
      <c r="A55" s="63"/>
      <c r="B55" s="64"/>
      <c r="C55" s="23" t="s">
        <v>30</v>
      </c>
      <c r="D55" s="15">
        <v>1</v>
      </c>
      <c r="E55" s="16"/>
      <c r="F55" s="20" t="s">
        <v>11</v>
      </c>
      <c r="G55" s="17" t="s">
        <v>41</v>
      </c>
      <c r="H55" s="18">
        <v>1800</v>
      </c>
      <c r="I55" s="19">
        <f>D55*H55/1000</f>
        <v>1.8</v>
      </c>
      <c r="J55" s="19">
        <v>11.775</v>
      </c>
      <c r="K55" s="19">
        <f>I55*J55</f>
        <v>21.195</v>
      </c>
      <c r="L55" s="57"/>
    </row>
    <row r="56" spans="1:12" ht="16.5" customHeight="1">
      <c r="A56" s="63"/>
      <c r="B56" s="64"/>
      <c r="C56" s="23" t="s">
        <v>54</v>
      </c>
      <c r="D56" s="15">
        <v>4</v>
      </c>
      <c r="E56" s="16"/>
      <c r="F56" s="4" t="s">
        <v>24</v>
      </c>
      <c r="G56" s="17">
        <v>25</v>
      </c>
      <c r="H56" s="18">
        <v>300</v>
      </c>
      <c r="I56" s="19">
        <f>D56*H56/1000</f>
        <v>1.2</v>
      </c>
      <c r="J56" s="19">
        <v>3.853</v>
      </c>
      <c r="K56" s="19">
        <f>I56*J56</f>
        <v>4.6236</v>
      </c>
      <c r="L56" s="57"/>
    </row>
    <row r="57" spans="1:12" ht="16.5" customHeight="1">
      <c r="A57" s="63"/>
      <c r="B57" s="64"/>
      <c r="C57" s="23" t="s">
        <v>55</v>
      </c>
      <c r="D57" s="15">
        <v>10</v>
      </c>
      <c r="E57" s="16"/>
      <c r="F57" s="20" t="s">
        <v>11</v>
      </c>
      <c r="G57" s="17" t="s">
        <v>38</v>
      </c>
      <c r="H57" s="18">
        <v>38</v>
      </c>
      <c r="I57" s="19">
        <f>D57*H57/1000</f>
        <v>0.38</v>
      </c>
      <c r="J57" s="19">
        <v>0.628</v>
      </c>
      <c r="K57" s="19">
        <f>I57*J57</f>
        <v>0.23864</v>
      </c>
      <c r="L57" s="57"/>
    </row>
    <row r="58" spans="1:12" ht="16.5" customHeight="1">
      <c r="A58" s="63"/>
      <c r="B58" s="64"/>
      <c r="C58" s="23" t="s">
        <v>56</v>
      </c>
      <c r="D58" s="15">
        <v>1</v>
      </c>
      <c r="E58" s="16"/>
      <c r="F58" s="4" t="s">
        <v>24</v>
      </c>
      <c r="G58" s="17">
        <v>12</v>
      </c>
      <c r="H58" s="18">
        <v>1800</v>
      </c>
      <c r="I58" s="19">
        <f>D58*H58/1000</f>
        <v>1.8</v>
      </c>
      <c r="J58" s="19">
        <v>0.888</v>
      </c>
      <c r="K58" s="19">
        <f>I58*J58</f>
        <v>1.5984</v>
      </c>
      <c r="L58" s="57"/>
    </row>
    <row r="59" spans="1:12" ht="16.5" customHeight="1">
      <c r="A59" s="76"/>
      <c r="B59" s="64"/>
      <c r="C59" s="23"/>
      <c r="D59" s="28"/>
      <c r="E59" s="27"/>
      <c r="F59" s="24"/>
      <c r="G59" s="26"/>
      <c r="H59" s="28"/>
      <c r="I59" s="25"/>
      <c r="J59" s="25"/>
      <c r="K59" s="25"/>
      <c r="L59" s="57"/>
    </row>
    <row r="60" spans="1:12" ht="16.5" customHeight="1">
      <c r="A60" s="63"/>
      <c r="B60" s="64"/>
      <c r="C60" s="7"/>
      <c r="D60" s="8"/>
      <c r="E60" s="11"/>
      <c r="F60" s="10"/>
      <c r="G60" s="12"/>
      <c r="H60" s="48" t="s">
        <v>12</v>
      </c>
      <c r="I60" s="48"/>
      <c r="J60" s="48"/>
      <c r="K60" s="19">
        <f>SUM(K54:K58)</f>
        <v>76.60663999999998</v>
      </c>
      <c r="L60" s="57"/>
    </row>
    <row r="61" spans="1:12" ht="16.5" customHeight="1">
      <c r="A61" s="63"/>
      <c r="B61" s="64"/>
      <c r="C61" s="7"/>
      <c r="D61" s="8"/>
      <c r="E61" s="11"/>
      <c r="F61" s="10"/>
      <c r="G61" s="12"/>
      <c r="H61" s="48" t="s">
        <v>13</v>
      </c>
      <c r="I61" s="48"/>
      <c r="J61" s="48"/>
      <c r="K61" s="19">
        <f>K60*0.13</f>
        <v>9.958863199999998</v>
      </c>
      <c r="L61" s="58"/>
    </row>
    <row r="62" spans="1:12" ht="16.5" customHeight="1">
      <c r="A62" s="63"/>
      <c r="B62" s="64"/>
      <c r="C62" s="7"/>
      <c r="D62" s="8"/>
      <c r="E62" s="11"/>
      <c r="F62" s="10"/>
      <c r="G62" s="12"/>
      <c r="H62" s="49" t="s">
        <v>5</v>
      </c>
      <c r="I62" s="49"/>
      <c r="J62" s="49"/>
      <c r="K62" s="6">
        <f>SUM(K60:K61)</f>
        <v>86.56550319999998</v>
      </c>
      <c r="L62" s="37">
        <f>K62*2</f>
        <v>173.13100639999996</v>
      </c>
    </row>
    <row r="63" spans="1:12" ht="16.5" customHeight="1">
      <c r="A63" s="61" t="s">
        <v>63</v>
      </c>
      <c r="B63" s="62"/>
      <c r="C63" s="23" t="s">
        <v>57</v>
      </c>
      <c r="D63" s="13">
        <v>7</v>
      </c>
      <c r="E63" s="16" t="s">
        <v>23</v>
      </c>
      <c r="F63" s="4" t="s">
        <v>24</v>
      </c>
      <c r="G63" s="17" t="s">
        <v>40</v>
      </c>
      <c r="H63" s="14">
        <v>1490</v>
      </c>
      <c r="I63" s="5">
        <f>D63*H63/1000</f>
        <v>10.43</v>
      </c>
      <c r="J63" s="5">
        <v>2.59</v>
      </c>
      <c r="K63" s="5">
        <f>I63*J63</f>
        <v>27.013699999999996</v>
      </c>
      <c r="L63" s="56"/>
    </row>
    <row r="64" spans="1:12" ht="16.5" customHeight="1">
      <c r="A64" s="63"/>
      <c r="B64" s="64"/>
      <c r="C64" s="23" t="s">
        <v>58</v>
      </c>
      <c r="D64" s="15">
        <v>1</v>
      </c>
      <c r="E64" s="16"/>
      <c r="F64" s="20" t="s">
        <v>11</v>
      </c>
      <c r="G64" s="17" t="s">
        <v>41</v>
      </c>
      <c r="H64" s="18">
        <v>1260</v>
      </c>
      <c r="I64" s="19">
        <f>D64*H64/1000</f>
        <v>1.26</v>
      </c>
      <c r="J64" s="19">
        <v>11.775</v>
      </c>
      <c r="K64" s="19">
        <f>I64*J64</f>
        <v>14.836500000000001</v>
      </c>
      <c r="L64" s="57"/>
    </row>
    <row r="65" spans="1:12" ht="16.5" customHeight="1">
      <c r="A65" s="63"/>
      <c r="B65" s="64"/>
      <c r="C65" s="23" t="s">
        <v>59</v>
      </c>
      <c r="D65" s="15">
        <v>3</v>
      </c>
      <c r="E65" s="16"/>
      <c r="F65" s="4" t="s">
        <v>24</v>
      </c>
      <c r="G65" s="17">
        <v>25</v>
      </c>
      <c r="H65" s="18">
        <v>300</v>
      </c>
      <c r="I65" s="19">
        <f>D65*H65/1000</f>
        <v>0.9</v>
      </c>
      <c r="J65" s="19">
        <v>3.853</v>
      </c>
      <c r="K65" s="19">
        <f>I65*J65</f>
        <v>3.4677000000000002</v>
      </c>
      <c r="L65" s="57"/>
    </row>
    <row r="66" spans="1:12" ht="16.5" customHeight="1">
      <c r="A66" s="63"/>
      <c r="B66" s="64"/>
      <c r="C66" s="23" t="s">
        <v>60</v>
      </c>
      <c r="D66" s="15">
        <v>7</v>
      </c>
      <c r="E66" s="16"/>
      <c r="F66" s="20" t="s">
        <v>11</v>
      </c>
      <c r="G66" s="17" t="s">
        <v>38</v>
      </c>
      <c r="H66" s="18">
        <v>38</v>
      </c>
      <c r="I66" s="19">
        <f>D66*H66/1000</f>
        <v>0.266</v>
      </c>
      <c r="J66" s="19">
        <v>0.628</v>
      </c>
      <c r="K66" s="19">
        <f>I66*J66</f>
        <v>0.167048</v>
      </c>
      <c r="L66" s="57"/>
    </row>
    <row r="67" spans="1:12" ht="16.5" customHeight="1">
      <c r="A67" s="76"/>
      <c r="B67" s="64"/>
      <c r="C67" s="23" t="s">
        <v>61</v>
      </c>
      <c r="D67" s="15">
        <v>1</v>
      </c>
      <c r="E67" s="16"/>
      <c r="F67" s="4" t="s">
        <v>24</v>
      </c>
      <c r="G67" s="17">
        <v>12</v>
      </c>
      <c r="H67" s="18">
        <v>1260</v>
      </c>
      <c r="I67" s="19">
        <f>D67*H67/1000</f>
        <v>1.26</v>
      </c>
      <c r="J67" s="19">
        <v>0.888</v>
      </c>
      <c r="K67" s="19">
        <f>I67*J67</f>
        <v>1.11888</v>
      </c>
      <c r="L67" s="57"/>
    </row>
    <row r="68" spans="1:12" ht="16.5" customHeight="1">
      <c r="A68" s="63"/>
      <c r="B68" s="64"/>
      <c r="C68" s="23"/>
      <c r="D68" s="28"/>
      <c r="E68" s="27"/>
      <c r="F68" s="24"/>
      <c r="G68" s="26"/>
      <c r="H68" s="28"/>
      <c r="I68" s="25"/>
      <c r="J68" s="25"/>
      <c r="K68" s="25"/>
      <c r="L68" s="57"/>
    </row>
    <row r="69" spans="1:12" ht="16.5" customHeight="1">
      <c r="A69" s="63"/>
      <c r="B69" s="64"/>
      <c r="C69" s="7"/>
      <c r="D69" s="8"/>
      <c r="E69" s="11"/>
      <c r="F69" s="10"/>
      <c r="G69" s="12"/>
      <c r="H69" s="48" t="s">
        <v>12</v>
      </c>
      <c r="I69" s="48"/>
      <c r="J69" s="48"/>
      <c r="K69" s="19">
        <f>SUM(K63:K67)</f>
        <v>46.603828</v>
      </c>
      <c r="L69" s="57"/>
    </row>
    <row r="70" spans="1:12" ht="16.5" customHeight="1">
      <c r="A70" s="63"/>
      <c r="B70" s="64"/>
      <c r="C70" s="7"/>
      <c r="D70" s="8"/>
      <c r="E70" s="11"/>
      <c r="F70" s="10"/>
      <c r="G70" s="12"/>
      <c r="H70" s="48" t="s">
        <v>13</v>
      </c>
      <c r="I70" s="48"/>
      <c r="J70" s="48"/>
      <c r="K70" s="19">
        <f>K69*0.13</f>
        <v>6.058497640000001</v>
      </c>
      <c r="L70" s="58"/>
    </row>
    <row r="71" spans="1:12" ht="16.5" customHeight="1">
      <c r="A71" s="63"/>
      <c r="B71" s="64"/>
      <c r="C71" s="7"/>
      <c r="D71" s="8"/>
      <c r="E71" s="11"/>
      <c r="F71" s="10"/>
      <c r="G71" s="12"/>
      <c r="H71" s="49" t="s">
        <v>5</v>
      </c>
      <c r="I71" s="49"/>
      <c r="J71" s="49"/>
      <c r="K71" s="6">
        <f>SUM(K69:K70)</f>
        <v>52.66232564</v>
      </c>
      <c r="L71" s="37">
        <f>K71*1</f>
        <v>52.66232564</v>
      </c>
    </row>
    <row r="72" spans="1:12" ht="16.5" customHeight="1">
      <c r="A72" s="50" t="s">
        <v>71</v>
      </c>
      <c r="B72" s="51"/>
      <c r="C72" s="7" t="s">
        <v>64</v>
      </c>
      <c r="D72" s="21">
        <v>1</v>
      </c>
      <c r="E72" s="16" t="s">
        <v>23</v>
      </c>
      <c r="F72" s="4" t="s">
        <v>24</v>
      </c>
      <c r="G72" s="17" t="s">
        <v>67</v>
      </c>
      <c r="H72" s="14">
        <v>2200</v>
      </c>
      <c r="I72" s="5">
        <f>D72*H72/1000</f>
        <v>2.2</v>
      </c>
      <c r="J72" s="5">
        <v>6.51</v>
      </c>
      <c r="K72" s="5">
        <f>I72*J72</f>
        <v>14.322000000000001</v>
      </c>
      <c r="L72" s="56"/>
    </row>
    <row r="73" spans="1:12" ht="16.5" customHeight="1">
      <c r="A73" s="52"/>
      <c r="B73" s="53"/>
      <c r="C73" s="7" t="s">
        <v>65</v>
      </c>
      <c r="D73" s="21">
        <v>1</v>
      </c>
      <c r="E73" s="16"/>
      <c r="F73" s="20" t="s">
        <v>11</v>
      </c>
      <c r="G73" s="17" t="s">
        <v>66</v>
      </c>
      <c r="H73" s="18">
        <v>70</v>
      </c>
      <c r="I73" s="19">
        <f>D73*H73/1000</f>
        <v>0.07</v>
      </c>
      <c r="J73" s="19">
        <v>1.099</v>
      </c>
      <c r="K73" s="19">
        <f>I73*J73</f>
        <v>0.07693000000000001</v>
      </c>
      <c r="L73" s="57"/>
    </row>
    <row r="74" spans="1:12" ht="16.5" customHeight="1">
      <c r="A74" s="52"/>
      <c r="B74" s="53"/>
      <c r="C74" s="7"/>
      <c r="D74" s="8"/>
      <c r="E74" s="11"/>
      <c r="F74" s="10"/>
      <c r="G74" s="12"/>
      <c r="H74" s="3"/>
      <c r="I74" s="3"/>
      <c r="J74" s="3"/>
      <c r="K74" s="6"/>
      <c r="L74" s="57"/>
    </row>
    <row r="75" spans="1:12" ht="16.5" customHeight="1">
      <c r="A75" s="77"/>
      <c r="B75" s="53"/>
      <c r="C75" s="7"/>
      <c r="D75" s="8"/>
      <c r="E75" s="11"/>
      <c r="F75" s="10"/>
      <c r="G75" s="12"/>
      <c r="H75" s="48" t="s">
        <v>12</v>
      </c>
      <c r="I75" s="48"/>
      <c r="J75" s="48"/>
      <c r="K75" s="19">
        <f>SUM(K69:K73)</f>
        <v>119.72358128</v>
      </c>
      <c r="L75" s="57"/>
    </row>
    <row r="76" spans="1:12" ht="16.5" customHeight="1">
      <c r="A76" s="52"/>
      <c r="B76" s="53"/>
      <c r="C76" s="7"/>
      <c r="D76" s="8"/>
      <c r="E76" s="11"/>
      <c r="F76" s="10"/>
      <c r="G76" s="12"/>
      <c r="H76" s="48" t="s">
        <v>13</v>
      </c>
      <c r="I76" s="48"/>
      <c r="J76" s="48"/>
      <c r="K76" s="19">
        <f>K75*0.13</f>
        <v>15.564065566400002</v>
      </c>
      <c r="L76" s="58"/>
    </row>
    <row r="77" spans="1:12" ht="16.5" customHeight="1">
      <c r="A77" s="54"/>
      <c r="B77" s="55"/>
      <c r="C77" s="7"/>
      <c r="D77" s="8"/>
      <c r="E77" s="11"/>
      <c r="F77" s="10"/>
      <c r="G77" s="12"/>
      <c r="H77" s="49" t="s">
        <v>5</v>
      </c>
      <c r="I77" s="49"/>
      <c r="J77" s="49"/>
      <c r="K77" s="6">
        <f>SUM(K75:K76)</f>
        <v>135.2876468464</v>
      </c>
      <c r="L77" s="37">
        <f>K77*2</f>
        <v>270.5752936928</v>
      </c>
    </row>
    <row r="78" spans="1:12" ht="16.5" customHeight="1">
      <c r="A78" s="50" t="s">
        <v>72</v>
      </c>
      <c r="B78" s="51"/>
      <c r="C78" s="23" t="s">
        <v>31</v>
      </c>
      <c r="D78" s="13">
        <v>11</v>
      </c>
      <c r="E78" s="16" t="s">
        <v>23</v>
      </c>
      <c r="F78" s="4" t="s">
        <v>24</v>
      </c>
      <c r="G78" s="17" t="s">
        <v>40</v>
      </c>
      <c r="H78" s="14">
        <v>1390</v>
      </c>
      <c r="I78" s="5">
        <f>D78*H78/1000</f>
        <v>15.29</v>
      </c>
      <c r="J78" s="5">
        <v>2.59</v>
      </c>
      <c r="K78" s="5">
        <f>I78*J78</f>
        <v>39.601099999999995</v>
      </c>
      <c r="L78" s="56"/>
    </row>
    <row r="79" spans="1:12" ht="16.5" customHeight="1">
      <c r="A79" s="52"/>
      <c r="B79" s="53"/>
      <c r="C79" s="23" t="s">
        <v>32</v>
      </c>
      <c r="D79" s="15">
        <v>1</v>
      </c>
      <c r="E79" s="16"/>
      <c r="F79" s="20" t="s">
        <v>11</v>
      </c>
      <c r="G79" s="17" t="s">
        <v>70</v>
      </c>
      <c r="H79" s="18">
        <v>1850</v>
      </c>
      <c r="I79" s="19">
        <f>D79*H79/1000</f>
        <v>1.85</v>
      </c>
      <c r="J79" s="19">
        <v>11.775</v>
      </c>
      <c r="K79" s="19">
        <f>I79*J79</f>
        <v>21.78375</v>
      </c>
      <c r="L79" s="57"/>
    </row>
    <row r="80" spans="1:12" ht="16.5" customHeight="1">
      <c r="A80" s="52"/>
      <c r="B80" s="53"/>
      <c r="C80" s="23" t="s">
        <v>68</v>
      </c>
      <c r="D80" s="15">
        <v>11</v>
      </c>
      <c r="E80" s="16"/>
      <c r="F80" s="20" t="s">
        <v>11</v>
      </c>
      <c r="G80" s="17" t="s">
        <v>38</v>
      </c>
      <c r="H80" s="18">
        <v>38</v>
      </c>
      <c r="I80" s="19">
        <f>D80*H80/1000</f>
        <v>0.418</v>
      </c>
      <c r="J80" s="19">
        <v>0.628</v>
      </c>
      <c r="K80" s="19">
        <f>I80*J80</f>
        <v>0.262504</v>
      </c>
      <c r="L80" s="57"/>
    </row>
    <row r="81" spans="1:12" ht="16.5" customHeight="1">
      <c r="A81" s="52"/>
      <c r="B81" s="53"/>
      <c r="C81" s="23" t="s">
        <v>69</v>
      </c>
      <c r="D81" s="15">
        <v>1</v>
      </c>
      <c r="E81" s="16"/>
      <c r="F81" s="4" t="s">
        <v>24</v>
      </c>
      <c r="G81" s="17">
        <v>12</v>
      </c>
      <c r="H81" s="18">
        <v>1800</v>
      </c>
      <c r="I81" s="19">
        <f>D81*H81/1000</f>
        <v>1.8</v>
      </c>
      <c r="J81" s="19">
        <v>0.888</v>
      </c>
      <c r="K81" s="19">
        <f>I81*J81</f>
        <v>1.5984</v>
      </c>
      <c r="L81" s="57"/>
    </row>
    <row r="82" spans="1:12" ht="16.5" customHeight="1">
      <c r="A82" s="52"/>
      <c r="B82" s="53"/>
      <c r="C82" s="23"/>
      <c r="D82" s="28"/>
      <c r="E82" s="27"/>
      <c r="F82" s="24"/>
      <c r="G82" s="26"/>
      <c r="H82" s="28"/>
      <c r="I82" s="25"/>
      <c r="J82" s="25"/>
      <c r="K82" s="25"/>
      <c r="L82" s="57"/>
    </row>
    <row r="83" spans="1:12" ht="16.5" customHeight="1">
      <c r="A83" s="52"/>
      <c r="B83" s="53"/>
      <c r="C83" s="7"/>
      <c r="D83" s="8"/>
      <c r="E83" s="11"/>
      <c r="F83" s="10"/>
      <c r="G83" s="12"/>
      <c r="H83" s="48" t="s">
        <v>12</v>
      </c>
      <c r="I83" s="48"/>
      <c r="J83" s="48"/>
      <c r="K83" s="19">
        <f>SUM(K78:K81)</f>
        <v>63.245754</v>
      </c>
      <c r="L83" s="57"/>
    </row>
    <row r="84" spans="1:12" ht="16.5" customHeight="1">
      <c r="A84" s="52"/>
      <c r="B84" s="53"/>
      <c r="C84" s="7"/>
      <c r="D84" s="8"/>
      <c r="E84" s="11"/>
      <c r="F84" s="10"/>
      <c r="G84" s="12"/>
      <c r="H84" s="48" t="s">
        <v>13</v>
      </c>
      <c r="I84" s="48"/>
      <c r="J84" s="48"/>
      <c r="K84" s="19">
        <f>K83*0.13</f>
        <v>8.22194802</v>
      </c>
      <c r="L84" s="58"/>
    </row>
    <row r="85" spans="1:12" ht="16.5" customHeight="1">
      <c r="A85" s="54"/>
      <c r="B85" s="55"/>
      <c r="C85" s="7"/>
      <c r="D85" s="8"/>
      <c r="E85" s="11"/>
      <c r="F85" s="10"/>
      <c r="G85" s="12"/>
      <c r="H85" s="49" t="s">
        <v>5</v>
      </c>
      <c r="I85" s="49"/>
      <c r="J85" s="49"/>
      <c r="K85" s="6">
        <f>SUM(K83:K84)</f>
        <v>71.46770201999999</v>
      </c>
      <c r="L85" s="37">
        <f>K85*1</f>
        <v>71.46770201999999</v>
      </c>
    </row>
    <row r="86" spans="1:12" ht="4.5" customHeight="1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38"/>
    </row>
    <row r="87" spans="1:12" ht="24.75" customHeight="1" thickBot="1">
      <c r="A87" s="46" t="s">
        <v>9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39">
        <f>SUM(L3:L85)</f>
        <v>5837.0597192527985</v>
      </c>
    </row>
    <row r="97" ht="12.75" customHeight="1"/>
    <row r="103" ht="12.75" customHeight="1"/>
    <row r="113" ht="12.75" customHeight="1"/>
    <row r="126" ht="12.75" customHeight="1"/>
    <row r="136" ht="12.75" customHeight="1"/>
  </sheetData>
  <sheetProtection/>
  <mergeCells count="58">
    <mergeCell ref="H76:J76"/>
    <mergeCell ref="L72:L76"/>
    <mergeCell ref="L11:L17"/>
    <mergeCell ref="L3:L9"/>
    <mergeCell ref="H61:J61"/>
    <mergeCell ref="H62:J62"/>
    <mergeCell ref="H8:J8"/>
    <mergeCell ref="H18:J18"/>
    <mergeCell ref="L19:L26"/>
    <mergeCell ref="A45:B53"/>
    <mergeCell ref="L45:L52"/>
    <mergeCell ref="H51:J51"/>
    <mergeCell ref="A36:B44"/>
    <mergeCell ref="H44:J44"/>
    <mergeCell ref="L28:L34"/>
    <mergeCell ref="H52:J52"/>
    <mergeCell ref="H42:J42"/>
    <mergeCell ref="H43:J43"/>
    <mergeCell ref="H34:J34"/>
    <mergeCell ref="H35:J35"/>
    <mergeCell ref="H77:J77"/>
    <mergeCell ref="A72:B77"/>
    <mergeCell ref="L36:L43"/>
    <mergeCell ref="H53:J53"/>
    <mergeCell ref="L54:L61"/>
    <mergeCell ref="H60:J60"/>
    <mergeCell ref="H71:J71"/>
    <mergeCell ref="H75:J75"/>
    <mergeCell ref="D1:D2"/>
    <mergeCell ref="A63:B71"/>
    <mergeCell ref="H85:J85"/>
    <mergeCell ref="L78:L84"/>
    <mergeCell ref="H83:J83"/>
    <mergeCell ref="H84:J84"/>
    <mergeCell ref="L63:L70"/>
    <mergeCell ref="H69:J69"/>
    <mergeCell ref="H70:J70"/>
    <mergeCell ref="A78:B85"/>
    <mergeCell ref="H1:I1"/>
    <mergeCell ref="H9:J9"/>
    <mergeCell ref="H10:J10"/>
    <mergeCell ref="H16:J16"/>
    <mergeCell ref="A11:B18"/>
    <mergeCell ref="A3:B10"/>
    <mergeCell ref="J1:L1"/>
    <mergeCell ref="A1:B2"/>
    <mergeCell ref="C1:C2"/>
    <mergeCell ref="E1:G2"/>
    <mergeCell ref="H17:J17"/>
    <mergeCell ref="A87:K87"/>
    <mergeCell ref="A28:B35"/>
    <mergeCell ref="A54:B62"/>
    <mergeCell ref="A86:K86"/>
    <mergeCell ref="H25:J25"/>
    <mergeCell ref="H26:J26"/>
    <mergeCell ref="H27:J27"/>
    <mergeCell ref="H33:J33"/>
    <mergeCell ref="A19:B27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INTAR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Kratochvilová</dc:creator>
  <cp:keywords/>
  <dc:description/>
  <cp:lastModifiedBy>Ing. Marek Svoboda</cp:lastModifiedBy>
  <cp:lastPrinted>2012-03-28T23:38:28Z</cp:lastPrinted>
  <dcterms:created xsi:type="dcterms:W3CDTF">2010-04-30T07:00:55Z</dcterms:created>
  <dcterms:modified xsi:type="dcterms:W3CDTF">2012-08-23T18:49:20Z</dcterms:modified>
  <cp:category/>
  <cp:version/>
  <cp:contentType/>
  <cp:contentStatus/>
</cp:coreProperties>
</file>