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aktivni/pionyrska/vymenikova_stanice/verejna_zakazka/"/>
    </mc:Choice>
  </mc:AlternateContent>
  <xr:revisionPtr revIDLastSave="329" documentId="8_{15A70CD3-31FD-4CA0-B68C-51D2DBAF56D1}" xr6:coauthVersionLast="47" xr6:coauthVersionMax="47" xr10:uidLastSave="{75105AEC-5848-4CD0-BAF6-30E25A3BC406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D.1.4 1.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1. Pol'!$A$1:$K$160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9" i="1" s="1"/>
  <c r="G25" i="1"/>
  <c r="K148" i="12" l="1"/>
  <c r="K147" i="12"/>
  <c r="K146" i="12"/>
  <c r="K145" i="12"/>
  <c r="K144" i="12"/>
  <c r="K143" i="12"/>
  <c r="K142" i="12"/>
  <c r="K141" i="12"/>
  <c r="K140" i="12"/>
  <c r="K138" i="12"/>
  <c r="K136" i="12"/>
  <c r="K134" i="12"/>
  <c r="K130" i="12"/>
  <c r="K129" i="12"/>
  <c r="K126" i="12"/>
  <c r="K125" i="12"/>
  <c r="K123" i="12"/>
  <c r="K121" i="12"/>
  <c r="K120" i="12"/>
  <c r="K119" i="12"/>
  <c r="K118" i="12"/>
  <c r="K117" i="12"/>
  <c r="K114" i="12"/>
  <c r="K113" i="12"/>
  <c r="K112" i="12"/>
  <c r="K111" i="12"/>
  <c r="K109" i="12"/>
  <c r="K107" i="12"/>
  <c r="K105" i="12"/>
  <c r="K102" i="12"/>
  <c r="K101" i="12"/>
  <c r="K100" i="12"/>
  <c r="K99" i="12"/>
  <c r="K98" i="12"/>
  <c r="K96" i="12"/>
  <c r="K94" i="12"/>
  <c r="K93" i="12"/>
  <c r="K92" i="12"/>
  <c r="K90" i="12"/>
  <c r="K88" i="12"/>
  <c r="K86" i="12"/>
  <c r="K83" i="12"/>
  <c r="K81" i="12"/>
  <c r="K80" i="12"/>
  <c r="K79" i="12"/>
  <c r="K78" i="12"/>
  <c r="K77" i="12"/>
  <c r="K74" i="12"/>
  <c r="K73" i="12"/>
  <c r="K72" i="12"/>
  <c r="K71" i="12"/>
  <c r="K68" i="12"/>
  <c r="K67" i="12"/>
  <c r="K65" i="12"/>
  <c r="K64" i="12"/>
  <c r="K63" i="12"/>
  <c r="K62" i="12"/>
  <c r="K60" i="12"/>
  <c r="K57" i="12"/>
  <c r="K54" i="12"/>
  <c r="K53" i="12"/>
  <c r="K52" i="12"/>
  <c r="K51" i="12"/>
  <c r="K50" i="12"/>
  <c r="K47" i="12"/>
  <c r="K46" i="12"/>
  <c r="K45" i="12"/>
  <c r="K44" i="12"/>
  <c r="K43" i="12"/>
  <c r="K42" i="12"/>
  <c r="K41" i="12"/>
  <c r="K40" i="12"/>
  <c r="K39" i="12"/>
  <c r="K38" i="12"/>
  <c r="K36" i="12"/>
  <c r="K34" i="12"/>
  <c r="K33" i="12"/>
  <c r="K32" i="12"/>
  <c r="K30" i="12"/>
  <c r="K29" i="12"/>
  <c r="K26" i="12"/>
  <c r="K25" i="12"/>
  <c r="K24" i="12"/>
  <c r="K23" i="12"/>
  <c r="K22" i="12"/>
  <c r="K21" i="12"/>
  <c r="K20" i="12"/>
  <c r="K19" i="12"/>
  <c r="K18" i="12"/>
  <c r="K17" i="12"/>
  <c r="K16" i="12"/>
  <c r="K14" i="12"/>
  <c r="K13" i="12"/>
  <c r="K10" i="12"/>
  <c r="K9" i="12"/>
  <c r="K8" i="12" s="1"/>
  <c r="I148" i="12"/>
  <c r="I147" i="12"/>
  <c r="I146" i="12"/>
  <c r="I145" i="12"/>
  <c r="I144" i="12"/>
  <c r="I143" i="12"/>
  <c r="I142" i="12"/>
  <c r="I141" i="12"/>
  <c r="I140" i="12"/>
  <c r="I138" i="12"/>
  <c r="I136" i="12"/>
  <c r="I134" i="12"/>
  <c r="I130" i="12"/>
  <c r="I129" i="12"/>
  <c r="I126" i="12"/>
  <c r="I125" i="12"/>
  <c r="I116" i="12" s="1"/>
  <c r="E127" i="12" s="1"/>
  <c r="I123" i="12"/>
  <c r="I121" i="12"/>
  <c r="I120" i="12"/>
  <c r="I119" i="12"/>
  <c r="I118" i="12"/>
  <c r="I117" i="12"/>
  <c r="I114" i="12"/>
  <c r="I113" i="12"/>
  <c r="I112" i="12"/>
  <c r="I111" i="12"/>
  <c r="I109" i="12"/>
  <c r="I107" i="12"/>
  <c r="I105" i="12"/>
  <c r="I102" i="12"/>
  <c r="I101" i="12"/>
  <c r="I100" i="12"/>
  <c r="I99" i="12"/>
  <c r="I98" i="12"/>
  <c r="I96" i="12"/>
  <c r="I94" i="12"/>
  <c r="I93" i="12"/>
  <c r="I92" i="12"/>
  <c r="I90" i="12"/>
  <c r="I88" i="12"/>
  <c r="I86" i="12"/>
  <c r="I83" i="12"/>
  <c r="I81" i="12"/>
  <c r="I80" i="12"/>
  <c r="I79" i="12"/>
  <c r="I78" i="12"/>
  <c r="I77" i="12"/>
  <c r="I74" i="12"/>
  <c r="I73" i="12"/>
  <c r="I72" i="12"/>
  <c r="I71" i="12"/>
  <c r="I68" i="12"/>
  <c r="I67" i="12"/>
  <c r="I65" i="12"/>
  <c r="I64" i="12"/>
  <c r="I63" i="12"/>
  <c r="I62" i="12"/>
  <c r="I60" i="12"/>
  <c r="I57" i="12"/>
  <c r="I54" i="12"/>
  <c r="I53" i="12"/>
  <c r="I52" i="12"/>
  <c r="I51" i="12"/>
  <c r="I50" i="12"/>
  <c r="I47" i="12"/>
  <c r="I46" i="12"/>
  <c r="I45" i="12"/>
  <c r="I44" i="12"/>
  <c r="I43" i="12"/>
  <c r="I42" i="12"/>
  <c r="I41" i="12"/>
  <c r="I40" i="12"/>
  <c r="I39" i="12"/>
  <c r="I38" i="12"/>
  <c r="I36" i="12"/>
  <c r="I34" i="12"/>
  <c r="I33" i="12"/>
  <c r="I32" i="12"/>
  <c r="I30" i="12"/>
  <c r="I29" i="12"/>
  <c r="I26" i="12"/>
  <c r="I25" i="12"/>
  <c r="I24" i="12"/>
  <c r="I23" i="12"/>
  <c r="I22" i="12"/>
  <c r="I21" i="12"/>
  <c r="I20" i="12"/>
  <c r="I19" i="12"/>
  <c r="I18" i="12"/>
  <c r="I17" i="12"/>
  <c r="I16" i="12"/>
  <c r="I14" i="12"/>
  <c r="I13" i="12"/>
  <c r="I10" i="12"/>
  <c r="I9" i="12"/>
  <c r="G158" i="12"/>
  <c r="G156" i="12"/>
  <c r="G154" i="12"/>
  <c r="G152" i="12"/>
  <c r="G148" i="12"/>
  <c r="G147" i="12"/>
  <c r="G146" i="12"/>
  <c r="G145" i="12"/>
  <c r="G144" i="12"/>
  <c r="G143" i="12"/>
  <c r="G142" i="12"/>
  <c r="G141" i="12"/>
  <c r="G140" i="12"/>
  <c r="G138" i="12"/>
  <c r="G136" i="12"/>
  <c r="G134" i="12"/>
  <c r="G130" i="12"/>
  <c r="G129" i="12"/>
  <c r="G126" i="12"/>
  <c r="G125" i="12"/>
  <c r="G123" i="12"/>
  <c r="G121" i="12"/>
  <c r="G120" i="12"/>
  <c r="G119" i="12"/>
  <c r="G118" i="12"/>
  <c r="G117" i="12"/>
  <c r="G114" i="12"/>
  <c r="G113" i="12"/>
  <c r="G112" i="12"/>
  <c r="G111" i="12"/>
  <c r="G109" i="12"/>
  <c r="G107" i="12"/>
  <c r="G105" i="12"/>
  <c r="G102" i="12"/>
  <c r="G101" i="12"/>
  <c r="G100" i="12"/>
  <c r="G99" i="12"/>
  <c r="G98" i="12"/>
  <c r="G96" i="12"/>
  <c r="G94" i="12"/>
  <c r="G93" i="12"/>
  <c r="G92" i="12"/>
  <c r="G90" i="12"/>
  <c r="G88" i="12"/>
  <c r="G86" i="12"/>
  <c r="G83" i="12"/>
  <c r="G81" i="12"/>
  <c r="G80" i="12"/>
  <c r="G79" i="12"/>
  <c r="G78" i="12"/>
  <c r="G77" i="12"/>
  <c r="G74" i="12"/>
  <c r="G73" i="12"/>
  <c r="G72" i="12"/>
  <c r="G71" i="12"/>
  <c r="G68" i="12"/>
  <c r="G67" i="12"/>
  <c r="G65" i="12"/>
  <c r="G64" i="12"/>
  <c r="G63" i="12"/>
  <c r="G62" i="12"/>
  <c r="G60" i="12"/>
  <c r="G57" i="12"/>
  <c r="G54" i="12"/>
  <c r="G53" i="12"/>
  <c r="G52" i="12"/>
  <c r="G51" i="12"/>
  <c r="G50" i="12"/>
  <c r="G47" i="12"/>
  <c r="G46" i="12"/>
  <c r="G45" i="12"/>
  <c r="G44" i="12"/>
  <c r="G43" i="12"/>
  <c r="G42" i="12"/>
  <c r="G41" i="12"/>
  <c r="G40" i="12"/>
  <c r="G39" i="12"/>
  <c r="G38" i="12"/>
  <c r="G36" i="12"/>
  <c r="G34" i="12"/>
  <c r="G33" i="12"/>
  <c r="G32" i="12"/>
  <c r="G30" i="12"/>
  <c r="G29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3" i="12"/>
  <c r="G10" i="12"/>
  <c r="G9" i="12"/>
  <c r="I128" i="12" l="1"/>
  <c r="E132" i="12" s="1"/>
  <c r="K132" i="12" s="1"/>
  <c r="K128" i="12" s="1"/>
  <c r="G133" i="12"/>
  <c r="I57" i="1" s="1"/>
  <c r="G139" i="12"/>
  <c r="I58" i="1" s="1"/>
  <c r="I18" i="1" s="1"/>
  <c r="G8" i="12"/>
  <c r="K127" i="12"/>
  <c r="K116" i="12" s="1"/>
  <c r="G127" i="12"/>
  <c r="G116" i="12" s="1"/>
  <c r="I55" i="1" s="1"/>
  <c r="G151" i="12"/>
  <c r="K139" i="12"/>
  <c r="I85" i="12"/>
  <c r="E115" i="12" s="1"/>
  <c r="I139" i="12"/>
  <c r="I76" i="12"/>
  <c r="E84" i="12" s="1"/>
  <c r="I28" i="12"/>
  <c r="E48" i="12" s="1"/>
  <c r="I49" i="12"/>
  <c r="E75" i="12" s="1"/>
  <c r="I8" i="12"/>
  <c r="I59" i="1" l="1"/>
  <c r="I19" i="1" s="1"/>
  <c r="G160" i="12"/>
  <c r="I49" i="1"/>
  <c r="G132" i="12"/>
  <c r="G128" i="12" s="1"/>
  <c r="I56" i="1" s="1"/>
  <c r="K75" i="12"/>
  <c r="K49" i="12" s="1"/>
  <c r="G75" i="12"/>
  <c r="G49" i="12" s="1"/>
  <c r="I52" i="1" s="1"/>
  <c r="K84" i="12"/>
  <c r="K76" i="12" s="1"/>
  <c r="G84" i="12"/>
  <c r="G76" i="12" s="1"/>
  <c r="I53" i="1" s="1"/>
  <c r="G48" i="12"/>
  <c r="G28" i="12" s="1"/>
  <c r="I51" i="1" s="1"/>
  <c r="K48" i="12"/>
  <c r="K28" i="12" s="1"/>
  <c r="G115" i="12"/>
  <c r="G85" i="12" s="1"/>
  <c r="I54" i="1" s="1"/>
  <c r="K115" i="12"/>
  <c r="K85" i="12" s="1"/>
  <c r="F42" i="1" l="1"/>
  <c r="G42" i="1"/>
  <c r="H42" i="1"/>
  <c r="I42" i="1"/>
  <c r="J41" i="1"/>
  <c r="J40" i="1"/>
  <c r="J39" i="1"/>
  <c r="J42" i="1" s="1"/>
  <c r="J28" i="1"/>
  <c r="J26" i="1"/>
  <c r="G38" i="1"/>
  <c r="F38" i="1"/>
  <c r="J23" i="1"/>
  <c r="J24" i="1"/>
  <c r="J25" i="1"/>
  <c r="J27" i="1"/>
  <c r="E24" i="1"/>
  <c r="E26" i="1"/>
  <c r="J60" i="1" l="1"/>
  <c r="K12" i="12"/>
  <c r="E27" i="12" l="1"/>
  <c r="G27" i="12" s="1"/>
  <c r="E15" i="12"/>
  <c r="I27" i="12" l="1"/>
  <c r="G15" i="12"/>
  <c r="G12" i="12" s="1"/>
  <c r="I15" i="12"/>
  <c r="I50" i="1" l="1"/>
  <c r="G149" i="12"/>
  <c r="I12" i="12"/>
  <c r="I60" i="1" l="1"/>
  <c r="I17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<sst xmlns="http://schemas.openxmlformats.org/spreadsheetml/2006/main" count="525" uniqueCount="336">
  <si>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</si>
  <si>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</si>
  <si>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</si>
  <si>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</si>
  <si>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</si>
  <si>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</si>
  <si>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</si>
  <si>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</si>
  <si>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</si>
  <si>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</si>
  <si>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</si>
  <si>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</si>
  <si>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</si>
  <si>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</si>
  <si>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</si>
  <si>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</si>
  <si>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</si>
  <si>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</si>
  <si>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</si>
  <si>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</si>
  <si>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</si>
  <si>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</si>
  <si>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</si>
  <si>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</si>
  <si>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</si>
  <si>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</si>
  <si>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</si>
  <si>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</si>
  <si>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</si>
  <si>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</si>
  <si>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</si>
  <si>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</si>
  <si>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</si>
  <si>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</si>
  <si>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</si>
  <si>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</si>
  <si>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</si>
  <si>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</si>
  <si>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</si>
  <si>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</si>
  <si>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1.</t>
  </si>
  <si>
    <t>Úpravy strojního zařízení ve výměníkové stanice</t>
  </si>
  <si>
    <t>D.1.4</t>
  </si>
  <si>
    <t>VYT</t>
  </si>
  <si>
    <t>Objekt:</t>
  </si>
  <si>
    <t>Rozpočet:</t>
  </si>
  <si>
    <t>TPS24/01</t>
  </si>
  <si>
    <t>VÝMĚNÍKOVÁ STANICE V BUDOVĚ PIONÝRSKÁ 23, BRNO</t>
  </si>
  <si>
    <t>Jihomoravský kraj</t>
  </si>
  <si>
    <t>Žerotínovo náměstí 449/3</t>
  </si>
  <si>
    <t>Brno-Veveří</t>
  </si>
  <si>
    <t>60200</t>
  </si>
  <si>
    <t>70888337</t>
  </si>
  <si>
    <t>CZ70888337</t>
  </si>
  <si>
    <t>Stavba</t>
  </si>
  <si>
    <t>Celkem za stavbu</t>
  </si>
  <si>
    <t>CZK</t>
  </si>
  <si>
    <t>Rekapitulace dílů</t>
  </si>
  <si>
    <t>Typ dílu</t>
  </si>
  <si>
    <t>700</t>
  </si>
  <si>
    <t>HZS - hodinové zúčtovací sazby, zkoušky, revize</t>
  </si>
  <si>
    <t>700B</t>
  </si>
  <si>
    <t>Demontáže</t>
  </si>
  <si>
    <t>713</t>
  </si>
  <si>
    <t>Izolace tepelné</t>
  </si>
  <si>
    <t>722</t>
  </si>
  <si>
    <t>Vnitřní vodovod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</si>
  <si>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</si>
  <si>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</si>
  <si>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</si>
  <si>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</si>
  <si>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</si>
  <si>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</si>
  <si>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</si>
  <si>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</si>
  <si>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</si>
  <si>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</si>
  <si>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M21</t>
  </si>
  <si>
    <t>Elektromontáže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</si>
  <si>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</si>
  <si>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</si>
  <si>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</si>
  <si>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</si>
  <si>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</si>
  <si>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</si>
  <si>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</si>
  <si>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</si>
  <si>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</si>
  <si>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</si>
  <si>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Dem. hmotnost / MJ</t>
  </si>
  <si>
    <t>Dem. hmotnost celk.(t)</t>
  </si>
  <si>
    <t>Díl:</t>
  </si>
  <si>
    <t>904      R01</t>
  </si>
  <si>
    <t>Hzs-zkousky v ramci montaz.praci Komplexni vyzkouseni</t>
  </si>
  <si>
    <t>h</t>
  </si>
  <si>
    <t>904      R02</t>
  </si>
  <si>
    <t>Hzs-zkousky v ramci montaz.praci Topná zkouška</t>
  </si>
  <si>
    <t>napuštění uprav.vodou, odvzdušnění, vyregulování : 72</t>
  </si>
  <si>
    <t>713400821R00</t>
  </si>
  <si>
    <t>Odstranění izolačních pásů  potrubí</t>
  </si>
  <si>
    <t>m2</t>
  </si>
  <si>
    <t>713400822R00</t>
  </si>
  <si>
    <t>Odstranění izolačních pásů z ohybů</t>
  </si>
  <si>
    <t>724590811R00</t>
  </si>
  <si>
    <t>Přesun vybouraných hmot - strojní vybavení H do 6 m</t>
  </si>
  <si>
    <t>t</t>
  </si>
  <si>
    <t>732110812R00</t>
  </si>
  <si>
    <t>Demontáž těles rozdělovačů a sběračů, DN 200 mm</t>
  </si>
  <si>
    <t>m</t>
  </si>
  <si>
    <t>732221811R00</t>
  </si>
  <si>
    <t>Demontáž protiproud.výměníku s vložkou U do 2,5 m2</t>
  </si>
  <si>
    <t>kus</t>
  </si>
  <si>
    <t>732320813R00</t>
  </si>
  <si>
    <t>Odpojení nádrží od rozvodů potrubí, do 200 l</t>
  </si>
  <si>
    <t>732324813R00</t>
  </si>
  <si>
    <t>Vypuštění vody z nádrží o obsahu 200 l</t>
  </si>
  <si>
    <t>732420813R00</t>
  </si>
  <si>
    <t>Demontáž čerpadel oběhových spirálních DN 50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</si>
  <si>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</si>
  <si>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</si>
  <si>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</si>
  <si>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</si>
  <si>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</si>
  <si>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</si>
  <si>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733120832R00</t>
  </si>
  <si>
    <t>Demontáž potrubí z hladkých trubek D 133</t>
  </si>
  <si>
    <t>734100812R00</t>
  </si>
  <si>
    <t>Demontáž armatur se dvěma přírubami do DN 100</t>
  </si>
  <si>
    <t>732      DMT</t>
  </si>
  <si>
    <t>Hzs-nezměřitelné práce a přípomoci při demontážích</t>
  </si>
  <si>
    <t>979981101R00</t>
  </si>
  <si>
    <t>Kontejner, přistavení na 24 h, odvoz a likvidace, suť bez příměsí, kapacita 3 t</t>
  </si>
  <si>
    <t>722182004RT2</t>
  </si>
  <si>
    <t>Montáž tepelné izolace skruží na potrubí přímé, DN 40 mm, samolepicí spoj samolepicí spoj a příčné stažení páskou</t>
  </si>
  <si>
    <t>722182006RT2</t>
  </si>
  <si>
    <t>Montáž tepelné izolace skruží na potrubí přímé, DN 80 mm, samolepicí spoj samolepicí spoj a příčné stažení páskou</t>
  </si>
  <si>
    <t>10+10+17</t>
  </si>
  <si>
    <t>722182008RT2</t>
  </si>
  <si>
    <t>Montáž tepelné izolace skruží na potrubí přímé, DN 110 mm, samolepicí spoj samolepicí spoj a příčné stažení páskou</t>
  </si>
  <si>
    <t>722182016RT1</t>
  </si>
  <si>
    <t>Montáž tepelné izolace skruží na potrubí přímé, DN 80 mm, lepeicí páska lepicí páska, sponky ve specifikaci</t>
  </si>
  <si>
    <t>713411133M1</t>
  </si>
  <si>
    <t>Izolace předávací stanice modul TUV</t>
  </si>
  <si>
    <t>sbr.</t>
  </si>
  <si>
    <t>713411133M2</t>
  </si>
  <si>
    <t>Izolace předávací stanice modul UT</t>
  </si>
  <si>
    <t>722182098KPL</t>
  </si>
  <si>
    <t>Příplatek za montáž izolačních tvarovek</t>
  </si>
  <si>
    <t>28323361R</t>
  </si>
  <si>
    <t>Páska lepicí DAPE 50 mm x 100 m AL fólie</t>
  </si>
  <si>
    <t>283771167R</t>
  </si>
  <si>
    <t>Izolace potrubí Mirelon PRO 50 x 20 mm šedočerná</t>
  </si>
  <si>
    <t>28377130R</t>
  </si>
  <si>
    <t>Spona na izolace potrubí Mirelon</t>
  </si>
  <si>
    <t>28377135R</t>
  </si>
  <si>
    <t>Páska samolepicí na izolace potrubí Mirelon š 38 mm, délka 20 m</t>
  </si>
  <si>
    <t>631547215R</t>
  </si>
  <si>
    <t>Pouzdro potrubní izolační ROCKWOOL 800 - 35/40 mm</t>
  </si>
  <si>
    <t>631547218R</t>
  </si>
  <si>
    <t>Pouzdro potrubní izolační ROCKWOOL 800 - 54/40 mm</t>
  </si>
  <si>
    <t>631547219R</t>
  </si>
  <si>
    <t>Pouzdro potrubní izolační ROCKWOOL 800 - 60/40 mm</t>
  </si>
  <si>
    <t>631547422R</t>
  </si>
  <si>
    <t>Pouzdro potrubní izolační ROCKWOOL 800 - 76/60 mm</t>
  </si>
  <si>
    <t>631547424R</t>
  </si>
  <si>
    <t>Pouzdro potrubní izolační ROCKWOOL 800 - 108/60 mm</t>
  </si>
  <si>
    <t>998713101R00</t>
  </si>
  <si>
    <t>Přesun hmot pro izolace tepelné, výšky do 6 m</t>
  </si>
  <si>
    <t>722131933R00</t>
  </si>
  <si>
    <t>Oprava a propojení dosavadního závitového potrubí DN 25 mm</t>
  </si>
  <si>
    <t>722131935R00</t>
  </si>
  <si>
    <t>Oprava a propojení dosavadního závitového potrubí DN 40 mm</t>
  </si>
  <si>
    <t>722172914R00</t>
  </si>
  <si>
    <t>Provedení propojení plastového vodovodního potrubí polyfuzí, D 32 mm</t>
  </si>
  <si>
    <t>722172919R00</t>
  </si>
  <si>
    <t>Provedení propojení plastového vodovodního potrubí polyfuzí, D 90 mm</t>
  </si>
  <si>
    <t>722172733R00</t>
  </si>
  <si>
    <t>Potrubí plastové PP-R Ekoplastik, bez zednických výpomocí, D 32 x 5,4 mm, PN 20</t>
  </si>
  <si>
    <t>722172735R00</t>
  </si>
  <si>
    <t>Potrubí plastové PP-R Ekoplastik, bez zednických výpomocí, D 50 x 8,3 mm, PN 20</t>
  </si>
  <si>
    <t>722190225R00</t>
  </si>
  <si>
    <t>Přípojky vodovodní pro pevné připojení DN 40 mm</t>
  </si>
  <si>
    <t>soubor</t>
  </si>
  <si>
    <t>722190901R00</t>
  </si>
  <si>
    <t>Uzavření/otevření vodovodního potrubí při opravě</t>
  </si>
  <si>
    <t>722224111R00</t>
  </si>
  <si>
    <t>Kohout plnicí a vypouštěcí, DN 15 mm</t>
  </si>
  <si>
    <t>722237125R00</t>
  </si>
  <si>
    <t>Kohout vodovodní, kulový, 2x vnitřní závit, GIACOMINI R250D, DN 40 mm</t>
  </si>
  <si>
    <t>722280106R00</t>
  </si>
  <si>
    <t>Tlaková zkouška vodovodního potrubí DN 32 mm</t>
  </si>
  <si>
    <t>722280108R00</t>
  </si>
  <si>
    <t>Tlaková zkouška vodovodního potrubí DN 50 mm</t>
  </si>
  <si>
    <t>722290234R00</t>
  </si>
  <si>
    <t>Proplach a dezinfekce vodovodního potrubí DN 80 mm</t>
  </si>
  <si>
    <t>4+18</t>
  </si>
  <si>
    <t>734263316R00</t>
  </si>
  <si>
    <t>Šroubení topenářské, přímé, IVAR.SP 603 DN 40</t>
  </si>
  <si>
    <t>28654299R</t>
  </si>
  <si>
    <t>Přechodka s kovovým závitem vnějším PP-R, d 32 x 1"</t>
  </si>
  <si>
    <t>28654301R</t>
  </si>
  <si>
    <t>Přechodka s kovovým závitem vnějším PP-R, d 50 x 1 1/2"</t>
  </si>
  <si>
    <t>2865511415</t>
  </si>
  <si>
    <t>Redukce D 90/50 PPR</t>
  </si>
  <si>
    <t>998722101R00</t>
  </si>
  <si>
    <t>Přesun hmot pro vnitřní vodovod, výšky do 6 m</t>
  </si>
  <si>
    <t>732199100RM1</t>
  </si>
  <si>
    <t>Montáž orientačního štítku včetně dodávky štítku</t>
  </si>
  <si>
    <t>731249211MTZ</t>
  </si>
  <si>
    <t>Montáž modulu předávací stanice tepla bez TUV</t>
  </si>
  <si>
    <t>731249212MTZ</t>
  </si>
  <si>
    <t>Montáž modulu předávací stanice tepla s TUV</t>
  </si>
  <si>
    <t>732219301N</t>
  </si>
  <si>
    <t>Montáž zásobníku vody stojat.do 200 l</t>
  </si>
  <si>
    <t>48431335PS</t>
  </si>
  <si>
    <t>Výměníková stanice DPS - ohřev ÚT Qút=350kW, ohřev TV Qtv=100kW, Qcelk=450kW</t>
  </si>
  <si>
    <t>viz specifikace PD výkr.č.1 : 1</t>
  </si>
  <si>
    <t>4843470132N</t>
  </si>
  <si>
    <t>Zásobník akumulační provedení: stojaté; objem = 200 l, materiál nerez vč. izolace: PU tl. 50 mm; připojení: 1 1/2"; max. provozní tlak = 6 bar</t>
  </si>
  <si>
    <t>998732101R00</t>
  </si>
  <si>
    <t>Přesun hmot pro strojovny, výšky do 6 m</t>
  </si>
  <si>
    <t>733111113R00</t>
  </si>
  <si>
    <t>Potrubí závit. bezešvé běžné v kotelnách DN 15</t>
  </si>
  <si>
    <t>733111115R00</t>
  </si>
  <si>
    <t>Potrubí závit. bezešvé běžné v kotelnách DN 25</t>
  </si>
  <si>
    <t>733111118R00</t>
  </si>
  <si>
    <t>Potrubí závit. bezešvé běžné v kotelnách DN 50</t>
  </si>
  <si>
    <t>733113115R00</t>
  </si>
  <si>
    <t>Příplatek za zhotovení přípojky DN 25</t>
  </si>
  <si>
    <t>733113118R00</t>
  </si>
  <si>
    <t>Příplatek za zhotovení přípojky DN 50</t>
  </si>
  <si>
    <t>733121222R00</t>
  </si>
  <si>
    <t>Potrubí hladké bezešvé v kotelnách D 76 x 3,2 mm</t>
  </si>
  <si>
    <t>733121228R00</t>
  </si>
  <si>
    <t>Potrubí hladké bezešvé v kotelnách D 108 x 4,0 mm</t>
  </si>
  <si>
    <t>733123123R00</t>
  </si>
  <si>
    <t>Příplatek za zhotovení přípojek D 76 x 3,2 mm</t>
  </si>
  <si>
    <t>733123128R00</t>
  </si>
  <si>
    <t>Příplatek za zhotovení přípojek D 108 x 4,0 mm</t>
  </si>
  <si>
    <t>733123923R00</t>
  </si>
  <si>
    <t>Svařovaný spoj potrubí ocelového hladkého D 108 mm</t>
  </si>
  <si>
    <t>733141102R00</t>
  </si>
  <si>
    <t>Odvzdušňovací nádobky z trub.ocelových do DN 50</t>
  </si>
  <si>
    <t>733190106R00</t>
  </si>
  <si>
    <t>Tlaková zkouška potrubí  DN 32</t>
  </si>
  <si>
    <t>12+6</t>
  </si>
  <si>
    <t>733190108R00</t>
  </si>
  <si>
    <t>Tlaková zkouška potrubí  DN 50</t>
  </si>
  <si>
    <t>733190109R00</t>
  </si>
  <si>
    <t>Tlaková zkouška potrubí  DN 65</t>
  </si>
  <si>
    <t>733190232R00</t>
  </si>
  <si>
    <t>Tlaková zkouška ocelového hladkého potrubí D 133</t>
  </si>
  <si>
    <t>733191925R00</t>
  </si>
  <si>
    <t>Navaření odbočky na potrubí,DN odbočky 25</t>
  </si>
  <si>
    <t>733194922R00</t>
  </si>
  <si>
    <t>Oprava-navaření odbočky na potrubí,D odbočky 76</t>
  </si>
  <si>
    <t>733194928R00</t>
  </si>
  <si>
    <t>Oprava-navaření odbočky na potrubí,D odbočky 108</t>
  </si>
  <si>
    <t>733      T00</t>
  </si>
  <si>
    <t>Hzs-nezměřitelné práce a přípomoci při přepojování</t>
  </si>
  <si>
    <t>998733101R00</t>
  </si>
  <si>
    <t>Přesun hmot pro rozvody potrubí, výšky do 6 m</t>
  </si>
  <si>
    <t>734215133R00</t>
  </si>
  <si>
    <t>Ventil odvzdušňovací automat. GIACOMINI R99 DN 15</t>
  </si>
  <si>
    <t>734235121R00</t>
  </si>
  <si>
    <t>Kohout kulový,2xvnitřní záv. GIACOMINI R250D DN 15</t>
  </si>
  <si>
    <t>734291113R00</t>
  </si>
  <si>
    <t>Kohouty plnící a vypouštěcí G 1/2</t>
  </si>
  <si>
    <t>734494213R00</t>
  </si>
  <si>
    <t>Návarky s trubkovým závitem G 1/2</t>
  </si>
  <si>
    <t>230023005R00</t>
  </si>
  <si>
    <t>Montáž trub.dílů přivař.do 10 kg tř.11-13, 15 x 2,5</t>
  </si>
  <si>
    <t>Odkaz na mn. položky pořadí 85 : 7,00000</t>
  </si>
  <si>
    <t>230023047R00</t>
  </si>
  <si>
    <t>Montáž trub.dílů přivař.do 10 kg tř.11-13, 76 x 3,2</t>
  </si>
  <si>
    <t>Odkaz na mn. položky pořadí 86 : 2,00000</t>
  </si>
  <si>
    <t>4223170102R</t>
  </si>
  <si>
    <t>Kohout kulový ocelový BALLOMAX, DN 15</t>
  </si>
  <si>
    <t>4223910101R</t>
  </si>
  <si>
    <t>Kohout kulový ocelový BALLOMAX, DN 65</t>
  </si>
  <si>
    <t>998734101R00</t>
  </si>
  <si>
    <t>Přesun hmot pro armatury, výšky do 6 m</t>
  </si>
  <si>
    <t>767995101R00</t>
  </si>
  <si>
    <t>Výroba a montáž kov. atypických konstr. do 5 kg</t>
  </si>
  <si>
    <t>kg</t>
  </si>
  <si>
    <t>55399994R</t>
  </si>
  <si>
    <t>Kotvy, úhelníky apod.atypické výrobky</t>
  </si>
  <si>
    <t>Ocelové výrobky - kotvy a spojky-atypické prvky : 15</t>
  </si>
  <si>
    <t>998767101R00</t>
  </si>
  <si>
    <t>Přesun hmot pro zámečnické konstr., výšky do 6 m</t>
  </si>
  <si>
    <t>783424140R00</t>
  </si>
  <si>
    <t>Nátěr syntetický potrubí do DN 50 mm  Z + 2x</t>
  </si>
  <si>
    <t>12+6+9</t>
  </si>
  <si>
    <t>783425150R00</t>
  </si>
  <si>
    <t>Nátěr syntetický potrubí do DN 100 mm  Z + 2x</t>
  </si>
  <si>
    <t>16+18</t>
  </si>
  <si>
    <t>783220010RAC</t>
  </si>
  <si>
    <t>Nátěr kovových doplňkových konstrukcí syntetický dvojnásobný krycí s 1x emailováním</t>
  </si>
  <si>
    <t>210120561R00</t>
  </si>
  <si>
    <t>Jistič jednopólový do 25 A se zapojením</t>
  </si>
  <si>
    <t>210810056R00</t>
  </si>
  <si>
    <t>Kabel CYKY-m 750 V 5 x 2,5 mm2 pevně uložený</t>
  </si>
  <si>
    <t>222260573R00</t>
  </si>
  <si>
    <t>Trubka plast. tuhá 25 na příchytkách vč.příchytek</t>
  </si>
  <si>
    <t>905      R02</t>
  </si>
  <si>
    <t>Hzs-revize provoz.souboru a st.obj. Uprava stavajiciho rozvadece</t>
  </si>
  <si>
    <t>34111094R</t>
  </si>
  <si>
    <t>Kabel silový s Cu jádrem 750 V CYKY 5 x 2,5 mm2</t>
  </si>
  <si>
    <t>34195R</t>
  </si>
  <si>
    <t>Materiál pro elektroinstalaci</t>
  </si>
  <si>
    <t>sada</t>
  </si>
  <si>
    <t>34571092R</t>
  </si>
  <si>
    <t>Trubka elektroinstalační tuhá z PVC 1525</t>
  </si>
  <si>
    <t>345717552R</t>
  </si>
  <si>
    <t>Příchytka pro tuhé trubky 5325 KB</t>
  </si>
  <si>
    <t>35822001015R</t>
  </si>
  <si>
    <t>Jistič do 80 A 1 pól. charakteristika B, LTN-16B-1</t>
  </si>
  <si>
    <t>005121 R</t>
  </si>
  <si>
    <t>Zařízení staveniště</t>
  </si>
  <si>
    <t>Soubor</t>
  </si>
  <si>
    <t>005122 R</t>
  </si>
  <si>
    <t>Provozní vlivy</t>
  </si>
  <si>
    <t>005124010R</t>
  </si>
  <si>
    <t>Koordinační činnost</t>
  </si>
  <si>
    <t>005211080R</t>
  </si>
  <si>
    <t xml:space="preserve">Bezpečnostní a hygienická opatření na staveništi </t>
  </si>
  <si>
    <t>Včetně pomocného lešení o výšce podlahy do 1900 mm a pro zatížení do 1,5 kPa.</t>
  </si>
  <si>
    <t>Potrubí včetně tvarovek bez zednických výpomocí.</t>
  </si>
  <si>
    <t>Včetně dodávky vody, uzavření a zabezpečení konců potrubí.</t>
  </si>
  <si>
    <t>Včetně dodání desinfekčního prostředku.</t>
  </si>
  <si>
    <t>Potrubí včetně tvarovek a zednických výpomocí.</t>
  </si>
  <si>
    <t>Veškeré náklady spojené s vybudováním, provozem a odstraněním zařízení staveniště.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</si>
  <si>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</si>
  <si>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Koordinace stavebních a technologických dodávek stavby.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</si>
  <si>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</si>
  <si>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Soupis stavebních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</si>
</sst>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66CC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" fontId="16" fillId="5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165" fontId="16" fillId="0" borderId="37" xfId="0" applyNumberFormat="1" applyFont="1" applyBorder="1" applyAlignment="1">
      <alignment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0" borderId="36" xfId="0" applyNumberFormat="1" applyFont="1" applyBorder="1" applyAlignment="1">
      <alignment vertical="top" shrinkToFit="1"/>
    </xf>
    <xf numFmtId="4" fontId="16" fillId="5" borderId="37" xfId="0" applyNumberFormat="1" applyFont="1" applyFill="1" applyBorder="1" applyAlignment="1">
      <alignment vertical="top" shrinkToFit="1"/>
    </xf>
    <xf numFmtId="165" fontId="16" fillId="0" borderId="35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5" fontId="16" fillId="0" borderId="0" xfId="0" applyNumberFormat="1" applyFont="1" applyAlignment="1">
      <alignment vertical="top" shrinkToFit="1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46" xfId="0" applyFont="1" applyBorder="1" applyAlignment="1">
      <alignment horizontal="center" vertical="top" shrinkToFit="1"/>
    </xf>
    <xf numFmtId="0" fontId="18" fillId="0" borderId="0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49" fontId="16" fillId="0" borderId="46" xfId="0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4" fontId="5" fillId="3" borderId="18" xfId="0" applyNumberFormat="1" applyFont="1" applyFill="1" applyBorder="1" applyAlignment="1">
      <alignment horizontal="right" vertical="top" wrapText="1"/>
    </xf>
    <xf numFmtId="0" fontId="16" fillId="0" borderId="27" xfId="0" applyFont="1" applyBorder="1" applyAlignment="1">
      <alignment vertical="top"/>
    </xf>
    <xf numFmtId="49" fontId="5" fillId="3" borderId="35" xfId="0" applyNumberFormat="1" applyFont="1" applyFill="1" applyBorder="1" applyAlignment="1">
      <alignment horizontal="left" vertical="top" wrapText="1"/>
    </xf>
    <xf numFmtId="4" fontId="5" fillId="3" borderId="35" xfId="0" applyNumberFormat="1" applyFont="1" applyFill="1" applyBorder="1" applyAlignment="1">
      <alignment horizontal="right" vertical="top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shrinkToFit="1"/>
    </xf>
    <xf numFmtId="4" fontId="16" fillId="0" borderId="35" xfId="0" applyNumberFormat="1" applyFont="1" applyBorder="1" applyAlignment="1">
      <alignment vertical="top" shrinkToFit="1"/>
    </xf>
    <xf numFmtId="4" fontId="16" fillId="5" borderId="47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178" t="s">
        <v>38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50" zoomScaleNormal="100" zoomScaleSheetLayoutView="75" workbookViewId="0">
      <selection activeCell="G26" sqref="G26:I2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14" t="s">
        <v>335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78" t="s">
        <v>23</v>
      </c>
      <c r="C2" s="79"/>
      <c r="D2" s="80" t="s">
        <v>46</v>
      </c>
      <c r="E2" s="220" t="s">
        <v>47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81" t="s">
        <v>44</v>
      </c>
      <c r="C3" s="79"/>
      <c r="D3" s="82" t="s">
        <v>42</v>
      </c>
      <c r="E3" s="223" t="s">
        <v>43</v>
      </c>
      <c r="F3" s="224"/>
      <c r="G3" s="224"/>
      <c r="H3" s="224"/>
      <c r="I3" s="224"/>
      <c r="J3" s="225"/>
    </row>
    <row r="4" spans="1:15" ht="23.25" customHeight="1" x14ac:dyDescent="0.2">
      <c r="A4" s="76">
        <v>20232</v>
      </c>
      <c r="B4" s="83" t="s">
        <v>45</v>
      </c>
      <c r="C4" s="84"/>
      <c r="D4" s="85" t="s">
        <v>40</v>
      </c>
      <c r="E4" s="203" t="s">
        <v>41</v>
      </c>
      <c r="F4" s="204"/>
      <c r="G4" s="204"/>
      <c r="H4" s="204"/>
      <c r="I4" s="204"/>
      <c r="J4" s="205"/>
    </row>
    <row r="5" spans="1:15" ht="24" customHeight="1" x14ac:dyDescent="0.2">
      <c r="A5" s="2"/>
      <c r="B5" s="31" t="s">
        <v>22</v>
      </c>
      <c r="D5" s="208" t="s">
        <v>48</v>
      </c>
      <c r="E5" s="209"/>
      <c r="F5" s="209"/>
      <c r="G5" s="209"/>
      <c r="H5" s="18" t="s">
        <v>39</v>
      </c>
      <c r="I5" s="86" t="s">
        <v>52</v>
      </c>
      <c r="J5" s="8"/>
    </row>
    <row r="6" spans="1:15" ht="15.75" customHeight="1" x14ac:dyDescent="0.2">
      <c r="A6" s="2"/>
      <c r="B6" s="28"/>
      <c r="C6" s="55"/>
      <c r="D6" s="210" t="s">
        <v>49</v>
      </c>
      <c r="E6" s="211"/>
      <c r="F6" s="211"/>
      <c r="G6" s="211"/>
      <c r="H6" s="18" t="s">
        <v>33</v>
      </c>
      <c r="I6" s="86" t="s">
        <v>53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212" t="s">
        <v>50</v>
      </c>
      <c r="F7" s="213"/>
      <c r="G7" s="21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7"/>
      <c r="E11" s="227"/>
      <c r="F11" s="227"/>
      <c r="G11" s="227"/>
      <c r="H11" s="18" t="s">
        <v>39</v>
      </c>
      <c r="I11" s="22"/>
      <c r="J11" s="8"/>
    </row>
    <row r="12" spans="1:15" ht="15.75" customHeight="1" x14ac:dyDescent="0.2">
      <c r="A12" s="2"/>
      <c r="B12" s="28"/>
      <c r="C12" s="55"/>
      <c r="D12" s="202"/>
      <c r="E12" s="202"/>
      <c r="F12" s="202"/>
      <c r="G12" s="202"/>
      <c r="H12" s="18" t="s">
        <v>33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6"/>
      <c r="F13" s="207"/>
      <c r="G13" s="20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26"/>
      <c r="F15" s="226"/>
      <c r="G15" s="228"/>
      <c r="H15" s="228"/>
      <c r="I15" s="228" t="s">
        <v>30</v>
      </c>
      <c r="J15" s="229"/>
    </row>
    <row r="16" spans="1:15" ht="23.25" customHeight="1" x14ac:dyDescent="0.2">
      <c r="A16" s="139" t="s">
        <v>25</v>
      </c>
      <c r="B16" s="38" t="s">
        <v>25</v>
      </c>
      <c r="C16" s="62"/>
      <c r="D16" s="63"/>
      <c r="E16" s="191"/>
      <c r="F16" s="192"/>
      <c r="G16" s="191"/>
      <c r="H16" s="192"/>
      <c r="I16" s="191">
        <v>0</v>
      </c>
      <c r="J16" s="193"/>
    </row>
    <row r="17" spans="1:10" ht="23.25" customHeight="1" x14ac:dyDescent="0.2">
      <c r="A17" s="139" t="s">
        <v>26</v>
      </c>
      <c r="B17" s="38" t="s">
        <v>26</v>
      </c>
      <c r="C17" s="62"/>
      <c r="D17" s="63"/>
      <c r="E17" s="191"/>
      <c r="F17" s="192"/>
      <c r="G17" s="191"/>
      <c r="H17" s="192"/>
      <c r="I17" s="191">
        <f>I49+I50+I51+I52+I53+I54+I55+I56+I57</f>
        <v>0</v>
      </c>
      <c r="J17" s="193"/>
    </row>
    <row r="18" spans="1:10" ht="23.25" customHeight="1" x14ac:dyDescent="0.2">
      <c r="A18" s="139" t="s">
        <v>27</v>
      </c>
      <c r="B18" s="38" t="s">
        <v>27</v>
      </c>
      <c r="C18" s="62"/>
      <c r="D18" s="63"/>
      <c r="E18" s="191"/>
      <c r="F18" s="192"/>
      <c r="G18" s="191"/>
      <c r="H18" s="192"/>
      <c r="I18" s="191">
        <f>I58</f>
        <v>0</v>
      </c>
      <c r="J18" s="193"/>
    </row>
    <row r="19" spans="1:10" ht="23.25" customHeight="1" x14ac:dyDescent="0.2">
      <c r="A19" s="139" t="s">
        <v>79</v>
      </c>
      <c r="B19" s="38" t="s">
        <v>28</v>
      </c>
      <c r="C19" s="62"/>
      <c r="D19" s="63"/>
      <c r="E19" s="191"/>
      <c r="F19" s="192"/>
      <c r="G19" s="191"/>
      <c r="H19" s="192"/>
      <c r="I19" s="191">
        <f>I59</f>
        <v>0</v>
      </c>
      <c r="J19" s="193"/>
    </row>
    <row r="20" spans="1:10" ht="23.25" customHeight="1" x14ac:dyDescent="0.2">
      <c r="A20" s="139" t="s">
        <v>80</v>
      </c>
      <c r="B20" s="38" t="s">
        <v>29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">
      <c r="A21" s="2"/>
      <c r="B21" s="48" t="s">
        <v>30</v>
      </c>
      <c r="C21" s="64"/>
      <c r="D21" s="65"/>
      <c r="E21" s="194"/>
      <c r="F21" s="230"/>
      <c r="G21" s="194"/>
      <c r="H21" s="230"/>
      <c r="I21" s="194">
        <f>SUM(I16:J20)</f>
        <v>0</v>
      </c>
      <c r="J21" s="195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89">
        <v>0</v>
      </c>
      <c r="H23" s="190"/>
      <c r="I23" s="190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87">
        <v>0</v>
      </c>
      <c r="H24" s="188"/>
      <c r="I24" s="18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89">
        <f t="shared" ref="G25:I25" si="1">$I$21</f>
        <v>0</v>
      </c>
      <c r="H25" s="190"/>
      <c r="I25" s="190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7">
        <f>ZakladDPHZakl*0.21</f>
        <v>0</v>
      </c>
      <c r="H26" s="218"/>
      <c r="I26" s="218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219"/>
      <c r="H27" s="219"/>
      <c r="I27" s="21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24</v>
      </c>
      <c r="C28" s="113"/>
      <c r="D28" s="113"/>
      <c r="E28" s="114"/>
      <c r="F28" s="115"/>
      <c r="G28" s="196">
        <v>1031550.65</v>
      </c>
      <c r="H28" s="197"/>
      <c r="I28" s="197"/>
      <c r="J28" s="116" t="str">
        <f t="shared" si="0"/>
        <v>CZK</v>
      </c>
    </row>
    <row r="29" spans="1:10" ht="27.75" customHeight="1" thickBot="1" x14ac:dyDescent="0.25">
      <c r="A29" s="2"/>
      <c r="B29" s="112" t="s">
        <v>34</v>
      </c>
      <c r="C29" s="117"/>
      <c r="D29" s="117"/>
      <c r="E29" s="117"/>
      <c r="F29" s="118"/>
      <c r="G29" s="196">
        <f>SUM(G23:I26)</f>
        <v>0</v>
      </c>
      <c r="H29" s="196"/>
      <c r="I29" s="196"/>
      <c r="J29" s="119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8"/>
      <c r="E34" s="199"/>
      <c r="G34" s="200"/>
      <c r="H34" s="201"/>
      <c r="I34" s="201"/>
      <c r="J34" s="25"/>
    </row>
    <row r="35" spans="1:10" ht="12.75" customHeight="1" x14ac:dyDescent="0.2">
      <c r="A35" s="2"/>
      <c r="B35" s="2"/>
      <c r="D35" s="186" t="s">
        <v>2</v>
      </c>
      <c r="E35" s="18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36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54</v>
      </c>
      <c r="C39" s="181"/>
      <c r="D39" s="181"/>
      <c r="E39" s="181"/>
      <c r="F39" s="99">
        <v>0</v>
      </c>
      <c r="G39" s="100">
        <v>1031550.65</v>
      </c>
      <c r="H39" s="101">
        <v>216625.64</v>
      </c>
      <c r="I39" s="101">
        <v>1248176.29</v>
      </c>
      <c r="J39" s="102">
        <f>IF(_xlfn.SINGLE(CenaCelkemVypocet)=0,"",I39/_xlfn.SINGLE(CenaCelkemVypocet)*100)</f>
        <v>100</v>
      </c>
    </row>
    <row r="40" spans="1:10" ht="25.5" hidden="1" customHeight="1" x14ac:dyDescent="0.2">
      <c r="A40" s="88">
        <v>2</v>
      </c>
      <c r="B40" s="103" t="s">
        <v>42</v>
      </c>
      <c r="C40" s="182" t="s">
        <v>43</v>
      </c>
      <c r="D40" s="182"/>
      <c r="E40" s="182"/>
      <c r="F40" s="104">
        <v>0</v>
      </c>
      <c r="G40" s="105">
        <v>1031550.65</v>
      </c>
      <c r="H40" s="105">
        <v>216625.64</v>
      </c>
      <c r="I40" s="105">
        <v>1248176.29</v>
      </c>
      <c r="J40" s="106">
        <f>IF(_xlfn.SINGLE(CenaCelkemVypocet)=0,"",I40/_xlfn.SINGLE(CenaCelkemVypocet)*100)</f>
        <v>100</v>
      </c>
    </row>
    <row r="41" spans="1:10" ht="25.5" hidden="1" customHeight="1" x14ac:dyDescent="0.2">
      <c r="A41" s="88">
        <v>3</v>
      </c>
      <c r="B41" s="107" t="s">
        <v>40</v>
      </c>
      <c r="C41" s="181" t="s">
        <v>41</v>
      </c>
      <c r="D41" s="181"/>
      <c r="E41" s="181"/>
      <c r="F41" s="108">
        <v>0</v>
      </c>
      <c r="G41" s="101">
        <v>1031550.65</v>
      </c>
      <c r="H41" s="101">
        <v>216625.64</v>
      </c>
      <c r="I41" s="101">
        <v>1248176.29</v>
      </c>
      <c r="J41" s="102">
        <f>IF(_xlfn.SINGLE(CenaCelkemVypocet)=0,"",I41/_xlfn.SINGLE(CenaCelkemVypocet)*100)</f>
        <v>100</v>
      </c>
    </row>
    <row r="42" spans="1:10" ht="25.5" hidden="1" customHeight="1" x14ac:dyDescent="0.2">
      <c r="A42" s="88"/>
      <c r="B42" s="183" t="s">
        <v>55</v>
      </c>
      <c r="C42" s="184"/>
      <c r="D42" s="184"/>
      <c r="E42" s="185"/>
      <c r="F42" s="109">
        <f>SUMIF(A39:A41,"=1",F39:F41)</f>
        <v>0</v>
      </c>
      <c r="G42" s="110">
        <f>SUMIF(A39:A41,"=1",G39:G41)</f>
        <v>1031550.65</v>
      </c>
      <c r="H42" s="110">
        <f>SUMIF(A39:A41,"=1",H39:H41)</f>
        <v>216625.64</v>
      </c>
      <c r="I42" s="110">
        <f>SUMIF(A39:A41,"=1",I39:I41)</f>
        <v>1248176.29</v>
      </c>
      <c r="J42" s="111">
        <f>SUMIF(A39:A41,"=1",J39:J41)</f>
        <v>100</v>
      </c>
    </row>
    <row r="46" spans="1:10" ht="15.75" x14ac:dyDescent="0.25">
      <c r="B46" s="120" t="s">
        <v>57</v>
      </c>
    </row>
    <row r="48" spans="1:10" ht="25.5" customHeight="1" x14ac:dyDescent="0.2">
      <c r="A48" s="122"/>
      <c r="B48" s="125" t="s">
        <v>17</v>
      </c>
      <c r="C48" s="125" t="s">
        <v>5</v>
      </c>
      <c r="D48" s="126"/>
      <c r="E48" s="126"/>
      <c r="F48" s="127" t="s">
        <v>58</v>
      </c>
      <c r="G48" s="127"/>
      <c r="H48" s="127"/>
      <c r="I48" s="127" t="s">
        <v>30</v>
      </c>
      <c r="J48" s="127" t="s">
        <v>0</v>
      </c>
    </row>
    <row r="49" spans="1:10" ht="36.75" customHeight="1" x14ac:dyDescent="0.2">
      <c r="A49" s="123"/>
      <c r="B49" s="128" t="s">
        <v>59</v>
      </c>
      <c r="C49" s="179" t="s">
        <v>60</v>
      </c>
      <c r="D49" s="180"/>
      <c r="E49" s="180"/>
      <c r="F49" s="137" t="s">
        <v>26</v>
      </c>
      <c r="G49" s="129"/>
      <c r="H49" s="129"/>
      <c r="I49" s="129">
        <f>'D.1.4 1. Pol'!$G$8</f>
        <v>0</v>
      </c>
      <c r="J49" s="134"/>
    </row>
    <row r="50" spans="1:10" ht="36.75" customHeight="1" x14ac:dyDescent="0.2">
      <c r="A50" s="123"/>
      <c r="B50" s="128" t="s">
        <v>61</v>
      </c>
      <c r="C50" s="179" t="s">
        <v>62</v>
      </c>
      <c r="D50" s="180"/>
      <c r="E50" s="180"/>
      <c r="F50" s="137" t="s">
        <v>26</v>
      </c>
      <c r="G50" s="129"/>
      <c r="H50" s="129"/>
      <c r="I50" s="129">
        <f>'D.1.4 1. Pol'!$G$12</f>
        <v>0</v>
      </c>
      <c r="J50" s="134"/>
    </row>
    <row r="51" spans="1:10" ht="36.75" customHeight="1" x14ac:dyDescent="0.2">
      <c r="A51" s="123"/>
      <c r="B51" s="128" t="s">
        <v>63</v>
      </c>
      <c r="C51" s="179" t="s">
        <v>64</v>
      </c>
      <c r="D51" s="180"/>
      <c r="E51" s="180"/>
      <c r="F51" s="137" t="s">
        <v>26</v>
      </c>
      <c r="G51" s="129"/>
      <c r="H51" s="129"/>
      <c r="I51" s="129">
        <f>'D.1.4 1. Pol'!$G$28</f>
        <v>0</v>
      </c>
      <c r="J51" s="134"/>
    </row>
    <row r="52" spans="1:10" ht="36.75" customHeight="1" x14ac:dyDescent="0.2">
      <c r="A52" s="123"/>
      <c r="B52" s="128" t="s">
        <v>65</v>
      </c>
      <c r="C52" s="179" t="s">
        <v>66</v>
      </c>
      <c r="D52" s="180"/>
      <c r="E52" s="180"/>
      <c r="F52" s="137" t="s">
        <v>26</v>
      </c>
      <c r="G52" s="129"/>
      <c r="H52" s="129"/>
      <c r="I52" s="129">
        <f>'D.1.4 1. Pol'!$G$49</f>
        <v>0</v>
      </c>
      <c r="J52" s="134"/>
    </row>
    <row r="53" spans="1:10" ht="36.75" customHeight="1" x14ac:dyDescent="0.2">
      <c r="A53" s="123"/>
      <c r="B53" s="128" t="s">
        <v>67</v>
      </c>
      <c r="C53" s="179" t="s">
        <v>68</v>
      </c>
      <c r="D53" s="180"/>
      <c r="E53" s="180"/>
      <c r="F53" s="137" t="s">
        <v>26</v>
      </c>
      <c r="G53" s="129"/>
      <c r="H53" s="129"/>
      <c r="I53" s="129">
        <f>'D.1.4 1. Pol'!$G$76</f>
        <v>0</v>
      </c>
      <c r="J53" s="134"/>
    </row>
    <row r="54" spans="1:10" ht="36.75" customHeight="1" x14ac:dyDescent="0.2">
      <c r="A54" s="123"/>
      <c r="B54" s="128" t="s">
        <v>69</v>
      </c>
      <c r="C54" s="179" t="s">
        <v>70</v>
      </c>
      <c r="D54" s="180"/>
      <c r="E54" s="180"/>
      <c r="F54" s="137" t="s">
        <v>26</v>
      </c>
      <c r="G54" s="129"/>
      <c r="H54" s="129"/>
      <c r="I54" s="129">
        <f>'D.1.4 1. Pol'!$G$85</f>
        <v>0</v>
      </c>
      <c r="J54" s="134"/>
    </row>
    <row r="55" spans="1:10" ht="36.75" customHeight="1" x14ac:dyDescent="0.2">
      <c r="A55" s="123"/>
      <c r="B55" s="128" t="s">
        <v>71</v>
      </c>
      <c r="C55" s="179" t="s">
        <v>72</v>
      </c>
      <c r="D55" s="180"/>
      <c r="E55" s="180"/>
      <c r="F55" s="137" t="s">
        <v>26</v>
      </c>
      <c r="G55" s="129"/>
      <c r="H55" s="129"/>
      <c r="I55" s="129">
        <f>'D.1.4 1. Pol'!$G$116</f>
        <v>0</v>
      </c>
      <c r="J55" s="134"/>
    </row>
    <row r="56" spans="1:10" ht="36.75" customHeight="1" x14ac:dyDescent="0.2">
      <c r="A56" s="123"/>
      <c r="B56" s="128" t="s">
        <v>73</v>
      </c>
      <c r="C56" s="179" t="s">
        <v>74</v>
      </c>
      <c r="D56" s="180"/>
      <c r="E56" s="180"/>
      <c r="F56" s="137" t="s">
        <v>26</v>
      </c>
      <c r="G56" s="129"/>
      <c r="H56" s="129"/>
      <c r="I56" s="129">
        <f>'D.1.4 1. Pol'!$G$128</f>
        <v>0</v>
      </c>
      <c r="J56" s="134"/>
    </row>
    <row r="57" spans="1:10" ht="36.75" customHeight="1" x14ac:dyDescent="0.2">
      <c r="A57" s="123"/>
      <c r="B57" s="128" t="s">
        <v>75</v>
      </c>
      <c r="C57" s="179" t="s">
        <v>76</v>
      </c>
      <c r="D57" s="180"/>
      <c r="E57" s="180"/>
      <c r="F57" s="137" t="s">
        <v>26</v>
      </c>
      <c r="G57" s="129"/>
      <c r="H57" s="129"/>
      <c r="I57" s="129">
        <f>'D.1.4 1. Pol'!$G$133</f>
        <v>0</v>
      </c>
      <c r="J57" s="134"/>
    </row>
    <row r="58" spans="1:10" ht="36.75" customHeight="1" x14ac:dyDescent="0.2">
      <c r="A58" s="123"/>
      <c r="B58" s="128" t="s">
        <v>77</v>
      </c>
      <c r="C58" s="179" t="s">
        <v>78</v>
      </c>
      <c r="D58" s="180"/>
      <c r="E58" s="180"/>
      <c r="F58" s="137" t="s">
        <v>27</v>
      </c>
      <c r="G58" s="129"/>
      <c r="H58" s="129"/>
      <c r="I58" s="129">
        <f>'D.1.4 1. Pol'!$G$139</f>
        <v>0</v>
      </c>
      <c r="J58" s="134"/>
    </row>
    <row r="59" spans="1:10" ht="36.75" customHeight="1" x14ac:dyDescent="0.2">
      <c r="A59" s="123"/>
      <c r="B59" s="128" t="s">
        <v>79</v>
      </c>
      <c r="C59" s="179" t="s">
        <v>28</v>
      </c>
      <c r="D59" s="180"/>
      <c r="E59" s="180"/>
      <c r="F59" s="137" t="s">
        <v>79</v>
      </c>
      <c r="G59" s="129"/>
      <c r="H59" s="129"/>
      <c r="I59" s="129">
        <f>'D.1.4 1. Pol'!$G$151</f>
        <v>0</v>
      </c>
      <c r="J59" s="134"/>
    </row>
    <row r="60" spans="1:10" ht="25.5" customHeight="1" x14ac:dyDescent="0.2">
      <c r="A60" s="124"/>
      <c r="B60" s="130" t="s">
        <v>1</v>
      </c>
      <c r="C60" s="131"/>
      <c r="D60" s="132"/>
      <c r="E60" s="132"/>
      <c r="F60" s="138"/>
      <c r="G60" s="133"/>
      <c r="H60" s="133"/>
      <c r="I60" s="133">
        <f>SUM(I49:I59)</f>
        <v>0</v>
      </c>
      <c r="J60" s="135">
        <f>SUM(J49:J59)</f>
        <v>0</v>
      </c>
    </row>
    <row r="61" spans="1:10" x14ac:dyDescent="0.2">
      <c r="F61" s="87"/>
      <c r="G61" s="87"/>
      <c r="H61" s="87"/>
      <c r="I61" s="87"/>
      <c r="J61" s="136"/>
    </row>
    <row r="62" spans="1:10" x14ac:dyDescent="0.2">
      <c r="F62" s="87"/>
      <c r="G62" s="87"/>
      <c r="H62" s="87"/>
      <c r="I62" s="87"/>
      <c r="J62" s="136"/>
    </row>
    <row r="63" spans="1:10" x14ac:dyDescent="0.2">
      <c r="F63" s="87"/>
      <c r="G63" s="87"/>
      <c r="H63" s="87"/>
      <c r="I63" s="87"/>
      <c r="J6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50" t="s">
        <v>7</v>
      </c>
      <c r="B2" s="49"/>
      <c r="C2" s="233"/>
      <c r="D2" s="233"/>
      <c r="E2" s="233"/>
      <c r="F2" s="233"/>
      <c r="G2" s="234"/>
    </row>
    <row r="3" spans="1:7" ht="24.95" customHeight="1" x14ac:dyDescent="0.2">
      <c r="A3" s="50" t="s">
        <v>8</v>
      </c>
      <c r="B3" s="49"/>
      <c r="C3" s="233"/>
      <c r="D3" s="233"/>
      <c r="E3" s="233"/>
      <c r="F3" s="233"/>
      <c r="G3" s="234"/>
    </row>
    <row r="4" spans="1:7" ht="24.95" customHeight="1" x14ac:dyDescent="0.2">
      <c r="A4" s="50" t="s">
        <v>9</v>
      </c>
      <c r="B4" s="49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199E-F75F-4C3E-A2BD-899403703CDF}">
  <sheetPr>
    <outlinePr summaryBelow="0"/>
  </sheetPr>
  <dimension ref="A1:K5023"/>
  <sheetViews>
    <sheetView workbookViewId="0">
      <pane ySplit="7" topLeftCell="A43" activePane="bottomLeft" state="frozen"/>
      <selection pane="bottomLeft" activeCell="C159" sqref="C159:F15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9.140625" customWidth="1"/>
  </cols>
  <sheetData>
    <row r="1" spans="1:11" ht="15.75" customHeight="1" x14ac:dyDescent="0.25">
      <c r="A1" s="235" t="s">
        <v>335</v>
      </c>
      <c r="B1" s="235"/>
      <c r="C1" s="235"/>
      <c r="D1" s="235"/>
      <c r="E1" s="235"/>
      <c r="F1" s="235"/>
      <c r="G1" s="235"/>
    </row>
    <row r="2" spans="1:11" ht="24.95" customHeight="1" x14ac:dyDescent="0.2">
      <c r="A2" s="140" t="s">
        <v>7</v>
      </c>
      <c r="B2" s="49" t="s">
        <v>46</v>
      </c>
      <c r="C2" s="236" t="s">
        <v>47</v>
      </c>
      <c r="D2" s="237"/>
      <c r="E2" s="237"/>
      <c r="F2" s="237"/>
      <c r="G2" s="238"/>
    </row>
    <row r="3" spans="1:11" ht="24.95" customHeight="1" x14ac:dyDescent="0.2">
      <c r="A3" s="140" t="s">
        <v>8</v>
      </c>
      <c r="B3" s="49" t="s">
        <v>42</v>
      </c>
      <c r="C3" s="236" t="s">
        <v>43</v>
      </c>
      <c r="D3" s="237"/>
      <c r="E3" s="237"/>
      <c r="F3" s="237"/>
      <c r="G3" s="238"/>
    </row>
    <row r="4" spans="1:11" ht="24.95" customHeight="1" x14ac:dyDescent="0.2">
      <c r="A4" s="141" t="s">
        <v>9</v>
      </c>
      <c r="B4" s="142" t="s">
        <v>40</v>
      </c>
      <c r="C4" s="239" t="s">
        <v>41</v>
      </c>
      <c r="D4" s="240"/>
      <c r="E4" s="240"/>
      <c r="F4" s="240"/>
      <c r="G4" s="241"/>
    </row>
    <row r="5" spans="1:11" x14ac:dyDescent="0.2">
      <c r="D5" s="10"/>
    </row>
    <row r="6" spans="1:11" ht="38.25" x14ac:dyDescent="0.2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30</v>
      </c>
      <c r="H6" s="147" t="s">
        <v>87</v>
      </c>
      <c r="I6" s="147" t="s">
        <v>88</v>
      </c>
      <c r="J6" s="147" t="s">
        <v>89</v>
      </c>
      <c r="K6" s="147" t="s">
        <v>90</v>
      </c>
    </row>
    <row r="7" spans="1:11" hidden="1" x14ac:dyDescent="0.2">
      <c r="A7" s="3"/>
      <c r="B7" s="4"/>
      <c r="C7" s="4"/>
      <c r="D7" s="6"/>
      <c r="E7" s="148"/>
      <c r="F7" s="149"/>
      <c r="G7" s="149"/>
      <c r="H7" s="148"/>
      <c r="I7" s="148"/>
      <c r="J7" s="148"/>
      <c r="K7" s="148"/>
    </row>
    <row r="8" spans="1:11" ht="25.5" x14ac:dyDescent="0.2">
      <c r="A8" s="157" t="s">
        <v>91</v>
      </c>
      <c r="B8" s="158" t="s">
        <v>59</v>
      </c>
      <c r="C8" s="173" t="s">
        <v>60</v>
      </c>
      <c r="D8" s="159"/>
      <c r="E8" s="160"/>
      <c r="F8" s="161"/>
      <c r="G8" s="162">
        <f>SUM(G9:G10)</f>
        <v>0</v>
      </c>
      <c r="H8" s="156"/>
      <c r="I8" s="156">
        <f>SUM(I9:I10)</f>
        <v>0</v>
      </c>
      <c r="J8" s="156"/>
      <c r="K8" s="156">
        <f>SUM(K9:K10)</f>
        <v>0</v>
      </c>
    </row>
    <row r="9" spans="1:11" ht="22.5" x14ac:dyDescent="0.2">
      <c r="A9" s="168">
        <v>1</v>
      </c>
      <c r="B9" s="169" t="s">
        <v>92</v>
      </c>
      <c r="C9" s="174" t="s">
        <v>93</v>
      </c>
      <c r="D9" s="170" t="s">
        <v>94</v>
      </c>
      <c r="E9" s="171">
        <v>24</v>
      </c>
      <c r="F9" s="177">
        <v>0</v>
      </c>
      <c r="G9" s="172">
        <f>E9*F9</f>
        <v>0</v>
      </c>
      <c r="H9" s="242">
        <v>0</v>
      </c>
      <c r="I9" s="242">
        <f>E9*H9</f>
        <v>0</v>
      </c>
      <c r="J9" s="242">
        <v>0</v>
      </c>
      <c r="K9" s="242">
        <f>E9*J9</f>
        <v>0</v>
      </c>
    </row>
    <row r="10" spans="1:11" x14ac:dyDescent="0.2">
      <c r="A10" s="163">
        <v>2</v>
      </c>
      <c r="B10" s="164" t="s">
        <v>95</v>
      </c>
      <c r="C10" s="175" t="s">
        <v>96</v>
      </c>
      <c r="D10" s="165" t="s">
        <v>94</v>
      </c>
      <c r="E10" s="243">
        <v>72</v>
      </c>
      <c r="F10" s="245">
        <v>0</v>
      </c>
      <c r="G10" s="244">
        <f>E10*F10</f>
        <v>0</v>
      </c>
      <c r="H10" s="242">
        <v>0</v>
      </c>
      <c r="I10" s="242">
        <f>E10*H10</f>
        <v>0</v>
      </c>
      <c r="J10" s="242">
        <v>0</v>
      </c>
      <c r="K10" s="242">
        <f>E10*J10</f>
        <v>0</v>
      </c>
    </row>
    <row r="11" spans="1:11" ht="22.5" outlineLevel="1" x14ac:dyDescent="0.2">
      <c r="A11" s="150"/>
      <c r="B11" s="151"/>
      <c r="C11" s="176" t="s">
        <v>97</v>
      </c>
      <c r="D11" s="154"/>
      <c r="E11" s="155">
        <v>72</v>
      </c>
      <c r="F11" s="153"/>
      <c r="G11" s="153"/>
      <c r="H11" s="246"/>
      <c r="I11" s="246"/>
      <c r="J11" s="246"/>
      <c r="K11" s="246"/>
    </row>
    <row r="12" spans="1:11" x14ac:dyDescent="0.2">
      <c r="A12" s="157" t="s">
        <v>91</v>
      </c>
      <c r="B12" s="158" t="s">
        <v>61</v>
      </c>
      <c r="C12" s="173" t="s">
        <v>62</v>
      </c>
      <c r="D12" s="159"/>
      <c r="E12" s="160"/>
      <c r="F12" s="161"/>
      <c r="G12" s="162">
        <f>SUM(G13:G27)</f>
        <v>0</v>
      </c>
      <c r="H12" s="156"/>
      <c r="I12" s="156">
        <f>SUM(I13:I27)</f>
        <v>3.9300000000000003E-3</v>
      </c>
      <c r="J12" s="156"/>
      <c r="K12" s="156">
        <f>SUM(K13:K27)</f>
        <v>1.19126</v>
      </c>
    </row>
    <row r="13" spans="1:11" x14ac:dyDescent="0.2">
      <c r="A13" s="168">
        <v>3</v>
      </c>
      <c r="B13" s="169" t="s">
        <v>98</v>
      </c>
      <c r="C13" s="174" t="s">
        <v>99</v>
      </c>
      <c r="D13" s="170" t="s">
        <v>100</v>
      </c>
      <c r="E13" s="171">
        <v>25</v>
      </c>
      <c r="F13" s="177">
        <v>0</v>
      </c>
      <c r="G13" s="172">
        <f t="shared" ref="G13:G27" si="0">E13*F13</f>
        <v>0</v>
      </c>
      <c r="H13" s="242">
        <v>0</v>
      </c>
      <c r="I13" s="242">
        <f t="shared" ref="I13:I27" si="1">E13*H13</f>
        <v>0</v>
      </c>
      <c r="J13" s="242">
        <v>2.0999999999999999E-3</v>
      </c>
      <c r="K13" s="242">
        <f t="shared" ref="K13:K26" si="2">E13*J13</f>
        <v>5.2499999999999998E-2</v>
      </c>
    </row>
    <row r="14" spans="1:11" x14ac:dyDescent="0.2">
      <c r="A14" s="168">
        <v>4</v>
      </c>
      <c r="B14" s="169" t="s">
        <v>101</v>
      </c>
      <c r="C14" s="174" t="s">
        <v>102</v>
      </c>
      <c r="D14" s="170" t="s">
        <v>100</v>
      </c>
      <c r="E14" s="171">
        <v>2.5</v>
      </c>
      <c r="F14" s="177">
        <v>0</v>
      </c>
      <c r="G14" s="172">
        <f t="shared" si="0"/>
        <v>0</v>
      </c>
      <c r="H14" s="242">
        <v>0</v>
      </c>
      <c r="I14" s="242">
        <f t="shared" si="1"/>
        <v>0</v>
      </c>
      <c r="J14" s="242">
        <v>2.2000000000000001E-3</v>
      </c>
      <c r="K14" s="242">
        <f t="shared" si="2"/>
        <v>5.5000000000000005E-3</v>
      </c>
    </row>
    <row r="15" spans="1:11" ht="22.5" x14ac:dyDescent="0.2">
      <c r="A15" s="168">
        <v>5</v>
      </c>
      <c r="B15" s="169" t="s">
        <v>103</v>
      </c>
      <c r="C15" s="174" t="s">
        <v>104</v>
      </c>
      <c r="D15" s="170" t="s">
        <v>105</v>
      </c>
      <c r="E15" s="171">
        <f>$K$12</f>
        <v>1.19126</v>
      </c>
      <c r="F15" s="177">
        <v>0</v>
      </c>
      <c r="G15" s="172">
        <f t="shared" si="0"/>
        <v>0</v>
      </c>
      <c r="H15" s="242">
        <v>0</v>
      </c>
      <c r="I15" s="242">
        <f t="shared" si="1"/>
        <v>0</v>
      </c>
      <c r="J15" s="242">
        <v>0</v>
      </c>
      <c r="K15" s="242">
        <v>0</v>
      </c>
    </row>
    <row r="16" spans="1:11" x14ac:dyDescent="0.2">
      <c r="A16" s="168">
        <v>6</v>
      </c>
      <c r="B16" s="169" t="s">
        <v>106</v>
      </c>
      <c r="C16" s="174" t="s">
        <v>107</v>
      </c>
      <c r="D16" s="170" t="s">
        <v>108</v>
      </c>
      <c r="E16" s="171">
        <v>3</v>
      </c>
      <c r="F16" s="177">
        <v>0</v>
      </c>
      <c r="G16" s="172">
        <f t="shared" si="0"/>
        <v>0</v>
      </c>
      <c r="H16" s="242">
        <v>0</v>
      </c>
      <c r="I16" s="242">
        <f t="shared" si="1"/>
        <v>0</v>
      </c>
      <c r="J16" s="242">
        <v>9.3579999999999997E-2</v>
      </c>
      <c r="K16" s="242">
        <f t="shared" si="2"/>
        <v>0.28073999999999999</v>
      </c>
    </row>
    <row r="17" spans="1:11" ht="22.5" x14ac:dyDescent="0.2">
      <c r="A17" s="168">
        <v>7</v>
      </c>
      <c r="B17" s="169" t="s">
        <v>109</v>
      </c>
      <c r="C17" s="174" t="s">
        <v>110</v>
      </c>
      <c r="D17" s="170" t="s">
        <v>111</v>
      </c>
      <c r="E17" s="171">
        <v>2</v>
      </c>
      <c r="F17" s="177">
        <v>0</v>
      </c>
      <c r="G17" s="172">
        <f t="shared" si="0"/>
        <v>0</v>
      </c>
      <c r="H17" s="242">
        <v>0</v>
      </c>
      <c r="I17" s="242">
        <f t="shared" si="1"/>
        <v>0</v>
      </c>
      <c r="J17" s="242">
        <v>0.159</v>
      </c>
      <c r="K17" s="242">
        <f t="shared" si="2"/>
        <v>0.318</v>
      </c>
    </row>
    <row r="18" spans="1:11" x14ac:dyDescent="0.2">
      <c r="A18" s="168">
        <v>8</v>
      </c>
      <c r="B18" s="169" t="s">
        <v>112</v>
      </c>
      <c r="C18" s="174" t="s">
        <v>113</v>
      </c>
      <c r="D18" s="170" t="s">
        <v>111</v>
      </c>
      <c r="E18" s="171">
        <v>1</v>
      </c>
      <c r="F18" s="177">
        <v>0</v>
      </c>
      <c r="G18" s="172">
        <f t="shared" si="0"/>
        <v>0</v>
      </c>
      <c r="H18" s="242">
        <v>0</v>
      </c>
      <c r="I18" s="242">
        <f t="shared" si="1"/>
        <v>0</v>
      </c>
      <c r="J18" s="242">
        <v>0</v>
      </c>
      <c r="K18" s="242">
        <f t="shared" si="2"/>
        <v>0</v>
      </c>
    </row>
    <row r="19" spans="1:11" x14ac:dyDescent="0.2">
      <c r="A19" s="168">
        <v>9</v>
      </c>
      <c r="B19" s="169" t="s">
        <v>114</v>
      </c>
      <c r="C19" s="174" t="s">
        <v>115</v>
      </c>
      <c r="D19" s="170" t="s">
        <v>111</v>
      </c>
      <c r="E19" s="171">
        <v>1</v>
      </c>
      <c r="F19" s="177">
        <v>0</v>
      </c>
      <c r="G19" s="172">
        <f t="shared" si="0"/>
        <v>0</v>
      </c>
      <c r="H19" s="242">
        <v>0</v>
      </c>
      <c r="I19" s="242">
        <f t="shared" si="1"/>
        <v>0</v>
      </c>
      <c r="J19" s="242">
        <v>0</v>
      </c>
      <c r="K19" s="242">
        <f t="shared" si="2"/>
        <v>0</v>
      </c>
    </row>
    <row r="20" spans="1:11" x14ac:dyDescent="0.2">
      <c r="A20" s="168">
        <v>10</v>
      </c>
      <c r="B20" s="169" t="s">
        <v>116</v>
      </c>
      <c r="C20" s="174" t="s">
        <v>117</v>
      </c>
      <c r="D20" s="170" t="s">
        <v>111</v>
      </c>
      <c r="E20" s="171">
        <v>1</v>
      </c>
      <c r="F20" s="177">
        <v>0</v>
      </c>
      <c r="G20" s="172">
        <f t="shared" si="0"/>
        <v>0</v>
      </c>
      <c r="H20" s="242">
        <v>6.9999999999999994E-5</v>
      </c>
      <c r="I20" s="242">
        <f t="shared" si="1"/>
        <v>6.9999999999999994E-5</v>
      </c>
      <c r="J20" s="242">
        <v>2.1999999999999999E-2</v>
      </c>
      <c r="K20" s="242">
        <f t="shared" si="2"/>
        <v>2.1999999999999999E-2</v>
      </c>
    </row>
    <row r="21" spans="1:11" ht="22.5" x14ac:dyDescent="0.2">
      <c r="A21" s="168">
        <v>11</v>
      </c>
      <c r="B21" s="169" t="s">
        <v>118</v>
      </c>
      <c r="C21" s="174" t="s">
        <v>119</v>
      </c>
      <c r="D21" s="170" t="s">
        <v>108</v>
      </c>
      <c r="E21" s="171">
        <v>18</v>
      </c>
      <c r="F21" s="177">
        <v>0</v>
      </c>
      <c r="G21" s="172">
        <f t="shared" si="0"/>
        <v>0</v>
      </c>
      <c r="H21" s="242">
        <v>2.0000000000000002E-5</v>
      </c>
      <c r="I21" s="242">
        <f t="shared" si="1"/>
        <v>3.6000000000000002E-4</v>
      </c>
      <c r="J21" s="242">
        <v>3.2000000000000002E-3</v>
      </c>
      <c r="K21" s="242">
        <f t="shared" si="2"/>
        <v>5.7600000000000005E-2</v>
      </c>
    </row>
    <row r="22" spans="1:11" ht="22.5" x14ac:dyDescent="0.2">
      <c r="A22" s="168">
        <v>12</v>
      </c>
      <c r="B22" s="169" t="s">
        <v>120</v>
      </c>
      <c r="C22" s="174" t="s">
        <v>121</v>
      </c>
      <c r="D22" s="170" t="s">
        <v>108</v>
      </c>
      <c r="E22" s="171">
        <v>12</v>
      </c>
      <c r="F22" s="177">
        <v>0</v>
      </c>
      <c r="G22" s="172">
        <f t="shared" si="0"/>
        <v>0</v>
      </c>
      <c r="H22" s="242">
        <v>5.0000000000000002E-5</v>
      </c>
      <c r="I22" s="242">
        <f t="shared" si="1"/>
        <v>6.0000000000000006E-4</v>
      </c>
      <c r="J22" s="242">
        <v>5.3200000000000001E-3</v>
      </c>
      <c r="K22" s="242">
        <f t="shared" si="2"/>
        <v>6.3840000000000008E-2</v>
      </c>
    </row>
    <row r="23" spans="1:11" ht="22.5" x14ac:dyDescent="0.2">
      <c r="A23" s="168">
        <v>13</v>
      </c>
      <c r="B23" s="169" t="s">
        <v>122</v>
      </c>
      <c r="C23" s="174" t="s">
        <v>123</v>
      </c>
      <c r="D23" s="170" t="s">
        <v>108</v>
      </c>
      <c r="E23" s="171">
        <v>12</v>
      </c>
      <c r="F23" s="177">
        <v>0</v>
      </c>
      <c r="G23" s="172">
        <f t="shared" si="0"/>
        <v>0</v>
      </c>
      <c r="H23" s="242">
        <v>9.0000000000000006E-5</v>
      </c>
      <c r="I23" s="242">
        <f t="shared" si="1"/>
        <v>1.08E-3</v>
      </c>
      <c r="J23" s="242">
        <v>8.5800000000000008E-3</v>
      </c>
      <c r="K23" s="242">
        <f t="shared" si="2"/>
        <v>0.10296000000000001</v>
      </c>
    </row>
    <row r="24" spans="1:11" x14ac:dyDescent="0.2">
      <c r="A24" s="168">
        <v>14</v>
      </c>
      <c r="B24" s="169" t="s">
        <v>124</v>
      </c>
      <c r="C24" s="174" t="s">
        <v>125</v>
      </c>
      <c r="D24" s="170" t="s">
        <v>108</v>
      </c>
      <c r="E24" s="171">
        <v>18</v>
      </c>
      <c r="F24" s="177">
        <v>0</v>
      </c>
      <c r="G24" s="172">
        <f t="shared" si="0"/>
        <v>0</v>
      </c>
      <c r="H24" s="242">
        <v>1E-4</v>
      </c>
      <c r="I24" s="242">
        <f t="shared" si="1"/>
        <v>1.8000000000000002E-3</v>
      </c>
      <c r="J24" s="242">
        <v>1.384E-2</v>
      </c>
      <c r="K24" s="242">
        <f t="shared" si="2"/>
        <v>0.24912000000000001</v>
      </c>
    </row>
    <row r="25" spans="1:11" x14ac:dyDescent="0.2">
      <c r="A25" s="168">
        <v>15</v>
      </c>
      <c r="B25" s="169" t="s">
        <v>126</v>
      </c>
      <c r="C25" s="174" t="s">
        <v>127</v>
      </c>
      <c r="D25" s="170" t="s">
        <v>111</v>
      </c>
      <c r="E25" s="171">
        <v>1</v>
      </c>
      <c r="F25" s="177">
        <v>0</v>
      </c>
      <c r="G25" s="172">
        <f t="shared" si="0"/>
        <v>0</v>
      </c>
      <c r="H25" s="242">
        <v>2.0000000000000002E-5</v>
      </c>
      <c r="I25" s="242">
        <f t="shared" si="1"/>
        <v>2.0000000000000002E-5</v>
      </c>
      <c r="J25" s="242">
        <v>3.9E-2</v>
      </c>
      <c r="K25" s="242">
        <f t="shared" si="2"/>
        <v>3.9E-2</v>
      </c>
    </row>
    <row r="26" spans="1:11" x14ac:dyDescent="0.2">
      <c r="A26" s="168">
        <v>16</v>
      </c>
      <c r="B26" s="169" t="s">
        <v>128</v>
      </c>
      <c r="C26" s="174" t="s">
        <v>129</v>
      </c>
      <c r="D26" s="170" t="s">
        <v>94</v>
      </c>
      <c r="E26" s="171">
        <v>16</v>
      </c>
      <c r="F26" s="177">
        <v>0</v>
      </c>
      <c r="G26" s="172">
        <f t="shared" si="0"/>
        <v>0</v>
      </c>
      <c r="H26" s="242">
        <v>0</v>
      </c>
      <c r="I26" s="242">
        <f t="shared" si="1"/>
        <v>0</v>
      </c>
      <c r="J26" s="242">
        <v>0</v>
      </c>
      <c r="K26" s="242">
        <f t="shared" si="2"/>
        <v>0</v>
      </c>
    </row>
    <row r="27" spans="1:11" ht="22.5" x14ac:dyDescent="0.2">
      <c r="A27" s="168">
        <v>17</v>
      </c>
      <c r="B27" s="169" t="s">
        <v>130</v>
      </c>
      <c r="C27" s="174" t="s">
        <v>131</v>
      </c>
      <c r="D27" s="170" t="s">
        <v>105</v>
      </c>
      <c r="E27" s="171">
        <f>$K$12</f>
        <v>1.19126</v>
      </c>
      <c r="F27" s="177">
        <v>0</v>
      </c>
      <c r="G27" s="172">
        <f t="shared" si="0"/>
        <v>0</v>
      </c>
      <c r="H27" s="242">
        <v>0</v>
      </c>
      <c r="I27" s="242">
        <f t="shared" si="1"/>
        <v>0</v>
      </c>
      <c r="J27" s="242">
        <v>0</v>
      </c>
      <c r="K27" s="242">
        <v>0</v>
      </c>
    </row>
    <row r="28" spans="1:11" x14ac:dyDescent="0.2">
      <c r="A28" s="157" t="s">
        <v>91</v>
      </c>
      <c r="B28" s="158" t="s">
        <v>63</v>
      </c>
      <c r="C28" s="173" t="s">
        <v>64</v>
      </c>
      <c r="D28" s="159"/>
      <c r="E28" s="160"/>
      <c r="F28" s="161"/>
      <c r="G28" s="162">
        <f>SUM(G29:G48)</f>
        <v>0</v>
      </c>
      <c r="H28" s="156"/>
      <c r="I28" s="156">
        <f>SUM(I29:I48)</f>
        <v>0.10042999999999999</v>
      </c>
      <c r="J28" s="156"/>
      <c r="K28" s="156">
        <f>SUM(K29:K48)</f>
        <v>0</v>
      </c>
    </row>
    <row r="29" spans="1:11" ht="33.75" x14ac:dyDescent="0.2">
      <c r="A29" s="168">
        <v>18</v>
      </c>
      <c r="B29" s="169" t="s">
        <v>132</v>
      </c>
      <c r="C29" s="174" t="s">
        <v>133</v>
      </c>
      <c r="D29" s="170" t="s">
        <v>108</v>
      </c>
      <c r="E29" s="171">
        <v>5</v>
      </c>
      <c r="F29" s="177">
        <v>0</v>
      </c>
      <c r="G29" s="172">
        <f t="shared" ref="G29:G48" si="3">E29*F29</f>
        <v>0</v>
      </c>
      <c r="H29" s="242">
        <v>0</v>
      </c>
      <c r="I29" s="242">
        <f t="shared" ref="I29:I47" si="4">E29*H29</f>
        <v>0</v>
      </c>
      <c r="J29" s="242">
        <v>0</v>
      </c>
      <c r="K29" s="242">
        <f t="shared" ref="K29:K48" si="5">E29*J29</f>
        <v>0</v>
      </c>
    </row>
    <row r="30" spans="1:11" ht="33.75" x14ac:dyDescent="0.2">
      <c r="A30" s="163">
        <v>19</v>
      </c>
      <c r="B30" s="164" t="s">
        <v>134</v>
      </c>
      <c r="C30" s="175" t="s">
        <v>135</v>
      </c>
      <c r="D30" s="165" t="s">
        <v>108</v>
      </c>
      <c r="E30" s="166">
        <v>37</v>
      </c>
      <c r="F30" s="177">
        <v>0</v>
      </c>
      <c r="G30" s="167">
        <f t="shared" si="3"/>
        <v>0</v>
      </c>
      <c r="H30" s="242">
        <v>0</v>
      </c>
      <c r="I30" s="242">
        <f t="shared" si="4"/>
        <v>0</v>
      </c>
      <c r="J30" s="242">
        <v>0</v>
      </c>
      <c r="K30" s="242">
        <f t="shared" si="5"/>
        <v>0</v>
      </c>
    </row>
    <row r="31" spans="1:11" outlineLevel="1" x14ac:dyDescent="0.2">
      <c r="A31" s="150"/>
      <c r="B31" s="151"/>
      <c r="C31" s="176" t="s">
        <v>136</v>
      </c>
      <c r="D31" s="154"/>
      <c r="E31" s="155">
        <v>37</v>
      </c>
      <c r="F31" s="153"/>
      <c r="G31" s="153"/>
      <c r="H31" s="152"/>
      <c r="I31" s="152"/>
      <c r="J31" s="152"/>
      <c r="K31" s="152"/>
    </row>
    <row r="32" spans="1:11" ht="33.75" x14ac:dyDescent="0.2">
      <c r="A32" s="168">
        <v>20</v>
      </c>
      <c r="B32" s="169" t="s">
        <v>137</v>
      </c>
      <c r="C32" s="174" t="s">
        <v>138</v>
      </c>
      <c r="D32" s="170" t="s">
        <v>108</v>
      </c>
      <c r="E32" s="171">
        <v>19</v>
      </c>
      <c r="F32" s="177">
        <v>0</v>
      </c>
      <c r="G32" s="172">
        <f t="shared" si="3"/>
        <v>0</v>
      </c>
      <c r="H32" s="242">
        <v>0</v>
      </c>
      <c r="I32" s="242">
        <f t="shared" si="4"/>
        <v>0</v>
      </c>
      <c r="J32" s="242">
        <v>0</v>
      </c>
      <c r="K32" s="242">
        <f t="shared" si="5"/>
        <v>0</v>
      </c>
    </row>
    <row r="33" spans="1:11" ht="33.75" x14ac:dyDescent="0.2">
      <c r="A33" s="168">
        <v>21</v>
      </c>
      <c r="B33" s="169" t="s">
        <v>139</v>
      </c>
      <c r="C33" s="174" t="s">
        <v>140</v>
      </c>
      <c r="D33" s="170" t="s">
        <v>108</v>
      </c>
      <c r="E33" s="171">
        <v>12</v>
      </c>
      <c r="F33" s="177">
        <v>0</v>
      </c>
      <c r="G33" s="172">
        <f t="shared" si="3"/>
        <v>0</v>
      </c>
      <c r="H33" s="242">
        <v>0</v>
      </c>
      <c r="I33" s="242">
        <f t="shared" si="4"/>
        <v>0</v>
      </c>
      <c r="J33" s="242">
        <v>0</v>
      </c>
      <c r="K33" s="242">
        <f t="shared" si="5"/>
        <v>0</v>
      </c>
    </row>
    <row r="34" spans="1:11" x14ac:dyDescent="0.2">
      <c r="A34" s="252">
        <v>22</v>
      </c>
      <c r="B34" s="253" t="s">
        <v>141</v>
      </c>
      <c r="C34" s="254" t="s">
        <v>142</v>
      </c>
      <c r="D34" s="255" t="s">
        <v>143</v>
      </c>
      <c r="E34" s="242">
        <v>1</v>
      </c>
      <c r="F34" s="245">
        <v>0</v>
      </c>
      <c r="G34" s="256">
        <f t="shared" si="3"/>
        <v>0</v>
      </c>
      <c r="H34" s="242">
        <v>2.32E-3</v>
      </c>
      <c r="I34" s="242">
        <f t="shared" si="4"/>
        <v>2.32E-3</v>
      </c>
      <c r="J34" s="242">
        <v>0</v>
      </c>
      <c r="K34" s="242">
        <f t="shared" si="5"/>
        <v>0</v>
      </c>
    </row>
    <row r="35" spans="1:11" ht="12.75" customHeight="1" x14ac:dyDescent="0.2">
      <c r="A35" s="247"/>
      <c r="B35" s="248"/>
      <c r="C35" s="249" t="s">
        <v>326</v>
      </c>
      <c r="D35" s="249"/>
      <c r="E35" s="249"/>
      <c r="F35" s="249"/>
      <c r="G35" s="250"/>
      <c r="H35" s="251"/>
      <c r="I35" s="251"/>
      <c r="J35" s="251"/>
      <c r="K35" s="251"/>
    </row>
    <row r="36" spans="1:11" x14ac:dyDescent="0.2">
      <c r="A36" s="252">
        <v>23</v>
      </c>
      <c r="B36" s="253" t="s">
        <v>144</v>
      </c>
      <c r="C36" s="254" t="s">
        <v>145</v>
      </c>
      <c r="D36" s="255" t="s">
        <v>143</v>
      </c>
      <c r="E36" s="242">
        <v>1</v>
      </c>
      <c r="F36" s="245">
        <v>0</v>
      </c>
      <c r="G36" s="257">
        <f t="shared" si="3"/>
        <v>0</v>
      </c>
      <c r="H36" s="242">
        <v>2.32E-3</v>
      </c>
      <c r="I36" s="242">
        <f t="shared" si="4"/>
        <v>2.32E-3</v>
      </c>
      <c r="J36" s="242">
        <v>0</v>
      </c>
      <c r="K36" s="242">
        <f t="shared" si="5"/>
        <v>0</v>
      </c>
    </row>
    <row r="37" spans="1:11" ht="12.75" customHeight="1" x14ac:dyDescent="0.2">
      <c r="A37" s="247"/>
      <c r="B37" s="248"/>
      <c r="C37" s="249" t="s">
        <v>326</v>
      </c>
      <c r="D37" s="249"/>
      <c r="E37" s="249"/>
      <c r="F37" s="249"/>
      <c r="G37" s="250"/>
      <c r="H37" s="251"/>
      <c r="I37" s="251"/>
      <c r="J37" s="251"/>
      <c r="K37" s="251"/>
    </row>
    <row r="38" spans="1:11" x14ac:dyDescent="0.2">
      <c r="A38" s="168">
        <v>24</v>
      </c>
      <c r="B38" s="169" t="s">
        <v>146</v>
      </c>
      <c r="C38" s="174" t="s">
        <v>147</v>
      </c>
      <c r="D38" s="170" t="s">
        <v>111</v>
      </c>
      <c r="E38" s="171">
        <v>1</v>
      </c>
      <c r="F38" s="177">
        <v>0</v>
      </c>
      <c r="G38" s="172">
        <f t="shared" si="3"/>
        <v>0</v>
      </c>
      <c r="H38" s="242">
        <v>0</v>
      </c>
      <c r="I38" s="242">
        <f t="shared" si="4"/>
        <v>0</v>
      </c>
      <c r="J38" s="242">
        <v>0</v>
      </c>
      <c r="K38" s="242">
        <f t="shared" si="5"/>
        <v>0</v>
      </c>
    </row>
    <row r="39" spans="1:11" x14ac:dyDescent="0.2">
      <c r="A39" s="168">
        <v>25</v>
      </c>
      <c r="B39" s="169" t="s">
        <v>148</v>
      </c>
      <c r="C39" s="174" t="s">
        <v>149</v>
      </c>
      <c r="D39" s="170" t="s">
        <v>111</v>
      </c>
      <c r="E39" s="171">
        <v>5</v>
      </c>
      <c r="F39" s="177">
        <v>0</v>
      </c>
      <c r="G39" s="172">
        <f t="shared" si="3"/>
        <v>0</v>
      </c>
      <c r="H39" s="242">
        <v>0</v>
      </c>
      <c r="I39" s="242">
        <f t="shared" si="4"/>
        <v>0</v>
      </c>
      <c r="J39" s="242">
        <v>0</v>
      </c>
      <c r="K39" s="242">
        <f t="shared" si="5"/>
        <v>0</v>
      </c>
    </row>
    <row r="40" spans="1:11" x14ac:dyDescent="0.2">
      <c r="A40" s="168">
        <v>26</v>
      </c>
      <c r="B40" s="169" t="s">
        <v>150</v>
      </c>
      <c r="C40" s="174" t="s">
        <v>151</v>
      </c>
      <c r="D40" s="170" t="s">
        <v>108</v>
      </c>
      <c r="E40" s="171">
        <v>12</v>
      </c>
      <c r="F40" s="177">
        <v>0</v>
      </c>
      <c r="G40" s="172">
        <f t="shared" si="3"/>
        <v>0</v>
      </c>
      <c r="H40" s="242">
        <v>1.6000000000000001E-4</v>
      </c>
      <c r="I40" s="242">
        <f t="shared" si="4"/>
        <v>1.9200000000000003E-3</v>
      </c>
      <c r="J40" s="242">
        <v>0</v>
      </c>
      <c r="K40" s="242">
        <f t="shared" si="5"/>
        <v>0</v>
      </c>
    </row>
    <row r="41" spans="1:11" x14ac:dyDescent="0.2">
      <c r="A41" s="168">
        <v>27</v>
      </c>
      <c r="B41" s="169" t="s">
        <v>152</v>
      </c>
      <c r="C41" s="174" t="s">
        <v>153</v>
      </c>
      <c r="D41" s="170" t="s">
        <v>111</v>
      </c>
      <c r="E41" s="171">
        <v>50</v>
      </c>
      <c r="F41" s="177">
        <v>0</v>
      </c>
      <c r="G41" s="172">
        <f t="shared" si="3"/>
        <v>0</v>
      </c>
      <c r="H41" s="242">
        <v>0</v>
      </c>
      <c r="I41" s="242">
        <f t="shared" si="4"/>
        <v>0</v>
      </c>
      <c r="J41" s="242">
        <v>0</v>
      </c>
      <c r="K41" s="242">
        <f t="shared" si="5"/>
        <v>0</v>
      </c>
    </row>
    <row r="42" spans="1:11" ht="22.5" x14ac:dyDescent="0.2">
      <c r="A42" s="168">
        <v>28</v>
      </c>
      <c r="B42" s="169" t="s">
        <v>154</v>
      </c>
      <c r="C42" s="174" t="s">
        <v>155</v>
      </c>
      <c r="D42" s="170" t="s">
        <v>111</v>
      </c>
      <c r="E42" s="171">
        <v>1</v>
      </c>
      <c r="F42" s="177">
        <v>0</v>
      </c>
      <c r="G42" s="172">
        <f t="shared" si="3"/>
        <v>0</v>
      </c>
      <c r="H42" s="242">
        <v>0</v>
      </c>
      <c r="I42" s="242">
        <f t="shared" si="4"/>
        <v>0</v>
      </c>
      <c r="J42" s="242">
        <v>0</v>
      </c>
      <c r="K42" s="242">
        <f t="shared" si="5"/>
        <v>0</v>
      </c>
    </row>
    <row r="43" spans="1:11" ht="22.5" x14ac:dyDescent="0.2">
      <c r="A43" s="168">
        <v>29</v>
      </c>
      <c r="B43" s="169" t="s">
        <v>156</v>
      </c>
      <c r="C43" s="174" t="s">
        <v>157</v>
      </c>
      <c r="D43" s="170" t="s">
        <v>108</v>
      </c>
      <c r="E43" s="171">
        <v>5</v>
      </c>
      <c r="F43" s="177">
        <v>0</v>
      </c>
      <c r="G43" s="172">
        <f t="shared" si="3"/>
        <v>0</v>
      </c>
      <c r="H43" s="242">
        <v>6.7000000000000002E-4</v>
      </c>
      <c r="I43" s="242">
        <f t="shared" si="4"/>
        <v>3.3500000000000001E-3</v>
      </c>
      <c r="J43" s="242">
        <v>0</v>
      </c>
      <c r="K43" s="242">
        <f t="shared" si="5"/>
        <v>0</v>
      </c>
    </row>
    <row r="44" spans="1:11" ht="22.5" x14ac:dyDescent="0.2">
      <c r="A44" s="168">
        <v>30</v>
      </c>
      <c r="B44" s="169" t="s">
        <v>158</v>
      </c>
      <c r="C44" s="174" t="s">
        <v>159</v>
      </c>
      <c r="D44" s="170" t="s">
        <v>108</v>
      </c>
      <c r="E44" s="171">
        <v>10</v>
      </c>
      <c r="F44" s="177">
        <v>0</v>
      </c>
      <c r="G44" s="172">
        <f t="shared" si="3"/>
        <v>0</v>
      </c>
      <c r="H44" s="242">
        <v>8.4999999999999995E-4</v>
      </c>
      <c r="I44" s="242">
        <f t="shared" si="4"/>
        <v>8.4999999999999989E-3</v>
      </c>
      <c r="J44" s="242">
        <v>0</v>
      </c>
      <c r="K44" s="242">
        <f t="shared" si="5"/>
        <v>0</v>
      </c>
    </row>
    <row r="45" spans="1:11" ht="22.5" x14ac:dyDescent="0.2">
      <c r="A45" s="168">
        <v>31</v>
      </c>
      <c r="B45" s="169" t="s">
        <v>160</v>
      </c>
      <c r="C45" s="174" t="s">
        <v>161</v>
      </c>
      <c r="D45" s="170" t="s">
        <v>108</v>
      </c>
      <c r="E45" s="171">
        <v>10</v>
      </c>
      <c r="F45" s="177">
        <v>0</v>
      </c>
      <c r="G45" s="172">
        <f t="shared" si="3"/>
        <v>0</v>
      </c>
      <c r="H45" s="242">
        <v>8.9999999999999998E-4</v>
      </c>
      <c r="I45" s="242">
        <f t="shared" si="4"/>
        <v>8.9999999999999993E-3</v>
      </c>
      <c r="J45" s="242">
        <v>0</v>
      </c>
      <c r="K45" s="242">
        <f t="shared" si="5"/>
        <v>0</v>
      </c>
    </row>
    <row r="46" spans="1:11" ht="22.5" x14ac:dyDescent="0.2">
      <c r="A46" s="168">
        <v>32</v>
      </c>
      <c r="B46" s="169" t="s">
        <v>162</v>
      </c>
      <c r="C46" s="174" t="s">
        <v>163</v>
      </c>
      <c r="D46" s="170" t="s">
        <v>108</v>
      </c>
      <c r="E46" s="171">
        <v>17</v>
      </c>
      <c r="F46" s="177">
        <v>0</v>
      </c>
      <c r="G46" s="172">
        <f t="shared" si="3"/>
        <v>0</v>
      </c>
      <c r="H46" s="242">
        <v>1.8699999999999999E-3</v>
      </c>
      <c r="I46" s="242">
        <f t="shared" si="4"/>
        <v>3.1789999999999999E-2</v>
      </c>
      <c r="J46" s="242">
        <v>0</v>
      </c>
      <c r="K46" s="242">
        <f t="shared" si="5"/>
        <v>0</v>
      </c>
    </row>
    <row r="47" spans="1:11" ht="22.5" x14ac:dyDescent="0.2">
      <c r="A47" s="168">
        <v>33</v>
      </c>
      <c r="B47" s="169" t="s">
        <v>164</v>
      </c>
      <c r="C47" s="174" t="s">
        <v>165</v>
      </c>
      <c r="D47" s="170" t="s">
        <v>108</v>
      </c>
      <c r="E47" s="171">
        <v>19</v>
      </c>
      <c r="F47" s="177">
        <v>0</v>
      </c>
      <c r="G47" s="172">
        <f t="shared" si="3"/>
        <v>0</v>
      </c>
      <c r="H47" s="242">
        <v>2.1700000000000001E-3</v>
      </c>
      <c r="I47" s="242">
        <f t="shared" si="4"/>
        <v>4.1230000000000003E-2</v>
      </c>
      <c r="J47" s="242">
        <v>0</v>
      </c>
      <c r="K47" s="242">
        <f t="shared" si="5"/>
        <v>0</v>
      </c>
    </row>
    <row r="48" spans="1:11" x14ac:dyDescent="0.2">
      <c r="A48" s="168">
        <v>34</v>
      </c>
      <c r="B48" s="169" t="s">
        <v>166</v>
      </c>
      <c r="C48" s="174" t="s">
        <v>167</v>
      </c>
      <c r="D48" s="170" t="s">
        <v>105</v>
      </c>
      <c r="E48" s="171">
        <f>$I$28</f>
        <v>0.10042999999999999</v>
      </c>
      <c r="F48" s="177">
        <v>0</v>
      </c>
      <c r="G48" s="172">
        <f t="shared" si="3"/>
        <v>0</v>
      </c>
      <c r="H48" s="242">
        <v>0</v>
      </c>
      <c r="I48" s="242">
        <v>0</v>
      </c>
      <c r="J48" s="242">
        <v>0</v>
      </c>
      <c r="K48" s="242">
        <f t="shared" si="5"/>
        <v>0</v>
      </c>
    </row>
    <row r="49" spans="1:11" x14ac:dyDescent="0.2">
      <c r="A49" s="157" t="s">
        <v>91</v>
      </c>
      <c r="B49" s="158" t="s">
        <v>65</v>
      </c>
      <c r="C49" s="173" t="s">
        <v>66</v>
      </c>
      <c r="D49" s="159"/>
      <c r="E49" s="160"/>
      <c r="F49" s="161"/>
      <c r="G49" s="162">
        <f>SUM(G50:G75)</f>
        <v>0</v>
      </c>
      <c r="H49" s="156"/>
      <c r="I49" s="156">
        <f>SUM(I50:I75)</f>
        <v>5.9989999999999995E-2</v>
      </c>
      <c r="J49" s="156"/>
      <c r="K49" s="156">
        <f>SUM(K50:K75)</f>
        <v>0</v>
      </c>
    </row>
    <row r="50" spans="1:11" ht="22.5" x14ac:dyDescent="0.2">
      <c r="A50" s="168">
        <v>35</v>
      </c>
      <c r="B50" s="169" t="s">
        <v>168</v>
      </c>
      <c r="C50" s="174" t="s">
        <v>169</v>
      </c>
      <c r="D50" s="170" t="s">
        <v>111</v>
      </c>
      <c r="E50" s="171">
        <v>1</v>
      </c>
      <c r="F50" s="177">
        <v>0</v>
      </c>
      <c r="G50" s="172">
        <f t="shared" ref="G50:G75" si="6">E50*F50</f>
        <v>0</v>
      </c>
      <c r="H50" s="242">
        <v>9.8999999999999999E-4</v>
      </c>
      <c r="I50" s="242">
        <f t="shared" ref="I50:I74" si="7">E50*H50</f>
        <v>9.8999999999999999E-4</v>
      </c>
      <c r="J50" s="242">
        <v>0</v>
      </c>
      <c r="K50" s="242">
        <f t="shared" ref="K50:K75" si="8">E50*J50</f>
        <v>0</v>
      </c>
    </row>
    <row r="51" spans="1:11" ht="22.5" x14ac:dyDescent="0.2">
      <c r="A51" s="168">
        <v>36</v>
      </c>
      <c r="B51" s="169" t="s">
        <v>170</v>
      </c>
      <c r="C51" s="174" t="s">
        <v>171</v>
      </c>
      <c r="D51" s="170" t="s">
        <v>111</v>
      </c>
      <c r="E51" s="171">
        <v>2</v>
      </c>
      <c r="F51" s="177">
        <v>0</v>
      </c>
      <c r="G51" s="172">
        <f t="shared" si="6"/>
        <v>0</v>
      </c>
      <c r="H51" s="242">
        <v>1.47E-3</v>
      </c>
      <c r="I51" s="242">
        <f t="shared" si="7"/>
        <v>2.9399999999999999E-3</v>
      </c>
      <c r="J51" s="242">
        <v>0</v>
      </c>
      <c r="K51" s="242">
        <f t="shared" si="8"/>
        <v>0</v>
      </c>
    </row>
    <row r="52" spans="1:11" ht="22.5" x14ac:dyDescent="0.2">
      <c r="A52" s="168">
        <v>37</v>
      </c>
      <c r="B52" s="169" t="s">
        <v>172</v>
      </c>
      <c r="C52" s="174" t="s">
        <v>173</v>
      </c>
      <c r="D52" s="170" t="s">
        <v>111</v>
      </c>
      <c r="E52" s="171">
        <v>1</v>
      </c>
      <c r="F52" s="177">
        <v>0</v>
      </c>
      <c r="G52" s="172">
        <f t="shared" si="6"/>
        <v>0</v>
      </c>
      <c r="H52" s="242">
        <v>0</v>
      </c>
      <c r="I52" s="242">
        <f t="shared" si="7"/>
        <v>0</v>
      </c>
      <c r="J52" s="242">
        <v>0</v>
      </c>
      <c r="K52" s="242">
        <f t="shared" si="8"/>
        <v>0</v>
      </c>
    </row>
    <row r="53" spans="1:11" ht="22.5" x14ac:dyDescent="0.2">
      <c r="A53" s="168">
        <v>38</v>
      </c>
      <c r="B53" s="169" t="s">
        <v>174</v>
      </c>
      <c r="C53" s="174" t="s">
        <v>175</v>
      </c>
      <c r="D53" s="170" t="s">
        <v>111</v>
      </c>
      <c r="E53" s="171">
        <v>2</v>
      </c>
      <c r="F53" s="177">
        <v>0</v>
      </c>
      <c r="G53" s="172">
        <f t="shared" si="6"/>
        <v>0</v>
      </c>
      <c r="H53" s="242">
        <v>0</v>
      </c>
      <c r="I53" s="242">
        <f t="shared" si="7"/>
        <v>0</v>
      </c>
      <c r="J53" s="242">
        <v>0</v>
      </c>
      <c r="K53" s="242">
        <f t="shared" si="8"/>
        <v>0</v>
      </c>
    </row>
    <row r="54" spans="1:11" ht="24.75" customHeight="1" x14ac:dyDescent="0.2">
      <c r="A54" s="252">
        <v>39</v>
      </c>
      <c r="B54" s="253" t="s">
        <v>176</v>
      </c>
      <c r="C54" s="254" t="s">
        <v>177</v>
      </c>
      <c r="D54" s="255" t="s">
        <v>108</v>
      </c>
      <c r="E54" s="242">
        <v>4</v>
      </c>
      <c r="F54" s="245">
        <v>0</v>
      </c>
      <c r="G54" s="256">
        <f t="shared" si="6"/>
        <v>0</v>
      </c>
      <c r="H54" s="242">
        <v>7.7999999999999999E-4</v>
      </c>
      <c r="I54" s="242">
        <f t="shared" si="7"/>
        <v>3.1199999999999999E-3</v>
      </c>
      <c r="J54" s="242">
        <v>0</v>
      </c>
      <c r="K54" s="242">
        <f t="shared" si="8"/>
        <v>0</v>
      </c>
    </row>
    <row r="55" spans="1:11" x14ac:dyDescent="0.2">
      <c r="A55" s="247"/>
      <c r="B55" s="248"/>
      <c r="C55" s="249" t="s">
        <v>327</v>
      </c>
      <c r="D55" s="249"/>
      <c r="E55" s="249"/>
      <c r="F55" s="249"/>
      <c r="G55" s="250"/>
      <c r="H55" s="251"/>
      <c r="I55" s="251"/>
      <c r="J55" s="251"/>
      <c r="K55" s="251"/>
    </row>
    <row r="56" spans="1:11" ht="12.75" customHeight="1" x14ac:dyDescent="0.2">
      <c r="A56" s="247"/>
      <c r="B56" s="248"/>
      <c r="C56" s="249" t="s">
        <v>326</v>
      </c>
      <c r="D56" s="249"/>
      <c r="E56" s="249"/>
      <c r="F56" s="249"/>
      <c r="G56" s="250"/>
      <c r="H56" s="251"/>
      <c r="I56" s="251"/>
      <c r="J56" s="251"/>
      <c r="K56" s="251"/>
    </row>
    <row r="57" spans="1:11" ht="22.5" x14ac:dyDescent="0.2">
      <c r="A57" s="252">
        <v>40</v>
      </c>
      <c r="B57" s="253" t="s">
        <v>178</v>
      </c>
      <c r="C57" s="254" t="s">
        <v>179</v>
      </c>
      <c r="D57" s="255" t="s">
        <v>108</v>
      </c>
      <c r="E57" s="242">
        <v>18</v>
      </c>
      <c r="F57" s="245">
        <v>0</v>
      </c>
      <c r="G57" s="256">
        <f t="shared" si="6"/>
        <v>0</v>
      </c>
      <c r="H57" s="242">
        <v>1.58E-3</v>
      </c>
      <c r="I57" s="242">
        <f t="shared" si="7"/>
        <v>2.844E-2</v>
      </c>
      <c r="J57" s="242">
        <v>0</v>
      </c>
      <c r="K57" s="242">
        <f t="shared" si="8"/>
        <v>0</v>
      </c>
    </row>
    <row r="58" spans="1:11" x14ac:dyDescent="0.2">
      <c r="A58" s="247"/>
      <c r="B58" s="248"/>
      <c r="C58" s="249" t="s">
        <v>327</v>
      </c>
      <c r="D58" s="249"/>
      <c r="E58" s="249"/>
      <c r="F58" s="249"/>
      <c r="G58" s="250"/>
      <c r="H58" s="251"/>
      <c r="I58" s="251"/>
      <c r="J58" s="251"/>
      <c r="K58" s="251"/>
    </row>
    <row r="59" spans="1:11" ht="12.75" customHeight="1" x14ac:dyDescent="0.2">
      <c r="A59" s="247"/>
      <c r="B59" s="248"/>
      <c r="C59" s="249" t="s">
        <v>326</v>
      </c>
      <c r="D59" s="249"/>
      <c r="E59" s="249"/>
      <c r="F59" s="249"/>
      <c r="G59" s="250"/>
      <c r="H59" s="251"/>
      <c r="I59" s="251"/>
      <c r="J59" s="251"/>
      <c r="K59" s="251"/>
    </row>
    <row r="60" spans="1:11" x14ac:dyDescent="0.2">
      <c r="A60" s="252">
        <v>41</v>
      </c>
      <c r="B60" s="253" t="s">
        <v>180</v>
      </c>
      <c r="C60" s="254" t="s">
        <v>181</v>
      </c>
      <c r="D60" s="260" t="s">
        <v>182</v>
      </c>
      <c r="E60" s="171">
        <v>1</v>
      </c>
      <c r="F60" s="177">
        <v>0</v>
      </c>
      <c r="G60" s="172">
        <f t="shared" si="6"/>
        <v>0</v>
      </c>
      <c r="H60" s="242">
        <v>1.763E-2</v>
      </c>
      <c r="I60" s="242">
        <f t="shared" si="7"/>
        <v>1.763E-2</v>
      </c>
      <c r="J60" s="242">
        <v>0</v>
      </c>
      <c r="K60" s="242">
        <f t="shared" si="8"/>
        <v>0</v>
      </c>
    </row>
    <row r="61" spans="1:11" ht="12.75" customHeight="1" x14ac:dyDescent="0.2">
      <c r="A61" s="247"/>
      <c r="B61" s="248"/>
      <c r="C61" s="261" t="s">
        <v>328</v>
      </c>
      <c r="D61" s="258"/>
      <c r="E61" s="258"/>
      <c r="F61" s="258"/>
      <c r="G61" s="259"/>
      <c r="H61" s="251"/>
      <c r="I61" s="251"/>
      <c r="J61" s="251"/>
      <c r="K61" s="251"/>
    </row>
    <row r="62" spans="1:11" x14ac:dyDescent="0.2">
      <c r="A62" s="168">
        <v>42</v>
      </c>
      <c r="B62" s="169" t="s">
        <v>183</v>
      </c>
      <c r="C62" s="174" t="s">
        <v>184</v>
      </c>
      <c r="D62" s="170" t="s">
        <v>111</v>
      </c>
      <c r="E62" s="171">
        <v>6</v>
      </c>
      <c r="F62" s="177">
        <v>0</v>
      </c>
      <c r="G62" s="172">
        <f t="shared" si="6"/>
        <v>0</v>
      </c>
      <c r="H62" s="242">
        <v>0</v>
      </c>
      <c r="I62" s="242">
        <f t="shared" si="7"/>
        <v>0</v>
      </c>
      <c r="J62" s="242">
        <v>0</v>
      </c>
      <c r="K62" s="242">
        <f t="shared" si="8"/>
        <v>0</v>
      </c>
    </row>
    <row r="63" spans="1:11" x14ac:dyDescent="0.2">
      <c r="A63" s="168">
        <v>43</v>
      </c>
      <c r="B63" s="169" t="s">
        <v>185</v>
      </c>
      <c r="C63" s="174" t="s">
        <v>186</v>
      </c>
      <c r="D63" s="170" t="s">
        <v>111</v>
      </c>
      <c r="E63" s="171">
        <v>1</v>
      </c>
      <c r="F63" s="177">
        <v>0</v>
      </c>
      <c r="G63" s="172">
        <f t="shared" si="6"/>
        <v>0</v>
      </c>
      <c r="H63" s="242">
        <v>1.2999999999999999E-4</v>
      </c>
      <c r="I63" s="242">
        <f t="shared" si="7"/>
        <v>1.2999999999999999E-4</v>
      </c>
      <c r="J63" s="242">
        <v>0</v>
      </c>
      <c r="K63" s="242">
        <f t="shared" si="8"/>
        <v>0</v>
      </c>
    </row>
    <row r="64" spans="1:11" ht="22.5" x14ac:dyDescent="0.2">
      <c r="A64" s="168">
        <v>44</v>
      </c>
      <c r="B64" s="169" t="s">
        <v>187</v>
      </c>
      <c r="C64" s="174" t="s">
        <v>188</v>
      </c>
      <c r="D64" s="170" t="s">
        <v>111</v>
      </c>
      <c r="E64" s="171">
        <v>1</v>
      </c>
      <c r="F64" s="177">
        <v>0</v>
      </c>
      <c r="G64" s="172">
        <f t="shared" si="6"/>
        <v>0</v>
      </c>
      <c r="H64" s="242">
        <v>1.0399999999999999E-3</v>
      </c>
      <c r="I64" s="242">
        <f t="shared" si="7"/>
        <v>1.0399999999999999E-3</v>
      </c>
      <c r="J64" s="242">
        <v>0</v>
      </c>
      <c r="K64" s="242">
        <f t="shared" si="8"/>
        <v>0</v>
      </c>
    </row>
    <row r="65" spans="1:11" x14ac:dyDescent="0.2">
      <c r="A65" s="252">
        <v>45</v>
      </c>
      <c r="B65" s="253" t="s">
        <v>189</v>
      </c>
      <c r="C65" s="254" t="s">
        <v>190</v>
      </c>
      <c r="D65" s="260" t="s">
        <v>108</v>
      </c>
      <c r="E65" s="171">
        <v>4</v>
      </c>
      <c r="F65" s="177">
        <v>0</v>
      </c>
      <c r="G65" s="172">
        <f t="shared" si="6"/>
        <v>0</v>
      </c>
      <c r="H65" s="242">
        <v>0</v>
      </c>
      <c r="I65" s="242">
        <f t="shared" si="7"/>
        <v>0</v>
      </c>
      <c r="J65" s="242">
        <v>0</v>
      </c>
      <c r="K65" s="242">
        <f t="shared" si="8"/>
        <v>0</v>
      </c>
    </row>
    <row r="66" spans="1:11" ht="12.75" customHeight="1" x14ac:dyDescent="0.2">
      <c r="A66" s="247"/>
      <c r="B66" s="248"/>
      <c r="C66" s="261" t="s">
        <v>328</v>
      </c>
      <c r="D66" s="258"/>
      <c r="E66" s="258"/>
      <c r="F66" s="258"/>
      <c r="G66" s="259"/>
      <c r="H66" s="251"/>
      <c r="I66" s="251"/>
      <c r="J66" s="251"/>
      <c r="K66" s="251"/>
    </row>
    <row r="67" spans="1:11" x14ac:dyDescent="0.2">
      <c r="A67" s="168">
        <v>46</v>
      </c>
      <c r="B67" s="169" t="s">
        <v>191</v>
      </c>
      <c r="C67" s="174" t="s">
        <v>192</v>
      </c>
      <c r="D67" s="170" t="s">
        <v>108</v>
      </c>
      <c r="E67" s="171">
        <v>18</v>
      </c>
      <c r="F67" s="177">
        <v>0</v>
      </c>
      <c r="G67" s="172">
        <f t="shared" si="6"/>
        <v>0</v>
      </c>
      <c r="H67" s="242">
        <v>0</v>
      </c>
      <c r="I67" s="242">
        <f t="shared" si="7"/>
        <v>0</v>
      </c>
      <c r="J67" s="242">
        <v>0</v>
      </c>
      <c r="K67" s="242">
        <f t="shared" si="8"/>
        <v>0</v>
      </c>
    </row>
    <row r="68" spans="1:11" ht="22.5" x14ac:dyDescent="0.2">
      <c r="A68" s="163">
        <v>47</v>
      </c>
      <c r="B68" s="164" t="s">
        <v>193</v>
      </c>
      <c r="C68" s="175" t="s">
        <v>194</v>
      </c>
      <c r="D68" s="165" t="s">
        <v>108</v>
      </c>
      <c r="E68" s="166">
        <v>22</v>
      </c>
      <c r="F68" s="177">
        <v>0</v>
      </c>
      <c r="G68" s="167">
        <f t="shared" si="6"/>
        <v>0</v>
      </c>
      <c r="H68" s="242">
        <v>1.0000000000000001E-5</v>
      </c>
      <c r="I68" s="242">
        <f t="shared" si="7"/>
        <v>2.2000000000000001E-4</v>
      </c>
      <c r="J68" s="242">
        <v>0</v>
      </c>
      <c r="K68" s="242">
        <f t="shared" si="8"/>
        <v>0</v>
      </c>
    </row>
    <row r="69" spans="1:11" x14ac:dyDescent="0.2">
      <c r="A69" s="247"/>
      <c r="B69" s="248"/>
      <c r="C69" s="259" t="s">
        <v>329</v>
      </c>
      <c r="D69" s="259"/>
      <c r="E69" s="259"/>
      <c r="F69" s="259"/>
      <c r="G69" s="259"/>
      <c r="H69" s="251"/>
      <c r="I69" s="251"/>
      <c r="J69" s="251"/>
      <c r="K69" s="251"/>
    </row>
    <row r="70" spans="1:11" outlineLevel="1" x14ac:dyDescent="0.2">
      <c r="A70" s="150"/>
      <c r="B70" s="151"/>
      <c r="C70" s="176" t="s">
        <v>195</v>
      </c>
      <c r="D70" s="154"/>
      <c r="E70" s="155">
        <v>22</v>
      </c>
      <c r="F70" s="153"/>
      <c r="G70" s="153"/>
      <c r="H70" s="152"/>
      <c r="I70" s="152"/>
      <c r="J70" s="152"/>
      <c r="K70" s="152"/>
    </row>
    <row r="71" spans="1:11" x14ac:dyDescent="0.2">
      <c r="A71" s="168">
        <v>48</v>
      </c>
      <c r="B71" s="169" t="s">
        <v>196</v>
      </c>
      <c r="C71" s="174" t="s">
        <v>197</v>
      </c>
      <c r="D71" s="170" t="s">
        <v>111</v>
      </c>
      <c r="E71" s="171">
        <v>2</v>
      </c>
      <c r="F71" s="177">
        <v>0</v>
      </c>
      <c r="G71" s="172">
        <f t="shared" si="6"/>
        <v>0</v>
      </c>
      <c r="H71" s="242">
        <v>1.5E-3</v>
      </c>
      <c r="I71" s="242">
        <f t="shared" si="7"/>
        <v>3.0000000000000001E-3</v>
      </c>
      <c r="J71" s="242">
        <v>0</v>
      </c>
      <c r="K71" s="242">
        <f t="shared" si="8"/>
        <v>0</v>
      </c>
    </row>
    <row r="72" spans="1:11" ht="22.5" x14ac:dyDescent="0.2">
      <c r="A72" s="168">
        <v>49</v>
      </c>
      <c r="B72" s="169" t="s">
        <v>198</v>
      </c>
      <c r="C72" s="174" t="s">
        <v>199</v>
      </c>
      <c r="D72" s="170" t="s">
        <v>111</v>
      </c>
      <c r="E72" s="171">
        <v>1</v>
      </c>
      <c r="F72" s="177">
        <v>0</v>
      </c>
      <c r="G72" s="172">
        <f t="shared" si="6"/>
        <v>0</v>
      </c>
      <c r="H72" s="242">
        <v>1.8000000000000001E-4</v>
      </c>
      <c r="I72" s="242">
        <f t="shared" si="7"/>
        <v>1.8000000000000001E-4</v>
      </c>
      <c r="J72" s="242">
        <v>0</v>
      </c>
      <c r="K72" s="242">
        <f t="shared" si="8"/>
        <v>0</v>
      </c>
    </row>
    <row r="73" spans="1:11" ht="22.5" x14ac:dyDescent="0.2">
      <c r="A73" s="168">
        <v>50</v>
      </c>
      <c r="B73" s="169" t="s">
        <v>200</v>
      </c>
      <c r="C73" s="174" t="s">
        <v>201</v>
      </c>
      <c r="D73" s="170" t="s">
        <v>111</v>
      </c>
      <c r="E73" s="171">
        <v>4</v>
      </c>
      <c r="F73" s="177">
        <v>0</v>
      </c>
      <c r="G73" s="172">
        <f t="shared" si="6"/>
        <v>0</v>
      </c>
      <c r="H73" s="242">
        <v>4.4000000000000002E-4</v>
      </c>
      <c r="I73" s="242">
        <f t="shared" si="7"/>
        <v>1.7600000000000001E-3</v>
      </c>
      <c r="J73" s="242">
        <v>0</v>
      </c>
      <c r="K73" s="242">
        <f t="shared" si="8"/>
        <v>0</v>
      </c>
    </row>
    <row r="74" spans="1:11" x14ac:dyDescent="0.2">
      <c r="A74" s="168">
        <v>51</v>
      </c>
      <c r="B74" s="169" t="s">
        <v>202</v>
      </c>
      <c r="C74" s="174" t="s">
        <v>203</v>
      </c>
      <c r="D74" s="170" t="s">
        <v>111</v>
      </c>
      <c r="E74" s="171">
        <v>2</v>
      </c>
      <c r="F74" s="177">
        <v>0</v>
      </c>
      <c r="G74" s="172">
        <f t="shared" si="6"/>
        <v>0</v>
      </c>
      <c r="H74" s="242">
        <v>2.7E-4</v>
      </c>
      <c r="I74" s="242">
        <f t="shared" si="7"/>
        <v>5.4000000000000001E-4</v>
      </c>
      <c r="J74" s="242">
        <v>0</v>
      </c>
      <c r="K74" s="242">
        <f t="shared" si="8"/>
        <v>0</v>
      </c>
    </row>
    <row r="75" spans="1:11" x14ac:dyDescent="0.2">
      <c r="A75" s="168">
        <v>52</v>
      </c>
      <c r="B75" s="169" t="s">
        <v>204</v>
      </c>
      <c r="C75" s="174" t="s">
        <v>205</v>
      </c>
      <c r="D75" s="170" t="s">
        <v>105</v>
      </c>
      <c r="E75" s="171">
        <f>$I$49</f>
        <v>5.9989999999999995E-2</v>
      </c>
      <c r="F75" s="177">
        <v>0</v>
      </c>
      <c r="G75" s="172">
        <f t="shared" si="6"/>
        <v>0</v>
      </c>
      <c r="H75" s="242">
        <v>0</v>
      </c>
      <c r="I75" s="242">
        <v>0</v>
      </c>
      <c r="J75" s="242">
        <v>0</v>
      </c>
      <c r="K75" s="242">
        <f t="shared" si="8"/>
        <v>0</v>
      </c>
    </row>
    <row r="76" spans="1:11" x14ac:dyDescent="0.2">
      <c r="A76" s="157" t="s">
        <v>91</v>
      </c>
      <c r="B76" s="158" t="s">
        <v>67</v>
      </c>
      <c r="C76" s="173" t="s">
        <v>68</v>
      </c>
      <c r="D76" s="159"/>
      <c r="E76" s="160"/>
      <c r="F76" s="161"/>
      <c r="G76" s="162">
        <f>SUM(G77:G84)</f>
        <v>0</v>
      </c>
      <c r="H76" s="156"/>
      <c r="I76" s="156">
        <f>SUM(I77:I84)</f>
        <v>0.38338999999999995</v>
      </c>
      <c r="J76" s="156"/>
      <c r="K76" s="156">
        <f>SUM(K77:K84)</f>
        <v>0</v>
      </c>
    </row>
    <row r="77" spans="1:11" x14ac:dyDescent="0.2">
      <c r="A77" s="168">
        <v>53</v>
      </c>
      <c r="B77" s="169" t="s">
        <v>206</v>
      </c>
      <c r="C77" s="174" t="s">
        <v>207</v>
      </c>
      <c r="D77" s="170" t="s">
        <v>182</v>
      </c>
      <c r="E77" s="171">
        <v>10</v>
      </c>
      <c r="F77" s="177">
        <v>0</v>
      </c>
      <c r="G77" s="172">
        <f t="shared" ref="G77:G84" si="9">E77*F77</f>
        <v>0</v>
      </c>
      <c r="H77" s="242">
        <v>1.15E-3</v>
      </c>
      <c r="I77" s="242">
        <f t="shared" ref="I77:I83" si="10">E77*H77</f>
        <v>1.15E-2</v>
      </c>
      <c r="J77" s="242">
        <v>0</v>
      </c>
      <c r="K77" s="242">
        <f t="shared" ref="K77:K84" si="11">E77*J77</f>
        <v>0</v>
      </c>
    </row>
    <row r="78" spans="1:11" x14ac:dyDescent="0.2">
      <c r="A78" s="168">
        <v>54</v>
      </c>
      <c r="B78" s="169" t="s">
        <v>208</v>
      </c>
      <c r="C78" s="174" t="s">
        <v>209</v>
      </c>
      <c r="D78" s="170" t="s">
        <v>182</v>
      </c>
      <c r="E78" s="171">
        <v>1</v>
      </c>
      <c r="F78" s="177">
        <v>0</v>
      </c>
      <c r="G78" s="172">
        <f t="shared" si="9"/>
        <v>0</v>
      </c>
      <c r="H78" s="242">
        <v>1.085E-2</v>
      </c>
      <c r="I78" s="242">
        <f t="shared" si="10"/>
        <v>1.085E-2</v>
      </c>
      <c r="J78" s="242">
        <v>0</v>
      </c>
      <c r="K78" s="242">
        <f t="shared" si="11"/>
        <v>0</v>
      </c>
    </row>
    <row r="79" spans="1:11" x14ac:dyDescent="0.2">
      <c r="A79" s="168">
        <v>55</v>
      </c>
      <c r="B79" s="169" t="s">
        <v>210</v>
      </c>
      <c r="C79" s="174" t="s">
        <v>211</v>
      </c>
      <c r="D79" s="170" t="s">
        <v>182</v>
      </c>
      <c r="E79" s="171">
        <v>1</v>
      </c>
      <c r="F79" s="177">
        <v>0</v>
      </c>
      <c r="G79" s="172">
        <f t="shared" si="9"/>
        <v>0</v>
      </c>
      <c r="H79" s="242">
        <v>1.085E-2</v>
      </c>
      <c r="I79" s="242">
        <f t="shared" si="10"/>
        <v>1.085E-2</v>
      </c>
      <c r="J79" s="242">
        <v>0</v>
      </c>
      <c r="K79" s="242">
        <f t="shared" si="11"/>
        <v>0</v>
      </c>
    </row>
    <row r="80" spans="1:11" x14ac:dyDescent="0.2">
      <c r="A80" s="168">
        <v>56</v>
      </c>
      <c r="B80" s="169" t="s">
        <v>212</v>
      </c>
      <c r="C80" s="174" t="s">
        <v>213</v>
      </c>
      <c r="D80" s="170" t="s">
        <v>182</v>
      </c>
      <c r="E80" s="171">
        <v>1</v>
      </c>
      <c r="F80" s="177">
        <v>0</v>
      </c>
      <c r="G80" s="172">
        <f t="shared" si="9"/>
        <v>0</v>
      </c>
      <c r="H80" s="242">
        <v>5.1900000000000002E-3</v>
      </c>
      <c r="I80" s="242">
        <f t="shared" si="10"/>
        <v>5.1900000000000002E-3</v>
      </c>
      <c r="J80" s="242">
        <v>0</v>
      </c>
      <c r="K80" s="242">
        <f t="shared" si="11"/>
        <v>0</v>
      </c>
    </row>
    <row r="81" spans="1:11" ht="22.5" x14ac:dyDescent="0.2">
      <c r="A81" s="163">
        <v>57</v>
      </c>
      <c r="B81" s="164" t="s">
        <v>214</v>
      </c>
      <c r="C81" s="175" t="s">
        <v>215</v>
      </c>
      <c r="D81" s="165" t="s">
        <v>111</v>
      </c>
      <c r="E81" s="166">
        <v>1</v>
      </c>
      <c r="F81" s="177">
        <v>0</v>
      </c>
      <c r="G81" s="167">
        <f t="shared" si="9"/>
        <v>0</v>
      </c>
      <c r="H81" s="242">
        <v>0.3</v>
      </c>
      <c r="I81" s="242">
        <f t="shared" si="10"/>
        <v>0.3</v>
      </c>
      <c r="J81" s="242">
        <v>0</v>
      </c>
      <c r="K81" s="242">
        <f t="shared" si="11"/>
        <v>0</v>
      </c>
    </row>
    <row r="82" spans="1:11" outlineLevel="1" x14ac:dyDescent="0.2">
      <c r="A82" s="150"/>
      <c r="B82" s="151"/>
      <c r="C82" s="176" t="s">
        <v>216</v>
      </c>
      <c r="D82" s="154"/>
      <c r="E82" s="155">
        <v>1</v>
      </c>
      <c r="F82" s="153"/>
      <c r="G82" s="153"/>
      <c r="H82" s="152"/>
      <c r="I82" s="152"/>
      <c r="J82" s="152"/>
      <c r="K82" s="152"/>
    </row>
    <row r="83" spans="1:11" ht="33.75" x14ac:dyDescent="0.2">
      <c r="A83" s="168">
        <v>58</v>
      </c>
      <c r="B83" s="169" t="s">
        <v>217</v>
      </c>
      <c r="C83" s="174" t="s">
        <v>218</v>
      </c>
      <c r="D83" s="170" t="s">
        <v>111</v>
      </c>
      <c r="E83" s="171">
        <v>1</v>
      </c>
      <c r="F83" s="177">
        <v>0</v>
      </c>
      <c r="G83" s="172">
        <f t="shared" si="9"/>
        <v>0</v>
      </c>
      <c r="H83" s="242">
        <v>4.4999999999999998E-2</v>
      </c>
      <c r="I83" s="242">
        <f t="shared" si="10"/>
        <v>4.4999999999999998E-2</v>
      </c>
      <c r="J83" s="242">
        <v>0</v>
      </c>
      <c r="K83" s="242">
        <f t="shared" si="11"/>
        <v>0</v>
      </c>
    </row>
    <row r="84" spans="1:11" x14ac:dyDescent="0.2">
      <c r="A84" s="168">
        <v>59</v>
      </c>
      <c r="B84" s="169" t="s">
        <v>219</v>
      </c>
      <c r="C84" s="174" t="s">
        <v>220</v>
      </c>
      <c r="D84" s="170" t="s">
        <v>105</v>
      </c>
      <c r="E84" s="171">
        <f>$I$76</f>
        <v>0.38338999999999995</v>
      </c>
      <c r="F84" s="177">
        <v>0</v>
      </c>
      <c r="G84" s="172">
        <f t="shared" si="9"/>
        <v>0</v>
      </c>
      <c r="H84" s="242">
        <v>0</v>
      </c>
      <c r="I84" s="242">
        <v>0</v>
      </c>
      <c r="J84" s="242">
        <v>0</v>
      </c>
      <c r="K84" s="242">
        <f t="shared" si="11"/>
        <v>0</v>
      </c>
    </row>
    <row r="85" spans="1:11" x14ac:dyDescent="0.2">
      <c r="A85" s="157" t="s">
        <v>91</v>
      </c>
      <c r="B85" s="158" t="s">
        <v>69</v>
      </c>
      <c r="C85" s="173" t="s">
        <v>70</v>
      </c>
      <c r="D85" s="159"/>
      <c r="E85" s="160"/>
      <c r="F85" s="161"/>
      <c r="G85" s="162">
        <f>SUM(G86:G115)</f>
        <v>0</v>
      </c>
      <c r="H85" s="156"/>
      <c r="I85" s="156">
        <f>SUM(I86:I115)</f>
        <v>0.65385000000000004</v>
      </c>
      <c r="J85" s="156"/>
      <c r="K85" s="156">
        <f>SUM(K86:K115)</f>
        <v>0</v>
      </c>
    </row>
    <row r="86" spans="1:11" x14ac:dyDescent="0.2">
      <c r="A86" s="168">
        <v>60</v>
      </c>
      <c r="B86" s="169" t="s">
        <v>221</v>
      </c>
      <c r="C86" s="174" t="s">
        <v>222</v>
      </c>
      <c r="D86" s="170" t="s">
        <v>108</v>
      </c>
      <c r="E86" s="171">
        <v>12</v>
      </c>
      <c r="F86" s="177">
        <v>0</v>
      </c>
      <c r="G86" s="172">
        <f t="shared" ref="G86:G115" si="12">E86*F86</f>
        <v>0</v>
      </c>
      <c r="H86" s="242">
        <v>5.7400000000000003E-3</v>
      </c>
      <c r="I86" s="242">
        <f t="shared" ref="I86:I114" si="13">E86*H86</f>
        <v>6.8879999999999997E-2</v>
      </c>
      <c r="J86" s="242">
        <v>0</v>
      </c>
      <c r="K86" s="242">
        <f t="shared" ref="K86:K115" si="14">E86*J86</f>
        <v>0</v>
      </c>
    </row>
    <row r="87" spans="1:11" x14ac:dyDescent="0.2">
      <c r="A87" s="168"/>
      <c r="B87" s="169"/>
      <c r="C87" s="262" t="s">
        <v>330</v>
      </c>
      <c r="D87" s="263"/>
      <c r="E87" s="263"/>
      <c r="F87" s="263"/>
      <c r="G87" s="259"/>
      <c r="H87" s="242"/>
      <c r="I87" s="242"/>
      <c r="J87" s="242"/>
      <c r="K87" s="242"/>
    </row>
    <row r="88" spans="1:11" x14ac:dyDescent="0.2">
      <c r="A88" s="168">
        <v>61</v>
      </c>
      <c r="B88" s="169" t="s">
        <v>223</v>
      </c>
      <c r="C88" s="174" t="s">
        <v>224</v>
      </c>
      <c r="D88" s="170" t="s">
        <v>108</v>
      </c>
      <c r="E88" s="171">
        <v>6</v>
      </c>
      <c r="F88" s="177">
        <v>0</v>
      </c>
      <c r="G88" s="172">
        <f t="shared" si="12"/>
        <v>0</v>
      </c>
      <c r="H88" s="242">
        <v>6.9800000000000001E-3</v>
      </c>
      <c r="I88" s="242">
        <f t="shared" si="13"/>
        <v>4.1880000000000001E-2</v>
      </c>
      <c r="J88" s="242">
        <v>0</v>
      </c>
      <c r="K88" s="242">
        <f t="shared" si="14"/>
        <v>0</v>
      </c>
    </row>
    <row r="89" spans="1:11" x14ac:dyDescent="0.2">
      <c r="A89" s="168"/>
      <c r="B89" s="169"/>
      <c r="C89" s="262" t="s">
        <v>330</v>
      </c>
      <c r="D89" s="263"/>
      <c r="E89" s="263"/>
      <c r="F89" s="263"/>
      <c r="G89" s="259"/>
      <c r="H89" s="242"/>
      <c r="I89" s="242"/>
      <c r="J89" s="242"/>
      <c r="K89" s="242"/>
    </row>
    <row r="90" spans="1:11" x14ac:dyDescent="0.2">
      <c r="A90" s="168">
        <v>62</v>
      </c>
      <c r="B90" s="169" t="s">
        <v>225</v>
      </c>
      <c r="C90" s="174" t="s">
        <v>226</v>
      </c>
      <c r="D90" s="170" t="s">
        <v>108</v>
      </c>
      <c r="E90" s="171">
        <v>9</v>
      </c>
      <c r="F90" s="177">
        <v>0</v>
      </c>
      <c r="G90" s="172">
        <f t="shared" si="12"/>
        <v>0</v>
      </c>
      <c r="H90" s="242">
        <v>9.9900000000000006E-3</v>
      </c>
      <c r="I90" s="242">
        <f t="shared" si="13"/>
        <v>8.9910000000000004E-2</v>
      </c>
      <c r="J90" s="242">
        <v>0</v>
      </c>
      <c r="K90" s="242">
        <f t="shared" si="14"/>
        <v>0</v>
      </c>
    </row>
    <row r="91" spans="1:11" x14ac:dyDescent="0.2">
      <c r="A91" s="168"/>
      <c r="B91" s="169"/>
      <c r="C91" s="262" t="s">
        <v>330</v>
      </c>
      <c r="D91" s="263"/>
      <c r="E91" s="263"/>
      <c r="F91" s="263"/>
      <c r="G91" s="259"/>
      <c r="H91" s="242"/>
      <c r="I91" s="242"/>
      <c r="J91" s="242"/>
      <c r="K91" s="242"/>
    </row>
    <row r="92" spans="1:11" x14ac:dyDescent="0.2">
      <c r="A92" s="168">
        <v>63</v>
      </c>
      <c r="B92" s="169" t="s">
        <v>227</v>
      </c>
      <c r="C92" s="174" t="s">
        <v>228</v>
      </c>
      <c r="D92" s="170" t="s">
        <v>111</v>
      </c>
      <c r="E92" s="171">
        <v>2</v>
      </c>
      <c r="F92" s="177">
        <v>0</v>
      </c>
      <c r="G92" s="172">
        <f t="shared" si="12"/>
        <v>0</v>
      </c>
      <c r="H92" s="242">
        <v>0</v>
      </c>
      <c r="I92" s="242">
        <f t="shared" si="13"/>
        <v>0</v>
      </c>
      <c r="J92" s="242">
        <v>0</v>
      </c>
      <c r="K92" s="242">
        <f t="shared" si="14"/>
        <v>0</v>
      </c>
    </row>
    <row r="93" spans="1:11" x14ac:dyDescent="0.2">
      <c r="A93" s="168">
        <v>64</v>
      </c>
      <c r="B93" s="169" t="s">
        <v>229</v>
      </c>
      <c r="C93" s="174" t="s">
        <v>230</v>
      </c>
      <c r="D93" s="170" t="s">
        <v>111</v>
      </c>
      <c r="E93" s="171">
        <v>4</v>
      </c>
      <c r="F93" s="177">
        <v>0</v>
      </c>
      <c r="G93" s="172">
        <f t="shared" si="12"/>
        <v>0</v>
      </c>
      <c r="H93" s="242">
        <v>0</v>
      </c>
      <c r="I93" s="242">
        <f t="shared" si="13"/>
        <v>0</v>
      </c>
      <c r="J93" s="242">
        <v>0</v>
      </c>
      <c r="K93" s="242">
        <f t="shared" si="14"/>
        <v>0</v>
      </c>
    </row>
    <row r="94" spans="1:11" x14ac:dyDescent="0.2">
      <c r="A94" s="168">
        <v>65</v>
      </c>
      <c r="B94" s="169" t="s">
        <v>231</v>
      </c>
      <c r="C94" s="174" t="s">
        <v>232</v>
      </c>
      <c r="D94" s="170" t="s">
        <v>108</v>
      </c>
      <c r="E94" s="171">
        <v>16</v>
      </c>
      <c r="F94" s="177">
        <v>0</v>
      </c>
      <c r="G94" s="172">
        <f t="shared" si="12"/>
        <v>0</v>
      </c>
      <c r="H94" s="242">
        <v>9.1599999999999997E-3</v>
      </c>
      <c r="I94" s="242">
        <f t="shared" si="13"/>
        <v>0.14656</v>
      </c>
      <c r="J94" s="242">
        <v>0</v>
      </c>
      <c r="K94" s="242">
        <f t="shared" si="14"/>
        <v>0</v>
      </c>
    </row>
    <row r="95" spans="1:11" x14ac:dyDescent="0.2">
      <c r="A95" s="168"/>
      <c r="B95" s="169"/>
      <c r="C95" s="262" t="s">
        <v>330</v>
      </c>
      <c r="D95" s="263"/>
      <c r="E95" s="263"/>
      <c r="F95" s="263"/>
      <c r="G95" s="259"/>
      <c r="H95" s="242"/>
      <c r="I95" s="242"/>
      <c r="J95" s="242"/>
      <c r="K95" s="242"/>
    </row>
    <row r="96" spans="1:11" x14ac:dyDescent="0.2">
      <c r="A96" s="168">
        <v>66</v>
      </c>
      <c r="B96" s="169" t="s">
        <v>233</v>
      </c>
      <c r="C96" s="174" t="s">
        <v>234</v>
      </c>
      <c r="D96" s="170" t="s">
        <v>108</v>
      </c>
      <c r="E96" s="171">
        <v>18</v>
      </c>
      <c r="F96" s="177">
        <v>0</v>
      </c>
      <c r="G96" s="172">
        <f t="shared" si="12"/>
        <v>0</v>
      </c>
      <c r="H96" s="242">
        <v>1.6480000000000002E-2</v>
      </c>
      <c r="I96" s="242">
        <f t="shared" si="13"/>
        <v>0.29664000000000001</v>
      </c>
      <c r="J96" s="242">
        <v>0</v>
      </c>
      <c r="K96" s="242">
        <f t="shared" si="14"/>
        <v>0</v>
      </c>
    </row>
    <row r="97" spans="1:11" x14ac:dyDescent="0.2">
      <c r="A97" s="168"/>
      <c r="B97" s="169"/>
      <c r="C97" s="262" t="s">
        <v>330</v>
      </c>
      <c r="D97" s="263"/>
      <c r="E97" s="263"/>
      <c r="F97" s="263"/>
      <c r="G97" s="259"/>
      <c r="H97" s="242"/>
      <c r="I97" s="242"/>
      <c r="J97" s="242"/>
      <c r="K97" s="242"/>
    </row>
    <row r="98" spans="1:11" x14ac:dyDescent="0.2">
      <c r="A98" s="168">
        <v>67</v>
      </c>
      <c r="B98" s="169" t="s">
        <v>235</v>
      </c>
      <c r="C98" s="174" t="s">
        <v>236</v>
      </c>
      <c r="D98" s="170" t="s">
        <v>111</v>
      </c>
      <c r="E98" s="171">
        <v>2</v>
      </c>
      <c r="F98" s="177">
        <v>0</v>
      </c>
      <c r="G98" s="172">
        <f t="shared" si="12"/>
        <v>0</v>
      </c>
      <c r="H98" s="242">
        <v>0</v>
      </c>
      <c r="I98" s="242">
        <f t="shared" si="13"/>
        <v>0</v>
      </c>
      <c r="J98" s="242">
        <v>0</v>
      </c>
      <c r="K98" s="242">
        <f t="shared" si="14"/>
        <v>0</v>
      </c>
    </row>
    <row r="99" spans="1:11" x14ac:dyDescent="0.2">
      <c r="A99" s="168">
        <v>68</v>
      </c>
      <c r="B99" s="169" t="s">
        <v>237</v>
      </c>
      <c r="C99" s="174" t="s">
        <v>238</v>
      </c>
      <c r="D99" s="170" t="s">
        <v>111</v>
      </c>
      <c r="E99" s="171">
        <v>4</v>
      </c>
      <c r="F99" s="177">
        <v>0</v>
      </c>
      <c r="G99" s="172">
        <f t="shared" si="12"/>
        <v>0</v>
      </c>
      <c r="H99" s="242">
        <v>0</v>
      </c>
      <c r="I99" s="242">
        <f t="shared" si="13"/>
        <v>0</v>
      </c>
      <c r="J99" s="242">
        <v>0</v>
      </c>
      <c r="K99" s="242">
        <f t="shared" si="14"/>
        <v>0</v>
      </c>
    </row>
    <row r="100" spans="1:11" ht="22.5" x14ac:dyDescent="0.2">
      <c r="A100" s="168">
        <v>69</v>
      </c>
      <c r="B100" s="169" t="s">
        <v>239</v>
      </c>
      <c r="C100" s="174" t="s">
        <v>240</v>
      </c>
      <c r="D100" s="170" t="s">
        <v>111</v>
      </c>
      <c r="E100" s="171">
        <v>2</v>
      </c>
      <c r="F100" s="177">
        <v>0</v>
      </c>
      <c r="G100" s="172">
        <f t="shared" si="12"/>
        <v>0</v>
      </c>
      <c r="H100" s="242">
        <v>1.16E-3</v>
      </c>
      <c r="I100" s="242">
        <f t="shared" si="13"/>
        <v>2.32E-3</v>
      </c>
      <c r="J100" s="242">
        <v>0</v>
      </c>
      <c r="K100" s="242">
        <f t="shared" si="14"/>
        <v>0</v>
      </c>
    </row>
    <row r="101" spans="1:11" x14ac:dyDescent="0.2">
      <c r="A101" s="168">
        <v>70</v>
      </c>
      <c r="B101" s="169" t="s">
        <v>241</v>
      </c>
      <c r="C101" s="174" t="s">
        <v>242</v>
      </c>
      <c r="D101" s="170" t="s">
        <v>111</v>
      </c>
      <c r="E101" s="171">
        <v>4</v>
      </c>
      <c r="F101" s="177">
        <v>0</v>
      </c>
      <c r="G101" s="172">
        <f t="shared" si="12"/>
        <v>0</v>
      </c>
      <c r="H101" s="242">
        <v>1.14E-3</v>
      </c>
      <c r="I101" s="242">
        <f t="shared" si="13"/>
        <v>4.5599999999999998E-3</v>
      </c>
      <c r="J101" s="242">
        <v>0</v>
      </c>
      <c r="K101" s="242">
        <f t="shared" si="14"/>
        <v>0</v>
      </c>
    </row>
    <row r="102" spans="1:11" x14ac:dyDescent="0.2">
      <c r="A102" s="163">
        <v>71</v>
      </c>
      <c r="B102" s="164" t="s">
        <v>243</v>
      </c>
      <c r="C102" s="175" t="s">
        <v>244</v>
      </c>
      <c r="D102" s="165" t="s">
        <v>108</v>
      </c>
      <c r="E102" s="166">
        <v>18</v>
      </c>
      <c r="F102" s="177">
        <v>0</v>
      </c>
      <c r="G102" s="167">
        <f t="shared" si="12"/>
        <v>0</v>
      </c>
      <c r="H102" s="242">
        <v>0</v>
      </c>
      <c r="I102" s="242">
        <f t="shared" si="13"/>
        <v>0</v>
      </c>
      <c r="J102" s="242">
        <v>0</v>
      </c>
      <c r="K102" s="242">
        <f t="shared" si="14"/>
        <v>0</v>
      </c>
    </row>
    <row r="103" spans="1:11" ht="12.75" customHeight="1" x14ac:dyDescent="0.2">
      <c r="A103" s="247"/>
      <c r="B103" s="248"/>
      <c r="C103" s="258" t="s">
        <v>328</v>
      </c>
      <c r="D103" s="258"/>
      <c r="E103" s="258"/>
      <c r="F103" s="258"/>
      <c r="G103" s="259"/>
      <c r="H103" s="251"/>
      <c r="I103" s="251"/>
      <c r="J103" s="251"/>
      <c r="K103" s="251"/>
    </row>
    <row r="104" spans="1:11" outlineLevel="1" x14ac:dyDescent="0.2">
      <c r="A104" s="150"/>
      <c r="B104" s="151"/>
      <c r="C104" s="176" t="s">
        <v>245</v>
      </c>
      <c r="D104" s="154"/>
      <c r="E104" s="155">
        <v>18</v>
      </c>
      <c r="F104" s="153"/>
      <c r="G104" s="153"/>
      <c r="H104" s="152"/>
      <c r="I104" s="152"/>
      <c r="J104" s="152"/>
      <c r="K104" s="152"/>
    </row>
    <row r="105" spans="1:11" x14ac:dyDescent="0.2">
      <c r="A105" s="252">
        <v>72</v>
      </c>
      <c r="B105" s="253" t="s">
        <v>246</v>
      </c>
      <c r="C105" s="264" t="s">
        <v>247</v>
      </c>
      <c r="D105" s="170" t="s">
        <v>108</v>
      </c>
      <c r="E105" s="171">
        <v>9</v>
      </c>
      <c r="F105" s="177">
        <v>0</v>
      </c>
      <c r="G105" s="172">
        <f t="shared" si="12"/>
        <v>0</v>
      </c>
      <c r="H105" s="242">
        <v>0</v>
      </c>
      <c r="I105" s="242">
        <f t="shared" si="13"/>
        <v>0</v>
      </c>
      <c r="J105" s="242">
        <v>0</v>
      </c>
      <c r="K105" s="242">
        <f t="shared" si="14"/>
        <v>0</v>
      </c>
    </row>
    <row r="106" spans="1:11" ht="12.75" customHeight="1" x14ac:dyDescent="0.2">
      <c r="A106" s="247"/>
      <c r="B106" s="248"/>
      <c r="C106" s="258" t="s">
        <v>328</v>
      </c>
      <c r="D106" s="258"/>
      <c r="E106" s="258"/>
      <c r="F106" s="258"/>
      <c r="G106" s="259"/>
      <c r="H106" s="251"/>
      <c r="I106" s="251"/>
      <c r="J106" s="251"/>
      <c r="K106" s="251"/>
    </row>
    <row r="107" spans="1:11" x14ac:dyDescent="0.2">
      <c r="A107" s="252">
        <v>73</v>
      </c>
      <c r="B107" s="253" t="s">
        <v>248</v>
      </c>
      <c r="C107" s="264" t="s">
        <v>249</v>
      </c>
      <c r="D107" s="170" t="s">
        <v>108</v>
      </c>
      <c r="E107" s="171">
        <v>16</v>
      </c>
      <c r="F107" s="177">
        <v>0</v>
      </c>
      <c r="G107" s="172">
        <f t="shared" si="12"/>
        <v>0</v>
      </c>
      <c r="H107" s="242">
        <v>0</v>
      </c>
      <c r="I107" s="242">
        <f t="shared" si="13"/>
        <v>0</v>
      </c>
      <c r="J107" s="242">
        <v>0</v>
      </c>
      <c r="K107" s="242">
        <f t="shared" si="14"/>
        <v>0</v>
      </c>
    </row>
    <row r="108" spans="1:11" ht="12.75" customHeight="1" x14ac:dyDescent="0.2">
      <c r="A108" s="247"/>
      <c r="B108" s="248"/>
      <c r="C108" s="258" t="s">
        <v>328</v>
      </c>
      <c r="D108" s="258"/>
      <c r="E108" s="258"/>
      <c r="F108" s="258"/>
      <c r="G108" s="259"/>
      <c r="H108" s="251"/>
      <c r="I108" s="251"/>
      <c r="J108" s="251"/>
      <c r="K108" s="251"/>
    </row>
    <row r="109" spans="1:11" x14ac:dyDescent="0.2">
      <c r="A109" s="252">
        <v>74</v>
      </c>
      <c r="B109" s="253" t="s">
        <v>250</v>
      </c>
      <c r="C109" s="264" t="s">
        <v>251</v>
      </c>
      <c r="D109" s="170" t="s">
        <v>108</v>
      </c>
      <c r="E109" s="171">
        <v>18</v>
      </c>
      <c r="F109" s="177">
        <v>0</v>
      </c>
      <c r="G109" s="172">
        <f t="shared" si="12"/>
        <v>0</v>
      </c>
      <c r="H109" s="242">
        <v>0</v>
      </c>
      <c r="I109" s="242">
        <f t="shared" si="13"/>
        <v>0</v>
      </c>
      <c r="J109" s="242">
        <v>0</v>
      </c>
      <c r="K109" s="242">
        <f t="shared" si="14"/>
        <v>0</v>
      </c>
    </row>
    <row r="110" spans="1:11" ht="12.75" customHeight="1" x14ac:dyDescent="0.2">
      <c r="A110" s="247"/>
      <c r="B110" s="248"/>
      <c r="C110" s="258" t="s">
        <v>328</v>
      </c>
      <c r="D110" s="258"/>
      <c r="E110" s="258"/>
      <c r="F110" s="258"/>
      <c r="G110" s="259"/>
      <c r="H110" s="251"/>
      <c r="I110" s="251"/>
      <c r="J110" s="251"/>
      <c r="K110" s="251"/>
    </row>
    <row r="111" spans="1:11" x14ac:dyDescent="0.2">
      <c r="A111" s="168">
        <v>75</v>
      </c>
      <c r="B111" s="169" t="s">
        <v>252</v>
      </c>
      <c r="C111" s="174" t="s">
        <v>253</v>
      </c>
      <c r="D111" s="170" t="s">
        <v>111</v>
      </c>
      <c r="E111" s="171">
        <v>2</v>
      </c>
      <c r="F111" s="177">
        <v>0</v>
      </c>
      <c r="G111" s="172">
        <f t="shared" si="12"/>
        <v>0</v>
      </c>
      <c r="H111" s="242">
        <v>7.1000000000000002E-4</v>
      </c>
      <c r="I111" s="242">
        <f t="shared" si="13"/>
        <v>1.42E-3</v>
      </c>
      <c r="J111" s="242">
        <v>0</v>
      </c>
      <c r="K111" s="242">
        <f t="shared" si="14"/>
        <v>0</v>
      </c>
    </row>
    <row r="112" spans="1:11" x14ac:dyDescent="0.2">
      <c r="A112" s="168">
        <v>76</v>
      </c>
      <c r="B112" s="169" t="s">
        <v>254</v>
      </c>
      <c r="C112" s="174" t="s">
        <v>255</v>
      </c>
      <c r="D112" s="170" t="s">
        <v>111</v>
      </c>
      <c r="E112" s="171">
        <v>2</v>
      </c>
      <c r="F112" s="177">
        <v>0</v>
      </c>
      <c r="G112" s="172">
        <f t="shared" si="12"/>
        <v>0</v>
      </c>
      <c r="H112" s="242">
        <v>3.4000000000000002E-4</v>
      </c>
      <c r="I112" s="242">
        <f t="shared" si="13"/>
        <v>6.8000000000000005E-4</v>
      </c>
      <c r="J112" s="242">
        <v>0</v>
      </c>
      <c r="K112" s="242">
        <f t="shared" si="14"/>
        <v>0</v>
      </c>
    </row>
    <row r="113" spans="1:11" x14ac:dyDescent="0.2">
      <c r="A113" s="168">
        <v>77</v>
      </c>
      <c r="B113" s="169" t="s">
        <v>256</v>
      </c>
      <c r="C113" s="174" t="s">
        <v>257</v>
      </c>
      <c r="D113" s="170" t="s">
        <v>111</v>
      </c>
      <c r="E113" s="171">
        <v>2</v>
      </c>
      <c r="F113" s="177">
        <v>0</v>
      </c>
      <c r="G113" s="172">
        <f t="shared" si="12"/>
        <v>0</v>
      </c>
      <c r="H113" s="242">
        <v>5.0000000000000001E-4</v>
      </c>
      <c r="I113" s="242">
        <f t="shared" si="13"/>
        <v>1E-3</v>
      </c>
      <c r="J113" s="242">
        <v>0</v>
      </c>
      <c r="K113" s="242">
        <f t="shared" si="14"/>
        <v>0</v>
      </c>
    </row>
    <row r="114" spans="1:11" x14ac:dyDescent="0.2">
      <c r="A114" s="168">
        <v>78</v>
      </c>
      <c r="B114" s="169" t="s">
        <v>258</v>
      </c>
      <c r="C114" s="174" t="s">
        <v>259</v>
      </c>
      <c r="D114" s="170" t="s">
        <v>94</v>
      </c>
      <c r="E114" s="171">
        <v>18</v>
      </c>
      <c r="F114" s="177">
        <v>0</v>
      </c>
      <c r="G114" s="172">
        <f t="shared" si="12"/>
        <v>0</v>
      </c>
      <c r="H114" s="242">
        <v>0</v>
      </c>
      <c r="I114" s="242">
        <f t="shared" si="13"/>
        <v>0</v>
      </c>
      <c r="J114" s="242">
        <v>0</v>
      </c>
      <c r="K114" s="242">
        <f t="shared" si="14"/>
        <v>0</v>
      </c>
    </row>
    <row r="115" spans="1:11" x14ac:dyDescent="0.2">
      <c r="A115" s="168">
        <v>79</v>
      </c>
      <c r="B115" s="169" t="s">
        <v>260</v>
      </c>
      <c r="C115" s="174" t="s">
        <v>261</v>
      </c>
      <c r="D115" s="170" t="s">
        <v>105</v>
      </c>
      <c r="E115" s="171">
        <f>$I$85</f>
        <v>0.65385000000000004</v>
      </c>
      <c r="F115" s="177">
        <v>0</v>
      </c>
      <c r="G115" s="172">
        <f t="shared" si="12"/>
        <v>0</v>
      </c>
      <c r="H115" s="242">
        <v>0</v>
      </c>
      <c r="I115" s="242">
        <v>0</v>
      </c>
      <c r="J115" s="242">
        <v>0</v>
      </c>
      <c r="K115" s="242">
        <f t="shared" si="14"/>
        <v>0</v>
      </c>
    </row>
    <row r="116" spans="1:11" x14ac:dyDescent="0.2">
      <c r="A116" s="157" t="s">
        <v>91</v>
      </c>
      <c r="B116" s="158" t="s">
        <v>71</v>
      </c>
      <c r="C116" s="173" t="s">
        <v>72</v>
      </c>
      <c r="D116" s="159"/>
      <c r="E116" s="160"/>
      <c r="F116" s="161"/>
      <c r="G116" s="162">
        <f>SUM(G117:G127)</f>
        <v>0</v>
      </c>
      <c r="H116" s="156"/>
      <c r="I116" s="156">
        <f>SUM(I117:I127)</f>
        <v>1.7229999999999999E-2</v>
      </c>
      <c r="J116" s="156"/>
      <c r="K116" s="156">
        <f>SUM(K117:K127)</f>
        <v>0</v>
      </c>
    </row>
    <row r="117" spans="1:11" ht="22.5" x14ac:dyDescent="0.2">
      <c r="A117" s="168">
        <v>80</v>
      </c>
      <c r="B117" s="169" t="s">
        <v>262</v>
      </c>
      <c r="C117" s="174" t="s">
        <v>263</v>
      </c>
      <c r="D117" s="170" t="s">
        <v>111</v>
      </c>
      <c r="E117" s="171">
        <v>2</v>
      </c>
      <c r="F117" s="177">
        <v>0</v>
      </c>
      <c r="G117" s="172">
        <f t="shared" ref="G117:G127" si="15">E117*F117</f>
        <v>0</v>
      </c>
      <c r="H117" s="242">
        <v>1E-4</v>
      </c>
      <c r="I117" s="242">
        <f t="shared" ref="I117:I126" si="16">E117*H117</f>
        <v>2.0000000000000001E-4</v>
      </c>
      <c r="J117" s="242">
        <v>0</v>
      </c>
      <c r="K117" s="242">
        <f t="shared" ref="K117:K127" si="17">E117*J117</f>
        <v>0</v>
      </c>
    </row>
    <row r="118" spans="1:11" ht="22.5" x14ac:dyDescent="0.2">
      <c r="A118" s="168">
        <v>81</v>
      </c>
      <c r="B118" s="169" t="s">
        <v>264</v>
      </c>
      <c r="C118" s="174" t="s">
        <v>265</v>
      </c>
      <c r="D118" s="170" t="s">
        <v>111</v>
      </c>
      <c r="E118" s="171">
        <v>2</v>
      </c>
      <c r="F118" s="177">
        <v>0</v>
      </c>
      <c r="G118" s="172">
        <f t="shared" si="15"/>
        <v>0</v>
      </c>
      <c r="H118" s="242">
        <v>1.8000000000000001E-4</v>
      </c>
      <c r="I118" s="242">
        <f t="shared" si="16"/>
        <v>3.6000000000000002E-4</v>
      </c>
      <c r="J118" s="242">
        <v>0</v>
      </c>
      <c r="K118" s="242">
        <f t="shared" si="17"/>
        <v>0</v>
      </c>
    </row>
    <row r="119" spans="1:11" x14ac:dyDescent="0.2">
      <c r="A119" s="168">
        <v>82</v>
      </c>
      <c r="B119" s="169" t="s">
        <v>266</v>
      </c>
      <c r="C119" s="174" t="s">
        <v>267</v>
      </c>
      <c r="D119" s="170" t="s">
        <v>111</v>
      </c>
      <c r="E119" s="171">
        <v>2</v>
      </c>
      <c r="F119" s="177">
        <v>0</v>
      </c>
      <c r="G119" s="172">
        <f t="shared" si="15"/>
        <v>0</v>
      </c>
      <c r="H119" s="242">
        <v>1.3999999999999999E-4</v>
      </c>
      <c r="I119" s="242">
        <f t="shared" si="16"/>
        <v>2.7999999999999998E-4</v>
      </c>
      <c r="J119" s="242">
        <v>0</v>
      </c>
      <c r="K119" s="242">
        <f t="shared" si="17"/>
        <v>0</v>
      </c>
    </row>
    <row r="120" spans="1:11" x14ac:dyDescent="0.2">
      <c r="A120" s="168">
        <v>83</v>
      </c>
      <c r="B120" s="169" t="s">
        <v>268</v>
      </c>
      <c r="C120" s="174" t="s">
        <v>269</v>
      </c>
      <c r="D120" s="170" t="s">
        <v>111</v>
      </c>
      <c r="E120" s="171">
        <v>4</v>
      </c>
      <c r="F120" s="177">
        <v>0</v>
      </c>
      <c r="G120" s="172">
        <f t="shared" si="15"/>
        <v>0</v>
      </c>
      <c r="H120" s="242">
        <v>2.4000000000000001E-4</v>
      </c>
      <c r="I120" s="242">
        <f t="shared" si="16"/>
        <v>9.6000000000000002E-4</v>
      </c>
      <c r="J120" s="242">
        <v>0</v>
      </c>
      <c r="K120" s="242">
        <f t="shared" si="17"/>
        <v>0</v>
      </c>
    </row>
    <row r="121" spans="1:11" x14ac:dyDescent="0.2">
      <c r="A121" s="163">
        <v>84</v>
      </c>
      <c r="B121" s="164" t="s">
        <v>270</v>
      </c>
      <c r="C121" s="175" t="s">
        <v>271</v>
      </c>
      <c r="D121" s="165" t="s">
        <v>111</v>
      </c>
      <c r="E121" s="166">
        <v>7</v>
      </c>
      <c r="F121" s="177">
        <v>0</v>
      </c>
      <c r="G121" s="167">
        <f t="shared" si="15"/>
        <v>0</v>
      </c>
      <c r="H121" s="242">
        <v>5.0000000000000002E-5</v>
      </c>
      <c r="I121" s="242">
        <f t="shared" si="16"/>
        <v>3.5E-4</v>
      </c>
      <c r="J121" s="242">
        <v>0</v>
      </c>
      <c r="K121" s="242">
        <f t="shared" si="17"/>
        <v>0</v>
      </c>
    </row>
    <row r="122" spans="1:11" outlineLevel="1" x14ac:dyDescent="0.2">
      <c r="A122" s="150"/>
      <c r="B122" s="151"/>
      <c r="C122" s="176" t="s">
        <v>272</v>
      </c>
      <c r="D122" s="154"/>
      <c r="E122" s="155">
        <v>7</v>
      </c>
      <c r="F122" s="153"/>
      <c r="G122" s="153"/>
      <c r="H122" s="152"/>
      <c r="I122" s="152"/>
      <c r="J122" s="152"/>
      <c r="K122" s="152"/>
    </row>
    <row r="123" spans="1:11" x14ac:dyDescent="0.2">
      <c r="A123" s="163">
        <v>85</v>
      </c>
      <c r="B123" s="164" t="s">
        <v>273</v>
      </c>
      <c r="C123" s="175" t="s">
        <v>274</v>
      </c>
      <c r="D123" s="165" t="s">
        <v>111</v>
      </c>
      <c r="E123" s="166">
        <v>2</v>
      </c>
      <c r="F123" s="177">
        <v>0</v>
      </c>
      <c r="G123" s="167">
        <f t="shared" si="15"/>
        <v>0</v>
      </c>
      <c r="H123" s="242">
        <v>2.4000000000000001E-4</v>
      </c>
      <c r="I123" s="242">
        <f t="shared" si="16"/>
        <v>4.8000000000000001E-4</v>
      </c>
      <c r="J123" s="242">
        <v>0</v>
      </c>
      <c r="K123" s="242">
        <f t="shared" si="17"/>
        <v>0</v>
      </c>
    </row>
    <row r="124" spans="1:11" outlineLevel="1" x14ac:dyDescent="0.2">
      <c r="A124" s="150"/>
      <c r="B124" s="151"/>
      <c r="C124" s="176" t="s">
        <v>275</v>
      </c>
      <c r="D124" s="154"/>
      <c r="E124" s="155">
        <v>2</v>
      </c>
      <c r="F124" s="153"/>
      <c r="G124" s="153"/>
      <c r="H124" s="152"/>
      <c r="I124" s="152"/>
      <c r="J124" s="152"/>
      <c r="K124" s="152"/>
    </row>
    <row r="125" spans="1:11" x14ac:dyDescent="0.2">
      <c r="A125" s="168">
        <v>86</v>
      </c>
      <c r="B125" s="169" t="s">
        <v>276</v>
      </c>
      <c r="C125" s="174" t="s">
        <v>277</v>
      </c>
      <c r="D125" s="170" t="s">
        <v>111</v>
      </c>
      <c r="E125" s="171">
        <v>7</v>
      </c>
      <c r="F125" s="177">
        <v>0</v>
      </c>
      <c r="G125" s="172">
        <f t="shared" si="15"/>
        <v>0</v>
      </c>
      <c r="H125" s="242">
        <v>8.0000000000000004E-4</v>
      </c>
      <c r="I125" s="242">
        <f t="shared" si="16"/>
        <v>5.5999999999999999E-3</v>
      </c>
      <c r="J125" s="242">
        <v>0</v>
      </c>
      <c r="K125" s="242">
        <f t="shared" si="17"/>
        <v>0</v>
      </c>
    </row>
    <row r="126" spans="1:11" x14ac:dyDescent="0.2">
      <c r="A126" s="168">
        <v>87</v>
      </c>
      <c r="B126" s="169" t="s">
        <v>278</v>
      </c>
      <c r="C126" s="174" t="s">
        <v>279</v>
      </c>
      <c r="D126" s="170" t="s">
        <v>111</v>
      </c>
      <c r="E126" s="171">
        <v>2</v>
      </c>
      <c r="F126" s="177">
        <v>0</v>
      </c>
      <c r="G126" s="172">
        <f t="shared" si="15"/>
        <v>0</v>
      </c>
      <c r="H126" s="242">
        <v>4.4999999999999997E-3</v>
      </c>
      <c r="I126" s="242">
        <f t="shared" si="16"/>
        <v>8.9999999999999993E-3</v>
      </c>
      <c r="J126" s="242">
        <v>0</v>
      </c>
      <c r="K126" s="242">
        <f t="shared" si="17"/>
        <v>0</v>
      </c>
    </row>
    <row r="127" spans="1:11" x14ac:dyDescent="0.2">
      <c r="A127" s="168">
        <v>88</v>
      </c>
      <c r="B127" s="169" t="s">
        <v>280</v>
      </c>
      <c r="C127" s="174" t="s">
        <v>281</v>
      </c>
      <c r="D127" s="170" t="s">
        <v>105</v>
      </c>
      <c r="E127" s="171">
        <f>$I$116</f>
        <v>1.7229999999999999E-2</v>
      </c>
      <c r="F127" s="177">
        <v>0</v>
      </c>
      <c r="G127" s="172">
        <f t="shared" si="15"/>
        <v>0</v>
      </c>
      <c r="H127" s="242">
        <v>0</v>
      </c>
      <c r="I127" s="242">
        <v>0</v>
      </c>
      <c r="J127" s="242">
        <v>0</v>
      </c>
      <c r="K127" s="242">
        <f t="shared" si="17"/>
        <v>0</v>
      </c>
    </row>
    <row r="128" spans="1:11" x14ac:dyDescent="0.2">
      <c r="A128" s="157" t="s">
        <v>91</v>
      </c>
      <c r="B128" s="158" t="s">
        <v>73</v>
      </c>
      <c r="C128" s="173" t="s">
        <v>74</v>
      </c>
      <c r="D128" s="159"/>
      <c r="E128" s="160"/>
      <c r="F128" s="161"/>
      <c r="G128" s="162">
        <f>SUM(G129:G132)</f>
        <v>0</v>
      </c>
      <c r="H128" s="156"/>
      <c r="I128" s="156">
        <f>SUM(I129:I132)</f>
        <v>1.5900000000000001E-2</v>
      </c>
      <c r="J128" s="156"/>
      <c r="K128" s="156">
        <f>SUM(K129:K132)</f>
        <v>0</v>
      </c>
    </row>
    <row r="129" spans="1:11" x14ac:dyDescent="0.2">
      <c r="A129" s="168">
        <v>89</v>
      </c>
      <c r="B129" s="169" t="s">
        <v>282</v>
      </c>
      <c r="C129" s="174" t="s">
        <v>283</v>
      </c>
      <c r="D129" s="170" t="s">
        <v>284</v>
      </c>
      <c r="E129" s="171">
        <v>15</v>
      </c>
      <c r="F129" s="177">
        <v>0</v>
      </c>
      <c r="G129" s="172">
        <f t="shared" ref="G129:G132" si="18">E129*F129</f>
        <v>0</v>
      </c>
      <c r="H129" s="242">
        <v>6.0000000000000002E-5</v>
      </c>
      <c r="I129" s="242">
        <f t="shared" ref="I129:I130" si="19">E129*H129</f>
        <v>8.9999999999999998E-4</v>
      </c>
      <c r="J129" s="242">
        <v>0</v>
      </c>
      <c r="K129" s="242">
        <f t="shared" ref="K129:K132" si="20">E129*J129</f>
        <v>0</v>
      </c>
    </row>
    <row r="130" spans="1:11" x14ac:dyDescent="0.2">
      <c r="A130" s="163">
        <v>90</v>
      </c>
      <c r="B130" s="164" t="s">
        <v>285</v>
      </c>
      <c r="C130" s="175" t="s">
        <v>286</v>
      </c>
      <c r="D130" s="165" t="s">
        <v>284</v>
      </c>
      <c r="E130" s="166">
        <v>15</v>
      </c>
      <c r="F130" s="177">
        <v>0</v>
      </c>
      <c r="G130" s="167">
        <f t="shared" si="18"/>
        <v>0</v>
      </c>
      <c r="H130" s="242">
        <v>1E-3</v>
      </c>
      <c r="I130" s="242">
        <f t="shared" si="19"/>
        <v>1.4999999999999999E-2</v>
      </c>
      <c r="J130" s="242">
        <v>0</v>
      </c>
      <c r="K130" s="242">
        <f t="shared" si="20"/>
        <v>0</v>
      </c>
    </row>
    <row r="131" spans="1:11" ht="22.5" outlineLevel="1" x14ac:dyDescent="0.2">
      <c r="A131" s="150"/>
      <c r="B131" s="151"/>
      <c r="C131" s="176" t="s">
        <v>287</v>
      </c>
      <c r="D131" s="154"/>
      <c r="E131" s="155">
        <v>15</v>
      </c>
      <c r="F131" s="153"/>
      <c r="G131" s="153"/>
      <c r="H131" s="152"/>
      <c r="I131" s="152"/>
      <c r="J131" s="152"/>
      <c r="K131" s="152"/>
    </row>
    <row r="132" spans="1:11" x14ac:dyDescent="0.2">
      <c r="A132" s="168">
        <v>91</v>
      </c>
      <c r="B132" s="169" t="s">
        <v>288</v>
      </c>
      <c r="C132" s="174" t="s">
        <v>289</v>
      </c>
      <c r="D132" s="170" t="s">
        <v>105</v>
      </c>
      <c r="E132" s="171">
        <f>$I$128</f>
        <v>1.5900000000000001E-2</v>
      </c>
      <c r="F132" s="177">
        <v>0</v>
      </c>
      <c r="G132" s="172">
        <f t="shared" si="18"/>
        <v>0</v>
      </c>
      <c r="H132" s="242">
        <v>0</v>
      </c>
      <c r="I132" s="242">
        <v>0</v>
      </c>
      <c r="J132" s="242">
        <v>0</v>
      </c>
      <c r="K132" s="242">
        <f t="shared" si="20"/>
        <v>0</v>
      </c>
    </row>
    <row r="133" spans="1:11" x14ac:dyDescent="0.2">
      <c r="A133" s="157" t="s">
        <v>91</v>
      </c>
      <c r="B133" s="158" t="s">
        <v>75</v>
      </c>
      <c r="C133" s="173" t="s">
        <v>76</v>
      </c>
      <c r="D133" s="159"/>
      <c r="E133" s="160"/>
      <c r="F133" s="161"/>
      <c r="G133" s="162">
        <f>SUM(G134:G138)</f>
        <v>0</v>
      </c>
      <c r="H133" s="156"/>
      <c r="I133" s="156"/>
      <c r="J133" s="156"/>
      <c r="K133" s="156"/>
    </row>
    <row r="134" spans="1:11" x14ac:dyDescent="0.2">
      <c r="A134" s="163">
        <v>92</v>
      </c>
      <c r="B134" s="164" t="s">
        <v>290</v>
      </c>
      <c r="C134" s="175" t="s">
        <v>291</v>
      </c>
      <c r="D134" s="165" t="s">
        <v>108</v>
      </c>
      <c r="E134" s="166">
        <v>27</v>
      </c>
      <c r="F134" s="177">
        <v>0</v>
      </c>
      <c r="G134" s="167">
        <f t="shared" ref="G134:G138" si="21">E134*F134</f>
        <v>0</v>
      </c>
      <c r="H134" s="242">
        <v>6.9999999999999994E-5</v>
      </c>
      <c r="I134" s="242">
        <f t="shared" ref="I134:I138" si="22">E134*H134</f>
        <v>1.8899999999999998E-3</v>
      </c>
      <c r="J134" s="242">
        <v>0</v>
      </c>
      <c r="K134" s="242">
        <f t="shared" ref="K134:K138" si="23">E134*J134</f>
        <v>0</v>
      </c>
    </row>
    <row r="135" spans="1:11" outlineLevel="1" x14ac:dyDescent="0.2">
      <c r="A135" s="150"/>
      <c r="B135" s="151"/>
      <c r="C135" s="176" t="s">
        <v>292</v>
      </c>
      <c r="D135" s="154"/>
      <c r="E135" s="155">
        <v>27</v>
      </c>
      <c r="F135" s="153"/>
      <c r="G135" s="153"/>
      <c r="H135" s="152"/>
      <c r="I135" s="152"/>
      <c r="J135" s="152"/>
      <c r="K135" s="152"/>
    </row>
    <row r="136" spans="1:11" x14ac:dyDescent="0.2">
      <c r="A136" s="163">
        <v>93</v>
      </c>
      <c r="B136" s="164" t="s">
        <v>293</v>
      </c>
      <c r="C136" s="175" t="s">
        <v>294</v>
      </c>
      <c r="D136" s="165" t="s">
        <v>108</v>
      </c>
      <c r="E136" s="166">
        <v>34</v>
      </c>
      <c r="F136" s="177">
        <v>0</v>
      </c>
      <c r="G136" s="167">
        <f t="shared" si="21"/>
        <v>0</v>
      </c>
      <c r="H136" s="242">
        <v>9.0000000000000006E-5</v>
      </c>
      <c r="I136" s="242">
        <f t="shared" si="22"/>
        <v>3.0600000000000002E-3</v>
      </c>
      <c r="J136" s="242">
        <v>0</v>
      </c>
      <c r="K136" s="242">
        <f t="shared" si="23"/>
        <v>0</v>
      </c>
    </row>
    <row r="137" spans="1:11" outlineLevel="1" x14ac:dyDescent="0.2">
      <c r="A137" s="150"/>
      <c r="B137" s="151"/>
      <c r="C137" s="176" t="s">
        <v>295</v>
      </c>
      <c r="D137" s="154"/>
      <c r="E137" s="155">
        <v>34</v>
      </c>
      <c r="F137" s="153"/>
      <c r="G137" s="153"/>
      <c r="H137" s="152"/>
      <c r="I137" s="152"/>
      <c r="J137" s="152"/>
      <c r="K137" s="152"/>
    </row>
    <row r="138" spans="1:11" ht="22.5" x14ac:dyDescent="0.2">
      <c r="A138" s="168">
        <v>94</v>
      </c>
      <c r="B138" s="169" t="s">
        <v>296</v>
      </c>
      <c r="C138" s="174" t="s">
        <v>297</v>
      </c>
      <c r="D138" s="170" t="s">
        <v>100</v>
      </c>
      <c r="E138" s="171">
        <v>1.5</v>
      </c>
      <c r="F138" s="177">
        <v>0</v>
      </c>
      <c r="G138" s="172">
        <f t="shared" si="21"/>
        <v>0</v>
      </c>
      <c r="H138" s="242">
        <v>3.2000000000000003E-4</v>
      </c>
      <c r="I138" s="242">
        <f t="shared" si="22"/>
        <v>4.8000000000000007E-4</v>
      </c>
      <c r="J138" s="242">
        <v>0</v>
      </c>
      <c r="K138" s="242">
        <f t="shared" si="23"/>
        <v>0</v>
      </c>
    </row>
    <row r="139" spans="1:11" x14ac:dyDescent="0.2">
      <c r="A139" s="157" t="s">
        <v>91</v>
      </c>
      <c r="B139" s="158" t="s">
        <v>77</v>
      </c>
      <c r="C139" s="173" t="s">
        <v>78</v>
      </c>
      <c r="D139" s="159"/>
      <c r="E139" s="160"/>
      <c r="F139" s="161"/>
      <c r="G139" s="162">
        <f>SUM(G140:G148)</f>
        <v>0</v>
      </c>
      <c r="H139" s="156"/>
      <c r="I139" s="156">
        <f>SUM(I140:I148)</f>
        <v>5.0999999999999995E-3</v>
      </c>
      <c r="J139" s="156"/>
      <c r="K139" s="156">
        <f>SUM(K140:K148)</f>
        <v>0</v>
      </c>
    </row>
    <row r="140" spans="1:11" x14ac:dyDescent="0.2">
      <c r="A140" s="168">
        <v>95</v>
      </c>
      <c r="B140" s="169" t="s">
        <v>298</v>
      </c>
      <c r="C140" s="174" t="s">
        <v>299</v>
      </c>
      <c r="D140" s="170" t="s">
        <v>111</v>
      </c>
      <c r="E140" s="171">
        <v>1</v>
      </c>
      <c r="F140" s="177">
        <v>0</v>
      </c>
      <c r="G140" s="172">
        <f t="shared" ref="G140:G148" si="24">E140*F140</f>
        <v>0</v>
      </c>
      <c r="H140" s="242">
        <v>0</v>
      </c>
      <c r="I140" s="242">
        <f t="shared" ref="I140:I148" si="25">E140*H140</f>
        <v>0</v>
      </c>
      <c r="J140" s="242">
        <v>0</v>
      </c>
      <c r="K140" s="242">
        <f t="shared" ref="K140:K148" si="26">E140*J140</f>
        <v>0</v>
      </c>
    </row>
    <row r="141" spans="1:11" x14ac:dyDescent="0.2">
      <c r="A141" s="168">
        <v>96</v>
      </c>
      <c r="B141" s="169" t="s">
        <v>300</v>
      </c>
      <c r="C141" s="174" t="s">
        <v>301</v>
      </c>
      <c r="D141" s="170" t="s">
        <v>108</v>
      </c>
      <c r="E141" s="171">
        <v>12</v>
      </c>
      <c r="F141" s="177">
        <v>0</v>
      </c>
      <c r="G141" s="172">
        <f t="shared" si="24"/>
        <v>0</v>
      </c>
      <c r="H141" s="242">
        <v>0</v>
      </c>
      <c r="I141" s="242">
        <f t="shared" si="25"/>
        <v>0</v>
      </c>
      <c r="J141" s="242">
        <v>0</v>
      </c>
      <c r="K141" s="242">
        <f t="shared" si="26"/>
        <v>0</v>
      </c>
    </row>
    <row r="142" spans="1:11" x14ac:dyDescent="0.2">
      <c r="A142" s="168">
        <v>97</v>
      </c>
      <c r="B142" s="169" t="s">
        <v>302</v>
      </c>
      <c r="C142" s="174" t="s">
        <v>303</v>
      </c>
      <c r="D142" s="170" t="s">
        <v>108</v>
      </c>
      <c r="E142" s="171">
        <v>12</v>
      </c>
      <c r="F142" s="177">
        <v>0</v>
      </c>
      <c r="G142" s="172">
        <f t="shared" si="24"/>
        <v>0</v>
      </c>
      <c r="H142" s="242">
        <v>0</v>
      </c>
      <c r="I142" s="242">
        <f t="shared" si="25"/>
        <v>0</v>
      </c>
      <c r="J142" s="242">
        <v>0</v>
      </c>
      <c r="K142" s="242">
        <f t="shared" si="26"/>
        <v>0</v>
      </c>
    </row>
    <row r="143" spans="1:11" ht="22.5" x14ac:dyDescent="0.2">
      <c r="A143" s="168">
        <v>98</v>
      </c>
      <c r="B143" s="169" t="s">
        <v>304</v>
      </c>
      <c r="C143" s="174" t="s">
        <v>305</v>
      </c>
      <c r="D143" s="170" t="s">
        <v>94</v>
      </c>
      <c r="E143" s="171">
        <v>8</v>
      </c>
      <c r="F143" s="177">
        <v>0</v>
      </c>
      <c r="G143" s="172">
        <f t="shared" si="24"/>
        <v>0</v>
      </c>
      <c r="H143" s="242">
        <v>0</v>
      </c>
      <c r="I143" s="242">
        <f t="shared" si="25"/>
        <v>0</v>
      </c>
      <c r="J143" s="242">
        <v>0</v>
      </c>
      <c r="K143" s="242">
        <f t="shared" si="26"/>
        <v>0</v>
      </c>
    </row>
    <row r="144" spans="1:11" x14ac:dyDescent="0.2">
      <c r="A144" s="168">
        <v>99</v>
      </c>
      <c r="B144" s="169" t="s">
        <v>306</v>
      </c>
      <c r="C144" s="174" t="s">
        <v>307</v>
      </c>
      <c r="D144" s="170" t="s">
        <v>108</v>
      </c>
      <c r="E144" s="171">
        <v>12</v>
      </c>
      <c r="F144" s="177">
        <v>0</v>
      </c>
      <c r="G144" s="172">
        <f t="shared" si="24"/>
        <v>0</v>
      </c>
      <c r="H144" s="242">
        <v>2.9999999999999997E-4</v>
      </c>
      <c r="I144" s="242">
        <f t="shared" si="25"/>
        <v>3.5999999999999999E-3</v>
      </c>
      <c r="J144" s="242">
        <v>0</v>
      </c>
      <c r="K144" s="242">
        <f t="shared" si="26"/>
        <v>0</v>
      </c>
    </row>
    <row r="145" spans="1:11" x14ac:dyDescent="0.2">
      <c r="A145" s="168">
        <v>100</v>
      </c>
      <c r="B145" s="169" t="s">
        <v>308</v>
      </c>
      <c r="C145" s="174" t="s">
        <v>309</v>
      </c>
      <c r="D145" s="170" t="s">
        <v>310</v>
      </c>
      <c r="E145" s="171">
        <v>1</v>
      </c>
      <c r="F145" s="177">
        <v>0</v>
      </c>
      <c r="G145" s="172">
        <f t="shared" si="24"/>
        <v>0</v>
      </c>
      <c r="H145" s="242">
        <v>0</v>
      </c>
      <c r="I145" s="242">
        <f t="shared" si="25"/>
        <v>0</v>
      </c>
      <c r="J145" s="242">
        <v>0</v>
      </c>
      <c r="K145" s="242">
        <f t="shared" si="26"/>
        <v>0</v>
      </c>
    </row>
    <row r="146" spans="1:11" x14ac:dyDescent="0.2">
      <c r="A146" s="168">
        <v>101</v>
      </c>
      <c r="B146" s="169" t="s">
        <v>311</v>
      </c>
      <c r="C146" s="174" t="s">
        <v>312</v>
      </c>
      <c r="D146" s="170" t="s">
        <v>108</v>
      </c>
      <c r="E146" s="171">
        <v>12</v>
      </c>
      <c r="F146" s="177">
        <v>0</v>
      </c>
      <c r="G146" s="172">
        <f t="shared" si="24"/>
        <v>0</v>
      </c>
      <c r="H146" s="242">
        <v>1.1E-4</v>
      </c>
      <c r="I146" s="242">
        <f t="shared" si="25"/>
        <v>1.32E-3</v>
      </c>
      <c r="J146" s="242">
        <v>0</v>
      </c>
      <c r="K146" s="242">
        <f t="shared" si="26"/>
        <v>0</v>
      </c>
    </row>
    <row r="147" spans="1:11" x14ac:dyDescent="0.2">
      <c r="A147" s="168">
        <v>102</v>
      </c>
      <c r="B147" s="169" t="s">
        <v>313</v>
      </c>
      <c r="C147" s="174" t="s">
        <v>314</v>
      </c>
      <c r="D147" s="170" t="s">
        <v>111</v>
      </c>
      <c r="E147" s="171">
        <v>10</v>
      </c>
      <c r="F147" s="177">
        <v>0</v>
      </c>
      <c r="G147" s="172">
        <f t="shared" si="24"/>
        <v>0</v>
      </c>
      <c r="H147" s="242">
        <v>0</v>
      </c>
      <c r="I147" s="242">
        <f t="shared" si="25"/>
        <v>0</v>
      </c>
      <c r="J147" s="242">
        <v>0</v>
      </c>
      <c r="K147" s="242">
        <f t="shared" si="26"/>
        <v>0</v>
      </c>
    </row>
    <row r="148" spans="1:11" x14ac:dyDescent="0.2">
      <c r="A148" s="168">
        <v>103</v>
      </c>
      <c r="B148" s="169" t="s">
        <v>315</v>
      </c>
      <c r="C148" s="174" t="s">
        <v>316</v>
      </c>
      <c r="D148" s="170" t="s">
        <v>111</v>
      </c>
      <c r="E148" s="171">
        <v>1</v>
      </c>
      <c r="F148" s="177">
        <v>0</v>
      </c>
      <c r="G148" s="172">
        <f t="shared" si="24"/>
        <v>0</v>
      </c>
      <c r="H148" s="242">
        <v>1.8000000000000001E-4</v>
      </c>
      <c r="I148" s="242">
        <f t="shared" si="25"/>
        <v>1.8000000000000001E-4</v>
      </c>
      <c r="J148" s="242">
        <v>0</v>
      </c>
      <c r="K148" s="242">
        <f t="shared" si="26"/>
        <v>0</v>
      </c>
    </row>
    <row r="149" spans="1:11" ht="15.75" customHeight="1" x14ac:dyDescent="0.2">
      <c r="A149" s="173"/>
      <c r="B149" s="269"/>
      <c r="C149" s="269" t="s">
        <v>30</v>
      </c>
      <c r="D149" s="269"/>
      <c r="E149" s="269"/>
      <c r="F149" s="269"/>
      <c r="G149" s="270">
        <f>G139+G133+G128+G116+G85+G76+G49+G28+G12+G8</f>
        <v>0</v>
      </c>
      <c r="H149" s="269"/>
      <c r="I149" s="269"/>
      <c r="J149" s="269"/>
      <c r="K149" s="269"/>
    </row>
    <row r="150" spans="1:11" x14ac:dyDescent="0.2">
      <c r="A150" s="268"/>
      <c r="B150" s="248"/>
      <c r="C150" s="271"/>
      <c r="D150" s="272"/>
      <c r="E150" s="251"/>
      <c r="F150" s="273"/>
      <c r="G150" s="273"/>
      <c r="H150" s="246"/>
      <c r="I150" s="246"/>
      <c r="J150" s="246"/>
      <c r="K150" s="246"/>
    </row>
    <row r="151" spans="1:11" x14ac:dyDescent="0.2">
      <c r="A151" s="157" t="s">
        <v>91</v>
      </c>
      <c r="B151" s="158" t="s">
        <v>79</v>
      </c>
      <c r="C151" s="173" t="s">
        <v>28</v>
      </c>
      <c r="D151" s="159"/>
      <c r="E151" s="160"/>
      <c r="F151" s="161"/>
      <c r="G151" s="162">
        <f>SUM(G152:G158)</f>
        <v>0</v>
      </c>
      <c r="H151" s="156"/>
      <c r="I151" s="156"/>
      <c r="J151" s="156"/>
      <c r="K151" s="156"/>
    </row>
    <row r="152" spans="1:11" x14ac:dyDescent="0.2">
      <c r="A152" s="168">
        <v>104</v>
      </c>
      <c r="B152" s="169" t="s">
        <v>317</v>
      </c>
      <c r="C152" s="174" t="s">
        <v>318</v>
      </c>
      <c r="D152" s="170" t="s">
        <v>319</v>
      </c>
      <c r="E152" s="171">
        <v>1</v>
      </c>
      <c r="F152" s="274">
        <v>0</v>
      </c>
      <c r="G152" s="256">
        <f t="shared" ref="G152:G158" si="27">E152*F152</f>
        <v>0</v>
      </c>
      <c r="H152" s="242">
        <v>0</v>
      </c>
      <c r="I152" s="242">
        <v>0</v>
      </c>
      <c r="J152" s="242">
        <v>0</v>
      </c>
      <c r="K152" s="242">
        <v>0</v>
      </c>
    </row>
    <row r="153" spans="1:11" ht="12.75" customHeight="1" x14ac:dyDescent="0.2">
      <c r="A153" s="168"/>
      <c r="B153" s="169"/>
      <c r="C153" s="262" t="s">
        <v>331</v>
      </c>
      <c r="D153" s="263"/>
      <c r="E153" s="263"/>
      <c r="F153" s="263"/>
      <c r="G153" s="250"/>
      <c r="H153" s="251"/>
      <c r="I153" s="251"/>
      <c r="J153" s="251"/>
      <c r="K153" s="251"/>
    </row>
    <row r="154" spans="1:11" x14ac:dyDescent="0.2">
      <c r="A154" s="168">
        <v>105</v>
      </c>
      <c r="B154" s="169" t="s">
        <v>320</v>
      </c>
      <c r="C154" s="174" t="s">
        <v>321</v>
      </c>
      <c r="D154" s="170" t="s">
        <v>319</v>
      </c>
      <c r="E154" s="171">
        <v>1</v>
      </c>
      <c r="F154" s="177">
        <v>0</v>
      </c>
      <c r="G154" s="172">
        <f t="shared" si="27"/>
        <v>0</v>
      </c>
      <c r="H154" s="242">
        <v>0</v>
      </c>
      <c r="I154" s="242">
        <v>0</v>
      </c>
      <c r="J154" s="242">
        <v>0</v>
      </c>
      <c r="K154" s="242">
        <v>0</v>
      </c>
    </row>
    <row r="155" spans="1:11" ht="46.5" customHeight="1" x14ac:dyDescent="0.2">
      <c r="A155" s="168"/>
      <c r="B155" s="169"/>
      <c r="C155" s="262" t="s">
        <v>332</v>
      </c>
      <c r="D155" s="263"/>
      <c r="E155" s="263"/>
      <c r="F155" s="263"/>
      <c r="G155" s="250"/>
      <c r="H155" s="251"/>
      <c r="I155" s="251"/>
      <c r="J155" s="251"/>
      <c r="K155" s="251"/>
    </row>
    <row r="156" spans="1:11" x14ac:dyDescent="0.2">
      <c r="A156" s="168">
        <v>106</v>
      </c>
      <c r="B156" s="169" t="s">
        <v>322</v>
      </c>
      <c r="C156" s="174" t="s">
        <v>323</v>
      </c>
      <c r="D156" s="170" t="s">
        <v>319</v>
      </c>
      <c r="E156" s="171">
        <v>1</v>
      </c>
      <c r="F156" s="177">
        <v>0</v>
      </c>
      <c r="G156" s="172">
        <f t="shared" si="27"/>
        <v>0</v>
      </c>
      <c r="H156" s="242">
        <v>0</v>
      </c>
      <c r="I156" s="242">
        <v>0</v>
      </c>
      <c r="J156" s="242">
        <v>0</v>
      </c>
      <c r="K156" s="242">
        <v>0</v>
      </c>
    </row>
    <row r="157" spans="1:11" ht="12.75" customHeight="1" x14ac:dyDescent="0.2">
      <c r="A157" s="168"/>
      <c r="B157" s="169"/>
      <c r="C157" s="262" t="s">
        <v>333</v>
      </c>
      <c r="D157" s="263"/>
      <c r="E157" s="263"/>
      <c r="F157" s="263"/>
      <c r="G157" s="259"/>
      <c r="H157" s="251"/>
      <c r="I157" s="251"/>
      <c r="J157" s="251"/>
      <c r="K157" s="251"/>
    </row>
    <row r="158" spans="1:11" x14ac:dyDescent="0.2">
      <c r="A158" s="163">
        <v>107</v>
      </c>
      <c r="B158" s="164" t="s">
        <v>324</v>
      </c>
      <c r="C158" s="175" t="s">
        <v>325</v>
      </c>
      <c r="D158" s="165" t="s">
        <v>319</v>
      </c>
      <c r="E158" s="166">
        <v>1</v>
      </c>
      <c r="F158" s="177">
        <v>0</v>
      </c>
      <c r="G158" s="167">
        <f t="shared" si="27"/>
        <v>0</v>
      </c>
      <c r="H158" s="242">
        <v>0</v>
      </c>
      <c r="I158" s="242">
        <v>0</v>
      </c>
      <c r="J158" s="242">
        <v>0</v>
      </c>
      <c r="K158" s="242">
        <v>0</v>
      </c>
    </row>
    <row r="159" spans="1:11" ht="47.25" customHeight="1" x14ac:dyDescent="0.2">
      <c r="A159" s="265"/>
      <c r="B159" s="266"/>
      <c r="C159" s="263" t="s">
        <v>334</v>
      </c>
      <c r="D159" s="263"/>
      <c r="E159" s="263"/>
      <c r="F159" s="263"/>
      <c r="G159" s="250"/>
      <c r="H159" s="251"/>
      <c r="I159" s="251"/>
      <c r="J159" s="251"/>
      <c r="K159" s="251"/>
    </row>
    <row r="160" spans="1:11" ht="15.75" customHeight="1" x14ac:dyDescent="0.2">
      <c r="A160" s="173"/>
      <c r="B160" s="173"/>
      <c r="C160" s="173" t="s">
        <v>30</v>
      </c>
      <c r="D160" s="173"/>
      <c r="E160" s="173"/>
      <c r="F160" s="173"/>
      <c r="G160" s="267">
        <f>G151</f>
        <v>0</v>
      </c>
      <c r="H160" s="173"/>
      <c r="I160" s="173"/>
      <c r="J160" s="173"/>
      <c r="K160" s="173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</sheetData>
  <mergeCells count="25">
    <mergeCell ref="C110:F110"/>
    <mergeCell ref="C153:F153"/>
    <mergeCell ref="C155:F155"/>
    <mergeCell ref="C157:F157"/>
    <mergeCell ref="C159:F159"/>
    <mergeCell ref="C95:F95"/>
    <mergeCell ref="C97:F97"/>
    <mergeCell ref="C103:F103"/>
    <mergeCell ref="C106:F106"/>
    <mergeCell ref="C108:F108"/>
    <mergeCell ref="C61:F61"/>
    <mergeCell ref="C66:F66"/>
    <mergeCell ref="C87:F87"/>
    <mergeCell ref="C89:F89"/>
    <mergeCell ref="C91:F91"/>
    <mergeCell ref="C37:F37"/>
    <mergeCell ref="C55:F55"/>
    <mergeCell ref="C56:F56"/>
    <mergeCell ref="C58:F58"/>
    <mergeCell ref="C59:F59"/>
    <mergeCell ref="A1:G1"/>
    <mergeCell ref="C2:G2"/>
    <mergeCell ref="C3:G3"/>
    <mergeCell ref="C4:G4"/>
    <mergeCell ref="C35:F3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1. Pol'!Názvy_tisku</vt:lpstr>
      <vt:lpstr>oadresa</vt:lpstr>
      <vt:lpstr>Stavba!Objednatel</vt:lpstr>
      <vt:lpstr>Stavba!Objekt</vt:lpstr>
      <vt:lpstr>'D.1.4 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Vokál Jaroslav</cp:lastModifiedBy>
  <cp:lastPrinted>2019-03-19T12:27:02Z</cp:lastPrinted>
  <dcterms:created xsi:type="dcterms:W3CDTF">2009-04-08T07:15:50Z</dcterms:created>
  <dcterms:modified xsi:type="dcterms:W3CDTF">2024-02-26T09:45:29Z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2024-02-26T06:20:20Z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496a62c2-8814-4f2a-890a-c17f65d0c009</vt:lpwstr>
  </property>
  <property fmtid="{D5CDD505-2E9C-101B-9397-08002B2CF9AE}" pid="8" name="MSIP_Label_690ebb53-23a2-471a-9c6e-17bd0d11311e_ContentBits">
    <vt:lpwstr>0</vt:lpwstr>
  </property>
</Properties>
</file>