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439" windowHeight="9238" activeTab="0"/>
  </bookViews>
  <sheets>
    <sheet name="Rekapitulace stavby" sheetId="1" r:id="rId1"/>
    <sheet name="1 - Výsadba" sheetId="2" r:id="rId2"/>
    <sheet name="2 - Následná péče" sheetId="3" r:id="rId3"/>
  </sheets>
  <definedNames>
    <definedName name="_xlnm._FilterDatabase" localSheetId="1" hidden="1">'1 - Výsadba'!$C$119:$K$158</definedName>
    <definedName name="_xlnm._FilterDatabase" localSheetId="2" hidden="1">'2 - Následná péče'!$C$119:$K$145</definedName>
    <definedName name="_xlnm.Print_Area" localSheetId="1">'1 - Výsadba'!$C$82:$J$101,'1 - Výsadba'!$C$107:$J$158</definedName>
    <definedName name="_xlnm.Print_Area" localSheetId="2">'2 - Následná péče'!$C$82:$J$101,'2 - Následná péče'!$C$107:$J$145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'1 - Výsadba'!$119:$119</definedName>
    <definedName name="_xlnm.Print_Titles" localSheetId="2">'2 - Následná péče'!$119:$119</definedName>
  </definedNames>
  <calcPr calcId="152511"/>
</workbook>
</file>

<file path=xl/sharedStrings.xml><?xml version="1.0" encoding="utf-8"?>
<sst xmlns="http://schemas.openxmlformats.org/spreadsheetml/2006/main" count="1045" uniqueCount="236">
  <si>
    <t>Export Komplet</t>
  </si>
  <si>
    <t/>
  </si>
  <si>
    <t>2.0</t>
  </si>
  <si>
    <t>ZAMOK</t>
  </si>
  <si>
    <t>False</t>
  </si>
  <si>
    <t>{591fc01b-0bc1-416f-a2c6-46bff36f01a9}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</si>
  <si>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</si>
  <si>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</si>
  <si>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</si>
  <si>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</si>
  <si>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</si>
  <si>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</si>
  <si>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</si>
  <si>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</si>
  <si>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23-03-V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</si>
  <si>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</si>
  <si>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</si>
  <si>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SILNIČNÍHO STROMOŘADÍ SILNICE II/397</t>
  </si>
  <si>
    <t>KSO:</t>
  </si>
  <si>
    <t>CC-CZ:</t>
  </si>
  <si>
    <t>Místo:</t>
  </si>
  <si>
    <t>Mackovice</t>
  </si>
  <si>
    <t>Datum:</t>
  </si>
  <si>
    <t>Zadavatel:</t>
  </si>
  <si>
    <t>IČ:</t>
  </si>
  <si>
    <t>709 32 581</t>
  </si>
  <si>
    <t>SÚS Jihomoravského kraje</t>
  </si>
  <si>
    <t>DIČ:</t>
  </si>
  <si>
    <t>CZ70932581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</si>
  <si>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</si>
  <si>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</si>
  <si>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</si>
  <si>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</si>
  <si>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</si>
  <si>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</si>
  <si>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</si>
  <si>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</si>
  <si>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</si>
  <si>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</si>
  <si>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</si>
  <si>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</si>
  <si>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</si>
  <si>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</si>
  <si>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</si>
  <si>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</si>
  <si>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</si>
  <si>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</si>
  <si>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</si>
  <si>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</si>
  <si>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</si>
  <si>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</si>
  <si>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</si>
  <si>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</si>
  <si>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</si>
  <si>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</si>
  <si>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</si>
  <si>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</si>
  <si>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</si>
  <si>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</si>
  <si>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</si>
  <si>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</si>
  <si>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</si>
  <si>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</si>
  <si>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</si>
  <si>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</si>
  <si>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</si>
  <si>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</si>
  <si>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</si>
  <si>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</si>
  <si>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</si>
  <si>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</si>
  <si>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</si>
  <si>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</si>
  <si>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</si>
  <si>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</si>
  <si>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</si>
  <si>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</si>
  <si>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</si>
  <si>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</si>
  <si>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</si>
  <si>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</si>
  <si>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</si>
  <si>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Výsadba</t>
  </si>
  <si>
    <t>STA</t>
  </si>
  <si>
    <t>{20d9dd34-e9c6-4d91-ac20-2cd60219e0cf}</t>
  </si>
  <si>
    <t>2</t>
  </si>
  <si>
    <t>Následná péče</t>
  </si>
  <si>
    <t>{5435b3a0-cb59-43de-9af6-3f28706e2580}</t>
  </si>
  <si>
    <t>KRYCÍ LIST SOUPISU PRACÍ</t>
  </si>
  <si>
    <t>Objekt:</t>
  </si>
  <si>
    <t>1 - Výsadba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</si>
  <si>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</si>
  <si>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</si>
  <si>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</si>
  <si>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</si>
  <si>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</si>
  <si>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</si>
  <si>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Přípravné práce</t>
  </si>
  <si>
    <t xml:space="preserve">    2 - Výsadba dřevin</t>
  </si>
  <si>
    <t xml:space="preserve">    3 - Rostlinný materiál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</si>
  <si>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</si>
  <si>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</si>
  <si>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</si>
  <si>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</si>
  <si>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</si>
  <si>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</si>
  <si>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</si>
  <si>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</si>
  <si>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</si>
  <si>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</si>
  <si>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</si>
  <si>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</si>
  <si>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</si>
  <si>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</si>
  <si>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</si>
  <si>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</si>
  <si>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Přípravné práce</t>
  </si>
  <si>
    <t>K</t>
  </si>
  <si>
    <t>012002000</t>
  </si>
  <si>
    <t>Geodetické práce - "Zaměření před stavbou, vytyčení stavby, vytyčení míst pro nové výsadby, vytyčení lomových bodů parcel "</t>
  </si>
  <si>
    <t>soubor</t>
  </si>
  <si>
    <t>1024</t>
  </si>
  <si>
    <t>1053538390</t>
  </si>
  <si>
    <t>Výsadba dřevin</t>
  </si>
  <si>
    <t>183101213</t>
  </si>
  <si>
    <t>Jamky pro výsadbu s výměnou 50 % půdy zeminy skupiny 1 až 4 obj přes 0,02 do 0,05 m3 v rovině a svahu do 1:5</t>
  </si>
  <si>
    <t>kus</t>
  </si>
  <si>
    <t>4</t>
  </si>
  <si>
    <t>1171664707</t>
  </si>
  <si>
    <t>3</t>
  </si>
  <si>
    <t>M</t>
  </si>
  <si>
    <t>10321100</t>
  </si>
  <si>
    <t>zahradní substrát pro výsadbu VL</t>
  </si>
  <si>
    <t>m3</t>
  </si>
  <si>
    <t>8</t>
  </si>
  <si>
    <t>1876476093</t>
  </si>
  <si>
    <t>R18410</t>
  </si>
  <si>
    <t>Příprava sazenic a řez při výsadbě</t>
  </si>
  <si>
    <t>ks</t>
  </si>
  <si>
    <t>92635869</t>
  </si>
  <si>
    <t>5</t>
  </si>
  <si>
    <t>184102113</t>
  </si>
  <si>
    <t>Výsadba dřeviny s balem D přes 0,3 do 0,4 m do jamky se zalitím v rovině a svahu do 1:5</t>
  </si>
  <si>
    <t>-1040549193</t>
  </si>
  <si>
    <t>VV</t>
  </si>
  <si>
    <t>148</t>
  </si>
  <si>
    <t xml:space="preserve">vč. zalití a aplikace hydrofilního gelu a tabletového hnojiva  </t>
  </si>
  <si>
    <t>6</t>
  </si>
  <si>
    <t>10390001</t>
  </si>
  <si>
    <t>Půdního kondicionéru - hydrofilní gel     (2 kg/m3 substrátu)    hnojivo aerifikující + sorpce vody + biopreparát obsahující živné látky organického původu a biouhel</t>
  </si>
  <si>
    <t>kg</t>
  </si>
  <si>
    <t>822811607</t>
  </si>
  <si>
    <t>2  *  148  *  0,05</t>
  </si>
  <si>
    <t>2kg x ( ks stromů * 0,05 m3 substrátu)</t>
  </si>
  <si>
    <t>7</t>
  </si>
  <si>
    <t>25111112</t>
  </si>
  <si>
    <t>hnojivo NPK</t>
  </si>
  <si>
    <t>1170535564</t>
  </si>
  <si>
    <t>hnojivo NPK - vícesložkové hnojivo - tableta – (1 rostlina  4 ks)</t>
  </si>
  <si>
    <t xml:space="preserve">148  *  4 * 0,01   "  ks stromů  *   počet tablet / 1ks dřeviny  *  0,01 =&gt; jedna tableta 10g = 0,01kg" </t>
  </si>
  <si>
    <t>184501141</t>
  </si>
  <si>
    <t>Zhotovení obalu z rákosové nebo kokosové rohože v rovině a svahu do 1:5</t>
  </si>
  <si>
    <t>m2</t>
  </si>
  <si>
    <t>-1530127231</t>
  </si>
  <si>
    <t xml:space="preserve">148  * 2  *  0,6  </t>
  </si>
  <si>
    <t>ks stromů  *  2m (výška kmene) *0,6m (2 omotání, obvod kmene )</t>
  </si>
  <si>
    <t xml:space="preserve"> překrytí - 2x omotán , instalace plastové chráničky kmene</t>
  </si>
  <si>
    <t>9</t>
  </si>
  <si>
    <t>61894003</t>
  </si>
  <si>
    <t>rákos ohradový neloupaný 60x200cm</t>
  </si>
  <si>
    <t>1543708733</t>
  </si>
  <si>
    <t>10</t>
  </si>
  <si>
    <t>28357001</t>
  </si>
  <si>
    <t>chránička perforovaná PE k ochraně paty kmene stromku před poškozením strunovou sekačkou</t>
  </si>
  <si>
    <t>-1579581528</t>
  </si>
  <si>
    <t>11</t>
  </si>
  <si>
    <t>184911421</t>
  </si>
  <si>
    <t>Mulčování rostlin kůrou tl do 0,1 m v rovině a svahu do 1:5</t>
  </si>
  <si>
    <t>-1375692878</t>
  </si>
  <si>
    <t>( 1 strom / 1 m2)</t>
  </si>
  <si>
    <t>10391100</t>
  </si>
  <si>
    <t>kůra mulčovací VL</t>
  </si>
  <si>
    <t>-1109166030</t>
  </si>
  <si>
    <t>13</t>
  </si>
  <si>
    <t>184215133</t>
  </si>
  <si>
    <t>Ukotvení kmene dřevin v rovině nebo na svahu do 1:5 třemi kůly D do 0,1 m dl přes 2 do 3 m</t>
  </si>
  <si>
    <t>2098418042</t>
  </si>
  <si>
    <t>(3kůly včetně hrazdy, horního a středního úvazku / strom) vč. upevnění pletiva</t>
  </si>
  <si>
    <t>14</t>
  </si>
  <si>
    <t>RM60591257</t>
  </si>
  <si>
    <t>kůl vyvazovací dřevěný impregnovaný D 8cm dl 3m,   (3 kůly , hrazdy á 1 strom+ úvaz)</t>
  </si>
  <si>
    <t>kus-sada</t>
  </si>
  <si>
    <t>132684604</t>
  </si>
  <si>
    <t>15</t>
  </si>
  <si>
    <t>RM1848131</t>
  </si>
  <si>
    <t>Kovové pletivo  3,15 m2/ 1 strom , vč kotvícího materiálu</t>
  </si>
  <si>
    <t>398523444</t>
  </si>
  <si>
    <t>1,5 * 2,1 * 148</t>
  </si>
  <si>
    <t>Velikost ok: 25x25 mm, žárově zinkovaný ocelový drát , Výška 150 cm.</t>
  </si>
  <si>
    <t>1,5m (výška pletiva) * 2,1m ( obvod okolo kůlů = 3strany o délce 0,4m = 2,1m) *  ks stromů</t>
  </si>
  <si>
    <t>16</t>
  </si>
  <si>
    <t>998231311</t>
  </si>
  <si>
    <t>Přesun hmot pro sadovnické a krajinářské úpravy vodorovně do 5000 m</t>
  </si>
  <si>
    <t>t</t>
  </si>
  <si>
    <t>-2144714201</t>
  </si>
  <si>
    <t>Rostlinný materiál</t>
  </si>
  <si>
    <t>17</t>
  </si>
  <si>
    <t>ST 1</t>
  </si>
  <si>
    <t>Tilia cordata 'Greenspire' - lípa malolistá , obvod 12-14 cm, ZB</t>
  </si>
  <si>
    <t>-215145453</t>
  </si>
  <si>
    <t>18</t>
  </si>
  <si>
    <t>ST 2</t>
  </si>
  <si>
    <t>Acer campestre ‘Zorgvliet’ – javor babyka,  obvod 12-14 cm, ZB</t>
  </si>
  <si>
    <t>1974501676</t>
  </si>
  <si>
    <t>2 - Následná péče</t>
  </si>
  <si>
    <t xml:space="preserve">    1 - Následná péče 1.rok</t>
  </si>
  <si>
    <t xml:space="preserve">    2 - Následná péče 2.rok</t>
  </si>
  <si>
    <t xml:space="preserve">    3 - Následná péče 3.rok</t>
  </si>
  <si>
    <t>Následná péče 1.rok</t>
  </si>
  <si>
    <t>R- SM</t>
  </si>
  <si>
    <t>dosadby dřevin do 100 % počtu kusů dle PD (10 %) ,  strom , materiál + práce</t>
  </si>
  <si>
    <t>-717017877</t>
  </si>
  <si>
    <t>150 * 0,1 " zaokrouhleno počet stromů"</t>
  </si>
  <si>
    <t>A - ZE08b</t>
  </si>
  <si>
    <t>Roční následná péče o jednotlivé stromy</t>
  </si>
  <si>
    <t>ks/soubor</t>
  </si>
  <si>
    <t>396300443</t>
  </si>
  <si>
    <t xml:space="preserve">Následná péče o výsadby se zálivkou - zahrnuje zálivku včetně dopravy vody (běžně 8-16 x ročně), </t>
  </si>
  <si>
    <t xml:space="preserve">kontrolu, doplnění nebo odstranění kotvících a ochranných prvků, hnojení, kypření výsadbové mísy, výchovný řez, </t>
  </si>
  <si>
    <t>vyžínání porostu, odplevelování, ochranu proti chorobám a škůdcům, doplnění mulče</t>
  </si>
  <si>
    <t>Následná péče 2.rok</t>
  </si>
  <si>
    <t>2022489620</t>
  </si>
  <si>
    <t>-802682537</t>
  </si>
  <si>
    <t>Následná péče 3.rok</t>
  </si>
  <si>
    <t>49097216</t>
  </si>
  <si>
    <t>-2110734384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</si>
</sst>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AR2" sqref="AR2:BE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7.05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6" t="s">
        <v>6</v>
      </c>
      <c r="BT2" s="16" t="s">
        <v>7</v>
      </c>
    </row>
    <row r="3" spans="2:72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.1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70" t="s">
        <v>15</v>
      </c>
      <c r="BS5" s="16" t="s">
        <v>6</v>
      </c>
    </row>
    <row r="6" spans="2:71" s="1" customFormat="1" ht="37.0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71"/>
      <c r="BS6" s="16" t="s">
        <v>6</v>
      </c>
    </row>
    <row r="7" spans="2:71" s="1" customFormat="1" ht="12.1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1"/>
      <c r="BS7" s="16" t="s">
        <v>6</v>
      </c>
    </row>
    <row r="8" spans="2:71" s="1" customFormat="1" ht="12.1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/>
      <c r="AO8" s="21"/>
      <c r="AP8" s="21"/>
      <c r="AQ8" s="21"/>
      <c r="AR8" s="19"/>
      <c r="BE8" s="27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1"/>
      <c r="BS9" s="16" t="s">
        <v>6</v>
      </c>
    </row>
    <row r="10" spans="2:71" s="1" customFormat="1" ht="12.1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25</v>
      </c>
      <c r="AO10" s="21"/>
      <c r="AP10" s="21"/>
      <c r="AQ10" s="21"/>
      <c r="AR10" s="19"/>
      <c r="BE10" s="271"/>
      <c r="BS10" s="16" t="s">
        <v>6</v>
      </c>
    </row>
    <row r="11" spans="2:71" s="1" customFormat="1" ht="18.5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28</v>
      </c>
      <c r="AO11" s="21"/>
      <c r="AP11" s="21"/>
      <c r="AQ11" s="21"/>
      <c r="AR11" s="19"/>
      <c r="BE11" s="271"/>
      <c r="BS11" s="16" t="s">
        <v>6</v>
      </c>
    </row>
    <row r="12" spans="2:71" s="1" customFormat="1" ht="7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1"/>
      <c r="BS12" s="16" t="s">
        <v>6</v>
      </c>
    </row>
    <row r="13" spans="2:71" s="1" customFormat="1" ht="12.1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30</v>
      </c>
      <c r="AO13" s="21"/>
      <c r="AP13" s="21"/>
      <c r="AQ13" s="21"/>
      <c r="AR13" s="19"/>
      <c r="BE13" s="271"/>
      <c r="BS13" s="16" t="s">
        <v>6</v>
      </c>
    </row>
    <row r="14" spans="2:71" ht="12.9">
      <c r="B14" s="20"/>
      <c r="C14" s="21"/>
      <c r="D14" s="21"/>
      <c r="E14" s="276" t="s">
        <v>30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27</v>
      </c>
      <c r="AL14" s="21"/>
      <c r="AM14" s="21"/>
      <c r="AN14" s="30" t="s">
        <v>30</v>
      </c>
      <c r="AO14" s="21"/>
      <c r="AP14" s="21"/>
      <c r="AQ14" s="21"/>
      <c r="AR14" s="19"/>
      <c r="BE14" s="271"/>
      <c r="BS14" s="16" t="s">
        <v>6</v>
      </c>
    </row>
    <row r="15" spans="2:71" s="1" customFormat="1" ht="7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1"/>
      <c r="BS15" s="16" t="s">
        <v>4</v>
      </c>
    </row>
    <row r="16" spans="2:71" s="1" customFormat="1" ht="12.1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71"/>
      <c r="BS16" s="16" t="s">
        <v>4</v>
      </c>
    </row>
    <row r="17" spans="2:71" s="1" customFormat="1" ht="18.5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71"/>
      <c r="BS17" s="16" t="s">
        <v>33</v>
      </c>
    </row>
    <row r="18" spans="2:71" s="1" customFormat="1" ht="7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1"/>
      <c r="BS18" s="16" t="s">
        <v>6</v>
      </c>
    </row>
    <row r="19" spans="2:71" s="1" customFormat="1" ht="12.1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71"/>
      <c r="BS19" s="16" t="s">
        <v>6</v>
      </c>
    </row>
    <row r="20" spans="2:71" s="1" customFormat="1" ht="18.5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71"/>
      <c r="BS20" s="16" t="s">
        <v>33</v>
      </c>
    </row>
    <row r="21" spans="2:57" s="1" customFormat="1" ht="7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1"/>
    </row>
    <row r="22" spans="2:57" s="1" customFormat="1" ht="12.1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1"/>
    </row>
    <row r="23" spans="2:57" s="1" customFormat="1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71"/>
    </row>
    <row r="24" spans="2:57" s="1" customFormat="1" ht="7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1"/>
    </row>
    <row r="25" spans="2:57" s="1" customFormat="1" ht="7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1"/>
    </row>
    <row r="26" spans="1:57" s="2" customFormat="1" ht="26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9">
        <f>ROUND(AG94,2)</f>
        <v>0</v>
      </c>
      <c r="AL26" s="280"/>
      <c r="AM26" s="280"/>
      <c r="AN26" s="280"/>
      <c r="AO26" s="280"/>
      <c r="AP26" s="35"/>
      <c r="AQ26" s="35"/>
      <c r="AR26" s="38"/>
      <c r="BE26" s="271"/>
    </row>
    <row r="27" spans="1:57" s="2" customFormat="1" ht="7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1:57" s="2" customFormat="1" ht="12.9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1" t="s">
        <v>37</v>
      </c>
      <c r="M28" s="281"/>
      <c r="N28" s="281"/>
      <c r="O28" s="281"/>
      <c r="P28" s="281"/>
      <c r="Q28" s="35"/>
      <c r="R28" s="35"/>
      <c r="S28" s="35"/>
      <c r="T28" s="35"/>
      <c r="U28" s="35"/>
      <c r="V28" s="35"/>
      <c r="W28" s="281" t="s">
        <v>38</v>
      </c>
      <c r="X28" s="281"/>
      <c r="Y28" s="281"/>
      <c r="Z28" s="281"/>
      <c r="AA28" s="281"/>
      <c r="AB28" s="281"/>
      <c r="AC28" s="281"/>
      <c r="AD28" s="281"/>
      <c r="AE28" s="281"/>
      <c r="AF28" s="35"/>
      <c r="AG28" s="35"/>
      <c r="AH28" s="35"/>
      <c r="AI28" s="35"/>
      <c r="AJ28" s="35"/>
      <c r="AK28" s="281" t="s">
        <v>39</v>
      </c>
      <c r="AL28" s="281"/>
      <c r="AM28" s="281"/>
      <c r="AN28" s="281"/>
      <c r="AO28" s="281"/>
      <c r="AP28" s="35"/>
      <c r="AQ28" s="35"/>
      <c r="AR28" s="38"/>
      <c r="BE28" s="271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65">
        <v>0.21</v>
      </c>
      <c r="M29" s="264"/>
      <c r="N29" s="264"/>
      <c r="O29" s="264"/>
      <c r="P29" s="264"/>
      <c r="Q29" s="40"/>
      <c r="R29" s="40"/>
      <c r="S29" s="40"/>
      <c r="T29" s="40"/>
      <c r="U29" s="40"/>
      <c r="V29" s="40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0"/>
      <c r="AG29" s="40"/>
      <c r="AH29" s="40"/>
      <c r="AI29" s="40"/>
      <c r="AJ29" s="40"/>
      <c r="AK29" s="263">
        <f>ROUND(AV94,2)</f>
        <v>0</v>
      </c>
      <c r="AL29" s="264"/>
      <c r="AM29" s="264"/>
      <c r="AN29" s="264"/>
      <c r="AO29" s="264"/>
      <c r="AP29" s="40"/>
      <c r="AQ29" s="40"/>
      <c r="AR29" s="41"/>
      <c r="BE29" s="272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65">
        <v>0.12</v>
      </c>
      <c r="M30" s="264"/>
      <c r="N30" s="264"/>
      <c r="O30" s="264"/>
      <c r="P30" s="264"/>
      <c r="Q30" s="40"/>
      <c r="R30" s="40"/>
      <c r="S30" s="40"/>
      <c r="T30" s="40"/>
      <c r="U30" s="40"/>
      <c r="V30" s="40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0"/>
      <c r="AG30" s="40"/>
      <c r="AH30" s="40"/>
      <c r="AI30" s="40"/>
      <c r="AJ30" s="40"/>
      <c r="AK30" s="263">
        <f>ROUND(AW94,2)</f>
        <v>0</v>
      </c>
      <c r="AL30" s="264"/>
      <c r="AM30" s="264"/>
      <c r="AN30" s="264"/>
      <c r="AO30" s="264"/>
      <c r="AP30" s="40"/>
      <c r="AQ30" s="40"/>
      <c r="AR30" s="41"/>
      <c r="BE30" s="272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65">
        <v>0.21</v>
      </c>
      <c r="M31" s="264"/>
      <c r="N31" s="264"/>
      <c r="O31" s="264"/>
      <c r="P31" s="264"/>
      <c r="Q31" s="40"/>
      <c r="R31" s="40"/>
      <c r="S31" s="40"/>
      <c r="T31" s="40"/>
      <c r="U31" s="40"/>
      <c r="V31" s="40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0"/>
      <c r="AG31" s="40"/>
      <c r="AH31" s="40"/>
      <c r="AI31" s="40"/>
      <c r="AJ31" s="40"/>
      <c r="AK31" s="263">
        <v>0</v>
      </c>
      <c r="AL31" s="264"/>
      <c r="AM31" s="264"/>
      <c r="AN31" s="264"/>
      <c r="AO31" s="264"/>
      <c r="AP31" s="40"/>
      <c r="AQ31" s="40"/>
      <c r="AR31" s="41"/>
      <c r="BE31" s="272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65">
        <v>0.12</v>
      </c>
      <c r="M32" s="264"/>
      <c r="N32" s="264"/>
      <c r="O32" s="264"/>
      <c r="P32" s="264"/>
      <c r="Q32" s="40"/>
      <c r="R32" s="40"/>
      <c r="S32" s="40"/>
      <c r="T32" s="40"/>
      <c r="U32" s="40"/>
      <c r="V32" s="40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0"/>
      <c r="AG32" s="40"/>
      <c r="AH32" s="40"/>
      <c r="AI32" s="40"/>
      <c r="AJ32" s="40"/>
      <c r="AK32" s="263">
        <v>0</v>
      </c>
      <c r="AL32" s="264"/>
      <c r="AM32" s="264"/>
      <c r="AN32" s="264"/>
      <c r="AO32" s="264"/>
      <c r="AP32" s="40"/>
      <c r="AQ32" s="40"/>
      <c r="AR32" s="41"/>
      <c r="BE32" s="272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65">
        <v>0</v>
      </c>
      <c r="M33" s="264"/>
      <c r="N33" s="264"/>
      <c r="O33" s="264"/>
      <c r="P33" s="264"/>
      <c r="Q33" s="40"/>
      <c r="R33" s="40"/>
      <c r="S33" s="40"/>
      <c r="T33" s="40"/>
      <c r="U33" s="40"/>
      <c r="V33" s="40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0"/>
      <c r="AG33" s="40"/>
      <c r="AH33" s="40"/>
      <c r="AI33" s="40"/>
      <c r="AJ33" s="40"/>
      <c r="AK33" s="263">
        <v>0</v>
      </c>
      <c r="AL33" s="264"/>
      <c r="AM33" s="264"/>
      <c r="AN33" s="264"/>
      <c r="AO33" s="264"/>
      <c r="AP33" s="40"/>
      <c r="AQ33" s="40"/>
      <c r="AR33" s="41"/>
      <c r="BE33" s="272"/>
    </row>
    <row r="34" spans="1:57" s="2" customFormat="1" ht="7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1:57" s="2" customFormat="1" ht="26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66" t="s">
        <v>48</v>
      </c>
      <c r="Y35" s="267"/>
      <c r="Z35" s="267"/>
      <c r="AA35" s="267"/>
      <c r="AB35" s="267"/>
      <c r="AC35" s="44"/>
      <c r="AD35" s="44"/>
      <c r="AE35" s="44"/>
      <c r="AF35" s="44"/>
      <c r="AG35" s="44"/>
      <c r="AH35" s="44"/>
      <c r="AI35" s="44"/>
      <c r="AJ35" s="44"/>
      <c r="AK35" s="268">
        <f>SUM(AK26:AK33)</f>
        <v>0</v>
      </c>
      <c r="AL35" s="267"/>
      <c r="AM35" s="267"/>
      <c r="AN35" s="267"/>
      <c r="AO35" s="269"/>
      <c r="AP35" s="42"/>
      <c r="AQ35" s="42"/>
      <c r="AR35" s="38"/>
      <c r="BE35" s="33"/>
    </row>
    <row r="36" spans="1:57" s="2" customFormat="1" ht="7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9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6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9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7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7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.1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23-03-V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7.0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2" t="str">
        <f>K6</f>
        <v>OBNOVA SILNIČNÍHO STROMOŘADÍ SILNICE II/397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2"/>
      <c r="AQ85" s="62"/>
      <c r="AR85" s="63"/>
    </row>
    <row r="86" spans="1:57" s="2" customFormat="1" ht="7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.1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Mackovice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4" t="str">
        <f>IF(AN8="","",AN8)</f>
        <v/>
      </c>
      <c r="AN87" s="254"/>
      <c r="AO87" s="35"/>
      <c r="AP87" s="35"/>
      <c r="AQ87" s="35"/>
      <c r="AR87" s="38"/>
      <c r="BE87" s="33"/>
    </row>
    <row r="88" spans="1:57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SÚS Jihomoravského kraje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55" t="str">
        <f>IF(E17="","",E17)</f>
        <v xml:space="preserve"> </v>
      </c>
      <c r="AN89" s="256"/>
      <c r="AO89" s="256"/>
      <c r="AP89" s="256"/>
      <c r="AQ89" s="35"/>
      <c r="AR89" s="38"/>
      <c r="AS89" s="257" t="s">
        <v>56</v>
      </c>
      <c r="AT89" s="25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55" t="str">
        <f>IF(E20="","",E20)</f>
        <v xml:space="preserve"> </v>
      </c>
      <c r="AN90" s="256"/>
      <c r="AO90" s="256"/>
      <c r="AP90" s="256"/>
      <c r="AQ90" s="35"/>
      <c r="AR90" s="38"/>
      <c r="AS90" s="259"/>
      <c r="AT90" s="26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1"/>
      <c r="AT91" s="26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7" t="s">
        <v>57</v>
      </c>
      <c r="D92" s="248"/>
      <c r="E92" s="248"/>
      <c r="F92" s="248"/>
      <c r="G92" s="248"/>
      <c r="H92" s="72"/>
      <c r="I92" s="249" t="s">
        <v>58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59</v>
      </c>
      <c r="AH92" s="248"/>
      <c r="AI92" s="248"/>
      <c r="AJ92" s="248"/>
      <c r="AK92" s="248"/>
      <c r="AL92" s="248"/>
      <c r="AM92" s="248"/>
      <c r="AN92" s="249" t="s">
        <v>60</v>
      </c>
      <c r="AO92" s="248"/>
      <c r="AP92" s="251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45">
        <f>ROUND(SUM(AG95:AG96),2)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16.5" customHeight="1">
      <c r="A95" s="92" t="s">
        <v>80</v>
      </c>
      <c r="B95" s="93"/>
      <c r="C95" s="94"/>
      <c r="D95" s="244" t="s">
        <v>81</v>
      </c>
      <c r="E95" s="244"/>
      <c r="F95" s="244"/>
      <c r="G95" s="244"/>
      <c r="H95" s="244"/>
      <c r="I95" s="95"/>
      <c r="J95" s="244" t="s">
        <v>82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'1 - Výsadba'!J30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96" t="s">
        <v>83</v>
      </c>
      <c r="AR95" s="97"/>
      <c r="AS95" s="98">
        <v>0</v>
      </c>
      <c r="AT95" s="99">
        <f>ROUND(SUM(AV95:AW95),2)</f>
        <v>0</v>
      </c>
      <c r="AU95" s="100">
        <f>'1 - Výsadba'!P120</f>
        <v>0</v>
      </c>
      <c r="AV95" s="99">
        <f>'1 - Výsadba'!J33</f>
        <v>0</v>
      </c>
      <c r="AW95" s="99">
        <f>'1 - Výsadba'!J34</f>
        <v>0</v>
      </c>
      <c r="AX95" s="99">
        <f>'1 - Výsadba'!J35</f>
        <v>0</v>
      </c>
      <c r="AY95" s="99">
        <f>'1 - Výsadba'!J36</f>
        <v>0</v>
      </c>
      <c r="AZ95" s="99">
        <f>'1 - Výsadba'!F33</f>
        <v>0</v>
      </c>
      <c r="BA95" s="99">
        <f>'1 - Výsadba'!F34</f>
        <v>0</v>
      </c>
      <c r="BB95" s="99">
        <f>'1 - Výsadba'!F35</f>
        <v>0</v>
      </c>
      <c r="BC95" s="99">
        <f>'1 - Výsadba'!F36</f>
        <v>0</v>
      </c>
      <c r="BD95" s="101">
        <f>'1 - Výsadba'!F37</f>
        <v>0</v>
      </c>
      <c r="BT95" s="102" t="s">
        <v>81</v>
      </c>
      <c r="BV95" s="102" t="s">
        <v>78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1" s="7" customFormat="1" ht="16.5" customHeight="1">
      <c r="A96" s="92" t="s">
        <v>80</v>
      </c>
      <c r="B96" s="93"/>
      <c r="C96" s="94"/>
      <c r="D96" s="244" t="s">
        <v>85</v>
      </c>
      <c r="E96" s="244"/>
      <c r="F96" s="244"/>
      <c r="G96" s="244"/>
      <c r="H96" s="244"/>
      <c r="I96" s="95"/>
      <c r="J96" s="244" t="s">
        <v>86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2">
        <f>'2 - Následná péče'!J30</f>
        <v>0</v>
      </c>
      <c r="AH96" s="243"/>
      <c r="AI96" s="243"/>
      <c r="AJ96" s="243"/>
      <c r="AK96" s="243"/>
      <c r="AL96" s="243"/>
      <c r="AM96" s="243"/>
      <c r="AN96" s="242">
        <f>SUM(AG96,AT96)</f>
        <v>0</v>
      </c>
      <c r="AO96" s="243"/>
      <c r="AP96" s="243"/>
      <c r="AQ96" s="96" t="s">
        <v>83</v>
      </c>
      <c r="AR96" s="97"/>
      <c r="AS96" s="103">
        <v>0</v>
      </c>
      <c r="AT96" s="104">
        <f>ROUND(SUM(AV96:AW96),2)</f>
        <v>0</v>
      </c>
      <c r="AU96" s="105">
        <f>'2 - Následná péče'!P120</f>
        <v>0</v>
      </c>
      <c r="AV96" s="104">
        <f>'2 - Následná péče'!J33</f>
        <v>0</v>
      </c>
      <c r="AW96" s="104">
        <f>'2 - Následná péče'!J34</f>
        <v>0</v>
      </c>
      <c r="AX96" s="104">
        <f>'2 - Následná péče'!J35</f>
        <v>0</v>
      </c>
      <c r="AY96" s="104">
        <f>'2 - Následná péče'!J36</f>
        <v>0</v>
      </c>
      <c r="AZ96" s="104">
        <f>'2 - Následná péče'!F33</f>
        <v>0</v>
      </c>
      <c r="BA96" s="104">
        <f>'2 - Následná péče'!F34</f>
        <v>0</v>
      </c>
      <c r="BB96" s="104">
        <f>'2 - Následná péče'!F35</f>
        <v>0</v>
      </c>
      <c r="BC96" s="104">
        <f>'2 - Následná péče'!F36</f>
        <v>0</v>
      </c>
      <c r="BD96" s="106">
        <f>'2 - Následná péče'!F37</f>
        <v>0</v>
      </c>
      <c r="BT96" s="102" t="s">
        <v>81</v>
      </c>
      <c r="BV96" s="102" t="s">
        <v>78</v>
      </c>
      <c r="BW96" s="102" t="s">
        <v>87</v>
      </c>
      <c r="BX96" s="102" t="s">
        <v>5</v>
      </c>
      <c r="CL96" s="102" t="s">
        <v>1</v>
      </c>
      <c r="CM96" s="102" t="s">
        <v>85</v>
      </c>
    </row>
    <row r="97" spans="1:57" s="2" customFormat="1" ht="30.1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7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hsgwUyN4yXhNPyD9K3UnGxV6raRYn4B+XwuOi+EANwp+b/DZ7XUs5tAdfW8lNxmXEFhlz1JnHJBiqlt6rPKSjw==" saltValue="RrPt9vyYLB2a8PH2wr73Zjvp6hxnuuL0GUpVy+wp734u/kpj9BlDbUKXMqzYAVldqdc6kizQXt+k8zUlkLpwVA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1 - Výsadba'!C2" display="/"/>
    <hyperlink ref="A96" location="'2 - Následná péč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>
      <selection activeCell="J89" sqref="J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84</v>
      </c>
    </row>
    <row r="3" spans="2:46" s="1" customFormat="1" ht="7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5" customHeight="1" hidden="1">
      <c r="B4" s="19"/>
      <c r="D4" s="109" t="s">
        <v>88</v>
      </c>
      <c r="L4" s="19"/>
      <c r="M4" s="110" t="s">
        <v>10</v>
      </c>
      <c r="AT4" s="16" t="s">
        <v>4</v>
      </c>
    </row>
    <row r="5" spans="2:12" s="1" customFormat="1" ht="7" customHeight="1" hidden="1">
      <c r="B5" s="19"/>
      <c r="L5" s="19"/>
    </row>
    <row r="6" spans="2:12" s="1" customFormat="1" ht="12.1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85" t="str">
        <f>'Rekapitulace stavby'!K6</f>
        <v>OBNOVA SILNIČNÍHO STROMOŘADÍ SILNICE II/397</v>
      </c>
      <c r="F7" s="286"/>
      <c r="G7" s="286"/>
      <c r="H7" s="286"/>
      <c r="L7" s="19"/>
    </row>
    <row r="8" spans="1:31" s="2" customFormat="1" ht="12.1" customHeight="1" hidden="1">
      <c r="A8" s="33"/>
      <c r="B8" s="38"/>
      <c r="C8" s="33"/>
      <c r="D8" s="111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87" t="s">
        <v>90</v>
      </c>
      <c r="F9" s="288"/>
      <c r="G9" s="288"/>
      <c r="H9" s="28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 hidden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25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28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 hidden="1">
      <c r="A17" s="33"/>
      <c r="B17" s="38"/>
      <c r="C17" s="33"/>
      <c r="D17" s="111" t="s">
        <v>29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89" t="str">
        <f>'Rekapitulace stavby'!E14</f>
        <v>Vyplň údaj</v>
      </c>
      <c r="F18" s="290"/>
      <c r="G18" s="290"/>
      <c r="H18" s="290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 hidden="1">
      <c r="A20" s="33"/>
      <c r="B20" s="38"/>
      <c r="C20" s="33"/>
      <c r="D20" s="111" t="s">
        <v>31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 hidden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 hidden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1" t="s">
        <v>1</v>
      </c>
      <c r="F27" s="291"/>
      <c r="G27" s="291"/>
      <c r="H27" s="291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 hidden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40</v>
      </c>
      <c r="E33" s="111" t="s">
        <v>41</v>
      </c>
      <c r="F33" s="122">
        <f>ROUND((SUM(BE120:BE158)),2)</f>
        <v>0</v>
      </c>
      <c r="G33" s="33"/>
      <c r="H33" s="33"/>
      <c r="I33" s="123">
        <v>0.21</v>
      </c>
      <c r="J33" s="122">
        <f>ROUND(((SUM(BE120:BE158))*I33),2)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42</v>
      </c>
      <c r="F34" s="122">
        <f>ROUND((SUM(BF120:BF158)),2)</f>
        <v>0</v>
      </c>
      <c r="G34" s="33"/>
      <c r="H34" s="33"/>
      <c r="I34" s="123">
        <v>0.12</v>
      </c>
      <c r="J34" s="122">
        <f>ROUND(((SUM(BF120:BF158))*I34),2)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43</v>
      </c>
      <c r="F35" s="122">
        <f>ROUND((SUM(BG120:BG158)),2)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44</v>
      </c>
      <c r="F36" s="122">
        <f>ROUND((SUM(BH120:BH158)),2)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45</v>
      </c>
      <c r="F37" s="122">
        <f>ROUND((SUM(BI120:BI158)),2)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 hidden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9" hidden="1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3.6" hidden="1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9" hidden="1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91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3" t="str">
        <f>E7</f>
        <v>OBNOVA SILNIČNÍHO STROMOŘADÍ SILNICE II/397</v>
      </c>
      <c r="F85" s="284"/>
      <c r="G85" s="284"/>
      <c r="H85" s="284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2" t="str">
        <f>E9</f>
        <v>1 - Výsadba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>Mackovice</v>
      </c>
      <c r="G89" s="35"/>
      <c r="H89" s="35"/>
      <c r="I89" s="28" t="s">
        <v>22</v>
      </c>
      <c r="J89" s="65">
        <f>IF(J12="","",J12)</f>
        <v>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5"/>
      <c r="E91" s="35"/>
      <c r="F91" s="26" t="str">
        <f>E15</f>
        <v>SÚS Jihomoravského kraje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92</v>
      </c>
      <c r="D94" s="143"/>
      <c r="E94" s="143"/>
      <c r="F94" s="143"/>
      <c r="G94" s="143"/>
      <c r="H94" s="143"/>
      <c r="I94" s="143"/>
      <c r="J94" s="144" t="s">
        <v>93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94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95</v>
      </c>
    </row>
    <row r="97" spans="2:12" s="9" customFormat="1" ht="25" customHeight="1">
      <c r="B97" s="146"/>
      <c r="C97" s="147"/>
      <c r="D97" s="148" t="s">
        <v>96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>
      <c r="B98" s="152"/>
      <c r="C98" s="153"/>
      <c r="D98" s="154" t="s">
        <v>97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>
      <c r="B99" s="152"/>
      <c r="C99" s="153"/>
      <c r="D99" s="154" t="s">
        <v>98</v>
      </c>
      <c r="E99" s="155"/>
      <c r="F99" s="155"/>
      <c r="G99" s="155"/>
      <c r="H99" s="155"/>
      <c r="I99" s="155"/>
      <c r="J99" s="156">
        <f>J124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99</v>
      </c>
      <c r="E100" s="155"/>
      <c r="F100" s="155"/>
      <c r="G100" s="155"/>
      <c r="H100" s="155"/>
      <c r="I100" s="155"/>
      <c r="J100" s="156">
        <f>J156</f>
        <v>0</v>
      </c>
      <c r="K100" s="153"/>
      <c r="L100" s="157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7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7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5" customHeight="1">
      <c r="A107" s="33"/>
      <c r="B107" s="34"/>
      <c r="C107" s="22" t="s">
        <v>100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.1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83" t="str">
        <f>E7</f>
        <v>OBNOVA SILNIČNÍHO STROMOŘADÍ SILNICE II/397</v>
      </c>
      <c r="F110" s="284"/>
      <c r="G110" s="284"/>
      <c r="H110" s="284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.1" customHeight="1">
      <c r="A111" s="33"/>
      <c r="B111" s="34"/>
      <c r="C111" s="28" t="s">
        <v>89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52" t="str">
        <f>E9</f>
        <v>1 - Výsadba</v>
      </c>
      <c r="F112" s="282"/>
      <c r="G112" s="282"/>
      <c r="H112" s="282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.1" customHeight="1">
      <c r="A114" s="33"/>
      <c r="B114" s="34"/>
      <c r="C114" s="28" t="s">
        <v>20</v>
      </c>
      <c r="D114" s="35"/>
      <c r="E114" s="35"/>
      <c r="F114" s="26" t="str">
        <f>F12</f>
        <v>Mackovice</v>
      </c>
      <c r="G114" s="35"/>
      <c r="H114" s="35"/>
      <c r="I114" s="28" t="s">
        <v>22</v>
      </c>
      <c r="J114" s="65">
        <f>IF(J12="","",J12)</f>
        <v>0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15" customHeight="1">
      <c r="A116" s="33"/>
      <c r="B116" s="34"/>
      <c r="C116" s="28" t="s">
        <v>23</v>
      </c>
      <c r="D116" s="35"/>
      <c r="E116" s="35"/>
      <c r="F116" s="26" t="str">
        <f>E15</f>
        <v>SÚS Jihomoravského kraje</v>
      </c>
      <c r="G116" s="35"/>
      <c r="H116" s="35"/>
      <c r="I116" s="28" t="s">
        <v>31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28" t="s">
        <v>34</v>
      </c>
      <c r="J117" s="31" t="str">
        <f>E24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4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101</v>
      </c>
      <c r="D119" s="161" t="s">
        <v>61</v>
      </c>
      <c r="E119" s="161" t="s">
        <v>57</v>
      </c>
      <c r="F119" s="161" t="s">
        <v>58</v>
      </c>
      <c r="G119" s="161" t="s">
        <v>102</v>
      </c>
      <c r="H119" s="161" t="s">
        <v>103</v>
      </c>
      <c r="I119" s="161" t="s">
        <v>104</v>
      </c>
      <c r="J119" s="162" t="s">
        <v>93</v>
      </c>
      <c r="K119" s="163" t="s">
        <v>105</v>
      </c>
      <c r="L119" s="164"/>
      <c r="M119" s="74" t="s">
        <v>1</v>
      </c>
      <c r="N119" s="75" t="s">
        <v>40</v>
      </c>
      <c r="O119" s="75" t="s">
        <v>106</v>
      </c>
      <c r="P119" s="75" t="s">
        <v>107</v>
      </c>
      <c r="Q119" s="75" t="s">
        <v>108</v>
      </c>
      <c r="R119" s="75" t="s">
        <v>109</v>
      </c>
      <c r="S119" s="75" t="s">
        <v>110</v>
      </c>
      <c r="T119" s="76" t="s">
        <v>111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75" customHeight="1">
      <c r="A120" s="33"/>
      <c r="B120" s="34"/>
      <c r="C120" s="81" t="s">
        <v>112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33.789288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75</v>
      </c>
      <c r="AU120" s="16" t="s">
        <v>95</v>
      </c>
      <c r="BK120" s="169">
        <f>BK121</f>
        <v>0</v>
      </c>
    </row>
    <row r="121" spans="2:63" s="12" customFormat="1" ht="26" customHeight="1">
      <c r="B121" s="170"/>
      <c r="C121" s="171"/>
      <c r="D121" s="172" t="s">
        <v>75</v>
      </c>
      <c r="E121" s="173" t="s">
        <v>113</v>
      </c>
      <c r="F121" s="173" t="s">
        <v>114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P122+P124+P156</f>
        <v>0</v>
      </c>
      <c r="Q121" s="178"/>
      <c r="R121" s="179">
        <f>R122+R124+R156</f>
        <v>33.789288</v>
      </c>
      <c r="S121" s="178"/>
      <c r="T121" s="180">
        <f>T122+T124+T156</f>
        <v>0</v>
      </c>
      <c r="AR121" s="181" t="s">
        <v>81</v>
      </c>
      <c r="AT121" s="182" t="s">
        <v>75</v>
      </c>
      <c r="AU121" s="182" t="s">
        <v>76</v>
      </c>
      <c r="AY121" s="181" t="s">
        <v>115</v>
      </c>
      <c r="BK121" s="183">
        <f>BK122+BK124+BK156</f>
        <v>0</v>
      </c>
    </row>
    <row r="122" spans="2:63" s="12" customFormat="1" ht="22.75" customHeight="1">
      <c r="B122" s="170"/>
      <c r="C122" s="171"/>
      <c r="D122" s="172" t="s">
        <v>75</v>
      </c>
      <c r="E122" s="184" t="s">
        <v>81</v>
      </c>
      <c r="F122" s="184" t="s">
        <v>116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P123</f>
        <v>0</v>
      </c>
      <c r="Q122" s="178"/>
      <c r="R122" s="179">
        <f>R123</f>
        <v>0</v>
      </c>
      <c r="S122" s="178"/>
      <c r="T122" s="180">
        <f>T123</f>
        <v>0</v>
      </c>
      <c r="AR122" s="181" t="s">
        <v>81</v>
      </c>
      <c r="AT122" s="182" t="s">
        <v>75</v>
      </c>
      <c r="AU122" s="182" t="s">
        <v>81</v>
      </c>
      <c r="AY122" s="181" t="s">
        <v>115</v>
      </c>
      <c r="BK122" s="183">
        <f>BK123</f>
        <v>0</v>
      </c>
    </row>
    <row r="123" spans="1:65" s="2" customFormat="1" ht="24.15" customHeight="1">
      <c r="A123" s="33"/>
      <c r="B123" s="34"/>
      <c r="C123" s="186" t="s">
        <v>81</v>
      </c>
      <c r="D123" s="186" t="s">
        <v>117</v>
      </c>
      <c r="E123" s="187" t="s">
        <v>118</v>
      </c>
      <c r="F123" s="188" t="s">
        <v>119</v>
      </c>
      <c r="G123" s="189" t="s">
        <v>120</v>
      </c>
      <c r="H123" s="190">
        <v>1</v>
      </c>
      <c r="I123" s="191"/>
      <c r="J123" s="192">
        <f>ROUND(I123*H123,2)</f>
        <v>0</v>
      </c>
      <c r="K123" s="193"/>
      <c r="L123" s="38"/>
      <c r="M123" s="194" t="s">
        <v>1</v>
      </c>
      <c r="N123" s="195" t="s">
        <v>41</v>
      </c>
      <c r="O123" s="70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121</v>
      </c>
      <c r="AT123" s="198" t="s">
        <v>117</v>
      </c>
      <c r="AU123" s="198" t="s">
        <v>85</v>
      </c>
      <c r="AY123" s="16" t="s">
        <v>115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6" t="s">
        <v>81</v>
      </c>
      <c r="BK123" s="199">
        <f>ROUND(I123*H123,2)</f>
        <v>0</v>
      </c>
      <c r="BL123" s="16" t="s">
        <v>121</v>
      </c>
      <c r="BM123" s="198" t="s">
        <v>122</v>
      </c>
    </row>
    <row r="124" spans="2:63" s="12" customFormat="1" ht="22.75" customHeight="1">
      <c r="B124" s="170"/>
      <c r="C124" s="171"/>
      <c r="D124" s="172" t="s">
        <v>75</v>
      </c>
      <c r="E124" s="184" t="s">
        <v>85</v>
      </c>
      <c r="F124" s="184" t="s">
        <v>123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SUM(P125:P155)</f>
        <v>0</v>
      </c>
      <c r="Q124" s="178"/>
      <c r="R124" s="179">
        <f>SUM(R125:R155)</f>
        <v>33.789288</v>
      </c>
      <c r="S124" s="178"/>
      <c r="T124" s="180">
        <f>SUM(T125:T155)</f>
        <v>0</v>
      </c>
      <c r="AR124" s="181" t="s">
        <v>81</v>
      </c>
      <c r="AT124" s="182" t="s">
        <v>75</v>
      </c>
      <c r="AU124" s="182" t="s">
        <v>81</v>
      </c>
      <c r="AY124" s="181" t="s">
        <v>115</v>
      </c>
      <c r="BK124" s="183">
        <f>SUM(BK125:BK155)</f>
        <v>0</v>
      </c>
    </row>
    <row r="125" spans="1:65" s="2" customFormat="1" ht="24.15" customHeight="1">
      <c r="A125" s="33"/>
      <c r="B125" s="34"/>
      <c r="C125" s="186" t="s">
        <v>85</v>
      </c>
      <c r="D125" s="186" t="s">
        <v>117</v>
      </c>
      <c r="E125" s="187" t="s">
        <v>124</v>
      </c>
      <c r="F125" s="188" t="s">
        <v>125</v>
      </c>
      <c r="G125" s="189" t="s">
        <v>126</v>
      </c>
      <c r="H125" s="190">
        <v>148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41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127</v>
      </c>
      <c r="AT125" s="198" t="s">
        <v>117</v>
      </c>
      <c r="AU125" s="198" t="s">
        <v>85</v>
      </c>
      <c r="AY125" s="16" t="s">
        <v>115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81</v>
      </c>
      <c r="BK125" s="199">
        <f>ROUND(I125*H125,2)</f>
        <v>0</v>
      </c>
      <c r="BL125" s="16" t="s">
        <v>127</v>
      </c>
      <c r="BM125" s="198" t="s">
        <v>128</v>
      </c>
    </row>
    <row r="126" spans="1:65" s="2" customFormat="1" ht="16.5" customHeight="1">
      <c r="A126" s="33"/>
      <c r="B126" s="34"/>
      <c r="C126" s="200" t="s">
        <v>129</v>
      </c>
      <c r="D126" s="200" t="s">
        <v>130</v>
      </c>
      <c r="E126" s="201" t="s">
        <v>131</v>
      </c>
      <c r="F126" s="202" t="s">
        <v>132</v>
      </c>
      <c r="G126" s="203" t="s">
        <v>133</v>
      </c>
      <c r="H126" s="204">
        <v>3.7</v>
      </c>
      <c r="I126" s="205"/>
      <c r="J126" s="206">
        <f>ROUND(I126*H126,2)</f>
        <v>0</v>
      </c>
      <c r="K126" s="207"/>
      <c r="L126" s="208"/>
      <c r="M126" s="209" t="s">
        <v>1</v>
      </c>
      <c r="N126" s="210" t="s">
        <v>41</v>
      </c>
      <c r="O126" s="70"/>
      <c r="P126" s="196">
        <f>O126*H126</f>
        <v>0</v>
      </c>
      <c r="Q126" s="196">
        <v>0.22</v>
      </c>
      <c r="R126" s="196">
        <f>Q126*H126</f>
        <v>0.8140000000000001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134</v>
      </c>
      <c r="AT126" s="198" t="s">
        <v>130</v>
      </c>
      <c r="AU126" s="198" t="s">
        <v>85</v>
      </c>
      <c r="AY126" s="16" t="s">
        <v>115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81</v>
      </c>
      <c r="BK126" s="199">
        <f>ROUND(I126*H126,2)</f>
        <v>0</v>
      </c>
      <c r="BL126" s="16" t="s">
        <v>127</v>
      </c>
      <c r="BM126" s="198" t="s">
        <v>135</v>
      </c>
    </row>
    <row r="127" spans="1:65" s="2" customFormat="1" ht="16.5" customHeight="1">
      <c r="A127" s="33"/>
      <c r="B127" s="34"/>
      <c r="C127" s="186" t="s">
        <v>127</v>
      </c>
      <c r="D127" s="186" t="s">
        <v>117</v>
      </c>
      <c r="E127" s="187" t="s">
        <v>136</v>
      </c>
      <c r="F127" s="188" t="s">
        <v>137</v>
      </c>
      <c r="G127" s="189" t="s">
        <v>138</v>
      </c>
      <c r="H127" s="190">
        <v>148</v>
      </c>
      <c r="I127" s="191"/>
      <c r="J127" s="192">
        <f>ROUND(I127*H127,2)</f>
        <v>0</v>
      </c>
      <c r="K127" s="193"/>
      <c r="L127" s="38"/>
      <c r="M127" s="194" t="s">
        <v>1</v>
      </c>
      <c r="N127" s="195" t="s">
        <v>41</v>
      </c>
      <c r="O127" s="7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127</v>
      </c>
      <c r="AT127" s="198" t="s">
        <v>117</v>
      </c>
      <c r="AU127" s="198" t="s">
        <v>85</v>
      </c>
      <c r="AY127" s="16" t="s">
        <v>115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6" t="s">
        <v>81</v>
      </c>
      <c r="BK127" s="199">
        <f>ROUND(I127*H127,2)</f>
        <v>0</v>
      </c>
      <c r="BL127" s="16" t="s">
        <v>127</v>
      </c>
      <c r="BM127" s="198" t="s">
        <v>139</v>
      </c>
    </row>
    <row r="128" spans="1:65" s="2" customFormat="1" ht="16.5" customHeight="1">
      <c r="A128" s="33"/>
      <c r="B128" s="34"/>
      <c r="C128" s="186" t="s">
        <v>140</v>
      </c>
      <c r="D128" s="186" t="s">
        <v>117</v>
      </c>
      <c r="E128" s="187" t="s">
        <v>141</v>
      </c>
      <c r="F128" s="188" t="s">
        <v>142</v>
      </c>
      <c r="G128" s="189" t="s">
        <v>126</v>
      </c>
      <c r="H128" s="190">
        <v>148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41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127</v>
      </c>
      <c r="AT128" s="198" t="s">
        <v>117</v>
      </c>
      <c r="AU128" s="198" t="s">
        <v>85</v>
      </c>
      <c r="AY128" s="16" t="s">
        <v>115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81</v>
      </c>
      <c r="BK128" s="199">
        <f>ROUND(I128*H128,2)</f>
        <v>0</v>
      </c>
      <c r="BL128" s="16" t="s">
        <v>127</v>
      </c>
      <c r="BM128" s="198" t="s">
        <v>143</v>
      </c>
    </row>
    <row r="129" spans="2:51" s="13" customFormat="1" ht="12">
      <c r="B129" s="211"/>
      <c r="C129" s="212"/>
      <c r="D129" s="213" t="s">
        <v>144</v>
      </c>
      <c r="E129" s="214" t="s">
        <v>1</v>
      </c>
      <c r="F129" s="215" t="s">
        <v>145</v>
      </c>
      <c r="G129" s="212"/>
      <c r="H129" s="216">
        <v>148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144</v>
      </c>
      <c r="AU129" s="222" t="s">
        <v>85</v>
      </c>
      <c r="AV129" s="13" t="s">
        <v>85</v>
      </c>
      <c r="AW129" s="13" t="s">
        <v>33</v>
      </c>
      <c r="AX129" s="13" t="s">
        <v>81</v>
      </c>
      <c r="AY129" s="222" t="s">
        <v>115</v>
      </c>
    </row>
    <row r="130" spans="2:51" s="14" customFormat="1" ht="12">
      <c r="B130" s="223"/>
      <c r="C130" s="224"/>
      <c r="D130" s="213" t="s">
        <v>144</v>
      </c>
      <c r="E130" s="225" t="s">
        <v>1</v>
      </c>
      <c r="F130" s="226" t="s">
        <v>146</v>
      </c>
      <c r="G130" s="224"/>
      <c r="H130" s="225" t="s">
        <v>1</v>
      </c>
      <c r="I130" s="227"/>
      <c r="J130" s="224"/>
      <c r="K130" s="224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144</v>
      </c>
      <c r="AU130" s="232" t="s">
        <v>85</v>
      </c>
      <c r="AV130" s="14" t="s">
        <v>81</v>
      </c>
      <c r="AW130" s="14" t="s">
        <v>33</v>
      </c>
      <c r="AX130" s="14" t="s">
        <v>76</v>
      </c>
      <c r="AY130" s="232" t="s">
        <v>115</v>
      </c>
    </row>
    <row r="131" spans="1:65" s="2" customFormat="1" ht="24.15" customHeight="1">
      <c r="A131" s="33"/>
      <c r="B131" s="34"/>
      <c r="C131" s="200" t="s">
        <v>147</v>
      </c>
      <c r="D131" s="200" t="s">
        <v>130</v>
      </c>
      <c r="E131" s="201" t="s">
        <v>148</v>
      </c>
      <c r="F131" s="202" t="s">
        <v>149</v>
      </c>
      <c r="G131" s="203" t="s">
        <v>150</v>
      </c>
      <c r="H131" s="204">
        <v>14.8</v>
      </c>
      <c r="I131" s="205"/>
      <c r="J131" s="206">
        <f>ROUND(I131*H131,2)</f>
        <v>0</v>
      </c>
      <c r="K131" s="207"/>
      <c r="L131" s="208"/>
      <c r="M131" s="209" t="s">
        <v>1</v>
      </c>
      <c r="N131" s="210" t="s">
        <v>41</v>
      </c>
      <c r="O131" s="70"/>
      <c r="P131" s="196">
        <f>O131*H131</f>
        <v>0</v>
      </c>
      <c r="Q131" s="196">
        <v>0.001</v>
      </c>
      <c r="R131" s="196">
        <f>Q131*H131</f>
        <v>0.0148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134</v>
      </c>
      <c r="AT131" s="198" t="s">
        <v>130</v>
      </c>
      <c r="AU131" s="198" t="s">
        <v>85</v>
      </c>
      <c r="AY131" s="16" t="s">
        <v>115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127</v>
      </c>
      <c r="BM131" s="198" t="s">
        <v>151</v>
      </c>
    </row>
    <row r="132" spans="2:51" s="13" customFormat="1" ht="12">
      <c r="B132" s="211"/>
      <c r="C132" s="212"/>
      <c r="D132" s="213" t="s">
        <v>144</v>
      </c>
      <c r="E132" s="214" t="s">
        <v>1</v>
      </c>
      <c r="F132" s="215" t="s">
        <v>152</v>
      </c>
      <c r="G132" s="212"/>
      <c r="H132" s="216">
        <v>14.8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144</v>
      </c>
      <c r="AU132" s="222" t="s">
        <v>85</v>
      </c>
      <c r="AV132" s="13" t="s">
        <v>85</v>
      </c>
      <c r="AW132" s="13" t="s">
        <v>33</v>
      </c>
      <c r="AX132" s="13" t="s">
        <v>81</v>
      </c>
      <c r="AY132" s="222" t="s">
        <v>115</v>
      </c>
    </row>
    <row r="133" spans="2:51" s="14" customFormat="1" ht="12">
      <c r="B133" s="223"/>
      <c r="C133" s="224"/>
      <c r="D133" s="213" t="s">
        <v>144</v>
      </c>
      <c r="E133" s="225" t="s">
        <v>1</v>
      </c>
      <c r="F133" s="226" t="s">
        <v>153</v>
      </c>
      <c r="G133" s="224"/>
      <c r="H133" s="225" t="s">
        <v>1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144</v>
      </c>
      <c r="AU133" s="232" t="s">
        <v>85</v>
      </c>
      <c r="AV133" s="14" t="s">
        <v>81</v>
      </c>
      <c r="AW133" s="14" t="s">
        <v>33</v>
      </c>
      <c r="AX133" s="14" t="s">
        <v>76</v>
      </c>
      <c r="AY133" s="232" t="s">
        <v>115</v>
      </c>
    </row>
    <row r="134" spans="1:65" s="2" customFormat="1" ht="16.5" customHeight="1">
      <c r="A134" s="33"/>
      <c r="B134" s="34"/>
      <c r="C134" s="200" t="s">
        <v>154</v>
      </c>
      <c r="D134" s="200" t="s">
        <v>130</v>
      </c>
      <c r="E134" s="201" t="s">
        <v>155</v>
      </c>
      <c r="F134" s="202" t="s">
        <v>156</v>
      </c>
      <c r="G134" s="203" t="s">
        <v>150</v>
      </c>
      <c r="H134" s="204">
        <v>5.92</v>
      </c>
      <c r="I134" s="205"/>
      <c r="J134" s="206">
        <f>ROUND(I134*H134,2)</f>
        <v>0</v>
      </c>
      <c r="K134" s="207"/>
      <c r="L134" s="208"/>
      <c r="M134" s="209" t="s">
        <v>1</v>
      </c>
      <c r="N134" s="210" t="s">
        <v>41</v>
      </c>
      <c r="O134" s="70"/>
      <c r="P134" s="196">
        <f>O134*H134</f>
        <v>0</v>
      </c>
      <c r="Q134" s="196">
        <v>0.001</v>
      </c>
      <c r="R134" s="196">
        <f>Q134*H134</f>
        <v>0.00592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134</v>
      </c>
      <c r="AT134" s="198" t="s">
        <v>130</v>
      </c>
      <c r="AU134" s="198" t="s">
        <v>85</v>
      </c>
      <c r="AY134" s="16" t="s">
        <v>115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81</v>
      </c>
      <c r="BK134" s="199">
        <f>ROUND(I134*H134,2)</f>
        <v>0</v>
      </c>
      <c r="BL134" s="16" t="s">
        <v>127</v>
      </c>
      <c r="BM134" s="198" t="s">
        <v>157</v>
      </c>
    </row>
    <row r="135" spans="2:51" s="14" customFormat="1" ht="12">
      <c r="B135" s="223"/>
      <c r="C135" s="224"/>
      <c r="D135" s="213" t="s">
        <v>144</v>
      </c>
      <c r="E135" s="225" t="s">
        <v>1</v>
      </c>
      <c r="F135" s="226" t="s">
        <v>158</v>
      </c>
      <c r="G135" s="224"/>
      <c r="H135" s="225" t="s">
        <v>1</v>
      </c>
      <c r="I135" s="227"/>
      <c r="J135" s="224"/>
      <c r="K135" s="224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144</v>
      </c>
      <c r="AU135" s="232" t="s">
        <v>85</v>
      </c>
      <c r="AV135" s="14" t="s">
        <v>81</v>
      </c>
      <c r="AW135" s="14" t="s">
        <v>33</v>
      </c>
      <c r="AX135" s="14" t="s">
        <v>76</v>
      </c>
      <c r="AY135" s="232" t="s">
        <v>115</v>
      </c>
    </row>
    <row r="136" spans="2:51" s="13" customFormat="1" ht="12">
      <c r="B136" s="211"/>
      <c r="C136" s="212"/>
      <c r="D136" s="213" t="s">
        <v>144</v>
      </c>
      <c r="E136" s="214" t="s">
        <v>1</v>
      </c>
      <c r="F136" s="215" t="s">
        <v>159</v>
      </c>
      <c r="G136" s="212"/>
      <c r="H136" s="216">
        <v>5.92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144</v>
      </c>
      <c r="AU136" s="222" t="s">
        <v>85</v>
      </c>
      <c r="AV136" s="13" t="s">
        <v>85</v>
      </c>
      <c r="AW136" s="13" t="s">
        <v>33</v>
      </c>
      <c r="AX136" s="13" t="s">
        <v>81</v>
      </c>
      <c r="AY136" s="222" t="s">
        <v>115</v>
      </c>
    </row>
    <row r="137" spans="1:65" s="2" customFormat="1" ht="16.5" customHeight="1">
      <c r="A137" s="33"/>
      <c r="B137" s="34"/>
      <c r="C137" s="186" t="s">
        <v>134</v>
      </c>
      <c r="D137" s="186" t="s">
        <v>117</v>
      </c>
      <c r="E137" s="187" t="s">
        <v>160</v>
      </c>
      <c r="F137" s="188" t="s">
        <v>161</v>
      </c>
      <c r="G137" s="189" t="s">
        <v>162</v>
      </c>
      <c r="H137" s="190">
        <v>177.6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41</v>
      </c>
      <c r="O137" s="70"/>
      <c r="P137" s="196">
        <f>O137*H137</f>
        <v>0</v>
      </c>
      <c r="Q137" s="196">
        <v>3E-05</v>
      </c>
      <c r="R137" s="196">
        <f>Q137*H137</f>
        <v>0.005328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127</v>
      </c>
      <c r="AT137" s="198" t="s">
        <v>117</v>
      </c>
      <c r="AU137" s="198" t="s">
        <v>85</v>
      </c>
      <c r="AY137" s="16" t="s">
        <v>115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81</v>
      </c>
      <c r="BK137" s="199">
        <f>ROUND(I137*H137,2)</f>
        <v>0</v>
      </c>
      <c r="BL137" s="16" t="s">
        <v>127</v>
      </c>
      <c r="BM137" s="198" t="s">
        <v>163</v>
      </c>
    </row>
    <row r="138" spans="2:51" s="13" customFormat="1" ht="12">
      <c r="B138" s="211"/>
      <c r="C138" s="212"/>
      <c r="D138" s="213" t="s">
        <v>144</v>
      </c>
      <c r="E138" s="214" t="s">
        <v>1</v>
      </c>
      <c r="F138" s="215" t="s">
        <v>164</v>
      </c>
      <c r="G138" s="212"/>
      <c r="H138" s="216">
        <v>177.6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144</v>
      </c>
      <c r="AU138" s="222" t="s">
        <v>85</v>
      </c>
      <c r="AV138" s="13" t="s">
        <v>85</v>
      </c>
      <c r="AW138" s="13" t="s">
        <v>33</v>
      </c>
      <c r="AX138" s="13" t="s">
        <v>81</v>
      </c>
      <c r="AY138" s="222" t="s">
        <v>115</v>
      </c>
    </row>
    <row r="139" spans="2:51" s="14" customFormat="1" ht="12">
      <c r="B139" s="223"/>
      <c r="C139" s="224"/>
      <c r="D139" s="213" t="s">
        <v>144</v>
      </c>
      <c r="E139" s="225" t="s">
        <v>1</v>
      </c>
      <c r="F139" s="226" t="s">
        <v>165</v>
      </c>
      <c r="G139" s="224"/>
      <c r="H139" s="225" t="s">
        <v>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144</v>
      </c>
      <c r="AU139" s="232" t="s">
        <v>85</v>
      </c>
      <c r="AV139" s="14" t="s">
        <v>81</v>
      </c>
      <c r="AW139" s="14" t="s">
        <v>33</v>
      </c>
      <c r="AX139" s="14" t="s">
        <v>76</v>
      </c>
      <c r="AY139" s="232" t="s">
        <v>115</v>
      </c>
    </row>
    <row r="140" spans="2:51" s="14" customFormat="1" ht="12">
      <c r="B140" s="223"/>
      <c r="C140" s="224"/>
      <c r="D140" s="213" t="s">
        <v>144</v>
      </c>
      <c r="E140" s="225" t="s">
        <v>1</v>
      </c>
      <c r="F140" s="226" t="s">
        <v>166</v>
      </c>
      <c r="G140" s="224"/>
      <c r="H140" s="225" t="s">
        <v>1</v>
      </c>
      <c r="I140" s="227"/>
      <c r="J140" s="224"/>
      <c r="K140" s="224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144</v>
      </c>
      <c r="AU140" s="232" t="s">
        <v>85</v>
      </c>
      <c r="AV140" s="14" t="s">
        <v>81</v>
      </c>
      <c r="AW140" s="14" t="s">
        <v>33</v>
      </c>
      <c r="AX140" s="14" t="s">
        <v>76</v>
      </c>
      <c r="AY140" s="232" t="s">
        <v>115</v>
      </c>
    </row>
    <row r="141" spans="1:65" s="2" customFormat="1" ht="16.5" customHeight="1">
      <c r="A141" s="33"/>
      <c r="B141" s="34"/>
      <c r="C141" s="200" t="s">
        <v>167</v>
      </c>
      <c r="D141" s="200" t="s">
        <v>130</v>
      </c>
      <c r="E141" s="201" t="s">
        <v>168</v>
      </c>
      <c r="F141" s="202" t="s">
        <v>169</v>
      </c>
      <c r="G141" s="203" t="s">
        <v>162</v>
      </c>
      <c r="H141" s="204">
        <v>177.6</v>
      </c>
      <c r="I141" s="205"/>
      <c r="J141" s="206">
        <f>ROUND(I141*H141,2)</f>
        <v>0</v>
      </c>
      <c r="K141" s="207"/>
      <c r="L141" s="208"/>
      <c r="M141" s="209" t="s">
        <v>1</v>
      </c>
      <c r="N141" s="210" t="s">
        <v>41</v>
      </c>
      <c r="O141" s="70"/>
      <c r="P141" s="196">
        <f>O141*H141</f>
        <v>0</v>
      </c>
      <c r="Q141" s="196">
        <v>0.0005</v>
      </c>
      <c r="R141" s="196">
        <f>Q141*H141</f>
        <v>0.0888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134</v>
      </c>
      <c r="AT141" s="198" t="s">
        <v>130</v>
      </c>
      <c r="AU141" s="198" t="s">
        <v>85</v>
      </c>
      <c r="AY141" s="16" t="s">
        <v>115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127</v>
      </c>
      <c r="BM141" s="198" t="s">
        <v>170</v>
      </c>
    </row>
    <row r="142" spans="1:65" s="2" customFormat="1" ht="16.5" customHeight="1">
      <c r="A142" s="33"/>
      <c r="B142" s="34"/>
      <c r="C142" s="200" t="s">
        <v>171</v>
      </c>
      <c r="D142" s="200" t="s">
        <v>130</v>
      </c>
      <c r="E142" s="201" t="s">
        <v>172</v>
      </c>
      <c r="F142" s="202" t="s">
        <v>173</v>
      </c>
      <c r="G142" s="203" t="s">
        <v>126</v>
      </c>
      <c r="H142" s="204">
        <v>148</v>
      </c>
      <c r="I142" s="205"/>
      <c r="J142" s="206">
        <f>ROUND(I142*H142,2)</f>
        <v>0</v>
      </c>
      <c r="K142" s="207"/>
      <c r="L142" s="208"/>
      <c r="M142" s="209" t="s">
        <v>1</v>
      </c>
      <c r="N142" s="210" t="s">
        <v>41</v>
      </c>
      <c r="O142" s="70"/>
      <c r="P142" s="196">
        <f>O142*H142</f>
        <v>0</v>
      </c>
      <c r="Q142" s="196">
        <v>0.0007</v>
      </c>
      <c r="R142" s="196">
        <f>Q142*H142</f>
        <v>0.1036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134</v>
      </c>
      <c r="AT142" s="198" t="s">
        <v>130</v>
      </c>
      <c r="AU142" s="198" t="s">
        <v>85</v>
      </c>
      <c r="AY142" s="16" t="s">
        <v>115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81</v>
      </c>
      <c r="BK142" s="199">
        <f>ROUND(I142*H142,2)</f>
        <v>0</v>
      </c>
      <c r="BL142" s="16" t="s">
        <v>127</v>
      </c>
      <c r="BM142" s="198" t="s">
        <v>174</v>
      </c>
    </row>
    <row r="143" spans="1:65" s="2" customFormat="1" ht="16.5" customHeight="1">
      <c r="A143" s="33"/>
      <c r="B143" s="34"/>
      <c r="C143" s="186" t="s">
        <v>175</v>
      </c>
      <c r="D143" s="186" t="s">
        <v>117</v>
      </c>
      <c r="E143" s="187" t="s">
        <v>176</v>
      </c>
      <c r="F143" s="188" t="s">
        <v>177</v>
      </c>
      <c r="G143" s="189" t="s">
        <v>162</v>
      </c>
      <c r="H143" s="190">
        <v>148</v>
      </c>
      <c r="I143" s="191"/>
      <c r="J143" s="192">
        <f>ROUND(I143*H143,2)</f>
        <v>0</v>
      </c>
      <c r="K143" s="193"/>
      <c r="L143" s="38"/>
      <c r="M143" s="194" t="s">
        <v>1</v>
      </c>
      <c r="N143" s="195" t="s">
        <v>41</v>
      </c>
      <c r="O143" s="70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127</v>
      </c>
      <c r="AT143" s="198" t="s">
        <v>117</v>
      </c>
      <c r="AU143" s="198" t="s">
        <v>85</v>
      </c>
      <c r="AY143" s="16" t="s">
        <v>115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6" t="s">
        <v>81</v>
      </c>
      <c r="BK143" s="199">
        <f>ROUND(I143*H143,2)</f>
        <v>0</v>
      </c>
      <c r="BL143" s="16" t="s">
        <v>127</v>
      </c>
      <c r="BM143" s="198" t="s">
        <v>178</v>
      </c>
    </row>
    <row r="144" spans="2:51" s="13" customFormat="1" ht="12">
      <c r="B144" s="211"/>
      <c r="C144" s="212"/>
      <c r="D144" s="213" t="s">
        <v>144</v>
      </c>
      <c r="E144" s="214" t="s">
        <v>1</v>
      </c>
      <c r="F144" s="215" t="s">
        <v>145</v>
      </c>
      <c r="G144" s="212"/>
      <c r="H144" s="216">
        <v>148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144</v>
      </c>
      <c r="AU144" s="222" t="s">
        <v>85</v>
      </c>
      <c r="AV144" s="13" t="s">
        <v>85</v>
      </c>
      <c r="AW144" s="13" t="s">
        <v>33</v>
      </c>
      <c r="AX144" s="13" t="s">
        <v>81</v>
      </c>
      <c r="AY144" s="222" t="s">
        <v>115</v>
      </c>
    </row>
    <row r="145" spans="2:51" s="14" customFormat="1" ht="12">
      <c r="B145" s="223"/>
      <c r="C145" s="224"/>
      <c r="D145" s="213" t="s">
        <v>144</v>
      </c>
      <c r="E145" s="225" t="s">
        <v>1</v>
      </c>
      <c r="F145" s="226" t="s">
        <v>179</v>
      </c>
      <c r="G145" s="224"/>
      <c r="H145" s="225" t="s">
        <v>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144</v>
      </c>
      <c r="AU145" s="232" t="s">
        <v>85</v>
      </c>
      <c r="AV145" s="14" t="s">
        <v>81</v>
      </c>
      <c r="AW145" s="14" t="s">
        <v>33</v>
      </c>
      <c r="AX145" s="14" t="s">
        <v>76</v>
      </c>
      <c r="AY145" s="232" t="s">
        <v>115</v>
      </c>
    </row>
    <row r="146" spans="1:65" s="2" customFormat="1" ht="16.5" customHeight="1">
      <c r="A146" s="33"/>
      <c r="B146" s="34"/>
      <c r="C146" s="200" t="s">
        <v>8</v>
      </c>
      <c r="D146" s="200" t="s">
        <v>130</v>
      </c>
      <c r="E146" s="201" t="s">
        <v>180</v>
      </c>
      <c r="F146" s="202" t="s">
        <v>181</v>
      </c>
      <c r="G146" s="203" t="s">
        <v>133</v>
      </c>
      <c r="H146" s="204">
        <v>148</v>
      </c>
      <c r="I146" s="205"/>
      <c r="J146" s="206">
        <f>ROUND(I146*H146,2)</f>
        <v>0</v>
      </c>
      <c r="K146" s="207"/>
      <c r="L146" s="208"/>
      <c r="M146" s="209" t="s">
        <v>1</v>
      </c>
      <c r="N146" s="210" t="s">
        <v>41</v>
      </c>
      <c r="O146" s="70"/>
      <c r="P146" s="196">
        <f>O146*H146</f>
        <v>0</v>
      </c>
      <c r="Q146" s="196">
        <v>0.2</v>
      </c>
      <c r="R146" s="196">
        <f>Q146*H146</f>
        <v>29.6</v>
      </c>
      <c r="S146" s="196">
        <v>0</v>
      </c>
      <c r="T146" s="19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134</v>
      </c>
      <c r="AT146" s="198" t="s">
        <v>130</v>
      </c>
      <c r="AU146" s="198" t="s">
        <v>85</v>
      </c>
      <c r="AY146" s="16" t="s">
        <v>115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6" t="s">
        <v>81</v>
      </c>
      <c r="BK146" s="199">
        <f>ROUND(I146*H146,2)</f>
        <v>0</v>
      </c>
      <c r="BL146" s="16" t="s">
        <v>127</v>
      </c>
      <c r="BM146" s="198" t="s">
        <v>182</v>
      </c>
    </row>
    <row r="147" spans="1:65" s="2" customFormat="1" ht="21.75" customHeight="1">
      <c r="A147" s="33"/>
      <c r="B147" s="34"/>
      <c r="C147" s="186" t="s">
        <v>183</v>
      </c>
      <c r="D147" s="186" t="s">
        <v>117</v>
      </c>
      <c r="E147" s="187" t="s">
        <v>184</v>
      </c>
      <c r="F147" s="188" t="s">
        <v>185</v>
      </c>
      <c r="G147" s="189" t="s">
        <v>126</v>
      </c>
      <c r="H147" s="190">
        <v>148</v>
      </c>
      <c r="I147" s="191"/>
      <c r="J147" s="192">
        <f>ROUND(I147*H147,2)</f>
        <v>0</v>
      </c>
      <c r="K147" s="193"/>
      <c r="L147" s="38"/>
      <c r="M147" s="194" t="s">
        <v>1</v>
      </c>
      <c r="N147" s="195" t="s">
        <v>41</v>
      </c>
      <c r="O147" s="70"/>
      <c r="P147" s="196">
        <f>O147*H147</f>
        <v>0</v>
      </c>
      <c r="Q147" s="196">
        <v>6E-05</v>
      </c>
      <c r="R147" s="196">
        <f>Q147*H147</f>
        <v>0.00888</v>
      </c>
      <c r="S147" s="196">
        <v>0</v>
      </c>
      <c r="T147" s="19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127</v>
      </c>
      <c r="AT147" s="198" t="s">
        <v>117</v>
      </c>
      <c r="AU147" s="198" t="s">
        <v>85</v>
      </c>
      <c r="AY147" s="16" t="s">
        <v>115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6" t="s">
        <v>81</v>
      </c>
      <c r="BK147" s="199">
        <f>ROUND(I147*H147,2)</f>
        <v>0</v>
      </c>
      <c r="BL147" s="16" t="s">
        <v>127</v>
      </c>
      <c r="BM147" s="198" t="s">
        <v>186</v>
      </c>
    </row>
    <row r="148" spans="2:51" s="13" customFormat="1" ht="12">
      <c r="B148" s="211"/>
      <c r="C148" s="212"/>
      <c r="D148" s="213" t="s">
        <v>144</v>
      </c>
      <c r="E148" s="214" t="s">
        <v>1</v>
      </c>
      <c r="F148" s="215" t="s">
        <v>145</v>
      </c>
      <c r="G148" s="212"/>
      <c r="H148" s="216">
        <v>148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144</v>
      </c>
      <c r="AU148" s="222" t="s">
        <v>85</v>
      </c>
      <c r="AV148" s="13" t="s">
        <v>85</v>
      </c>
      <c r="AW148" s="13" t="s">
        <v>33</v>
      </c>
      <c r="AX148" s="13" t="s">
        <v>81</v>
      </c>
      <c r="AY148" s="222" t="s">
        <v>115</v>
      </c>
    </row>
    <row r="149" spans="2:51" s="14" customFormat="1" ht="12">
      <c r="B149" s="223"/>
      <c r="C149" s="224"/>
      <c r="D149" s="213" t="s">
        <v>144</v>
      </c>
      <c r="E149" s="225" t="s">
        <v>1</v>
      </c>
      <c r="F149" s="226" t="s">
        <v>187</v>
      </c>
      <c r="G149" s="224"/>
      <c r="H149" s="225" t="s">
        <v>1</v>
      </c>
      <c r="I149" s="227"/>
      <c r="J149" s="224"/>
      <c r="K149" s="224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144</v>
      </c>
      <c r="AU149" s="232" t="s">
        <v>85</v>
      </c>
      <c r="AV149" s="14" t="s">
        <v>81</v>
      </c>
      <c r="AW149" s="14" t="s">
        <v>33</v>
      </c>
      <c r="AX149" s="14" t="s">
        <v>76</v>
      </c>
      <c r="AY149" s="232" t="s">
        <v>115</v>
      </c>
    </row>
    <row r="150" spans="1:65" s="2" customFormat="1" ht="16.5" customHeight="1">
      <c r="A150" s="33"/>
      <c r="B150" s="34"/>
      <c r="C150" s="200" t="s">
        <v>188</v>
      </c>
      <c r="D150" s="200" t="s">
        <v>130</v>
      </c>
      <c r="E150" s="201" t="s">
        <v>189</v>
      </c>
      <c r="F150" s="202" t="s">
        <v>190</v>
      </c>
      <c r="G150" s="203" t="s">
        <v>191</v>
      </c>
      <c r="H150" s="204">
        <v>148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0"/>
      <c r="P150" s="196">
        <f>O150*H150</f>
        <v>0</v>
      </c>
      <c r="Q150" s="196">
        <v>0.02127</v>
      </c>
      <c r="R150" s="196">
        <f>Q150*H150</f>
        <v>3.1479600000000003</v>
      </c>
      <c r="S150" s="196">
        <v>0</v>
      </c>
      <c r="T150" s="19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134</v>
      </c>
      <c r="AT150" s="198" t="s">
        <v>130</v>
      </c>
      <c r="AU150" s="198" t="s">
        <v>85</v>
      </c>
      <c r="AY150" s="16" t="s">
        <v>115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6" t="s">
        <v>81</v>
      </c>
      <c r="BK150" s="199">
        <f>ROUND(I150*H150,2)</f>
        <v>0</v>
      </c>
      <c r="BL150" s="16" t="s">
        <v>127</v>
      </c>
      <c r="BM150" s="198" t="s">
        <v>192</v>
      </c>
    </row>
    <row r="151" spans="1:65" s="2" customFormat="1" ht="16.5" customHeight="1">
      <c r="A151" s="33"/>
      <c r="B151" s="34"/>
      <c r="C151" s="200" t="s">
        <v>193</v>
      </c>
      <c r="D151" s="200" t="s">
        <v>130</v>
      </c>
      <c r="E151" s="201" t="s">
        <v>194</v>
      </c>
      <c r="F151" s="202" t="s">
        <v>195</v>
      </c>
      <c r="G151" s="203" t="s">
        <v>162</v>
      </c>
      <c r="H151" s="204">
        <v>466.2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0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134</v>
      </c>
      <c r="AT151" s="198" t="s">
        <v>130</v>
      </c>
      <c r="AU151" s="198" t="s">
        <v>85</v>
      </c>
      <c r="AY151" s="16" t="s">
        <v>115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81</v>
      </c>
      <c r="BK151" s="199">
        <f>ROUND(I151*H151,2)</f>
        <v>0</v>
      </c>
      <c r="BL151" s="16" t="s">
        <v>127</v>
      </c>
      <c r="BM151" s="198" t="s">
        <v>196</v>
      </c>
    </row>
    <row r="152" spans="2:51" s="13" customFormat="1" ht="12">
      <c r="B152" s="211"/>
      <c r="C152" s="212"/>
      <c r="D152" s="213" t="s">
        <v>144</v>
      </c>
      <c r="E152" s="214" t="s">
        <v>1</v>
      </c>
      <c r="F152" s="215" t="s">
        <v>197</v>
      </c>
      <c r="G152" s="212"/>
      <c r="H152" s="216">
        <v>466.2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144</v>
      </c>
      <c r="AU152" s="222" t="s">
        <v>85</v>
      </c>
      <c r="AV152" s="13" t="s">
        <v>85</v>
      </c>
      <c r="AW152" s="13" t="s">
        <v>33</v>
      </c>
      <c r="AX152" s="13" t="s">
        <v>81</v>
      </c>
      <c r="AY152" s="222" t="s">
        <v>115</v>
      </c>
    </row>
    <row r="153" spans="2:51" s="14" customFormat="1" ht="12">
      <c r="B153" s="223"/>
      <c r="C153" s="224"/>
      <c r="D153" s="213" t="s">
        <v>144</v>
      </c>
      <c r="E153" s="225" t="s">
        <v>1</v>
      </c>
      <c r="F153" s="226" t="s">
        <v>198</v>
      </c>
      <c r="G153" s="224"/>
      <c r="H153" s="225" t="s">
        <v>1</v>
      </c>
      <c r="I153" s="227"/>
      <c r="J153" s="224"/>
      <c r="K153" s="224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144</v>
      </c>
      <c r="AU153" s="232" t="s">
        <v>85</v>
      </c>
      <c r="AV153" s="14" t="s">
        <v>81</v>
      </c>
      <c r="AW153" s="14" t="s">
        <v>33</v>
      </c>
      <c r="AX153" s="14" t="s">
        <v>76</v>
      </c>
      <c r="AY153" s="232" t="s">
        <v>115</v>
      </c>
    </row>
    <row r="154" spans="2:51" s="14" customFormat="1" ht="12">
      <c r="B154" s="223"/>
      <c r="C154" s="224"/>
      <c r="D154" s="213" t="s">
        <v>144</v>
      </c>
      <c r="E154" s="225" t="s">
        <v>1</v>
      </c>
      <c r="F154" s="226" t="s">
        <v>199</v>
      </c>
      <c r="G154" s="224"/>
      <c r="H154" s="225" t="s">
        <v>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144</v>
      </c>
      <c r="AU154" s="232" t="s">
        <v>85</v>
      </c>
      <c r="AV154" s="14" t="s">
        <v>81</v>
      </c>
      <c r="AW154" s="14" t="s">
        <v>33</v>
      </c>
      <c r="AX154" s="14" t="s">
        <v>76</v>
      </c>
      <c r="AY154" s="232" t="s">
        <v>115</v>
      </c>
    </row>
    <row r="155" spans="1:65" s="2" customFormat="1" ht="16.5" customHeight="1">
      <c r="A155" s="33"/>
      <c r="B155" s="34"/>
      <c r="C155" s="186" t="s">
        <v>200</v>
      </c>
      <c r="D155" s="186" t="s">
        <v>117</v>
      </c>
      <c r="E155" s="187" t="s">
        <v>201</v>
      </c>
      <c r="F155" s="188" t="s">
        <v>202</v>
      </c>
      <c r="G155" s="189" t="s">
        <v>203</v>
      </c>
      <c r="H155" s="190">
        <v>33.789</v>
      </c>
      <c r="I155" s="191"/>
      <c r="J155" s="192">
        <f>ROUND(I155*H155,2)</f>
        <v>0</v>
      </c>
      <c r="K155" s="193"/>
      <c r="L155" s="38"/>
      <c r="M155" s="194" t="s">
        <v>1</v>
      </c>
      <c r="N155" s="195" t="s">
        <v>41</v>
      </c>
      <c r="O155" s="70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127</v>
      </c>
      <c r="AT155" s="198" t="s">
        <v>117</v>
      </c>
      <c r="AU155" s="198" t="s">
        <v>85</v>
      </c>
      <c r="AY155" s="16" t="s">
        <v>115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6" t="s">
        <v>81</v>
      </c>
      <c r="BK155" s="199">
        <f>ROUND(I155*H155,2)</f>
        <v>0</v>
      </c>
      <c r="BL155" s="16" t="s">
        <v>127</v>
      </c>
      <c r="BM155" s="198" t="s">
        <v>204</v>
      </c>
    </row>
    <row r="156" spans="2:63" s="12" customFormat="1" ht="22.75" customHeight="1">
      <c r="B156" s="170"/>
      <c r="C156" s="171"/>
      <c r="D156" s="172" t="s">
        <v>75</v>
      </c>
      <c r="E156" s="184" t="s">
        <v>129</v>
      </c>
      <c r="F156" s="184" t="s">
        <v>205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SUM(P157:P158)</f>
        <v>0</v>
      </c>
      <c r="Q156" s="178"/>
      <c r="R156" s="179">
        <f>SUM(R157:R158)</f>
        <v>0</v>
      </c>
      <c r="S156" s="178"/>
      <c r="T156" s="180">
        <f>SUM(T157:T158)</f>
        <v>0</v>
      </c>
      <c r="AR156" s="181" t="s">
        <v>81</v>
      </c>
      <c r="AT156" s="182" t="s">
        <v>75</v>
      </c>
      <c r="AU156" s="182" t="s">
        <v>81</v>
      </c>
      <c r="AY156" s="181" t="s">
        <v>115</v>
      </c>
      <c r="BK156" s="183">
        <f>SUM(BK157:BK158)</f>
        <v>0</v>
      </c>
    </row>
    <row r="157" spans="1:65" s="2" customFormat="1" ht="16.5" customHeight="1">
      <c r="A157" s="33"/>
      <c r="B157" s="34"/>
      <c r="C157" s="200" t="s">
        <v>206</v>
      </c>
      <c r="D157" s="200" t="s">
        <v>130</v>
      </c>
      <c r="E157" s="201" t="s">
        <v>207</v>
      </c>
      <c r="F157" s="202" t="s">
        <v>208</v>
      </c>
      <c r="G157" s="203" t="s">
        <v>138</v>
      </c>
      <c r="H157" s="204">
        <v>4</v>
      </c>
      <c r="I157" s="205"/>
      <c r="J157" s="206">
        <f>ROUND(I157*H157,2)</f>
        <v>0</v>
      </c>
      <c r="K157" s="207"/>
      <c r="L157" s="208"/>
      <c r="M157" s="209" t="s">
        <v>1</v>
      </c>
      <c r="N157" s="210" t="s">
        <v>41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134</v>
      </c>
      <c r="AT157" s="198" t="s">
        <v>130</v>
      </c>
      <c r="AU157" s="198" t="s">
        <v>85</v>
      </c>
      <c r="AY157" s="16" t="s">
        <v>115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81</v>
      </c>
      <c r="BK157" s="199">
        <f>ROUND(I157*H157,2)</f>
        <v>0</v>
      </c>
      <c r="BL157" s="16" t="s">
        <v>127</v>
      </c>
      <c r="BM157" s="198" t="s">
        <v>209</v>
      </c>
    </row>
    <row r="158" spans="1:65" s="2" customFormat="1" ht="16.5" customHeight="1">
      <c r="A158" s="33"/>
      <c r="B158" s="34"/>
      <c r="C158" s="200" t="s">
        <v>210</v>
      </c>
      <c r="D158" s="200" t="s">
        <v>130</v>
      </c>
      <c r="E158" s="201" t="s">
        <v>211</v>
      </c>
      <c r="F158" s="202" t="s">
        <v>212</v>
      </c>
      <c r="G158" s="203" t="s">
        <v>138</v>
      </c>
      <c r="H158" s="204">
        <v>144</v>
      </c>
      <c r="I158" s="205"/>
      <c r="J158" s="206">
        <f>ROUND(I158*H158,2)</f>
        <v>0</v>
      </c>
      <c r="K158" s="207"/>
      <c r="L158" s="208"/>
      <c r="M158" s="233" t="s">
        <v>1</v>
      </c>
      <c r="N158" s="234" t="s">
        <v>41</v>
      </c>
      <c r="O158" s="235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134</v>
      </c>
      <c r="AT158" s="198" t="s">
        <v>130</v>
      </c>
      <c r="AU158" s="198" t="s">
        <v>85</v>
      </c>
      <c r="AY158" s="16" t="s">
        <v>115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81</v>
      </c>
      <c r="BK158" s="199">
        <f>ROUND(I158*H158,2)</f>
        <v>0</v>
      </c>
      <c r="BL158" s="16" t="s">
        <v>127</v>
      </c>
      <c r="BM158" s="198" t="s">
        <v>213</v>
      </c>
    </row>
    <row r="159" spans="1:31" s="2" customFormat="1" ht="7" customHeight="1">
      <c r="A159" s="3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38"/>
      <c r="M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</sheetData>
  <sheetProtection algorithmName="SHA-512" hashValue="ty1EX5jlwXRnnRYm7kefix8JBWVc9OzTK6Gtir4UJ2/W4YWgG7QI9hV8+yIHw/T7B14bbG92QdATKfLKBOIvxA==" saltValue="ZMsGXIZ6g69ahlB5NoHeY571bkK1mziXHF2E6J1W9WP/MalJXDgeF/EEMVo49c6tCGmhLzKKowafOIHXWALMhQ==" spinCount="100000" sheet="1" objects="1" scenarios="1" formatColumns="0" formatRows="0" autoFilter="0"/>
  <autoFilter ref="C119:K15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2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87</v>
      </c>
    </row>
    <row r="3" spans="2:46" s="1" customFormat="1" ht="7" customHeight="1" hidden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85</v>
      </c>
    </row>
    <row r="4" spans="2:46" s="1" customFormat="1" ht="25" customHeight="1" hidden="1">
      <c r="B4" s="19"/>
      <c r="D4" s="109" t="s">
        <v>88</v>
      </c>
      <c r="L4" s="19"/>
      <c r="M4" s="110" t="s">
        <v>10</v>
      </c>
      <c r="AT4" s="16" t="s">
        <v>4</v>
      </c>
    </row>
    <row r="5" spans="2:12" s="1" customFormat="1" ht="7" customHeight="1" hidden="1">
      <c r="B5" s="19"/>
      <c r="L5" s="19"/>
    </row>
    <row r="6" spans="2:12" s="1" customFormat="1" ht="12.1" customHeight="1" hidden="1">
      <c r="B6" s="19"/>
      <c r="D6" s="111" t="s">
        <v>16</v>
      </c>
      <c r="L6" s="19"/>
    </row>
    <row r="7" spans="2:12" s="1" customFormat="1" ht="16.5" customHeight="1" hidden="1">
      <c r="B7" s="19"/>
      <c r="E7" s="285" t="str">
        <f>'Rekapitulace stavby'!K6</f>
        <v>OBNOVA SILNIČNÍHO STROMOŘADÍ SILNICE II/397</v>
      </c>
      <c r="F7" s="286"/>
      <c r="G7" s="286"/>
      <c r="H7" s="286"/>
      <c r="L7" s="19"/>
    </row>
    <row r="8" spans="1:31" s="2" customFormat="1" ht="12.1" customHeight="1" hidden="1">
      <c r="A8" s="33"/>
      <c r="B8" s="38"/>
      <c r="C8" s="33"/>
      <c r="D8" s="111" t="s">
        <v>89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87" t="s">
        <v>214</v>
      </c>
      <c r="F9" s="288"/>
      <c r="G9" s="288"/>
      <c r="H9" s="28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 hidden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 hidden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 hidden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">
        <v>25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28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 hidden="1">
      <c r="A17" s="33"/>
      <c r="B17" s="38"/>
      <c r="C17" s="33"/>
      <c r="D17" s="111" t="s">
        <v>29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89" t="str">
        <f>'Rekapitulace stavby'!E14</f>
        <v>Vyplň údaj</v>
      </c>
      <c r="F18" s="290"/>
      <c r="G18" s="290"/>
      <c r="H18" s="290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 hidden="1">
      <c r="A20" s="33"/>
      <c r="B20" s="38"/>
      <c r="C20" s="33"/>
      <c r="D20" s="111" t="s">
        <v>31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27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 hidden="1">
      <c r="A23" s="33"/>
      <c r="B23" s="38"/>
      <c r="C23" s="33"/>
      <c r="D23" s="111" t="s">
        <v>34</v>
      </c>
      <c r="E23" s="33"/>
      <c r="F23" s="33"/>
      <c r="G23" s="33"/>
      <c r="H23" s="33"/>
      <c r="I23" s="111" t="s">
        <v>24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27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 hidden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14"/>
      <c r="B27" s="115"/>
      <c r="C27" s="114"/>
      <c r="D27" s="114"/>
      <c r="E27" s="291" t="s">
        <v>1</v>
      </c>
      <c r="F27" s="291"/>
      <c r="G27" s="291"/>
      <c r="H27" s="291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 hidden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 hidden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 hidden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21" t="s">
        <v>40</v>
      </c>
      <c r="E33" s="111" t="s">
        <v>41</v>
      </c>
      <c r="F33" s="122">
        <f>ROUND((SUM(BE120:BE145)),2)</f>
        <v>0</v>
      </c>
      <c r="G33" s="33"/>
      <c r="H33" s="33"/>
      <c r="I33" s="123">
        <v>0.21</v>
      </c>
      <c r="J33" s="122">
        <f>ROUND(((SUM(BE120:BE145))*I33),2)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1" t="s">
        <v>42</v>
      </c>
      <c r="F34" s="122">
        <f>ROUND((SUM(BF120:BF145)),2)</f>
        <v>0</v>
      </c>
      <c r="G34" s="33"/>
      <c r="H34" s="33"/>
      <c r="I34" s="123">
        <v>0.12</v>
      </c>
      <c r="J34" s="122">
        <f>ROUND(((SUM(BF120:BF145))*I34),2)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43</v>
      </c>
      <c r="F35" s="122">
        <f>ROUND((SUM(BG120:BG145)),2)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44</v>
      </c>
      <c r="F36" s="122">
        <f>ROUND((SUM(BH120:BH145)),2)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45</v>
      </c>
      <c r="F37" s="122">
        <f>ROUND((SUM(BI120:BI145)),2)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 hidden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9" hidden="1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3.6" hidden="1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9" hidden="1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91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3" t="str">
        <f>E7</f>
        <v>OBNOVA SILNIČNÍHO STROMOŘADÍ SILNICE II/397</v>
      </c>
      <c r="F85" s="284"/>
      <c r="G85" s="284"/>
      <c r="H85" s="284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89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2" t="str">
        <f>E9</f>
        <v>2 - Následná péče</v>
      </c>
      <c r="F87" s="282"/>
      <c r="G87" s="282"/>
      <c r="H87" s="282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>Mackovice</v>
      </c>
      <c r="G89" s="35"/>
      <c r="H89" s="35"/>
      <c r="I89" s="28" t="s">
        <v>22</v>
      </c>
      <c r="J89" s="65">
        <f>IF(J12="","",J12)</f>
        <v>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23</v>
      </c>
      <c r="D91" s="35"/>
      <c r="E91" s="35"/>
      <c r="F91" s="26" t="str">
        <f>E15</f>
        <v>SÚS Jihomoravského kraje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92</v>
      </c>
      <c r="D94" s="143"/>
      <c r="E94" s="143"/>
      <c r="F94" s="143"/>
      <c r="G94" s="143"/>
      <c r="H94" s="143"/>
      <c r="I94" s="143"/>
      <c r="J94" s="144" t="s">
        <v>93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94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95</v>
      </c>
    </row>
    <row r="97" spans="2:12" s="9" customFormat="1" ht="25" customHeight="1">
      <c r="B97" s="146"/>
      <c r="C97" s="147"/>
      <c r="D97" s="148" t="s">
        <v>96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>
      <c r="B98" s="152"/>
      <c r="C98" s="153"/>
      <c r="D98" s="154" t="s">
        <v>215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>
      <c r="B99" s="152"/>
      <c r="C99" s="153"/>
      <c r="D99" s="154" t="s">
        <v>216</v>
      </c>
      <c r="E99" s="155"/>
      <c r="F99" s="155"/>
      <c r="G99" s="155"/>
      <c r="H99" s="155"/>
      <c r="I99" s="155"/>
      <c r="J99" s="156">
        <f>J130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217</v>
      </c>
      <c r="E100" s="155"/>
      <c r="F100" s="155"/>
      <c r="G100" s="155"/>
      <c r="H100" s="155"/>
      <c r="I100" s="155"/>
      <c r="J100" s="156">
        <f>J138</f>
        <v>0</v>
      </c>
      <c r="K100" s="153"/>
      <c r="L100" s="157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7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7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5" customHeight="1">
      <c r="A107" s="33"/>
      <c r="B107" s="34"/>
      <c r="C107" s="22" t="s">
        <v>100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.1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83" t="str">
        <f>E7</f>
        <v>OBNOVA SILNIČNÍHO STROMOŘADÍ SILNICE II/397</v>
      </c>
      <c r="F110" s="284"/>
      <c r="G110" s="284"/>
      <c r="H110" s="284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.1" customHeight="1">
      <c r="A111" s="33"/>
      <c r="B111" s="34"/>
      <c r="C111" s="28" t="s">
        <v>89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52" t="str">
        <f>E9</f>
        <v>2 - Následná péče</v>
      </c>
      <c r="F112" s="282"/>
      <c r="G112" s="282"/>
      <c r="H112" s="282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.1" customHeight="1">
      <c r="A114" s="33"/>
      <c r="B114" s="34"/>
      <c r="C114" s="28" t="s">
        <v>20</v>
      </c>
      <c r="D114" s="35"/>
      <c r="E114" s="35"/>
      <c r="F114" s="26" t="str">
        <f>F12</f>
        <v>Mackovice</v>
      </c>
      <c r="G114" s="35"/>
      <c r="H114" s="35"/>
      <c r="I114" s="28" t="s">
        <v>22</v>
      </c>
      <c r="J114" s="65">
        <f>IF(J12="","",J12)</f>
        <v>0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15" customHeight="1">
      <c r="A116" s="33"/>
      <c r="B116" s="34"/>
      <c r="C116" s="28" t="s">
        <v>23</v>
      </c>
      <c r="D116" s="35"/>
      <c r="E116" s="35"/>
      <c r="F116" s="26" t="str">
        <f>E15</f>
        <v>SÚS Jihomoravského kraje</v>
      </c>
      <c r="G116" s="35"/>
      <c r="H116" s="35"/>
      <c r="I116" s="28" t="s">
        <v>31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28" t="s">
        <v>34</v>
      </c>
      <c r="J117" s="31" t="str">
        <f>E24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4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101</v>
      </c>
      <c r="D119" s="161" t="s">
        <v>61</v>
      </c>
      <c r="E119" s="161" t="s">
        <v>57</v>
      </c>
      <c r="F119" s="161" t="s">
        <v>58</v>
      </c>
      <c r="G119" s="161" t="s">
        <v>102</v>
      </c>
      <c r="H119" s="161" t="s">
        <v>103</v>
      </c>
      <c r="I119" s="161" t="s">
        <v>104</v>
      </c>
      <c r="J119" s="162" t="s">
        <v>93</v>
      </c>
      <c r="K119" s="163" t="s">
        <v>105</v>
      </c>
      <c r="L119" s="164"/>
      <c r="M119" s="74" t="s">
        <v>1</v>
      </c>
      <c r="N119" s="75" t="s">
        <v>40</v>
      </c>
      <c r="O119" s="75" t="s">
        <v>106</v>
      </c>
      <c r="P119" s="75" t="s">
        <v>107</v>
      </c>
      <c r="Q119" s="75" t="s">
        <v>108</v>
      </c>
      <c r="R119" s="75" t="s">
        <v>109</v>
      </c>
      <c r="S119" s="75" t="s">
        <v>110</v>
      </c>
      <c r="T119" s="76" t="s">
        <v>111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75" customHeight="1">
      <c r="A120" s="33"/>
      <c r="B120" s="34"/>
      <c r="C120" s="81" t="s">
        <v>112</v>
      </c>
      <c r="D120" s="35"/>
      <c r="E120" s="35"/>
      <c r="F120" s="35"/>
      <c r="G120" s="35"/>
      <c r="H120" s="35"/>
      <c r="I120" s="35"/>
      <c r="J120" s="165">
        <f>BK120</f>
        <v>0</v>
      </c>
      <c r="K120" s="35"/>
      <c r="L120" s="38"/>
      <c r="M120" s="77"/>
      <c r="N120" s="166"/>
      <c r="O120" s="78"/>
      <c r="P120" s="167">
        <f>P121</f>
        <v>0</v>
      </c>
      <c r="Q120" s="78"/>
      <c r="R120" s="167">
        <f>R121</f>
        <v>0</v>
      </c>
      <c r="S120" s="78"/>
      <c r="T120" s="168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75</v>
      </c>
      <c r="AU120" s="16" t="s">
        <v>95</v>
      </c>
      <c r="BK120" s="169">
        <f>BK121</f>
        <v>0</v>
      </c>
    </row>
    <row r="121" spans="2:63" s="12" customFormat="1" ht="26" customHeight="1">
      <c r="B121" s="170"/>
      <c r="C121" s="171"/>
      <c r="D121" s="172" t="s">
        <v>75</v>
      </c>
      <c r="E121" s="173" t="s">
        <v>113</v>
      </c>
      <c r="F121" s="173" t="s">
        <v>114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P122+P130+P138</f>
        <v>0</v>
      </c>
      <c r="Q121" s="178"/>
      <c r="R121" s="179">
        <f>R122+R130+R138</f>
        <v>0</v>
      </c>
      <c r="S121" s="178"/>
      <c r="T121" s="180">
        <f>T122+T130+T138</f>
        <v>0</v>
      </c>
      <c r="AR121" s="181" t="s">
        <v>81</v>
      </c>
      <c r="AT121" s="182" t="s">
        <v>75</v>
      </c>
      <c r="AU121" s="182" t="s">
        <v>76</v>
      </c>
      <c r="AY121" s="181" t="s">
        <v>115</v>
      </c>
      <c r="BK121" s="183">
        <f>BK122+BK130+BK138</f>
        <v>0</v>
      </c>
    </row>
    <row r="122" spans="2:63" s="12" customFormat="1" ht="22.75" customHeight="1">
      <c r="B122" s="170"/>
      <c r="C122" s="171"/>
      <c r="D122" s="172" t="s">
        <v>75</v>
      </c>
      <c r="E122" s="184" t="s">
        <v>81</v>
      </c>
      <c r="F122" s="184" t="s">
        <v>218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SUM(P123:P129)</f>
        <v>0</v>
      </c>
      <c r="Q122" s="178"/>
      <c r="R122" s="179">
        <f>SUM(R123:R129)</f>
        <v>0</v>
      </c>
      <c r="S122" s="178"/>
      <c r="T122" s="180">
        <f>SUM(T123:T129)</f>
        <v>0</v>
      </c>
      <c r="AR122" s="181" t="s">
        <v>81</v>
      </c>
      <c r="AT122" s="182" t="s">
        <v>75</v>
      </c>
      <c r="AU122" s="182" t="s">
        <v>81</v>
      </c>
      <c r="AY122" s="181" t="s">
        <v>115</v>
      </c>
      <c r="BK122" s="183">
        <f>SUM(BK123:BK129)</f>
        <v>0</v>
      </c>
    </row>
    <row r="123" spans="1:65" s="2" customFormat="1" ht="16.5" customHeight="1">
      <c r="A123" s="33"/>
      <c r="B123" s="34"/>
      <c r="C123" s="186" t="s">
        <v>81</v>
      </c>
      <c r="D123" s="186" t="s">
        <v>117</v>
      </c>
      <c r="E123" s="187" t="s">
        <v>219</v>
      </c>
      <c r="F123" s="188" t="s">
        <v>220</v>
      </c>
      <c r="G123" s="189" t="s">
        <v>138</v>
      </c>
      <c r="H123" s="190">
        <v>15</v>
      </c>
      <c r="I123" s="191"/>
      <c r="J123" s="192">
        <f>ROUND(I123*H123,2)</f>
        <v>0</v>
      </c>
      <c r="K123" s="193"/>
      <c r="L123" s="38"/>
      <c r="M123" s="194" t="s">
        <v>1</v>
      </c>
      <c r="N123" s="195" t="s">
        <v>41</v>
      </c>
      <c r="O123" s="70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8" t="s">
        <v>127</v>
      </c>
      <c r="AT123" s="198" t="s">
        <v>117</v>
      </c>
      <c r="AU123" s="198" t="s">
        <v>85</v>
      </c>
      <c r="AY123" s="16" t="s">
        <v>115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6" t="s">
        <v>81</v>
      </c>
      <c r="BK123" s="199">
        <f>ROUND(I123*H123,2)</f>
        <v>0</v>
      </c>
      <c r="BL123" s="16" t="s">
        <v>127</v>
      </c>
      <c r="BM123" s="198" t="s">
        <v>221</v>
      </c>
    </row>
    <row r="124" spans="2:51" s="13" customFormat="1" ht="12">
      <c r="B124" s="211"/>
      <c r="C124" s="212"/>
      <c r="D124" s="213" t="s">
        <v>144</v>
      </c>
      <c r="E124" s="214" t="s">
        <v>1</v>
      </c>
      <c r="F124" s="215" t="s">
        <v>222</v>
      </c>
      <c r="G124" s="212"/>
      <c r="H124" s="216">
        <v>15</v>
      </c>
      <c r="I124" s="217"/>
      <c r="J124" s="212"/>
      <c r="K124" s="212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144</v>
      </c>
      <c r="AU124" s="222" t="s">
        <v>85</v>
      </c>
      <c r="AV124" s="13" t="s">
        <v>85</v>
      </c>
      <c r="AW124" s="13" t="s">
        <v>33</v>
      </c>
      <c r="AX124" s="13" t="s">
        <v>81</v>
      </c>
      <c r="AY124" s="222" t="s">
        <v>115</v>
      </c>
    </row>
    <row r="125" spans="1:65" s="2" customFormat="1" ht="16.5" customHeight="1">
      <c r="A125" s="33"/>
      <c r="B125" s="34"/>
      <c r="C125" s="186" t="s">
        <v>85</v>
      </c>
      <c r="D125" s="186" t="s">
        <v>117</v>
      </c>
      <c r="E125" s="187" t="s">
        <v>223</v>
      </c>
      <c r="F125" s="188" t="s">
        <v>224</v>
      </c>
      <c r="G125" s="189" t="s">
        <v>225</v>
      </c>
      <c r="H125" s="190">
        <v>148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41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127</v>
      </c>
      <c r="AT125" s="198" t="s">
        <v>117</v>
      </c>
      <c r="AU125" s="198" t="s">
        <v>85</v>
      </c>
      <c r="AY125" s="16" t="s">
        <v>115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81</v>
      </c>
      <c r="BK125" s="199">
        <f>ROUND(I125*H125,2)</f>
        <v>0</v>
      </c>
      <c r="BL125" s="16" t="s">
        <v>127</v>
      </c>
      <c r="BM125" s="198" t="s">
        <v>226</v>
      </c>
    </row>
    <row r="126" spans="2:51" s="13" customFormat="1" ht="12">
      <c r="B126" s="211"/>
      <c r="C126" s="212"/>
      <c r="D126" s="213" t="s">
        <v>144</v>
      </c>
      <c r="E126" s="214" t="s">
        <v>1</v>
      </c>
      <c r="F126" s="215" t="s">
        <v>145</v>
      </c>
      <c r="G126" s="212"/>
      <c r="H126" s="216">
        <v>148</v>
      </c>
      <c r="I126" s="217"/>
      <c r="J126" s="212"/>
      <c r="K126" s="212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144</v>
      </c>
      <c r="AU126" s="222" t="s">
        <v>85</v>
      </c>
      <c r="AV126" s="13" t="s">
        <v>85</v>
      </c>
      <c r="AW126" s="13" t="s">
        <v>33</v>
      </c>
      <c r="AX126" s="13" t="s">
        <v>81</v>
      </c>
      <c r="AY126" s="222" t="s">
        <v>115</v>
      </c>
    </row>
    <row r="127" spans="2:51" s="14" customFormat="1" ht="12">
      <c r="B127" s="223"/>
      <c r="C127" s="224"/>
      <c r="D127" s="213" t="s">
        <v>144</v>
      </c>
      <c r="E127" s="225" t="s">
        <v>1</v>
      </c>
      <c r="F127" s="226" t="s">
        <v>227</v>
      </c>
      <c r="G127" s="224"/>
      <c r="H127" s="225" t="s">
        <v>1</v>
      </c>
      <c r="I127" s="227"/>
      <c r="J127" s="224"/>
      <c r="K127" s="224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144</v>
      </c>
      <c r="AU127" s="232" t="s">
        <v>85</v>
      </c>
      <c r="AV127" s="14" t="s">
        <v>81</v>
      </c>
      <c r="AW127" s="14" t="s">
        <v>33</v>
      </c>
      <c r="AX127" s="14" t="s">
        <v>76</v>
      </c>
      <c r="AY127" s="232" t="s">
        <v>115</v>
      </c>
    </row>
    <row r="128" spans="2:51" s="14" customFormat="1" ht="12">
      <c r="B128" s="223"/>
      <c r="C128" s="224"/>
      <c r="D128" s="213" t="s">
        <v>144</v>
      </c>
      <c r="E128" s="225" t="s">
        <v>1</v>
      </c>
      <c r="F128" s="226" t="s">
        <v>228</v>
      </c>
      <c r="G128" s="224"/>
      <c r="H128" s="225" t="s">
        <v>1</v>
      </c>
      <c r="I128" s="227"/>
      <c r="J128" s="224"/>
      <c r="K128" s="224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144</v>
      </c>
      <c r="AU128" s="232" t="s">
        <v>85</v>
      </c>
      <c r="AV128" s="14" t="s">
        <v>81</v>
      </c>
      <c r="AW128" s="14" t="s">
        <v>33</v>
      </c>
      <c r="AX128" s="14" t="s">
        <v>76</v>
      </c>
      <c r="AY128" s="232" t="s">
        <v>115</v>
      </c>
    </row>
    <row r="129" spans="2:51" s="14" customFormat="1" ht="12">
      <c r="B129" s="223"/>
      <c r="C129" s="224"/>
      <c r="D129" s="213" t="s">
        <v>144</v>
      </c>
      <c r="E129" s="225" t="s">
        <v>1</v>
      </c>
      <c r="F129" s="226" t="s">
        <v>229</v>
      </c>
      <c r="G129" s="224"/>
      <c r="H129" s="225" t="s">
        <v>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144</v>
      </c>
      <c r="AU129" s="232" t="s">
        <v>85</v>
      </c>
      <c r="AV129" s="14" t="s">
        <v>81</v>
      </c>
      <c r="AW129" s="14" t="s">
        <v>33</v>
      </c>
      <c r="AX129" s="14" t="s">
        <v>76</v>
      </c>
      <c r="AY129" s="232" t="s">
        <v>115</v>
      </c>
    </row>
    <row r="130" spans="2:63" s="12" customFormat="1" ht="22.75" customHeight="1">
      <c r="B130" s="170"/>
      <c r="C130" s="171"/>
      <c r="D130" s="172" t="s">
        <v>75</v>
      </c>
      <c r="E130" s="184" t="s">
        <v>85</v>
      </c>
      <c r="F130" s="184" t="s">
        <v>230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SUM(P131:P137)</f>
        <v>0</v>
      </c>
      <c r="Q130" s="178"/>
      <c r="R130" s="179">
        <f>SUM(R131:R137)</f>
        <v>0</v>
      </c>
      <c r="S130" s="178"/>
      <c r="T130" s="180">
        <f>SUM(T131:T137)</f>
        <v>0</v>
      </c>
      <c r="AR130" s="181" t="s">
        <v>81</v>
      </c>
      <c r="AT130" s="182" t="s">
        <v>75</v>
      </c>
      <c r="AU130" s="182" t="s">
        <v>81</v>
      </c>
      <c r="AY130" s="181" t="s">
        <v>115</v>
      </c>
      <c r="BK130" s="183">
        <f>SUM(BK131:BK137)</f>
        <v>0</v>
      </c>
    </row>
    <row r="131" spans="1:65" s="2" customFormat="1" ht="16.5" customHeight="1">
      <c r="A131" s="33"/>
      <c r="B131" s="34"/>
      <c r="C131" s="186" t="s">
        <v>129</v>
      </c>
      <c r="D131" s="186" t="s">
        <v>117</v>
      </c>
      <c r="E131" s="187" t="s">
        <v>219</v>
      </c>
      <c r="F131" s="188" t="s">
        <v>220</v>
      </c>
      <c r="G131" s="189" t="s">
        <v>138</v>
      </c>
      <c r="H131" s="190">
        <v>15</v>
      </c>
      <c r="I131" s="191"/>
      <c r="J131" s="192">
        <f>ROUND(I131*H131,2)</f>
        <v>0</v>
      </c>
      <c r="K131" s="193"/>
      <c r="L131" s="38"/>
      <c r="M131" s="194" t="s">
        <v>1</v>
      </c>
      <c r="N131" s="195" t="s">
        <v>41</v>
      </c>
      <c r="O131" s="70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8" t="s">
        <v>127</v>
      </c>
      <c r="AT131" s="198" t="s">
        <v>117</v>
      </c>
      <c r="AU131" s="198" t="s">
        <v>85</v>
      </c>
      <c r="AY131" s="16" t="s">
        <v>115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6" t="s">
        <v>81</v>
      </c>
      <c r="BK131" s="199">
        <f>ROUND(I131*H131,2)</f>
        <v>0</v>
      </c>
      <c r="BL131" s="16" t="s">
        <v>127</v>
      </c>
      <c r="BM131" s="198" t="s">
        <v>231</v>
      </c>
    </row>
    <row r="132" spans="2:51" s="13" customFormat="1" ht="12">
      <c r="B132" s="211"/>
      <c r="C132" s="212"/>
      <c r="D132" s="213" t="s">
        <v>144</v>
      </c>
      <c r="E132" s="214" t="s">
        <v>1</v>
      </c>
      <c r="F132" s="215" t="s">
        <v>222</v>
      </c>
      <c r="G132" s="212"/>
      <c r="H132" s="216">
        <v>15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144</v>
      </c>
      <c r="AU132" s="222" t="s">
        <v>85</v>
      </c>
      <c r="AV132" s="13" t="s">
        <v>85</v>
      </c>
      <c r="AW132" s="13" t="s">
        <v>33</v>
      </c>
      <c r="AX132" s="13" t="s">
        <v>81</v>
      </c>
      <c r="AY132" s="222" t="s">
        <v>115</v>
      </c>
    </row>
    <row r="133" spans="1:65" s="2" customFormat="1" ht="16.5" customHeight="1">
      <c r="A133" s="33"/>
      <c r="B133" s="34"/>
      <c r="C133" s="186" t="s">
        <v>127</v>
      </c>
      <c r="D133" s="186" t="s">
        <v>117</v>
      </c>
      <c r="E133" s="187" t="s">
        <v>223</v>
      </c>
      <c r="F133" s="188" t="s">
        <v>224</v>
      </c>
      <c r="G133" s="189" t="s">
        <v>225</v>
      </c>
      <c r="H133" s="190">
        <v>148</v>
      </c>
      <c r="I133" s="191"/>
      <c r="J133" s="192">
        <f>ROUND(I133*H133,2)</f>
        <v>0</v>
      </c>
      <c r="K133" s="193"/>
      <c r="L133" s="38"/>
      <c r="M133" s="194" t="s">
        <v>1</v>
      </c>
      <c r="N133" s="195" t="s">
        <v>41</v>
      </c>
      <c r="O133" s="70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127</v>
      </c>
      <c r="AT133" s="198" t="s">
        <v>117</v>
      </c>
      <c r="AU133" s="198" t="s">
        <v>85</v>
      </c>
      <c r="AY133" s="16" t="s">
        <v>115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81</v>
      </c>
      <c r="BK133" s="199">
        <f>ROUND(I133*H133,2)</f>
        <v>0</v>
      </c>
      <c r="BL133" s="16" t="s">
        <v>127</v>
      </c>
      <c r="BM133" s="198" t="s">
        <v>232</v>
      </c>
    </row>
    <row r="134" spans="2:51" s="13" customFormat="1" ht="12">
      <c r="B134" s="211"/>
      <c r="C134" s="212"/>
      <c r="D134" s="213" t="s">
        <v>144</v>
      </c>
      <c r="E134" s="214" t="s">
        <v>1</v>
      </c>
      <c r="F134" s="215" t="s">
        <v>145</v>
      </c>
      <c r="G134" s="212"/>
      <c r="H134" s="216">
        <v>148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144</v>
      </c>
      <c r="AU134" s="222" t="s">
        <v>85</v>
      </c>
      <c r="AV134" s="13" t="s">
        <v>85</v>
      </c>
      <c r="AW134" s="13" t="s">
        <v>33</v>
      </c>
      <c r="AX134" s="13" t="s">
        <v>81</v>
      </c>
      <c r="AY134" s="222" t="s">
        <v>115</v>
      </c>
    </row>
    <row r="135" spans="2:51" s="14" customFormat="1" ht="12">
      <c r="B135" s="223"/>
      <c r="C135" s="224"/>
      <c r="D135" s="213" t="s">
        <v>144</v>
      </c>
      <c r="E135" s="225" t="s">
        <v>1</v>
      </c>
      <c r="F135" s="226" t="s">
        <v>227</v>
      </c>
      <c r="G135" s="224"/>
      <c r="H135" s="225" t="s">
        <v>1</v>
      </c>
      <c r="I135" s="227"/>
      <c r="J135" s="224"/>
      <c r="K135" s="224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144</v>
      </c>
      <c r="AU135" s="232" t="s">
        <v>85</v>
      </c>
      <c r="AV135" s="14" t="s">
        <v>81</v>
      </c>
      <c r="AW135" s="14" t="s">
        <v>33</v>
      </c>
      <c r="AX135" s="14" t="s">
        <v>76</v>
      </c>
      <c r="AY135" s="232" t="s">
        <v>115</v>
      </c>
    </row>
    <row r="136" spans="2:51" s="14" customFormat="1" ht="12">
      <c r="B136" s="223"/>
      <c r="C136" s="224"/>
      <c r="D136" s="213" t="s">
        <v>144</v>
      </c>
      <c r="E136" s="225" t="s">
        <v>1</v>
      </c>
      <c r="F136" s="226" t="s">
        <v>228</v>
      </c>
      <c r="G136" s="224"/>
      <c r="H136" s="225" t="s">
        <v>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144</v>
      </c>
      <c r="AU136" s="232" t="s">
        <v>85</v>
      </c>
      <c r="AV136" s="14" t="s">
        <v>81</v>
      </c>
      <c r="AW136" s="14" t="s">
        <v>33</v>
      </c>
      <c r="AX136" s="14" t="s">
        <v>76</v>
      </c>
      <c r="AY136" s="232" t="s">
        <v>115</v>
      </c>
    </row>
    <row r="137" spans="2:51" s="14" customFormat="1" ht="12">
      <c r="B137" s="223"/>
      <c r="C137" s="224"/>
      <c r="D137" s="213" t="s">
        <v>144</v>
      </c>
      <c r="E137" s="225" t="s">
        <v>1</v>
      </c>
      <c r="F137" s="226" t="s">
        <v>229</v>
      </c>
      <c r="G137" s="224"/>
      <c r="H137" s="225" t="s">
        <v>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144</v>
      </c>
      <c r="AU137" s="232" t="s">
        <v>85</v>
      </c>
      <c r="AV137" s="14" t="s">
        <v>81</v>
      </c>
      <c r="AW137" s="14" t="s">
        <v>33</v>
      </c>
      <c r="AX137" s="14" t="s">
        <v>76</v>
      </c>
      <c r="AY137" s="232" t="s">
        <v>115</v>
      </c>
    </row>
    <row r="138" spans="2:63" s="12" customFormat="1" ht="22.75" customHeight="1">
      <c r="B138" s="170"/>
      <c r="C138" s="171"/>
      <c r="D138" s="172" t="s">
        <v>75</v>
      </c>
      <c r="E138" s="184" t="s">
        <v>129</v>
      </c>
      <c r="F138" s="184" t="s">
        <v>233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SUM(P139:P145)</f>
        <v>0</v>
      </c>
      <c r="Q138" s="178"/>
      <c r="R138" s="179">
        <f>SUM(R139:R145)</f>
        <v>0</v>
      </c>
      <c r="S138" s="178"/>
      <c r="T138" s="180">
        <f>SUM(T139:T145)</f>
        <v>0</v>
      </c>
      <c r="AR138" s="181" t="s">
        <v>81</v>
      </c>
      <c r="AT138" s="182" t="s">
        <v>75</v>
      </c>
      <c r="AU138" s="182" t="s">
        <v>81</v>
      </c>
      <c r="AY138" s="181" t="s">
        <v>115</v>
      </c>
      <c r="BK138" s="183">
        <f>SUM(BK139:BK145)</f>
        <v>0</v>
      </c>
    </row>
    <row r="139" spans="1:65" s="2" customFormat="1" ht="16.5" customHeight="1">
      <c r="A139" s="33"/>
      <c r="B139" s="34"/>
      <c r="C139" s="186" t="s">
        <v>140</v>
      </c>
      <c r="D139" s="186" t="s">
        <v>117</v>
      </c>
      <c r="E139" s="187" t="s">
        <v>219</v>
      </c>
      <c r="F139" s="188" t="s">
        <v>220</v>
      </c>
      <c r="G139" s="189" t="s">
        <v>138</v>
      </c>
      <c r="H139" s="190">
        <v>15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41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127</v>
      </c>
      <c r="AT139" s="198" t="s">
        <v>117</v>
      </c>
      <c r="AU139" s="198" t="s">
        <v>85</v>
      </c>
      <c r="AY139" s="16" t="s">
        <v>115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81</v>
      </c>
      <c r="BK139" s="199">
        <f>ROUND(I139*H139,2)</f>
        <v>0</v>
      </c>
      <c r="BL139" s="16" t="s">
        <v>127</v>
      </c>
      <c r="BM139" s="198" t="s">
        <v>234</v>
      </c>
    </row>
    <row r="140" spans="2:51" s="13" customFormat="1" ht="12">
      <c r="B140" s="211"/>
      <c r="C140" s="212"/>
      <c r="D140" s="213" t="s">
        <v>144</v>
      </c>
      <c r="E140" s="214" t="s">
        <v>1</v>
      </c>
      <c r="F140" s="215" t="s">
        <v>222</v>
      </c>
      <c r="G140" s="212"/>
      <c r="H140" s="216">
        <v>15</v>
      </c>
      <c r="I140" s="217"/>
      <c r="J140" s="212"/>
      <c r="K140" s="212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144</v>
      </c>
      <c r="AU140" s="222" t="s">
        <v>85</v>
      </c>
      <c r="AV140" s="13" t="s">
        <v>85</v>
      </c>
      <c r="AW140" s="13" t="s">
        <v>33</v>
      </c>
      <c r="AX140" s="13" t="s">
        <v>81</v>
      </c>
      <c r="AY140" s="222" t="s">
        <v>115</v>
      </c>
    </row>
    <row r="141" spans="1:65" s="2" customFormat="1" ht="16.5" customHeight="1">
      <c r="A141" s="33"/>
      <c r="B141" s="34"/>
      <c r="C141" s="186" t="s">
        <v>147</v>
      </c>
      <c r="D141" s="186" t="s">
        <v>117</v>
      </c>
      <c r="E141" s="187" t="s">
        <v>223</v>
      </c>
      <c r="F141" s="188" t="s">
        <v>224</v>
      </c>
      <c r="G141" s="189" t="s">
        <v>225</v>
      </c>
      <c r="H141" s="190">
        <v>148</v>
      </c>
      <c r="I141" s="191"/>
      <c r="J141" s="192">
        <f>ROUND(I141*H141,2)</f>
        <v>0</v>
      </c>
      <c r="K141" s="193"/>
      <c r="L141" s="38"/>
      <c r="M141" s="194" t="s">
        <v>1</v>
      </c>
      <c r="N141" s="195" t="s">
        <v>41</v>
      </c>
      <c r="O141" s="70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127</v>
      </c>
      <c r="AT141" s="198" t="s">
        <v>117</v>
      </c>
      <c r="AU141" s="198" t="s">
        <v>85</v>
      </c>
      <c r="AY141" s="16" t="s">
        <v>115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6" t="s">
        <v>81</v>
      </c>
      <c r="BK141" s="199">
        <f>ROUND(I141*H141,2)</f>
        <v>0</v>
      </c>
      <c r="BL141" s="16" t="s">
        <v>127</v>
      </c>
      <c r="BM141" s="198" t="s">
        <v>235</v>
      </c>
    </row>
    <row r="142" spans="2:51" s="13" customFormat="1" ht="12">
      <c r="B142" s="211"/>
      <c r="C142" s="212"/>
      <c r="D142" s="213" t="s">
        <v>144</v>
      </c>
      <c r="E142" s="214" t="s">
        <v>1</v>
      </c>
      <c r="F142" s="215" t="s">
        <v>145</v>
      </c>
      <c r="G142" s="212"/>
      <c r="H142" s="216">
        <v>148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144</v>
      </c>
      <c r="AU142" s="222" t="s">
        <v>85</v>
      </c>
      <c r="AV142" s="13" t="s">
        <v>85</v>
      </c>
      <c r="AW142" s="13" t="s">
        <v>33</v>
      </c>
      <c r="AX142" s="13" t="s">
        <v>81</v>
      </c>
      <c r="AY142" s="222" t="s">
        <v>115</v>
      </c>
    </row>
    <row r="143" spans="2:51" s="14" customFormat="1" ht="12">
      <c r="B143" s="223"/>
      <c r="C143" s="224"/>
      <c r="D143" s="213" t="s">
        <v>144</v>
      </c>
      <c r="E143" s="225" t="s">
        <v>1</v>
      </c>
      <c r="F143" s="226" t="s">
        <v>227</v>
      </c>
      <c r="G143" s="224"/>
      <c r="H143" s="225" t="s">
        <v>1</v>
      </c>
      <c r="I143" s="227"/>
      <c r="J143" s="224"/>
      <c r="K143" s="224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144</v>
      </c>
      <c r="AU143" s="232" t="s">
        <v>85</v>
      </c>
      <c r="AV143" s="14" t="s">
        <v>81</v>
      </c>
      <c r="AW143" s="14" t="s">
        <v>33</v>
      </c>
      <c r="AX143" s="14" t="s">
        <v>76</v>
      </c>
      <c r="AY143" s="232" t="s">
        <v>115</v>
      </c>
    </row>
    <row r="144" spans="2:51" s="14" customFormat="1" ht="12">
      <c r="B144" s="223"/>
      <c r="C144" s="224"/>
      <c r="D144" s="213" t="s">
        <v>144</v>
      </c>
      <c r="E144" s="225" t="s">
        <v>1</v>
      </c>
      <c r="F144" s="226" t="s">
        <v>228</v>
      </c>
      <c r="G144" s="224"/>
      <c r="H144" s="225" t="s">
        <v>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144</v>
      </c>
      <c r="AU144" s="232" t="s">
        <v>85</v>
      </c>
      <c r="AV144" s="14" t="s">
        <v>81</v>
      </c>
      <c r="AW144" s="14" t="s">
        <v>33</v>
      </c>
      <c r="AX144" s="14" t="s">
        <v>76</v>
      </c>
      <c r="AY144" s="232" t="s">
        <v>115</v>
      </c>
    </row>
    <row r="145" spans="2:51" s="14" customFormat="1" ht="12">
      <c r="B145" s="223"/>
      <c r="C145" s="224"/>
      <c r="D145" s="213" t="s">
        <v>144</v>
      </c>
      <c r="E145" s="225" t="s">
        <v>1</v>
      </c>
      <c r="F145" s="226" t="s">
        <v>229</v>
      </c>
      <c r="G145" s="224"/>
      <c r="H145" s="225" t="s">
        <v>1</v>
      </c>
      <c r="I145" s="227"/>
      <c r="J145" s="224"/>
      <c r="K145" s="224"/>
      <c r="L145" s="228"/>
      <c r="M145" s="238"/>
      <c r="N145" s="239"/>
      <c r="O145" s="239"/>
      <c r="P145" s="239"/>
      <c r="Q145" s="239"/>
      <c r="R145" s="239"/>
      <c r="S145" s="239"/>
      <c r="T145" s="240"/>
      <c r="AT145" s="232" t="s">
        <v>144</v>
      </c>
      <c r="AU145" s="232" t="s">
        <v>85</v>
      </c>
      <c r="AV145" s="14" t="s">
        <v>81</v>
      </c>
      <c r="AW145" s="14" t="s">
        <v>33</v>
      </c>
      <c r="AX145" s="14" t="s">
        <v>76</v>
      </c>
      <c r="AY145" s="232" t="s">
        <v>115</v>
      </c>
    </row>
    <row r="146" spans="1:31" s="2" customFormat="1" ht="7" customHeight="1">
      <c r="A146" s="33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38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</sheetData>
  <sheetProtection algorithmName="SHA-512" hashValue="E/2qr1ufiRPc0Bj4odoQXpy2kL98misKKMdw2xONDrNsPfmHu9SHDzHg70zgmKAlHoIu8YKv6lmXBmDUAMOxnQ==" saltValue="b2+r3ywb/IjRUZGwYCz1yjfOpOTeYfyJo5vH+HQlKFnvveCPZyMP5n0yiAd7muTPaFacnpy5nYrhjAk0C6/Igw==" spinCount="100000" sheet="1" objects="1" scenarios="1" formatColumns="0" formatRows="0" autoFilter="0"/>
  <autoFilter ref="C119:K14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THINKS-P350\Dana</dc:creator>
  <cp:keywords/>
  <dc:description/>
  <cp:lastModifiedBy>Beneš Michal</cp:lastModifiedBy>
  <dcterms:created xsi:type="dcterms:W3CDTF">2024-01-09T14:21:39Z</dcterms:created>
  <dcterms:modified xsi:type="dcterms:W3CDTF">2024-02-28T07:45:55Z</dcterms:modified>
  <cp:category/>
  <cp:version/>
  <cp:contentType/>
  <cp:contentStatus/>
</cp:coreProperties>
</file>