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8680" yWindow="-120" windowWidth="20730" windowHeight="11760"/>
  </bookViews>
  <sheets>
    <sheet name="Pokyny pro vyplnění" sheetId="11" r:id="rId1"/>
    <sheet name="Stavba" sheetId="1" r:id="rId2"/>
    <sheet name="VzorPolozky" sheetId="10" state="hidden" r:id="rId3"/>
    <sheet name="0 00 Pol" sheetId="12" r:id="rId4"/>
    <sheet name="I SO 03 Pol" sheetId="13" r:id="rId5"/>
    <sheet name="II SO 01 Pol" sheetId="14" r:id="rId6"/>
    <sheet name="II SO 02 Pol" sheetId="15" r:id="rId7"/>
    <sheet name="II SO 03 Pol" sheetId="16" r:id="rId8"/>
  </sheets>
  <externalReferences>
    <externalReference r:id="rId9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 00 Pol'!$1:$7</definedName>
    <definedName name="_xlnm.Print_Titles" localSheetId="4">'I SO 03 Pol'!$1:$7</definedName>
    <definedName name="_xlnm.Print_Titles" localSheetId="5">'II SO 01 Pol'!$1:$7</definedName>
    <definedName name="_xlnm.Print_Titles" localSheetId="6">'II SO 02 Pol'!$1:$7</definedName>
    <definedName name="_xlnm.Print_Titles" localSheetId="7">'II SO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 00 Pol'!$A$1:$X$79</definedName>
    <definedName name="_xlnm.Print_Area" localSheetId="4">'I SO 03 Pol'!$A$1:$X$84</definedName>
    <definedName name="_xlnm.Print_Area" localSheetId="5">'II SO 01 Pol'!$A$1:$X$299</definedName>
    <definedName name="_xlnm.Print_Area" localSheetId="6">'II SO 02 Pol'!$A$1:$X$296</definedName>
    <definedName name="_xlnm.Print_Area" localSheetId="7">'II SO 03 Pol'!$A$1:$X$290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/>
  <c r="I70"/>
  <c r="I69"/>
  <c r="I68"/>
  <c r="I67"/>
  <c r="I66"/>
  <c r="I65"/>
  <c r="I17" s="1"/>
  <c r="I64"/>
  <c r="I63"/>
  <c r="I62"/>
  <c r="I61"/>
  <c r="I60"/>
  <c r="I59"/>
  <c r="I58"/>
  <c r="I57"/>
  <c r="G48"/>
  <c r="F48"/>
  <c r="G47"/>
  <c r="F47"/>
  <c r="G46"/>
  <c r="F46"/>
  <c r="G45"/>
  <c r="H45" s="1"/>
  <c r="I45" s="1"/>
  <c r="F45"/>
  <c r="G44"/>
  <c r="F44"/>
  <c r="G43"/>
  <c r="H43" s="1"/>
  <c r="F43"/>
  <c r="F42"/>
  <c r="G41"/>
  <c r="F39"/>
  <c r="F49" s="1"/>
  <c r="G289" i="16"/>
  <c r="BA152"/>
  <c r="BA65"/>
  <c r="BA58"/>
  <c r="BA55"/>
  <c r="BA47"/>
  <c r="BA44"/>
  <c r="BA36"/>
  <c r="BA33"/>
  <c r="BA25"/>
  <c r="BA22"/>
  <c r="G9"/>
  <c r="G8" s="1"/>
  <c r="I9"/>
  <c r="I8" s="1"/>
  <c r="K9"/>
  <c r="O9"/>
  <c r="O8" s="1"/>
  <c r="Q9"/>
  <c r="Q8" s="1"/>
  <c r="V9"/>
  <c r="V8" s="1"/>
  <c r="G16"/>
  <c r="M16" s="1"/>
  <c r="I16"/>
  <c r="K16"/>
  <c r="K8" s="1"/>
  <c r="O16"/>
  <c r="Q16"/>
  <c r="V16"/>
  <c r="G27"/>
  <c r="I27"/>
  <c r="K27"/>
  <c r="M27"/>
  <c r="O27"/>
  <c r="Q27"/>
  <c r="V27"/>
  <c r="G38"/>
  <c r="I38"/>
  <c r="K38"/>
  <c r="M38"/>
  <c r="O38"/>
  <c r="Q38"/>
  <c r="V38"/>
  <c r="G49"/>
  <c r="M49" s="1"/>
  <c r="I49"/>
  <c r="K49"/>
  <c r="O49"/>
  <c r="Q49"/>
  <c r="V49"/>
  <c r="G60"/>
  <c r="M60" s="1"/>
  <c r="I60"/>
  <c r="K60"/>
  <c r="O60"/>
  <c r="Q60"/>
  <c r="V60"/>
  <c r="G69"/>
  <c r="I69"/>
  <c r="K69"/>
  <c r="M69"/>
  <c r="O69"/>
  <c r="Q69"/>
  <c r="V69"/>
  <c r="G77"/>
  <c r="G76" s="1"/>
  <c r="I77"/>
  <c r="I76" s="1"/>
  <c r="K77"/>
  <c r="O77"/>
  <c r="O76" s="1"/>
  <c r="Q77"/>
  <c r="Q76" s="1"/>
  <c r="V77"/>
  <c r="G86"/>
  <c r="M86" s="1"/>
  <c r="I86"/>
  <c r="K86"/>
  <c r="K76" s="1"/>
  <c r="O86"/>
  <c r="Q86"/>
  <c r="V86"/>
  <c r="V76" s="1"/>
  <c r="G92"/>
  <c r="I92"/>
  <c r="K92"/>
  <c r="M92"/>
  <c r="O92"/>
  <c r="Q92"/>
  <c r="V92"/>
  <c r="G101"/>
  <c r="G100" s="1"/>
  <c r="I101"/>
  <c r="I100" s="1"/>
  <c r="K101"/>
  <c r="K100" s="1"/>
  <c r="O101"/>
  <c r="O100" s="1"/>
  <c r="Q101"/>
  <c r="Q100" s="1"/>
  <c r="V101"/>
  <c r="V100" s="1"/>
  <c r="G109"/>
  <c r="I109"/>
  <c r="K109"/>
  <c r="M109"/>
  <c r="O109"/>
  <c r="Q109"/>
  <c r="V109"/>
  <c r="G112"/>
  <c r="I112"/>
  <c r="K112"/>
  <c r="M112"/>
  <c r="O112"/>
  <c r="Q112"/>
  <c r="V112"/>
  <c r="G115"/>
  <c r="I115"/>
  <c r="K115"/>
  <c r="M115"/>
  <c r="O115"/>
  <c r="Q115"/>
  <c r="V115"/>
  <c r="G119"/>
  <c r="M119" s="1"/>
  <c r="I119"/>
  <c r="K119"/>
  <c r="O119"/>
  <c r="Q119"/>
  <c r="V119"/>
  <c r="G122"/>
  <c r="I122"/>
  <c r="K122"/>
  <c r="M122"/>
  <c r="O122"/>
  <c r="Q122"/>
  <c r="V122"/>
  <c r="G124"/>
  <c r="I124"/>
  <c r="K124"/>
  <c r="M124"/>
  <c r="O124"/>
  <c r="Q124"/>
  <c r="V124"/>
  <c r="G127"/>
  <c r="I127"/>
  <c r="K127"/>
  <c r="M127"/>
  <c r="O127"/>
  <c r="Q127"/>
  <c r="V127"/>
  <c r="G129"/>
  <c r="O129"/>
  <c r="G130"/>
  <c r="M130" s="1"/>
  <c r="M129" s="1"/>
  <c r="I130"/>
  <c r="I129" s="1"/>
  <c r="K130"/>
  <c r="K129" s="1"/>
  <c r="O130"/>
  <c r="Q130"/>
  <c r="Q129" s="1"/>
  <c r="V130"/>
  <c r="V129" s="1"/>
  <c r="G132"/>
  <c r="G131" s="1"/>
  <c r="I132"/>
  <c r="I131" s="1"/>
  <c r="K132"/>
  <c r="M132"/>
  <c r="O132"/>
  <c r="O131" s="1"/>
  <c r="Q132"/>
  <c r="Q131" s="1"/>
  <c r="V132"/>
  <c r="G135"/>
  <c r="M135" s="1"/>
  <c r="I135"/>
  <c r="K135"/>
  <c r="O135"/>
  <c r="Q135"/>
  <c r="V135"/>
  <c r="G137"/>
  <c r="I137"/>
  <c r="K137"/>
  <c r="M137"/>
  <c r="O137"/>
  <c r="Q137"/>
  <c r="V137"/>
  <c r="G141"/>
  <c r="I141"/>
  <c r="K141"/>
  <c r="K131" s="1"/>
  <c r="M141"/>
  <c r="O141"/>
  <c r="Q141"/>
  <c r="V141"/>
  <c r="V131" s="1"/>
  <c r="G144"/>
  <c r="I144"/>
  <c r="K144"/>
  <c r="M144"/>
  <c r="O144"/>
  <c r="Q144"/>
  <c r="V144"/>
  <c r="G151"/>
  <c r="M151" s="1"/>
  <c r="I151"/>
  <c r="K151"/>
  <c r="O151"/>
  <c r="Q151"/>
  <c r="V151"/>
  <c r="G155"/>
  <c r="I155"/>
  <c r="K155"/>
  <c r="M155"/>
  <c r="O155"/>
  <c r="Q155"/>
  <c r="V155"/>
  <c r="G158"/>
  <c r="I158"/>
  <c r="K158"/>
  <c r="M158"/>
  <c r="O158"/>
  <c r="Q158"/>
  <c r="V158"/>
  <c r="G161"/>
  <c r="I161"/>
  <c r="K161"/>
  <c r="M161"/>
  <c r="O161"/>
  <c r="Q161"/>
  <c r="V161"/>
  <c r="G170"/>
  <c r="M170" s="1"/>
  <c r="I170"/>
  <c r="K170"/>
  <c r="O170"/>
  <c r="Q170"/>
  <c r="V170"/>
  <c r="G176"/>
  <c r="I176"/>
  <c r="K176"/>
  <c r="M176"/>
  <c r="O176"/>
  <c r="Q176"/>
  <c r="V176"/>
  <c r="K181"/>
  <c r="V181"/>
  <c r="G182"/>
  <c r="G181" s="1"/>
  <c r="I182"/>
  <c r="I181" s="1"/>
  <c r="K182"/>
  <c r="M182"/>
  <c r="M181" s="1"/>
  <c r="O182"/>
  <c r="O181" s="1"/>
  <c r="Q182"/>
  <c r="Q181" s="1"/>
  <c r="V182"/>
  <c r="G188"/>
  <c r="G189"/>
  <c r="I189"/>
  <c r="I188" s="1"/>
  <c r="K189"/>
  <c r="K188" s="1"/>
  <c r="M189"/>
  <c r="O189"/>
  <c r="Q189"/>
  <c r="Q188" s="1"/>
  <c r="V189"/>
  <c r="V188" s="1"/>
  <c r="G192"/>
  <c r="I192"/>
  <c r="K192"/>
  <c r="M192"/>
  <c r="O192"/>
  <c r="Q192"/>
  <c r="V192"/>
  <c r="G195"/>
  <c r="I195"/>
  <c r="K195"/>
  <c r="M195"/>
  <c r="O195"/>
  <c r="Q195"/>
  <c r="V195"/>
  <c r="G198"/>
  <c r="M198" s="1"/>
  <c r="I198"/>
  <c r="K198"/>
  <c r="O198"/>
  <c r="O188" s="1"/>
  <c r="Q198"/>
  <c r="V198"/>
  <c r="G200"/>
  <c r="I200"/>
  <c r="K200"/>
  <c r="M200"/>
  <c r="O200"/>
  <c r="Q200"/>
  <c r="V200"/>
  <c r="G205"/>
  <c r="I205"/>
  <c r="K205"/>
  <c r="M205"/>
  <c r="O205"/>
  <c r="Q205"/>
  <c r="V205"/>
  <c r="G209"/>
  <c r="I209"/>
  <c r="K209"/>
  <c r="M209"/>
  <c r="O209"/>
  <c r="Q209"/>
  <c r="V209"/>
  <c r="G213"/>
  <c r="M213" s="1"/>
  <c r="I213"/>
  <c r="K213"/>
  <c r="O213"/>
  <c r="Q213"/>
  <c r="V213"/>
  <c r="G218"/>
  <c r="I218"/>
  <c r="K218"/>
  <c r="M218"/>
  <c r="O218"/>
  <c r="Q218"/>
  <c r="V218"/>
  <c r="G223"/>
  <c r="I223"/>
  <c r="K223"/>
  <c r="M223"/>
  <c r="O223"/>
  <c r="Q223"/>
  <c r="V223"/>
  <c r="G226"/>
  <c r="G225" s="1"/>
  <c r="I226"/>
  <c r="I225" s="1"/>
  <c r="K226"/>
  <c r="K225" s="1"/>
  <c r="O226"/>
  <c r="O225" s="1"/>
  <c r="Q226"/>
  <c r="Q225" s="1"/>
  <c r="V226"/>
  <c r="V225" s="1"/>
  <c r="G231"/>
  <c r="I231"/>
  <c r="K231"/>
  <c r="M231"/>
  <c r="O231"/>
  <c r="Q231"/>
  <c r="V231"/>
  <c r="G236"/>
  <c r="I236"/>
  <c r="K236"/>
  <c r="M236"/>
  <c r="O236"/>
  <c r="Q236"/>
  <c r="V236"/>
  <c r="G241"/>
  <c r="I241"/>
  <c r="K241"/>
  <c r="M241"/>
  <c r="O241"/>
  <c r="Q241"/>
  <c r="V241"/>
  <c r="G246"/>
  <c r="M246" s="1"/>
  <c r="I246"/>
  <c r="K246"/>
  <c r="O246"/>
  <c r="Q246"/>
  <c r="V246"/>
  <c r="G255"/>
  <c r="I255"/>
  <c r="K255"/>
  <c r="M255"/>
  <c r="O255"/>
  <c r="Q255"/>
  <c r="V255"/>
  <c r="G258"/>
  <c r="I258"/>
  <c r="K258"/>
  <c r="M258"/>
  <c r="O258"/>
  <c r="Q258"/>
  <c r="V258"/>
  <c r="G265"/>
  <c r="I265"/>
  <c r="K265"/>
  <c r="M265"/>
  <c r="O265"/>
  <c r="Q265"/>
  <c r="V265"/>
  <c r="G267"/>
  <c r="M267" s="1"/>
  <c r="I267"/>
  <c r="K267"/>
  <c r="O267"/>
  <c r="Q267"/>
  <c r="V267"/>
  <c r="G272"/>
  <c r="I272"/>
  <c r="K272"/>
  <c r="M272"/>
  <c r="O272"/>
  <c r="Q272"/>
  <c r="V272"/>
  <c r="G274"/>
  <c r="K274"/>
  <c r="O274"/>
  <c r="V274"/>
  <c r="G275"/>
  <c r="I275"/>
  <c r="I274" s="1"/>
  <c r="K275"/>
  <c r="M275"/>
  <c r="M274" s="1"/>
  <c r="O275"/>
  <c r="Q275"/>
  <c r="Q274" s="1"/>
  <c r="V275"/>
  <c r="G276"/>
  <c r="G277"/>
  <c r="I277"/>
  <c r="I276" s="1"/>
  <c r="K277"/>
  <c r="M277"/>
  <c r="O277"/>
  <c r="Q277"/>
  <c r="Q276" s="1"/>
  <c r="V277"/>
  <c r="G278"/>
  <c r="M278" s="1"/>
  <c r="I278"/>
  <c r="K278"/>
  <c r="K276" s="1"/>
  <c r="O278"/>
  <c r="Q278"/>
  <c r="V278"/>
  <c r="V276" s="1"/>
  <c r="G280"/>
  <c r="I280"/>
  <c r="K280"/>
  <c r="M280"/>
  <c r="O280"/>
  <c r="Q280"/>
  <c r="V280"/>
  <c r="G281"/>
  <c r="M281" s="1"/>
  <c r="I281"/>
  <c r="K281"/>
  <c r="O281"/>
  <c r="O276" s="1"/>
  <c r="Q281"/>
  <c r="V281"/>
  <c r="G283"/>
  <c r="I283"/>
  <c r="K283"/>
  <c r="M283"/>
  <c r="O283"/>
  <c r="Q283"/>
  <c r="V283"/>
  <c r="G284"/>
  <c r="M284" s="1"/>
  <c r="I284"/>
  <c r="K284"/>
  <c r="O284"/>
  <c r="Q284"/>
  <c r="V284"/>
  <c r="G285"/>
  <c r="I285"/>
  <c r="K285"/>
  <c r="M285"/>
  <c r="O285"/>
  <c r="Q285"/>
  <c r="V285"/>
  <c r="G287"/>
  <c r="M287" s="1"/>
  <c r="I287"/>
  <c r="K287"/>
  <c r="O287"/>
  <c r="Q287"/>
  <c r="V287"/>
  <c r="AE289"/>
  <c r="AF289"/>
  <c r="G295" i="15"/>
  <c r="BA148"/>
  <c r="BA146"/>
  <c r="BA65"/>
  <c r="BA58"/>
  <c r="BA55"/>
  <c r="BA47"/>
  <c r="BA44"/>
  <c r="BA36"/>
  <c r="BA33"/>
  <c r="BA25"/>
  <c r="BA22"/>
  <c r="G9"/>
  <c r="M9" s="1"/>
  <c r="I9"/>
  <c r="I8" s="1"/>
  <c r="K9"/>
  <c r="K8" s="1"/>
  <c r="O9"/>
  <c r="Q9"/>
  <c r="Q8" s="1"/>
  <c r="V9"/>
  <c r="V8" s="1"/>
  <c r="G16"/>
  <c r="I16"/>
  <c r="K16"/>
  <c r="M16"/>
  <c r="O16"/>
  <c r="Q16"/>
  <c r="V16"/>
  <c r="G27"/>
  <c r="I27"/>
  <c r="K27"/>
  <c r="M27"/>
  <c r="O27"/>
  <c r="Q27"/>
  <c r="V27"/>
  <c r="G38"/>
  <c r="G8" s="1"/>
  <c r="I38"/>
  <c r="K38"/>
  <c r="O38"/>
  <c r="O8" s="1"/>
  <c r="Q38"/>
  <c r="V38"/>
  <c r="G49"/>
  <c r="M49" s="1"/>
  <c r="I49"/>
  <c r="K49"/>
  <c r="O49"/>
  <c r="Q49"/>
  <c r="V49"/>
  <c r="G60"/>
  <c r="I60"/>
  <c r="K60"/>
  <c r="M60"/>
  <c r="O60"/>
  <c r="Q60"/>
  <c r="V60"/>
  <c r="G69"/>
  <c r="I69"/>
  <c r="K69"/>
  <c r="M69"/>
  <c r="O69"/>
  <c r="Q69"/>
  <c r="V69"/>
  <c r="G76"/>
  <c r="O76"/>
  <c r="G77"/>
  <c r="M77" s="1"/>
  <c r="M76" s="1"/>
  <c r="I77"/>
  <c r="I76" s="1"/>
  <c r="K77"/>
  <c r="K76" s="1"/>
  <c r="O77"/>
  <c r="Q77"/>
  <c r="Q76" s="1"/>
  <c r="V77"/>
  <c r="V76" s="1"/>
  <c r="G83"/>
  <c r="I83"/>
  <c r="K83"/>
  <c r="M83"/>
  <c r="O83"/>
  <c r="Q83"/>
  <c r="V83"/>
  <c r="G89"/>
  <c r="I89"/>
  <c r="K89"/>
  <c r="M89"/>
  <c r="O89"/>
  <c r="Q89"/>
  <c r="V89"/>
  <c r="G98"/>
  <c r="M98" s="1"/>
  <c r="I98"/>
  <c r="I97" s="1"/>
  <c r="K98"/>
  <c r="K97" s="1"/>
  <c r="O98"/>
  <c r="Q98"/>
  <c r="Q97" s="1"/>
  <c r="V98"/>
  <c r="V97" s="1"/>
  <c r="G106"/>
  <c r="I106"/>
  <c r="K106"/>
  <c r="M106"/>
  <c r="O106"/>
  <c r="Q106"/>
  <c r="V106"/>
  <c r="G109"/>
  <c r="I109"/>
  <c r="K109"/>
  <c r="M109"/>
  <c r="O109"/>
  <c r="Q109"/>
  <c r="V109"/>
  <c r="G112"/>
  <c r="G97" s="1"/>
  <c r="I112"/>
  <c r="K112"/>
  <c r="O112"/>
  <c r="O97" s="1"/>
  <c r="Q112"/>
  <c r="V112"/>
  <c r="G116"/>
  <c r="I116"/>
  <c r="K116"/>
  <c r="M116"/>
  <c r="O116"/>
  <c r="Q116"/>
  <c r="V116"/>
  <c r="G119"/>
  <c r="I119"/>
  <c r="K119"/>
  <c r="M119"/>
  <c r="O119"/>
  <c r="Q119"/>
  <c r="V119"/>
  <c r="G121"/>
  <c r="I121"/>
  <c r="K121"/>
  <c r="M121"/>
  <c r="O121"/>
  <c r="Q121"/>
  <c r="V121"/>
  <c r="G124"/>
  <c r="M124" s="1"/>
  <c r="I124"/>
  <c r="K124"/>
  <c r="O124"/>
  <c r="Q124"/>
  <c r="V124"/>
  <c r="G126"/>
  <c r="I126"/>
  <c r="O126"/>
  <c r="Q126"/>
  <c r="G127"/>
  <c r="I127"/>
  <c r="K127"/>
  <c r="K126" s="1"/>
  <c r="M127"/>
  <c r="M126" s="1"/>
  <c r="O127"/>
  <c r="Q127"/>
  <c r="V127"/>
  <c r="V126" s="1"/>
  <c r="G129"/>
  <c r="M129" s="1"/>
  <c r="I129"/>
  <c r="I128" s="1"/>
  <c r="K129"/>
  <c r="O129"/>
  <c r="O128" s="1"/>
  <c r="Q129"/>
  <c r="Q128" s="1"/>
  <c r="V129"/>
  <c r="G132"/>
  <c r="M132" s="1"/>
  <c r="I132"/>
  <c r="K132"/>
  <c r="K128" s="1"/>
  <c r="O132"/>
  <c r="Q132"/>
  <c r="V132"/>
  <c r="V128" s="1"/>
  <c r="G134"/>
  <c r="I134"/>
  <c r="K134"/>
  <c r="M134"/>
  <c r="O134"/>
  <c r="Q134"/>
  <c r="V134"/>
  <c r="G138"/>
  <c r="I138"/>
  <c r="K138"/>
  <c r="M138"/>
  <c r="O138"/>
  <c r="Q138"/>
  <c r="V138"/>
  <c r="G141"/>
  <c r="M141" s="1"/>
  <c r="I141"/>
  <c r="K141"/>
  <c r="O141"/>
  <c r="Q141"/>
  <c r="V141"/>
  <c r="G145"/>
  <c r="M145" s="1"/>
  <c r="I145"/>
  <c r="K145"/>
  <c r="O145"/>
  <c r="Q145"/>
  <c r="V145"/>
  <c r="G155"/>
  <c r="I155"/>
  <c r="K155"/>
  <c r="M155"/>
  <c r="O155"/>
  <c r="Q155"/>
  <c r="V155"/>
  <c r="G158"/>
  <c r="I158"/>
  <c r="K158"/>
  <c r="M158"/>
  <c r="O158"/>
  <c r="Q158"/>
  <c r="V158"/>
  <c r="G163"/>
  <c r="M163" s="1"/>
  <c r="I163"/>
  <c r="K163"/>
  <c r="O163"/>
  <c r="Q163"/>
  <c r="V163"/>
  <c r="G172"/>
  <c r="M172" s="1"/>
  <c r="I172"/>
  <c r="K172"/>
  <c r="O172"/>
  <c r="Q172"/>
  <c r="V172"/>
  <c r="G178"/>
  <c r="I178"/>
  <c r="K178"/>
  <c r="M178"/>
  <c r="O178"/>
  <c r="Q178"/>
  <c r="V178"/>
  <c r="K183"/>
  <c r="V183"/>
  <c r="G184"/>
  <c r="M184" s="1"/>
  <c r="M183" s="1"/>
  <c r="I184"/>
  <c r="I183" s="1"/>
  <c r="K184"/>
  <c r="O184"/>
  <c r="O183" s="1"/>
  <c r="Q184"/>
  <c r="Q183" s="1"/>
  <c r="V184"/>
  <c r="G191"/>
  <c r="I191"/>
  <c r="K191"/>
  <c r="K190" s="1"/>
  <c r="M191"/>
  <c r="O191"/>
  <c r="Q191"/>
  <c r="V191"/>
  <c r="V190" s="1"/>
  <c r="G194"/>
  <c r="I194"/>
  <c r="K194"/>
  <c r="M194"/>
  <c r="O194"/>
  <c r="Q194"/>
  <c r="V194"/>
  <c r="G199"/>
  <c r="G190" s="1"/>
  <c r="I199"/>
  <c r="K199"/>
  <c r="O199"/>
  <c r="O190" s="1"/>
  <c r="Q199"/>
  <c r="V199"/>
  <c r="G202"/>
  <c r="M202" s="1"/>
  <c r="I202"/>
  <c r="I190" s="1"/>
  <c r="K202"/>
  <c r="O202"/>
  <c r="Q202"/>
  <c r="Q190" s="1"/>
  <c r="V202"/>
  <c r="G204"/>
  <c r="I204"/>
  <c r="K204"/>
  <c r="M204"/>
  <c r="O204"/>
  <c r="Q204"/>
  <c r="V204"/>
  <c r="G209"/>
  <c r="I209"/>
  <c r="K209"/>
  <c r="M209"/>
  <c r="O209"/>
  <c r="Q209"/>
  <c r="V209"/>
  <c r="G213"/>
  <c r="M213" s="1"/>
  <c r="I213"/>
  <c r="K213"/>
  <c r="O213"/>
  <c r="Q213"/>
  <c r="V213"/>
  <c r="G217"/>
  <c r="M217" s="1"/>
  <c r="I217"/>
  <c r="K217"/>
  <c r="O217"/>
  <c r="Q217"/>
  <c r="V217"/>
  <c r="G222"/>
  <c r="I222"/>
  <c r="K222"/>
  <c r="M222"/>
  <c r="O222"/>
  <c r="Q222"/>
  <c r="V222"/>
  <c r="G227"/>
  <c r="I227"/>
  <c r="K227"/>
  <c r="M227"/>
  <c r="O227"/>
  <c r="Q227"/>
  <c r="V227"/>
  <c r="G229"/>
  <c r="G230"/>
  <c r="M230" s="1"/>
  <c r="I230"/>
  <c r="I229" s="1"/>
  <c r="K230"/>
  <c r="K229" s="1"/>
  <c r="O230"/>
  <c r="Q230"/>
  <c r="Q229" s="1"/>
  <c r="V230"/>
  <c r="V229" s="1"/>
  <c r="G235"/>
  <c r="I235"/>
  <c r="K235"/>
  <c r="M235"/>
  <c r="O235"/>
  <c r="Q235"/>
  <c r="V235"/>
  <c r="G240"/>
  <c r="I240"/>
  <c r="K240"/>
  <c r="M240"/>
  <c r="O240"/>
  <c r="Q240"/>
  <c r="V240"/>
  <c r="G245"/>
  <c r="M245" s="1"/>
  <c r="I245"/>
  <c r="K245"/>
  <c r="O245"/>
  <c r="O229" s="1"/>
  <c r="Q245"/>
  <c r="V245"/>
  <c r="G250"/>
  <c r="M250" s="1"/>
  <c r="I250"/>
  <c r="K250"/>
  <c r="O250"/>
  <c r="Q250"/>
  <c r="V250"/>
  <c r="G255"/>
  <c r="I255"/>
  <c r="K255"/>
  <c r="M255"/>
  <c r="O255"/>
  <c r="Q255"/>
  <c r="V255"/>
  <c r="G258"/>
  <c r="I258"/>
  <c r="K258"/>
  <c r="M258"/>
  <c r="O258"/>
  <c r="Q258"/>
  <c r="V258"/>
  <c r="G265"/>
  <c r="M265" s="1"/>
  <c r="I265"/>
  <c r="K265"/>
  <c r="O265"/>
  <c r="Q265"/>
  <c r="V265"/>
  <c r="G267"/>
  <c r="M267" s="1"/>
  <c r="I267"/>
  <c r="K267"/>
  <c r="O267"/>
  <c r="Q267"/>
  <c r="V267"/>
  <c r="G272"/>
  <c r="I272"/>
  <c r="K272"/>
  <c r="M272"/>
  <c r="O272"/>
  <c r="Q272"/>
  <c r="V272"/>
  <c r="K274"/>
  <c r="V274"/>
  <c r="G275"/>
  <c r="M275" s="1"/>
  <c r="M274" s="1"/>
  <c r="I275"/>
  <c r="I274" s="1"/>
  <c r="K275"/>
  <c r="O275"/>
  <c r="O274" s="1"/>
  <c r="Q275"/>
  <c r="Q274" s="1"/>
  <c r="V275"/>
  <c r="G278"/>
  <c r="M278" s="1"/>
  <c r="I278"/>
  <c r="K278"/>
  <c r="O278"/>
  <c r="Q278"/>
  <c r="V278"/>
  <c r="G280"/>
  <c r="I280"/>
  <c r="K280"/>
  <c r="O280"/>
  <c r="Q280"/>
  <c r="V280"/>
  <c r="G281"/>
  <c r="I281"/>
  <c r="K281"/>
  <c r="M281"/>
  <c r="M280" s="1"/>
  <c r="O281"/>
  <c r="Q281"/>
  <c r="V281"/>
  <c r="G282"/>
  <c r="G283"/>
  <c r="M283" s="1"/>
  <c r="I283"/>
  <c r="I282" s="1"/>
  <c r="K283"/>
  <c r="O283"/>
  <c r="Q283"/>
  <c r="Q282" s="1"/>
  <c r="V283"/>
  <c r="V282" s="1"/>
  <c r="G284"/>
  <c r="M284" s="1"/>
  <c r="I284"/>
  <c r="K284"/>
  <c r="K282" s="1"/>
  <c r="O284"/>
  <c r="Q284"/>
  <c r="V284"/>
  <c r="G286"/>
  <c r="I286"/>
  <c r="K286"/>
  <c r="M286"/>
  <c r="O286"/>
  <c r="Q286"/>
  <c r="V286"/>
  <c r="G287"/>
  <c r="M287" s="1"/>
  <c r="I287"/>
  <c r="K287"/>
  <c r="O287"/>
  <c r="O282" s="1"/>
  <c r="Q287"/>
  <c r="V287"/>
  <c r="G289"/>
  <c r="M289" s="1"/>
  <c r="I289"/>
  <c r="K289"/>
  <c r="O289"/>
  <c r="Q289"/>
  <c r="V289"/>
  <c r="G290"/>
  <c r="M290" s="1"/>
  <c r="I290"/>
  <c r="K290"/>
  <c r="O290"/>
  <c r="Q290"/>
  <c r="V290"/>
  <c r="G291"/>
  <c r="I291"/>
  <c r="K291"/>
  <c r="M291"/>
  <c r="O291"/>
  <c r="Q291"/>
  <c r="V291"/>
  <c r="G293"/>
  <c r="M293" s="1"/>
  <c r="I293"/>
  <c r="K293"/>
  <c r="O293"/>
  <c r="Q293"/>
  <c r="V293"/>
  <c r="AE295"/>
  <c r="AF295"/>
  <c r="G298" i="14"/>
  <c r="BA148"/>
  <c r="BA146"/>
  <c r="BA65"/>
  <c r="BA58"/>
  <c r="BA55"/>
  <c r="BA47"/>
  <c r="BA44"/>
  <c r="BA36"/>
  <c r="BA33"/>
  <c r="BA25"/>
  <c r="BA22"/>
  <c r="G9"/>
  <c r="M9" s="1"/>
  <c r="I9"/>
  <c r="I8" s="1"/>
  <c r="K9"/>
  <c r="K8" s="1"/>
  <c r="O9"/>
  <c r="Q9"/>
  <c r="Q8" s="1"/>
  <c r="V9"/>
  <c r="V8" s="1"/>
  <c r="G16"/>
  <c r="I16"/>
  <c r="K16"/>
  <c r="M16"/>
  <c r="O16"/>
  <c r="Q16"/>
  <c r="V16"/>
  <c r="G27"/>
  <c r="I27"/>
  <c r="K27"/>
  <c r="M27"/>
  <c r="O27"/>
  <c r="Q27"/>
  <c r="V27"/>
  <c r="G38"/>
  <c r="G8" s="1"/>
  <c r="I38"/>
  <c r="K38"/>
  <c r="O38"/>
  <c r="O8" s="1"/>
  <c r="Q38"/>
  <c r="V38"/>
  <c r="G49"/>
  <c r="M49" s="1"/>
  <c r="I49"/>
  <c r="K49"/>
  <c r="O49"/>
  <c r="Q49"/>
  <c r="V49"/>
  <c r="G60"/>
  <c r="I60"/>
  <c r="K60"/>
  <c r="M60"/>
  <c r="O60"/>
  <c r="Q60"/>
  <c r="V60"/>
  <c r="G69"/>
  <c r="I69"/>
  <c r="K69"/>
  <c r="M69"/>
  <c r="O69"/>
  <c r="Q69"/>
  <c r="V69"/>
  <c r="G76"/>
  <c r="O76"/>
  <c r="G77"/>
  <c r="M77" s="1"/>
  <c r="M76" s="1"/>
  <c r="I77"/>
  <c r="I76" s="1"/>
  <c r="K77"/>
  <c r="K76" s="1"/>
  <c r="O77"/>
  <c r="Q77"/>
  <c r="Q76" s="1"/>
  <c r="V77"/>
  <c r="V76" s="1"/>
  <c r="G83"/>
  <c r="I83"/>
  <c r="K83"/>
  <c r="M83"/>
  <c r="O83"/>
  <c r="Q83"/>
  <c r="V83"/>
  <c r="G89"/>
  <c r="I89"/>
  <c r="K89"/>
  <c r="M89"/>
  <c r="O89"/>
  <c r="Q89"/>
  <c r="V89"/>
  <c r="G98"/>
  <c r="M98" s="1"/>
  <c r="I98"/>
  <c r="I97" s="1"/>
  <c r="K98"/>
  <c r="K97" s="1"/>
  <c r="O98"/>
  <c r="Q98"/>
  <c r="Q97" s="1"/>
  <c r="V98"/>
  <c r="V97" s="1"/>
  <c r="G106"/>
  <c r="I106"/>
  <c r="K106"/>
  <c r="M106"/>
  <c r="O106"/>
  <c r="Q106"/>
  <c r="V106"/>
  <c r="G109"/>
  <c r="I109"/>
  <c r="K109"/>
  <c r="M109"/>
  <c r="O109"/>
  <c r="Q109"/>
  <c r="V109"/>
  <c r="G112"/>
  <c r="G97" s="1"/>
  <c r="I112"/>
  <c r="K112"/>
  <c r="O112"/>
  <c r="O97" s="1"/>
  <c r="Q112"/>
  <c r="V112"/>
  <c r="G116"/>
  <c r="M116" s="1"/>
  <c r="I116"/>
  <c r="K116"/>
  <c r="O116"/>
  <c r="Q116"/>
  <c r="V116"/>
  <c r="G119"/>
  <c r="I119"/>
  <c r="K119"/>
  <c r="M119"/>
  <c r="O119"/>
  <c r="Q119"/>
  <c r="V119"/>
  <c r="G121"/>
  <c r="I121"/>
  <c r="K121"/>
  <c r="M121"/>
  <c r="O121"/>
  <c r="Q121"/>
  <c r="V121"/>
  <c r="G124"/>
  <c r="M124" s="1"/>
  <c r="I124"/>
  <c r="K124"/>
  <c r="O124"/>
  <c r="Q124"/>
  <c r="V124"/>
  <c r="G126"/>
  <c r="I126"/>
  <c r="O126"/>
  <c r="Q126"/>
  <c r="G127"/>
  <c r="M127" s="1"/>
  <c r="M126" s="1"/>
  <c r="I127"/>
  <c r="K127"/>
  <c r="K126" s="1"/>
  <c r="O127"/>
  <c r="Q127"/>
  <c r="V127"/>
  <c r="V126" s="1"/>
  <c r="G129"/>
  <c r="M129" s="1"/>
  <c r="I129"/>
  <c r="I128" s="1"/>
  <c r="K129"/>
  <c r="O129"/>
  <c r="O128" s="1"/>
  <c r="Q129"/>
  <c r="Q128" s="1"/>
  <c r="V129"/>
  <c r="G132"/>
  <c r="M132" s="1"/>
  <c r="I132"/>
  <c r="K132"/>
  <c r="K128" s="1"/>
  <c r="O132"/>
  <c r="Q132"/>
  <c r="V132"/>
  <c r="V128" s="1"/>
  <c r="G134"/>
  <c r="I134"/>
  <c r="K134"/>
  <c r="M134"/>
  <c r="O134"/>
  <c r="Q134"/>
  <c r="V134"/>
  <c r="G138"/>
  <c r="I138"/>
  <c r="K138"/>
  <c r="M138"/>
  <c r="O138"/>
  <c r="Q138"/>
  <c r="V138"/>
  <c r="G141"/>
  <c r="M141" s="1"/>
  <c r="I141"/>
  <c r="K141"/>
  <c r="O141"/>
  <c r="Q141"/>
  <c r="V141"/>
  <c r="G145"/>
  <c r="M145" s="1"/>
  <c r="I145"/>
  <c r="K145"/>
  <c r="O145"/>
  <c r="Q145"/>
  <c r="V145"/>
  <c r="G155"/>
  <c r="I155"/>
  <c r="K155"/>
  <c r="M155"/>
  <c r="O155"/>
  <c r="Q155"/>
  <c r="V155"/>
  <c r="G158"/>
  <c r="I158"/>
  <c r="K158"/>
  <c r="M158"/>
  <c r="O158"/>
  <c r="Q158"/>
  <c r="V158"/>
  <c r="G163"/>
  <c r="M163" s="1"/>
  <c r="I163"/>
  <c r="K163"/>
  <c r="O163"/>
  <c r="Q163"/>
  <c r="V163"/>
  <c r="G172"/>
  <c r="M172" s="1"/>
  <c r="I172"/>
  <c r="K172"/>
  <c r="O172"/>
  <c r="Q172"/>
  <c r="V172"/>
  <c r="G178"/>
  <c r="I178"/>
  <c r="K178"/>
  <c r="M178"/>
  <c r="O178"/>
  <c r="Q178"/>
  <c r="V178"/>
  <c r="K183"/>
  <c r="V183"/>
  <c r="G184"/>
  <c r="M184" s="1"/>
  <c r="M183" s="1"/>
  <c r="I184"/>
  <c r="I183" s="1"/>
  <c r="K184"/>
  <c r="O184"/>
  <c r="O183" s="1"/>
  <c r="Q184"/>
  <c r="Q183" s="1"/>
  <c r="V184"/>
  <c r="G191"/>
  <c r="I191"/>
  <c r="K191"/>
  <c r="K190" s="1"/>
  <c r="M191"/>
  <c r="O191"/>
  <c r="Q191"/>
  <c r="V191"/>
  <c r="V190" s="1"/>
  <c r="G194"/>
  <c r="I194"/>
  <c r="K194"/>
  <c r="M194"/>
  <c r="O194"/>
  <c r="Q194"/>
  <c r="V194"/>
  <c r="G199"/>
  <c r="G190" s="1"/>
  <c r="I199"/>
  <c r="K199"/>
  <c r="O199"/>
  <c r="O190" s="1"/>
  <c r="Q199"/>
  <c r="V199"/>
  <c r="G202"/>
  <c r="M202" s="1"/>
  <c r="I202"/>
  <c r="I190" s="1"/>
  <c r="K202"/>
  <c r="O202"/>
  <c r="Q202"/>
  <c r="Q190" s="1"/>
  <c r="V202"/>
  <c r="G204"/>
  <c r="I204"/>
  <c r="K204"/>
  <c r="M204"/>
  <c r="O204"/>
  <c r="Q204"/>
  <c r="V204"/>
  <c r="G209"/>
  <c r="I209"/>
  <c r="K209"/>
  <c r="M209"/>
  <c r="O209"/>
  <c r="Q209"/>
  <c r="V209"/>
  <c r="G213"/>
  <c r="M213" s="1"/>
  <c r="I213"/>
  <c r="K213"/>
  <c r="O213"/>
  <c r="Q213"/>
  <c r="V213"/>
  <c r="G217"/>
  <c r="M217" s="1"/>
  <c r="I217"/>
  <c r="K217"/>
  <c r="O217"/>
  <c r="Q217"/>
  <c r="V217"/>
  <c r="G222"/>
  <c r="I222"/>
  <c r="K222"/>
  <c r="M222"/>
  <c r="O222"/>
  <c r="Q222"/>
  <c r="V222"/>
  <c r="G227"/>
  <c r="I227"/>
  <c r="K227"/>
  <c r="M227"/>
  <c r="O227"/>
  <c r="Q227"/>
  <c r="V227"/>
  <c r="G229"/>
  <c r="G230"/>
  <c r="M230" s="1"/>
  <c r="I230"/>
  <c r="I229" s="1"/>
  <c r="K230"/>
  <c r="K229" s="1"/>
  <c r="O230"/>
  <c r="Q230"/>
  <c r="Q229" s="1"/>
  <c r="V230"/>
  <c r="V229" s="1"/>
  <c r="G235"/>
  <c r="I235"/>
  <c r="K235"/>
  <c r="M235"/>
  <c r="O235"/>
  <c r="Q235"/>
  <c r="V235"/>
  <c r="G240"/>
  <c r="I240"/>
  <c r="K240"/>
  <c r="M240"/>
  <c r="O240"/>
  <c r="Q240"/>
  <c r="V240"/>
  <c r="G245"/>
  <c r="M245" s="1"/>
  <c r="I245"/>
  <c r="K245"/>
  <c r="O245"/>
  <c r="O229" s="1"/>
  <c r="Q245"/>
  <c r="V245"/>
  <c r="G250"/>
  <c r="M250" s="1"/>
  <c r="I250"/>
  <c r="K250"/>
  <c r="O250"/>
  <c r="Q250"/>
  <c r="V250"/>
  <c r="G255"/>
  <c r="I255"/>
  <c r="K255"/>
  <c r="M255"/>
  <c r="O255"/>
  <c r="Q255"/>
  <c r="V255"/>
  <c r="G258"/>
  <c r="I258"/>
  <c r="K258"/>
  <c r="M258"/>
  <c r="O258"/>
  <c r="Q258"/>
  <c r="V258"/>
  <c r="G265"/>
  <c r="M265" s="1"/>
  <c r="I265"/>
  <c r="K265"/>
  <c r="O265"/>
  <c r="Q265"/>
  <c r="V265"/>
  <c r="G267"/>
  <c r="M267" s="1"/>
  <c r="I267"/>
  <c r="K267"/>
  <c r="O267"/>
  <c r="Q267"/>
  <c r="V267"/>
  <c r="G272"/>
  <c r="I272"/>
  <c r="K272"/>
  <c r="M272"/>
  <c r="O272"/>
  <c r="Q272"/>
  <c r="V272"/>
  <c r="G275"/>
  <c r="M275" s="1"/>
  <c r="I275"/>
  <c r="I274" s="1"/>
  <c r="K275"/>
  <c r="O275"/>
  <c r="O274" s="1"/>
  <c r="Q275"/>
  <c r="Q274" s="1"/>
  <c r="V275"/>
  <c r="G278"/>
  <c r="M278" s="1"/>
  <c r="I278"/>
  <c r="K278"/>
  <c r="O278"/>
  <c r="Q278"/>
  <c r="V278"/>
  <c r="G281"/>
  <c r="I281"/>
  <c r="K281"/>
  <c r="K274" s="1"/>
  <c r="M281"/>
  <c r="O281"/>
  <c r="Q281"/>
  <c r="V281"/>
  <c r="V274" s="1"/>
  <c r="K283"/>
  <c r="V283"/>
  <c r="G284"/>
  <c r="M284" s="1"/>
  <c r="M283" s="1"/>
  <c r="I284"/>
  <c r="I283" s="1"/>
  <c r="K284"/>
  <c r="O284"/>
  <c r="O283" s="1"/>
  <c r="Q284"/>
  <c r="Q283" s="1"/>
  <c r="V284"/>
  <c r="G286"/>
  <c r="I286"/>
  <c r="K286"/>
  <c r="K285" s="1"/>
  <c r="M286"/>
  <c r="O286"/>
  <c r="Q286"/>
  <c r="V286"/>
  <c r="V285" s="1"/>
  <c r="G287"/>
  <c r="I287"/>
  <c r="K287"/>
  <c r="M287"/>
  <c r="O287"/>
  <c r="Q287"/>
  <c r="V287"/>
  <c r="G289"/>
  <c r="G285" s="1"/>
  <c r="I289"/>
  <c r="K289"/>
  <c r="O289"/>
  <c r="O285" s="1"/>
  <c r="Q289"/>
  <c r="V289"/>
  <c r="G291"/>
  <c r="M291" s="1"/>
  <c r="I291"/>
  <c r="I285" s="1"/>
  <c r="K291"/>
  <c r="O291"/>
  <c r="Q291"/>
  <c r="Q285" s="1"/>
  <c r="V291"/>
  <c r="G292"/>
  <c r="I292"/>
  <c r="K292"/>
  <c r="M292"/>
  <c r="O292"/>
  <c r="Q292"/>
  <c r="V292"/>
  <c r="G293"/>
  <c r="I293"/>
  <c r="K293"/>
  <c r="M293"/>
  <c r="O293"/>
  <c r="Q293"/>
  <c r="V293"/>
  <c r="G295"/>
  <c r="M295" s="1"/>
  <c r="I295"/>
  <c r="K295"/>
  <c r="O295"/>
  <c r="Q295"/>
  <c r="V295"/>
  <c r="G296"/>
  <c r="M296" s="1"/>
  <c r="I296"/>
  <c r="K296"/>
  <c r="O296"/>
  <c r="Q296"/>
  <c r="V296"/>
  <c r="AE298"/>
  <c r="G83" i="13"/>
  <c r="G8"/>
  <c r="K8"/>
  <c r="O8"/>
  <c r="V8"/>
  <c r="G9"/>
  <c r="M9" s="1"/>
  <c r="M8" s="1"/>
  <c r="I9"/>
  <c r="I8" s="1"/>
  <c r="K9"/>
  <c r="O9"/>
  <c r="Q9"/>
  <c r="Q8" s="1"/>
  <c r="V9"/>
  <c r="G17"/>
  <c r="I17"/>
  <c r="I16" s="1"/>
  <c r="K17"/>
  <c r="M17"/>
  <c r="O17"/>
  <c r="Q17"/>
  <c r="Q16" s="1"/>
  <c r="V17"/>
  <c r="G23"/>
  <c r="M23" s="1"/>
  <c r="I23"/>
  <c r="K23"/>
  <c r="K16" s="1"/>
  <c r="O23"/>
  <c r="O16" s="1"/>
  <c r="Q23"/>
  <c r="V23"/>
  <c r="V16" s="1"/>
  <c r="G26"/>
  <c r="I26"/>
  <c r="K26"/>
  <c r="M26"/>
  <c r="O26"/>
  <c r="Q26"/>
  <c r="V26"/>
  <c r="G29"/>
  <c r="M29" s="1"/>
  <c r="I29"/>
  <c r="K29"/>
  <c r="O29"/>
  <c r="Q29"/>
  <c r="V29"/>
  <c r="G31"/>
  <c r="I31"/>
  <c r="K31"/>
  <c r="M31"/>
  <c r="O31"/>
  <c r="Q31"/>
  <c r="V31"/>
  <c r="G34"/>
  <c r="M34" s="1"/>
  <c r="I34"/>
  <c r="K34"/>
  <c r="O34"/>
  <c r="Q34"/>
  <c r="V34"/>
  <c r="G36"/>
  <c r="I36"/>
  <c r="K36"/>
  <c r="M36"/>
  <c r="O36"/>
  <c r="Q36"/>
  <c r="V36"/>
  <c r="G39"/>
  <c r="M39" s="1"/>
  <c r="I39"/>
  <c r="K39"/>
  <c r="O39"/>
  <c r="Q39"/>
  <c r="V39"/>
  <c r="I41"/>
  <c r="Q41"/>
  <c r="G42"/>
  <c r="M42" s="1"/>
  <c r="M41" s="1"/>
  <c r="I42"/>
  <c r="K42"/>
  <c r="K41" s="1"/>
  <c r="O42"/>
  <c r="O41" s="1"/>
  <c r="Q42"/>
  <c r="V42"/>
  <c r="V41" s="1"/>
  <c r="I50"/>
  <c r="Q50"/>
  <c r="G51"/>
  <c r="G50" s="1"/>
  <c r="I51"/>
  <c r="K51"/>
  <c r="K50" s="1"/>
  <c r="O51"/>
  <c r="O50" s="1"/>
  <c r="Q51"/>
  <c r="V51"/>
  <c r="V50" s="1"/>
  <c r="G58"/>
  <c r="M58" s="1"/>
  <c r="M57" s="1"/>
  <c r="I58"/>
  <c r="K58"/>
  <c r="K57" s="1"/>
  <c r="O58"/>
  <c r="O57" s="1"/>
  <c r="Q58"/>
  <c r="V58"/>
  <c r="V57" s="1"/>
  <c r="G61"/>
  <c r="I61"/>
  <c r="I57" s="1"/>
  <c r="K61"/>
  <c r="M61"/>
  <c r="O61"/>
  <c r="Q61"/>
  <c r="Q57" s="1"/>
  <c r="V61"/>
  <c r="G65"/>
  <c r="M65" s="1"/>
  <c r="I65"/>
  <c r="K65"/>
  <c r="O65"/>
  <c r="Q65"/>
  <c r="V65"/>
  <c r="G68"/>
  <c r="I68"/>
  <c r="K68"/>
  <c r="M68"/>
  <c r="O68"/>
  <c r="Q68"/>
  <c r="V68"/>
  <c r="G71"/>
  <c r="I71"/>
  <c r="I70" s="1"/>
  <c r="K71"/>
  <c r="M71"/>
  <c r="O71"/>
  <c r="Q71"/>
  <c r="Q70" s="1"/>
  <c r="V71"/>
  <c r="G72"/>
  <c r="M72" s="1"/>
  <c r="I72"/>
  <c r="K72"/>
  <c r="K70" s="1"/>
  <c r="O72"/>
  <c r="Q72"/>
  <c r="V72"/>
  <c r="V70" s="1"/>
  <c r="G74"/>
  <c r="I74"/>
  <c r="K74"/>
  <c r="M74"/>
  <c r="O74"/>
  <c r="Q74"/>
  <c r="V74"/>
  <c r="G75"/>
  <c r="M75" s="1"/>
  <c r="I75"/>
  <c r="K75"/>
  <c r="O75"/>
  <c r="O70" s="1"/>
  <c r="Q75"/>
  <c r="V75"/>
  <c r="G77"/>
  <c r="I77"/>
  <c r="K77"/>
  <c r="M77"/>
  <c r="O77"/>
  <c r="Q77"/>
  <c r="V77"/>
  <c r="G78"/>
  <c r="M78" s="1"/>
  <c r="I78"/>
  <c r="K78"/>
  <c r="O78"/>
  <c r="Q78"/>
  <c r="V78"/>
  <c r="G79"/>
  <c r="I79"/>
  <c r="K79"/>
  <c r="M79"/>
  <c r="O79"/>
  <c r="Q79"/>
  <c r="V79"/>
  <c r="G81"/>
  <c r="M81" s="1"/>
  <c r="I81"/>
  <c r="K81"/>
  <c r="O81"/>
  <c r="Q81"/>
  <c r="V81"/>
  <c r="AE83"/>
  <c r="AF83"/>
  <c r="BA76" i="12"/>
  <c r="BA69"/>
  <c r="BA65"/>
  <c r="BA64"/>
  <c r="BA63"/>
  <c r="BA62"/>
  <c r="BA61"/>
  <c r="BA57"/>
  <c r="BA52"/>
  <c r="BA51"/>
  <c r="BA50"/>
  <c r="BA47"/>
  <c r="BA46"/>
  <c r="BA44"/>
  <c r="BA38"/>
  <c r="BA37"/>
  <c r="BA35"/>
  <c r="BA34"/>
  <c r="BA33"/>
  <c r="BA32"/>
  <c r="BA30"/>
  <c r="BA29"/>
  <c r="BA28"/>
  <c r="BA27"/>
  <c r="BA25"/>
  <c r="BA24"/>
  <c r="BA23"/>
  <c r="BA18"/>
  <c r="BA17"/>
  <c r="BA15"/>
  <c r="BA14"/>
  <c r="BA13"/>
  <c r="BA12"/>
  <c r="BA11"/>
  <c r="G8"/>
  <c r="I56" i="1" s="1"/>
  <c r="K8" i="12"/>
  <c r="O8"/>
  <c r="V8"/>
  <c r="G9"/>
  <c r="I9"/>
  <c r="I8" s="1"/>
  <c r="K9"/>
  <c r="M9"/>
  <c r="M8" s="1"/>
  <c r="O9"/>
  <c r="Q9"/>
  <c r="Q8" s="1"/>
  <c r="V9"/>
  <c r="G19"/>
  <c r="G20"/>
  <c r="I20"/>
  <c r="I19" s="1"/>
  <c r="K20"/>
  <c r="M20"/>
  <c r="O20"/>
  <c r="Q20"/>
  <c r="Q19" s="1"/>
  <c r="V20"/>
  <c r="G41"/>
  <c r="M41" s="1"/>
  <c r="I41"/>
  <c r="K41"/>
  <c r="K19" s="1"/>
  <c r="O41"/>
  <c r="Q41"/>
  <c r="V41"/>
  <c r="V19" s="1"/>
  <c r="G55"/>
  <c r="I55"/>
  <c r="K55"/>
  <c r="M55"/>
  <c r="O55"/>
  <c r="Q55"/>
  <c r="V55"/>
  <c r="G58"/>
  <c r="M58" s="1"/>
  <c r="I58"/>
  <c r="K58"/>
  <c r="O58"/>
  <c r="O19" s="1"/>
  <c r="Q58"/>
  <c r="V58"/>
  <c r="G67"/>
  <c r="I67"/>
  <c r="K67"/>
  <c r="M67"/>
  <c r="O67"/>
  <c r="Q67"/>
  <c r="V67"/>
  <c r="K70"/>
  <c r="V70"/>
  <c r="G71"/>
  <c r="I71"/>
  <c r="I70" s="1"/>
  <c r="K71"/>
  <c r="M71"/>
  <c r="M70" s="1"/>
  <c r="O71"/>
  <c r="Q71"/>
  <c r="Q70" s="1"/>
  <c r="V71"/>
  <c r="G74"/>
  <c r="M74" s="1"/>
  <c r="I74"/>
  <c r="K74"/>
  <c r="O74"/>
  <c r="O70" s="1"/>
  <c r="Q74"/>
  <c r="V74"/>
  <c r="AE78"/>
  <c r="F41" i="1" s="1"/>
  <c r="AF78" i="12"/>
  <c r="G42" i="1" s="1"/>
  <c r="I20"/>
  <c r="I19"/>
  <c r="I18"/>
  <c r="H48"/>
  <c r="I48" s="1"/>
  <c r="H46"/>
  <c r="I46" s="1"/>
  <c r="H44"/>
  <c r="I44" s="1"/>
  <c r="H40"/>
  <c r="H42" l="1"/>
  <c r="I42" s="1"/>
  <c r="G39"/>
  <c r="H41"/>
  <c r="I41" s="1"/>
  <c r="G78" i="12"/>
  <c r="H47" i="1"/>
  <c r="I47" s="1"/>
  <c r="I43"/>
  <c r="I72"/>
  <c r="J69" s="1"/>
  <c r="I16"/>
  <c r="I21" s="1"/>
  <c r="G23"/>
  <c r="M276" i="16"/>
  <c r="M188"/>
  <c r="M131"/>
  <c r="M226"/>
  <c r="M225" s="1"/>
  <c r="M101"/>
  <c r="M100" s="1"/>
  <c r="M77"/>
  <c r="M76" s="1"/>
  <c r="M9"/>
  <c r="M8" s="1"/>
  <c r="M229" i="15"/>
  <c r="M128"/>
  <c r="M282"/>
  <c r="G274"/>
  <c r="G183"/>
  <c r="G128"/>
  <c r="M199"/>
  <c r="M190" s="1"/>
  <c r="M112"/>
  <c r="M97" s="1"/>
  <c r="M38"/>
  <c r="M8" s="1"/>
  <c r="M274" i="14"/>
  <c r="M128"/>
  <c r="M229"/>
  <c r="G283"/>
  <c r="G274"/>
  <c r="G183"/>
  <c r="G128"/>
  <c r="AF298"/>
  <c r="M289"/>
  <c r="M285" s="1"/>
  <c r="M199"/>
  <c r="M190" s="1"/>
  <c r="M112"/>
  <c r="M97" s="1"/>
  <c r="M38"/>
  <c r="M8" s="1"/>
  <c r="M16" i="13"/>
  <c r="M70"/>
  <c r="G70"/>
  <c r="G57"/>
  <c r="M51"/>
  <c r="M50" s="1"/>
  <c r="G41"/>
  <c r="G16"/>
  <c r="M19" i="12"/>
  <c r="G70"/>
  <c r="J28" i="1"/>
  <c r="J26"/>
  <c r="G38"/>
  <c r="F38"/>
  <c r="J23"/>
  <c r="J24"/>
  <c r="J25"/>
  <c r="J27"/>
  <c r="E24"/>
  <c r="E26"/>
  <c r="G49" l="1"/>
  <c r="H39"/>
  <c r="J67"/>
  <c r="J60"/>
  <c r="J65"/>
  <c r="J62"/>
  <c r="J61"/>
  <c r="J58"/>
  <c r="J63"/>
  <c r="J66"/>
  <c r="J71"/>
  <c r="J68"/>
  <c r="J64"/>
  <c r="J59"/>
  <c r="J57"/>
  <c r="J70"/>
  <c r="J56"/>
  <c r="A23"/>
  <c r="G25" l="1"/>
  <c r="A25" s="1"/>
  <c r="G28"/>
  <c r="I39"/>
  <c r="I49" s="1"/>
  <c r="H49"/>
  <c r="J72"/>
  <c r="A24"/>
  <c r="G24"/>
  <c r="A26" l="1"/>
  <c r="G26"/>
  <c r="A27" s="1"/>
  <c r="J41"/>
  <c r="J47"/>
  <c r="J45"/>
  <c r="J44"/>
  <c r="J42"/>
  <c r="J48"/>
  <c r="J46"/>
  <c r="J39"/>
  <c r="J49" s="1"/>
  <c r="J43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<sst xmlns="http://schemas.openxmlformats.org/spreadsheetml/2006/main" count="3656" uniqueCount="626">
  <si>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</si>
  <si>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</si>
  <si>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</si>
  <si>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</si>
  <si>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</si>
  <si>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</si>
  <si>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</si>
  <si>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</si>
  <si>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</si>
  <si>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</si>
  <si>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</si>
  <si>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</si>
  <si>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</si>
  <si>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</si>
  <si>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</si>
  <si>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</si>
  <si>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</si>
  <si>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</si>
  <si>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</si>
  <si>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</si>
  <si>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</si>
  <si>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</si>
  <si>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</si>
  <si>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</si>
  <si>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</si>
  <si>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</si>
  <si>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</si>
  <si>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</si>
  <si>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</si>
  <si>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</si>
  <si>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</si>
  <si>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</si>
  <si>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</si>
  <si>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</si>
  <si>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</si>
  <si>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</si>
  <si>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</si>
  <si>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</si>
  <si>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</si>
  <si>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</si>
  <si>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</si>
  <si>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</si>
  <si>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</si>
  <si>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Martin Klec</t>
  </si>
  <si>
    <t>21-011</t>
  </si>
  <si>
    <t>Oprava věžiček na střeše budovy Žerotínovo náměstí 3, Brno (P.č. 341, k.ú. Brno - Veveří [610372])</t>
  </si>
  <si>
    <t>Stavba</t>
  </si>
  <si>
    <t>Stavební objekt</t>
  </si>
  <si>
    <t>0</t>
  </si>
  <si>
    <t>Poznámky, vedlejší a ostatní náklady</t>
  </si>
  <si>
    <t>00</t>
  </si>
  <si>
    <t>I</t>
  </si>
  <si>
    <t>I. Etapa</t>
  </si>
  <si>
    <t>SO 03</t>
  </si>
  <si>
    <t>Hlavní rohová věžička a fasádní erb</t>
  </si>
  <si>
    <t>II</t>
  </si>
  <si>
    <t>II. Etapa</t>
  </si>
  <si>
    <t>SO 01</t>
  </si>
  <si>
    <t>Věžička ulice Veveří</t>
  </si>
  <si>
    <t>SO 02</t>
  </si>
  <si>
    <t>Věžička Žerotínovo náměstí</t>
  </si>
  <si>
    <t>Celkem za stavbu</t>
  </si>
  <si>
    <t>CZK</t>
  </si>
  <si>
    <t>Rekapitulace dílů</t>
  </si>
  <si>
    <t>Typ dílu</t>
  </si>
  <si>
    <t>Poznámky</t>
  </si>
  <si>
    <t>11</t>
  </si>
  <si>
    <t>Přípravné a přidružené práce</t>
  </si>
  <si>
    <t>3</t>
  </si>
  <si>
    <t>Svislé a kompletní konstrukce</t>
  </si>
  <si>
    <t>62</t>
  </si>
  <si>
    <t>Úpravy povrchů vnější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</si>
  <si>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</si>
  <si>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</si>
  <si>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</si>
  <si>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</si>
  <si>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</si>
  <si>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</si>
  <si>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</si>
  <si>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</si>
  <si>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</si>
  <si>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</si>
  <si>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</si>
  <si>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</si>
  <si>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</si>
  <si>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</si>
  <si>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767</t>
  </si>
  <si>
    <t>Konstrukce zámečnické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</si>
  <si>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</si>
  <si>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</si>
  <si>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</si>
  <si>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</si>
  <si>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</si>
  <si>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</si>
  <si>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</si>
  <si>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</si>
  <si>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</si>
  <si>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</si>
  <si>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</si>
  <si>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</si>
  <si>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</si>
  <si>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</si>
  <si>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</si>
  <si>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</si>
  <si>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</si>
  <si>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</si>
  <si>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</si>
  <si>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</si>
  <si>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</si>
  <si>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</si>
  <si>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</si>
  <si>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</si>
  <si>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</si>
  <si>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</si>
  <si>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</si>
  <si>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</si>
  <si>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</si>
  <si>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</si>
  <si>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</si>
  <si>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</si>
  <si>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</si>
  <si>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</si>
  <si>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</si>
  <si>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Vlastní</t>
  </si>
  <si>
    <t>Kalkul</t>
  </si>
  <si>
    <t>Práce</t>
  </si>
  <si>
    <t>POL1_</t>
  </si>
  <si>
    <t>a) Platí pro celou stavbu.</t>
  </si>
  <si>
    <t>POP</t>
  </si>
  <si>
    <t>c) Součástí dodávky jsou i náklady na případná opatření související s ochranou stávajících sítí komunikací či staveb.</t>
  </si>
  <si>
    <t>d) Součástí jednotkových cen jsou i vícenáklady související s výstavbou v zimním období, průběžný úklid staveniště a přilehlých komunikací, likvidací odpadů, dočasná dopravní omezení, případné rozmístění šachet pro čerpání podzemní vody apod.</t>
  </si>
  <si>
    <t>f) Pokud není uvedeno jinak, jedná se o dodávku a montáž (D+M).</t>
  </si>
  <si>
    <t>g) V dokumentaci byly zvoleny doporučené referenční materiály, výrobky a systémy, které vykazují určité požadované stavebně-technické parametry - referenční standardy. Tyto výrobky, materiály a systémy mohou být nahrazeny jinými materiály, výrobky a systémy za předpokladu zachování požadovaných stavebně-technických parametrů těchto zvolených a doporučených referenčních standardů. Dodavatel je povinen v předstihu ke schválení předkládat vzorky materiálů a konstrukcí, které tvoří finální pohledové vrstvy.</t>
  </si>
  <si>
    <t>h) Před výrobou či dodávkou jednotlivých stavebních výrobků a komponentů je nutné provést jejich zaměření na stavbě.</t>
  </si>
  <si>
    <t>VN 01</t>
  </si>
  <si>
    <t>Náklady na zřízení, provoz, ochranu a likvidaci zařízení staveniště</t>
  </si>
  <si>
    <t>sada</t>
  </si>
  <si>
    <t>Indiv</t>
  </si>
  <si>
    <t>Poznámka k položce:</t>
  </si>
  <si>
    <t>Obsahuje náklady na:</t>
  </si>
  <si>
    <t>Terénní úpravy pro zařízení staveniště - náklady na hlavní terénní úpravy (příprava základové roviny pro uložení mobilních buněk, terénní úpravy pro zřízení provizorních komunikací apod.).Nejedná se o zemní práce pro chystanou stavbu.</t>
  </si>
  <si>
    <t>Stavební buňky - náklady na zřízení, demontáž a opotřebení nebo pronájem stavebních buněk (na kanceláře, stavební sklady, mobilní WC, umývárny, sprchy, apod.) Náleží sem i případy, kdy jsou pro tyto účely přizpůsobeny stávající objekty.</t>
  </si>
  <si>
    <t>Provizorní komunikace - jedná se o náklady související se zřízením provizorních silnic,chodníků,popř.jeřábových drah,zřízení provizorních lávek,můstků,schodišť,ramp apod. a to v jakémkoliv materiálovém provedení, přes jakékoliv konstrukce či překážky sloužících k vybavení staveniště.</t>
  </si>
  <si>
    <t>Náklady na provoz a údržbu vybavení staveniště - úklid staveniště po dobu realizace díla a před protokolárním předáním a převzetím díla.</t>
  </si>
  <si>
    <t>Provádění denního hrubého úklidu, po skončení prací každé z etap, případně části provedení čistého úklidu mokrou cestou.</t>
  </si>
  <si>
    <t>Provedení opatření proti vnikání prachu, nečistot a nadměrného hluku souvisejícího se stavbou do okolí.</t>
  </si>
  <si>
    <t>Energie pro zařízení staveniště - 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</t>
  </si>
  <si>
    <t>Oplocení staveniště - zahrnuje náklady na oplocení staveniště.</t>
  </si>
  <si>
    <t>Opatření na ochranu pozemků sousedních se staveništěm - náklady na případná opatření na ochranu sousedních pozemků proti poškození a znečištění.</t>
  </si>
  <si>
    <t>Dopravní značení na staveništi - jeedná se o dopravní značení na staveništi a v jeho bezprostředním okolí, včetně značení staveniště pro probíhající provoz investora nebo třetích osob.</t>
  </si>
  <si>
    <t>Zajištění dopravního značení k dopravním omezením, jejich údržba, přemísťování po dobu realizace díla a následné odstranění po předání díla.</t>
  </si>
  <si>
    <t>Rozebrání, bourání a odvoz zařízení staveniště - postihuje náklady na rozebrání, bourání a odvoz veškerého zařízení staveniště,vč.přípojek energií a jejich odvoz, úklid ploch, na kterých bylo zařízení staveniště provozováno (jsou zde zahrnuty veškeré náklady této povahy mimo úpravu terénu do původního stavu).</t>
  </si>
  <si>
    <t>Úprava terénu po zrušení zařízení staveniště - jedná se o náklady za práce, jejichž smyslem je uvedení místa zařízení staveniště do původního stavu.</t>
  </si>
  <si>
    <t>Uvedení všech povrchů dotčených stavbou do původního stavu (komunikace,chodníky,zeleň,…)</t>
  </si>
  <si>
    <t>.</t>
  </si>
  <si>
    <t>VN 02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</si>
  <si>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</si>
  <si>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</si>
  <si>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</si>
  <si>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</si>
  <si>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zpracování technologických postupů prováděných prací*podkladů (výkresů,rozpočtů,posudků,zkoušek,protokolů apod.) 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</si>
  <si>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</si>
  <si>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činností.</t>
  </si>
  <si>
    <t>Předání záručních listů, popř. návodů k obsluze v českém jazyce.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</si>
  <si>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</si>
  <si>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</si>
  <si>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</si>
  <si>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</si>
  <si>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ROZSAH JE DÁN SMLUVNÍMI PODMÍNKAMI.</t>
  </si>
  <si>
    <t>VN 03</t>
  </si>
  <si>
    <t>Náklady na zpracování dílenské dokumentace</t>
  </si>
  <si>
    <t>Zpracování dílenských dokumentací (výkresy výztuže, interiér,ocelové k-ce,zámečnické a truhlářské výrobky apod.)-dle smlouvy o dílo.</t>
  </si>
  <si>
    <t>VN 04</t>
  </si>
  <si>
    <t>Náklady na zpracování dokumentace skutečného provedení stavby</t>
  </si>
  <si>
    <t>Dokumentace skutečného provedení bude provedena podle následujících zásad:</t>
  </si>
  <si>
    <t>Do projektové dokumentace pro provedení stavby všech stavebních objektů a provozních souborů budou zřetelně vyznačeny všechny změny, k nimž došlo v průběhu zhotovení díla.</t>
  </si>
  <si>
    <t>Ty části projektové dokumentace pro provedení stavby, u kterých nedošlo k žádným změnám, budou označeny nápisem "beze změn".</t>
  </si>
  <si>
    <t>Každý výkres dokumentace skutečného provedení stavby bude opatřen jménem a příjmením osoby, která změny zakreslila, jejím podpisem a razítkem zhotovitele.</t>
  </si>
  <si>
    <t>U výkresů obsahujících změnu proti projektu pro provedení stavby bude přiložen i doklad, ze kterého bude vyplývat projednání změny s odpovědnou osobou objednatele a její souhlasné stanovisko.</t>
  </si>
  <si>
    <t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t>
  </si>
  <si>
    <t>DLE SMLOUVY O DÍLO  (vč.profesí).</t>
  </si>
  <si>
    <t>VN 05</t>
  </si>
  <si>
    <t>Plán BOZP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</si>
  <si>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</si>
  <si>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ON 01</t>
  </si>
  <si>
    <t>Náklady související s publikační činností</t>
  </si>
  <si>
    <t>Obsahuje náklady na pořízení fotodokumentace způsobu provádění staveb.</t>
  </si>
  <si>
    <t>ON 02</t>
  </si>
  <si>
    <t>Nakládání s odpady</t>
  </si>
  <si>
    <t xml:space="preserve"> Likvidace, odvoz a uložení odpadů ze stavby na skládku v souladu s ustanoveními zákona č. 185/2001 Sb., o odpadech.</t>
  </si>
  <si>
    <t>SUM</t>
  </si>
  <si>
    <t>b) Nedílnou součástí výkazu výměr je projektová dokumentace v úrovni dokumentace pro stavební povolení (DSP) zpracovaná projekční kanceláří "UNIVERS projekt v.o.s. (Pechova 1595/5</t>
  </si>
  <si>
    <t>e) Veškeré práce budou fakturovány na základě skutečně provedených prací dle odsouhlasených zápisů ve stavebním deníku. případné vícepráce ( méněpráce ) budou účtovány v cenách kmenového rozpočtu.</t>
  </si>
  <si>
    <t>Skládky na staveništi.</t>
  </si>
  <si>
    <t>Osvětlení staveniště - náklady na osvětlení jsou řešeny podle rozsahu a charakteru staveniště (vč.rozvodných skříní).</t>
  </si>
  <si>
    <t>Pronájem ploch - zábory veřejných prostranství.</t>
  </si>
  <si>
    <t>END</t>
  </si>
  <si>
    <t>11-01.R</t>
  </si>
  <si>
    <t>Průzkum nárožního erbu</t>
  </si>
  <si>
    <t>ks</t>
  </si>
  <si>
    <t>Poznámka k ceně:</t>
  </si>
  <si>
    <t/>
  </si>
  <si>
    <t>Položka obsahuje:</t>
  </si>
  <si>
    <t>- sondování a obnažení erbu;</t>
  </si>
  <si>
    <t>- za přítomnosti odpovědné osoby z Národního památkového ústavu a bude rozhoduto o způsobu renovace.</t>
  </si>
  <si>
    <t>941941042R00</t>
  </si>
  <si>
    <t>m2</t>
  </si>
  <si>
    <t>800-3</t>
  </si>
  <si>
    <t>RTS 21/ I</t>
  </si>
  <si>
    <t>včetně kotvení</t>
  </si>
  <si>
    <t>SPI</t>
  </si>
  <si>
    <t>- kalkulovat včetně nákladů na odsouhlasení způsobu kotvení lešení národním památkovým ústavem.</t>
  </si>
  <si>
    <t>25,2*33,2</t>
  </si>
  <si>
    <t>VV</t>
  </si>
  <si>
    <t>941941292R00</t>
  </si>
  <si>
    <t>Odkaz na mn. položky pořadí 2 : 836,64000*2</t>
  </si>
  <si>
    <t>941941842R00</t>
  </si>
  <si>
    <t xml:space="preserve">viz. příloha D.1.4, D.1.5 : </t>
  </si>
  <si>
    <t>Odkaz na mn. položky pořadí 2 : 836,64000</t>
  </si>
  <si>
    <t>944941103R00</t>
  </si>
  <si>
    <t>Ochranné zábradlí na lešeňových trubkových konstrukcích dvoutyčové</t>
  </si>
  <si>
    <t>m</t>
  </si>
  <si>
    <t>25,2*18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</si>
  <si>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</si>
  <si>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</si>
  <si>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</si>
  <si>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</si>
  <si>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Odkaz na mn. položky pořadí 6 : 836,64000*2</t>
  </si>
  <si>
    <t>944944081R00</t>
  </si>
  <si>
    <t xml:space="preserve">Demontáž ochranné sítě z umělých vláken </t>
  </si>
  <si>
    <t>941955002R00</t>
  </si>
  <si>
    <t>Lešení lehké pracovní pomocné pomocné, o výšce lešeňové podlahy přes 1,2 do 1,9 m</t>
  </si>
  <si>
    <t>9,5</t>
  </si>
  <si>
    <t>962025151R0T</t>
  </si>
  <si>
    <t>Bourání dutých výdusků věžiček z umělého kamene</t>
  </si>
  <si>
    <t>m3</t>
  </si>
  <si>
    <t>- pro odebrání forem a tvarů okrasných prvků.</t>
  </si>
  <si>
    <t>dutý výdusek věžičky z umělého kamene - díl 1 - 3 ks : 3*(0,35/2,5)</t>
  </si>
  <si>
    <t>dutý výdusek věžičky z umělého kamene - díl 2 - 3 ks : 3*(0,45/2,5)</t>
  </si>
  <si>
    <t>dutý výdusek věžičky z umělého kamene - díl 3 - 3 ks : 3*(0,1/2,5)</t>
  </si>
  <si>
    <t>dutý výdusek věžičky z umělého kamene - díl 4 - 3 ks : 3*(1,8/2,5)</t>
  </si>
  <si>
    <t>Mezisoučet</t>
  </si>
  <si>
    <t>999281112R00</t>
  </si>
  <si>
    <t xml:space="preserve">Přesun hmot pro opravy a údržbu objektů pro opravy a údržbu dosavadních objektů včetně vnějších plášťů_x000D_
 výšky přes 25 do 36 m,  </t>
  </si>
  <si>
    <t>t</t>
  </si>
  <si>
    <t>801-4</t>
  </si>
  <si>
    <t>Přesun hmot</t>
  </si>
  <si>
    <t>POL7_</t>
  </si>
  <si>
    <t>oborů 801, 803, 811 a 812</t>
  </si>
  <si>
    <t>- včetně nákladů na stavební výtah;</t>
  </si>
  <si>
    <t>- kalkulovat včetně nákladů na odsouhlasení způsobu kotvení výtahu národním památkovým ústavem.</t>
  </si>
  <si>
    <t>762088113R00</t>
  </si>
  <si>
    <t>kus</t>
  </si>
  <si>
    <t>800-762</t>
  </si>
  <si>
    <t xml:space="preserve">dočasné zakrytí obnažených konstrukcí (erb+3 věžičky) : </t>
  </si>
  <si>
    <t>1</t>
  </si>
  <si>
    <t>763611221R00</t>
  </si>
  <si>
    <t>800-763</t>
  </si>
  <si>
    <t>vč. dodávky a montáže spojovacího materiálu</t>
  </si>
  <si>
    <t xml:space="preserve">zakrytí střechy/cesta od výtahu k věžičkám : </t>
  </si>
  <si>
    <t>2*(38,75+93,05)</t>
  </si>
  <si>
    <t>60725017R</t>
  </si>
  <si>
    <t>deska dřevoštěpková třívrstvá pro prostředí vlhké; strana nebroušená; hrana rovná; tl = 25,0 mm</t>
  </si>
  <si>
    <t>SPCM</t>
  </si>
  <si>
    <t>Specifikace</t>
  </si>
  <si>
    <t>POL3_</t>
  </si>
  <si>
    <t xml:space="preserve">ztratné kalkulováno 10% : </t>
  </si>
  <si>
    <t>290</t>
  </si>
  <si>
    <t>998762204R00</t>
  </si>
  <si>
    <t>Přesun hmot pro konstrukce tesařské v objektech výšky do 36 m</t>
  </si>
  <si>
    <t>50 m vodorovně</t>
  </si>
  <si>
    <t>979082111R00</t>
  </si>
  <si>
    <t>Vnitrostaveništní doprava suti a vybouraných hmot do 10 m</t>
  </si>
  <si>
    <t>801-3</t>
  </si>
  <si>
    <t>Přesun suti</t>
  </si>
  <si>
    <t>POL8_</t>
  </si>
  <si>
    <t>979082121R00</t>
  </si>
  <si>
    <t>Vnitrostaveništní doprava suti a vybouraných hmot příplatek k ceně za každých dalších 5 m</t>
  </si>
  <si>
    <t>18*8,1</t>
  </si>
  <si>
    <t>979011311RTT</t>
  </si>
  <si>
    <t>Svislá doprava suti a vybouraných hmot stavebním výtahem, s naložením do výtahu</t>
  </si>
  <si>
    <t>979087212R00</t>
  </si>
  <si>
    <t>Nakládání na dopravní prostředky suti</t>
  </si>
  <si>
    <t>822-1</t>
  </si>
  <si>
    <t>pro vodorovnou dopravu</t>
  </si>
  <si>
    <t>979097012R00</t>
  </si>
  <si>
    <t>Odvoz suti a vybouraných hmot na skládku pronájem kontejneru na suť</t>
  </si>
  <si>
    <t xml:space="preserve">den   </t>
  </si>
  <si>
    <t>979081111RT2</t>
  </si>
  <si>
    <t>Odvoz suti a vybouraných hmot na skládku do 1 km</t>
  </si>
  <si>
    <t>979081121RT2</t>
  </si>
  <si>
    <t>Odvoz suti a vybouraných hmot na skládku příplatek za každý další 1 km</t>
  </si>
  <si>
    <t>30*8,1</t>
  </si>
  <si>
    <t>979990107R00</t>
  </si>
  <si>
    <t>Poplatek za skládku směs betonu,cihel a dřeva, skupina 17 01 01, 17 01 02 a 17 02 01 z Katalogu odpadů</t>
  </si>
  <si>
    <t>- viz příloha "Cenová nabídka na vytvoření výdusků a okrasných prvků" - položka č. 1.</t>
  </si>
  <si>
    <t>- kotvení lešení musí vyhovět nárokům národního památkového ústavu;</t>
  </si>
  <si>
    <t>- kotvení výtahu musí vyhovět nárokům národního památkového ústavu;</t>
  </si>
  <si>
    <t>319201311R00</t>
  </si>
  <si>
    <t>Vyrovnání nerovného povrchu jakoukoliv maltou_x000D_
 do 30 mm</t>
  </si>
  <si>
    <t>vnitřního i vnějšího zdiva, bez odsekání vadných cihel, bez pomocného lešení,</t>
  </si>
  <si>
    <t xml:space="preserve">maltové lože pod oplechování říms : </t>
  </si>
  <si>
    <t>pod oplechování ozn. K/3 : 0,24*(6,18+2,47+6,18)</t>
  </si>
  <si>
    <t>pod oplechování ozn. K/4 : 0,55*(6,18+2,47+6,18)</t>
  </si>
  <si>
    <t>pod oplechování ozn. K/5 : 0,51*(5,57+9,28+5,57+9,28)</t>
  </si>
  <si>
    <t>3-01.R</t>
  </si>
  <si>
    <t>D+M dutý výdusek z umělého kamene - díl 1, komplet výrobek podle výkresu č. D.2 - detail složení věžičky</t>
  </si>
  <si>
    <t>Bližší specifikace položky:</t>
  </si>
  <si>
    <t>- hmotnost dílu 350 kg;</t>
  </si>
  <si>
    <t>- materiál umělého kamene výdusku na bázi křemičitého písku, bílého cementu a opatřen silikátovým nátěrem;</t>
  </si>
  <si>
    <t>- barevnost nových prvků bude schodná s původními věžičkami a okolní fasádou;</t>
  </si>
  <si>
    <t>- jednotlivé spoje dílů budou promaltovány a zatíženy vlastní vahou;</t>
  </si>
  <si>
    <t>- do dutiny vůdusků budou vloženy ocelové trny pro armování věžičky (viz.dokument autorizované vyjádření statika).</t>
  </si>
  <si>
    <t>4</t>
  </si>
  <si>
    <t>3-02.R</t>
  </si>
  <si>
    <t>D+M dutý výdusek z umělého kamene - díl 2, komplet výrobek podle výkresu č. D.2 - detail složení věžičky</t>
  </si>
  <si>
    <t>- hmotnost dílu 450 kg;</t>
  </si>
  <si>
    <t>3-03.R</t>
  </si>
  <si>
    <t>D+M dutý výdusek z umělého kamene - díl 3, komplet výrobek podle výkresu č. D.2 - detail složení věžičky</t>
  </si>
  <si>
    <t>- hmotnost dílu 100 kg;</t>
  </si>
  <si>
    <t>3-04.R</t>
  </si>
  <si>
    <t>D+M dutý výdusek z umělého kamene - díl 4, komplet výrobek podle výkresu č. D.2 - detail složení věžičky</t>
  </si>
  <si>
    <t>- hmotnost dílu 1800 kg - předpoklad rozdělení výdusku do více dílů;</t>
  </si>
  <si>
    <t>3-05.R</t>
  </si>
  <si>
    <t>D+M okrasné zhlaví atiky tvořené výduskem z umělého kamene 250/250 mm</t>
  </si>
  <si>
    <t>- jednotlivé spoje dílů budou promaltovány a zatíženy vlastní vahou.</t>
  </si>
  <si>
    <t>6,18+2,47+6,18</t>
  </si>
  <si>
    <t>3-06.R</t>
  </si>
  <si>
    <t>D+M modelace římsy z románského cementu</t>
  </si>
  <si>
    <t>- průřez cca 70x80 mm (viz. Výkres "D.1.2. Dílčí detail oplechování").</t>
  </si>
  <si>
    <t>622421143R00</t>
  </si>
  <si>
    <t>Omítky vnější stěn vápenné nebo vápenocementové štukové,  , složitost 1÷ 2</t>
  </si>
  <si>
    <t>801-1</t>
  </si>
  <si>
    <t>- přesný typ nové omítky bude určen památkovým úřadem.</t>
  </si>
  <si>
    <t>1,7*(2,47+2*6,18)</t>
  </si>
  <si>
    <t>2,27*(2*6,18+2,47)</t>
  </si>
  <si>
    <t>622411121R00</t>
  </si>
  <si>
    <t>Barvení vnější omítky stěn do složitosti 3</t>
  </si>
  <si>
    <t>včetně podkladního pačokování do tří barev jakéhokoliv odstínu dvojnásobné</t>
  </si>
  <si>
    <t>- odstín viz stávající (barevnost omítek nebude měněna).</t>
  </si>
  <si>
    <t xml:space="preserve">DTTO, 2 vrstvy : </t>
  </si>
  <si>
    <t>2*58,8751</t>
  </si>
  <si>
    <t>624601111R00</t>
  </si>
  <si>
    <t>s dodáním hmot,</t>
  </si>
  <si>
    <t>příponka pro kotvení výrobků ozn. K/3 : 6,18+2,47+6,18</t>
  </si>
  <si>
    <t>příponka pro kotvení výrobků ozn. K/4 : 6,18+2,47+6,18</t>
  </si>
  <si>
    <t>příponka pro kotvení výrobků ozn. K/5 : 5,57+9,28+5,57+9,28</t>
  </si>
  <si>
    <t>kotvení hydroizolačního souvrství ozn. K/9 : 17,82</t>
  </si>
  <si>
    <t>rozhraní konec omítky/výdusek z umělého kamene : 2*(6,18+2,47+6,18)</t>
  </si>
  <si>
    <t>13*33,2</t>
  </si>
  <si>
    <t>26,2*7,2</t>
  </si>
  <si>
    <t>Odkaz na mn. položky pořadí 11 : 620,24000*5</t>
  </si>
  <si>
    <t>Odkaz na mn. položky pořadí 11 : 620,24000</t>
  </si>
  <si>
    <t>13*18</t>
  </si>
  <si>
    <t>26,2*4</t>
  </si>
  <si>
    <t>Odkaz na mn. položky pořadí 15 : 620,24000*5</t>
  </si>
  <si>
    <t>18,2</t>
  </si>
  <si>
    <t>95-01.R</t>
  </si>
  <si>
    <t>Zednické přípomoce zapravení apod., práce malého rozsahu</t>
  </si>
  <si>
    <t>hod</t>
  </si>
  <si>
    <t>POL1_1</t>
  </si>
  <si>
    <t>96-01</t>
  </si>
  <si>
    <t>Sonda paty zdiva atiky</t>
  </si>
  <si>
    <t>- bude provedeno po odstranění hydroizolačního souvrství.</t>
  </si>
  <si>
    <t>764421830R00</t>
  </si>
  <si>
    <t>Demontáž oplechování říms rš od 100 do 200 mm</t>
  </si>
  <si>
    <t>800-764</t>
  </si>
  <si>
    <t>oplechování ozn. K/10 : 9*0,525</t>
  </si>
  <si>
    <t>764421850R00</t>
  </si>
  <si>
    <t>Demontáž oplechování říms rš od 250 do 330 mm</t>
  </si>
  <si>
    <t>oplechování ozn. K/2 : 6,18+2,47+6,18</t>
  </si>
  <si>
    <t>oplechování ozn. K/3 : 6,18+2,47+6,18</t>
  </si>
  <si>
    <t>764394840R00</t>
  </si>
  <si>
    <t xml:space="preserve">Demontáž ostatních prvků střešních příponky z ploché oceli,  ,  </t>
  </si>
  <si>
    <t xml:space="preserve">příponka pro kotvení výrobků K/2, K/3, K/4, K/5 : </t>
  </si>
  <si>
    <t>53</t>
  </si>
  <si>
    <t>978015291R00</t>
  </si>
  <si>
    <t>Otlučení omítek vápenných nebo vápenocementových vnějších s vyškrabáním spár, s očištěním zdiva_x000D_
 1. až 4. stupni složitosti, v rozsahu do 100 %</t>
  </si>
  <si>
    <t>2,27*(2,47+2*6,18)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</si>
  <si>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</si>
  <si>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</si>
  <si>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</si>
  <si>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- pata zdiva atiky tvořící zlom hydroizolačního souvrství bude odstraněna pouze při odhalení špatného technického stavu.</t>
  </si>
  <si>
    <t xml:space="preserve">vrchní líc zdiva atiky : </t>
  </si>
  <si>
    <t>0,2*0,18*(6,18+2,47+6,18)</t>
  </si>
  <si>
    <t xml:space="preserve">pata zdiva atiky tvořící zlom hydroizolačního souvrství : </t>
  </si>
  <si>
    <t>0,15*0,15*(2*6,18)</t>
  </si>
  <si>
    <t>711180101R00</t>
  </si>
  <si>
    <t>Odstranění izolace proti vodě - profilované fólie vodorovné</t>
  </si>
  <si>
    <t>800-711</t>
  </si>
  <si>
    <t xml:space="preserve"> předpoklad TPO folie</t>
  </si>
  <si>
    <t>19,71</t>
  </si>
  <si>
    <t>711180201R00</t>
  </si>
  <si>
    <t>Odstranění izolace proti vodě - profilované fólie svislé</t>
  </si>
  <si>
    <t>0,26*2,96</t>
  </si>
  <si>
    <t>2*2,63</t>
  </si>
  <si>
    <t>764396810R0T</t>
  </si>
  <si>
    <t>Demontáž oplechování příponek</t>
  </si>
  <si>
    <t xml:space="preserve">příponka pro kotvení hydroizolačního souvrství ozn. K/9 : </t>
  </si>
  <si>
    <t>17,82</t>
  </si>
  <si>
    <t xml:space="preserve">příponka pro kotvení výrobků K/3, K/4, K/5 : </t>
  </si>
  <si>
    <t>5,57+9,28+5,57+9,28</t>
  </si>
  <si>
    <t>dutý výdusek věžičky z umělého kamene - díl 1 - 4 ks : 4*(0,35/2,5)</t>
  </si>
  <si>
    <t>dutý výdusek věžičky z umělého kamene - díl 2 - 4 ks : 4*(0,45/2,5)</t>
  </si>
  <si>
    <t>dutý výdusek věžičky z umělého kamene - díl 3 - 4 ks : 4*(0,1/2,5)</t>
  </si>
  <si>
    <t>dutý výdusek věžičky z umělého kamene - díl 4 - 4 ks : 4*(1,8/2,5)</t>
  </si>
  <si>
    <t>764422810R00</t>
  </si>
  <si>
    <t>oplechování ozn. K/4 : 6,18+2,47+6,18</t>
  </si>
  <si>
    <t>oplechování ozn. K/5 : 5,57+9,28+5,57+9,28</t>
  </si>
  <si>
    <t>oplechování ozn. K/11 : 4*0,32</t>
  </si>
  <si>
    <t>712372111R00</t>
  </si>
  <si>
    <t>včetně ukotvení k podkladu hmoždinkami, svaření všech spojů a překrytí kotev fólií.</t>
  </si>
  <si>
    <t>712871801RT1</t>
  </si>
  <si>
    <t>na konstrukce převyšující úroveň střechy,</t>
  </si>
  <si>
    <t>283220013R</t>
  </si>
  <si>
    <t xml:space="preserve">ztratné a přesahy kalkulováno 15% : </t>
  </si>
  <si>
    <t>29,6</t>
  </si>
  <si>
    <t>712964703R00</t>
  </si>
  <si>
    <t>Zesílení spár pryžemi  , zesílení koutů, rohů a hran fólií</t>
  </si>
  <si>
    <t>RTS 20/ II</t>
  </si>
  <si>
    <t>0,26*10+17,82</t>
  </si>
  <si>
    <t>712971801RT1</t>
  </si>
  <si>
    <t>Překrytí spár termoplasty r.š. 500 mm, 1 vrstva, materiál ve specifikaci, bez rozlišení tloušťky fólie</t>
  </si>
  <si>
    <t xml:space="preserve">kalkulováno 1 bm/2m2 : </t>
  </si>
  <si>
    <t>plochy vodorovné : 19,71/2</t>
  </si>
  <si>
    <t>plochy svislé : (0,26*2,96+2*2,63)/2</t>
  </si>
  <si>
    <t>712378110R00</t>
  </si>
  <si>
    <t>Povlakové krytiny střech do 10° termoplasty Doplňkové konstrukce k povlakovým krytinám z fólií vnitřní koutová tvarovka,  , s manžetou z fólie z měkčeného PVC</t>
  </si>
  <si>
    <t xml:space="preserve"> včetně dodávek výrobků</t>
  </si>
  <si>
    <t>včetně dodávky tvarovky</t>
  </si>
  <si>
    <t>712378111R00</t>
  </si>
  <si>
    <t>Povlakové krytiny střech do 10° termoplasty Doplňkové konstrukce k povlakovým krytinám z fólií vnější koutová tvarovka,  , s manžetou z fólie z měkčeného PVC</t>
  </si>
  <si>
    <t>712378007R00</t>
  </si>
  <si>
    <t>Úprava délky a připevnění rohové lišty natloukacími hmoždinkami včetně dodávky lišty.</t>
  </si>
  <si>
    <t>0,26*6+17,82</t>
  </si>
  <si>
    <t>712378006R00</t>
  </si>
  <si>
    <t>0,26*4</t>
  </si>
  <si>
    <t>998712204R00</t>
  </si>
  <si>
    <t>Přesun hmot pro povlakové krytiny v objektech výšky přes 24 do 36 m</t>
  </si>
  <si>
    <t>764521290R0T</t>
  </si>
  <si>
    <t>- výrobek podle výkresu č. 2 "výpis klempířských konstrukcí" ozn. K/4;</t>
  </si>
  <si>
    <t>- včetně zednické výpomoci.</t>
  </si>
  <si>
    <t>764521250R0T</t>
  </si>
  <si>
    <t>- výrobek podle výkresu č. 2 "výpis klempířských konstrukcí" ozn. K/3;</t>
  </si>
  <si>
    <t>764521290R0X</t>
  </si>
  <si>
    <t>- výrobek podle výkresu č. 2 "výpis klempířských konstrukcí" ozn. K/5;</t>
  </si>
  <si>
    <t>764521220R0T</t>
  </si>
  <si>
    <t>- výrobek podle výkresu č. 2 "výpis klempířských konstrukcí" ozn. K/10;</t>
  </si>
  <si>
    <t>- včetně zednické výpomoci, maltového lože.</t>
  </si>
  <si>
    <t>9*0,525</t>
  </si>
  <si>
    <t>764522210RTS</t>
  </si>
  <si>
    <t>- výrobek podle výkresu č. 2 "výpis klempířských konstrukcí" ozn. K/11;</t>
  </si>
  <si>
    <t>4*0,32</t>
  </si>
  <si>
    <t>55326102RT</t>
  </si>
  <si>
    <t>Příponka pro kotvení hydroizolačního souvrství RŠ 60 mm, předpoklad hliník tl. 0,5 mm, barva RAL 9007</t>
  </si>
  <si>
    <t>Bližší specifikace položky</t>
  </si>
  <si>
    <t>- výrobek podle výkresu č. 2 "výpis klempířských konstrukcí" ozn. K/9;</t>
  </si>
  <si>
    <t>764521210R0T</t>
  </si>
  <si>
    <t>- výrobek podle výkresu č. 2 "výpis klempířských konstrukcí" ozn. K/13;</t>
  </si>
  <si>
    <t>kotvení výrobků K/3 : 6,18+2,47+6,18</t>
  </si>
  <si>
    <t>kotvení výrobků K/4 : 6,18+2,47+6,18</t>
  </si>
  <si>
    <t>kotvení výrobků K/5 : 5,57+9,28+5,57+9,28</t>
  </si>
  <si>
    <t>764394290R00</t>
  </si>
  <si>
    <t>příponka ozn. K/6 : 53</t>
  </si>
  <si>
    <t>55348448.AR</t>
  </si>
  <si>
    <t>100 ks</t>
  </si>
  <si>
    <t>- výrobek podle výkresu č. 2 "výpis klempířských konstrukcí" ozn. K/6.</t>
  </si>
  <si>
    <t xml:space="preserve">příponka ozn. K/6 pro kotvení výrobků K/3, K/4, K5 : </t>
  </si>
  <si>
    <t>56/100</t>
  </si>
  <si>
    <t>998764204R00</t>
  </si>
  <si>
    <t>Přesun hmot pro konstrukce klempířské v objektech výšky do 36 m</t>
  </si>
  <si>
    <t>767-01</t>
  </si>
  <si>
    <t>D+M rozvodná skříň, rozměry (ŠxVxH) 750x750x425 mm, komplet výrobek podle výkresu č.11 "výpis ostatních výrobků" ozn. OS/1</t>
  </si>
  <si>
    <t>- umístění na atice.</t>
  </si>
  <si>
    <t>767-02</t>
  </si>
  <si>
    <t>D+M ocelový stožár, komplet výrobek podle výkresu č.11 "výpis ostatních výrobků" ozn. OS/2</t>
  </si>
  <si>
    <t>- umístěn na atice.</t>
  </si>
  <si>
    <t>998767204R00</t>
  </si>
  <si>
    <t>Přesun hmot pro kovové stavební doplňk. konstrukce v objektech výšky do 36 m</t>
  </si>
  <si>
    <t>800-767</t>
  </si>
  <si>
    <t>M21-01</t>
  </si>
  <si>
    <t>Narovnání zohýbaných prvků hromosvodu</t>
  </si>
  <si>
    <t>Vnitrostaveništní doprava suti a vybouraných hmot Vnitrostaveništní doprava suti do 10 m</t>
  </si>
  <si>
    <t>14*16,1355</t>
  </si>
  <si>
    <t>5*16,1355</t>
  </si>
  <si>
    <t>- viz příloha "Cenová nabídka na vytvoření výdusků a okrasných prvků" - položka č. 2.</t>
  </si>
  <si>
    <t>- viz příloha "Cenová nabídka na vytvoření výdusků a okrasných prvků" - položka č. 3.</t>
  </si>
  <si>
    <t>- viz příloha "Cenová nabídka na vytvoření výdusků a okrasných prvků" - položka č. 4.</t>
  </si>
  <si>
    <t>- viz příloha "Cenová nabídka na vytvoření výdusků a okrasných prvků" - položka č. 5.</t>
  </si>
  <si>
    <t>- viz příloha "Cenová nabídka na vytvoření výdusků a okrasných prvků" - položka č. 6.</t>
  </si>
  <si>
    <t>- viz příloha "Cenová nabídka na vytvoření výdusků a okrasných prvků" - položka č. 7.</t>
  </si>
  <si>
    <t>pod oplechování ozn. K/3 : 0,24*(6,21+2,46+6,21)</t>
  </si>
  <si>
    <t>pod oplechování ozn. K/4 : 0,55*(6,21+2,46+6,21)</t>
  </si>
  <si>
    <t>pod oplechování ozn. K/5 : 0,51*(5,56+9,31+5,56+9,31)</t>
  </si>
  <si>
    <t>6,21+2,46+6,21</t>
  </si>
  <si>
    <t>1,7*(2,46+2*6,21)</t>
  </si>
  <si>
    <t>2,27*(2,46+2*6,21)</t>
  </si>
  <si>
    <t>2*59,0736</t>
  </si>
  <si>
    <t>příponka pro kotvení výrobků ozn. K/3 : 6,21+2,46+6,21</t>
  </si>
  <si>
    <t>příponka pro kotvení výrobků ozn. K/4 : 6,21+2,46+6,21</t>
  </si>
  <si>
    <t>příponka pro kotvení výrobků ozn. K/5 : 5,56+9,31+5,56+9,31</t>
  </si>
  <si>
    <t>kotvení hydroizolačního souvrství ozn. K/9 : 17,88</t>
  </si>
  <si>
    <t>rozhraní konec omítky/výdusek z umělého kamene : 2*(6,21+2,46+6,21)</t>
  </si>
  <si>
    <t>13,4*33,2</t>
  </si>
  <si>
    <t>29,5*7,2</t>
  </si>
  <si>
    <t>Odkaz na mn. položky pořadí 11 : 657,28000*5</t>
  </si>
  <si>
    <t>Odkaz na mn. položky pořadí 11 : 657,28000</t>
  </si>
  <si>
    <t>13,4*18</t>
  </si>
  <si>
    <t>29,5*4</t>
  </si>
  <si>
    <t>Odkaz na mn. položky pořadí 15 : 657,28000*5</t>
  </si>
  <si>
    <t>oplechování ozn. K/10 : 10*0,525</t>
  </si>
  <si>
    <t>oplechování ozn. K/2 : 6,21+2,46+6,21</t>
  </si>
  <si>
    <t>oplechování ozn. K/3 : 6,21+2,46+6,21</t>
  </si>
  <si>
    <t>60</t>
  </si>
  <si>
    <t>1,73*(6,21+2,46+6,21)</t>
  </si>
  <si>
    <t>2,27*(6,21+2,46+6,21)</t>
  </si>
  <si>
    <t xml:space="preserve">vrchní líc atikového zdiva : </t>
  </si>
  <si>
    <t>0,2*0,18*(6,21+2,46+6,21)</t>
  </si>
  <si>
    <t>0,15*0,15*(2*6,21)</t>
  </si>
  <si>
    <t>0,23*2,46</t>
  </si>
  <si>
    <t>2*2,61</t>
  </si>
  <si>
    <t>17,88</t>
  </si>
  <si>
    <t>5,56+9,31+5,56+9,31</t>
  </si>
  <si>
    <t>oplechování ozn. K/4 : 6,21+2,46+6,21</t>
  </si>
  <si>
    <t>oplechování ozn. K/5 : 5,56+9,31+5,56+9,31</t>
  </si>
  <si>
    <t>29,3</t>
  </si>
  <si>
    <t>0,26*10+17,88</t>
  </si>
  <si>
    <t>plochy svislé : (0,23*3,06+2*2,61)/2</t>
  </si>
  <si>
    <t>0,26*6+17,88</t>
  </si>
  <si>
    <t>10*0,525</t>
  </si>
  <si>
    <t>kotvení výrobků K/3 : 6,21+2,46+6,21</t>
  </si>
  <si>
    <t>kotvení výrobků K/4 : 6,21+2,46+6,21</t>
  </si>
  <si>
    <t>kotvení výrobků K/5 : 5,56+9,31+5,56+9,31</t>
  </si>
  <si>
    <t>příponka ozn. K/6 : 60</t>
  </si>
  <si>
    <t xml:space="preserve">příponka ozn. K/6 pro kotvení výrobků  K/3, K/4, K5 : </t>
  </si>
  <si>
    <t>60/100</t>
  </si>
  <si>
    <t>767-03</t>
  </si>
  <si>
    <t>D+M anténa - ocelový profil 110 x 110 mm, včetně dvou vodorovných ztužidel, komplet výrobek podle výkresu č.11 "výpis ostatních výrobků" ozn. OS/3</t>
  </si>
  <si>
    <t>29*16,18261</t>
  </si>
  <si>
    <t>5*16,18261</t>
  </si>
  <si>
    <t>pod oplechování ozn. K/3 : 0,24*(6,1+2,46+2,46+2,46+2,46+6,1)</t>
  </si>
  <si>
    <t>pod oplechování ozn. K/4 : 0,55*(6,1+2,46+2,46+2,46+2,46+6,1)</t>
  </si>
  <si>
    <t>pod oplechování ozn. K/5 : 0,51*(1,05+9,2+5,56+1,26+3,29+1,26+5,56+9,2+1,05)</t>
  </si>
  <si>
    <t>- do dutiny vůdusků budou vloženy ocelové trny pro armování věžičky (viz.dokument autorizované vyjádření statika);</t>
  </si>
  <si>
    <t>8</t>
  </si>
  <si>
    <t>6,1+2,46+2,46+2,46+2,46+6,1</t>
  </si>
  <si>
    <t>1,52*(2,46+2,46)</t>
  </si>
  <si>
    <t>2,09*(6,1+2,46+2,46+2,46+2,46+6,1)</t>
  </si>
  <si>
    <t>2*6,1*((1,52+1,78)/2)</t>
  </si>
  <si>
    <t>2*2,46*((1,52+1,62)/2)</t>
  </si>
  <si>
    <t>2*88,8748</t>
  </si>
  <si>
    <t>příponka pro kotvení výrobků ozn. K/3 : 6,1+2,46+2,46+2,46+2,46+6,1</t>
  </si>
  <si>
    <t>příponka pro kotvení výrobků ozn. K/4 : 6,1+2,46+2,46+2,46+2,46+6,1</t>
  </si>
  <si>
    <t>příponka pro kotvení výrobků ozn. K/5 : 1,05+9,2+5,56+1,26+3,29+1,26+5,56+9,2+1,05</t>
  </si>
  <si>
    <t>kotvení hydroizolačního souvrství ozn. K/9 : 32,58</t>
  </si>
  <si>
    <t>rozhraní konec omítky/výdusek z umělého kamene : 2*(6,1+2,46+2,46+2,46+2,46+6,1)</t>
  </si>
  <si>
    <t>26*7,2</t>
  </si>
  <si>
    <t>Odkaz na mn. položky pořadí 11 : 1023,84000*5</t>
  </si>
  <si>
    <t>Odkaz na mn. položky pořadí 11 : 1023,84000</t>
  </si>
  <si>
    <t>26*4</t>
  </si>
  <si>
    <t>Odkaz na mn. položky pořadí 15 : 1023,84000*5</t>
  </si>
  <si>
    <t>36</t>
  </si>
  <si>
    <t>oplechování ozn. K/10 : 13*0,525</t>
  </si>
  <si>
    <t>oplechování ozn. K/2 : 6,1+2,46+2,46+2,46+2,46+6,1</t>
  </si>
  <si>
    <t>oplechování ozn. K/3 : 6,1+2,46+2,46+2,46+2,46+6,1</t>
  </si>
  <si>
    <t>84</t>
  </si>
  <si>
    <t>0,2*0,18*(6,1+2,46+2,46+2,46+2,46+6,1)</t>
  </si>
  <si>
    <t>37,18</t>
  </si>
  <si>
    <t>0,26*32,17</t>
  </si>
  <si>
    <t>32,15</t>
  </si>
  <si>
    <t>1,05+9,2+5,56+1,26+3,29+1,26+5,56+9,2+1,05</t>
  </si>
  <si>
    <t>dutý výdusek věžičky z umělého kamene - díl 1 - 5 ks : 5*(0,35/2,5)</t>
  </si>
  <si>
    <t>dutý výdusek věžičky z umělého kamene - díl 2 - 5 ks : 5*(0,45/2,5)</t>
  </si>
  <si>
    <t>dutý výdusek věžičky z umělého kamene - díl 3 - 5 ks : 5*(0,1/2,5)</t>
  </si>
  <si>
    <t>dutý výdusek věžičky z umělého kamene - díl 4 - 5 ks : 5*(1,8/2,5)</t>
  </si>
  <si>
    <t>oplechování ozn. K/4 : 6,1+2,46+2,46+2,46+2,46+6,1</t>
  </si>
  <si>
    <t>oplechování ozn. K/5 : 1,05+9,2+5,56+1,26+3,29+1,26+5,56+9,2+1,05</t>
  </si>
  <si>
    <t>52,4</t>
  </si>
  <si>
    <t>0,26*28+32,17</t>
  </si>
  <si>
    <t>plochy vodorovné : 37,18/2</t>
  </si>
  <si>
    <t>plochy svislé : (0,26*32,17)/2</t>
  </si>
  <si>
    <t>0,26*14+37,18</t>
  </si>
  <si>
    <t>0,26*14</t>
  </si>
  <si>
    <t>13*0,525</t>
  </si>
  <si>
    <t>- výrobek podle výkresu č. 2 "výpis klempířských konstrukcí" ozn. K/7, K/8, K/11, K12;</t>
  </si>
  <si>
    <t>oplechování ozn. K/7 : 1,83</t>
  </si>
  <si>
    <t>oplechování ozn. K/8 : 5,59</t>
  </si>
  <si>
    <t>oplechování ozn. K/12 : 0,42</t>
  </si>
  <si>
    <t>kotvení výrobků K/3 : 6,1+2,46+2,46+2,46+2,46+6,1</t>
  </si>
  <si>
    <t>kotvení výrobků K/4 : 6,1+2,46+2,46+2,46+2,46+6,1</t>
  </si>
  <si>
    <t>kotvení výrobků K/5 : 1,05+9,2+5,56+1,26+3,29+1,26+5,56+9,2+1,05</t>
  </si>
  <si>
    <t>příponka ozn. K/6 : 84</t>
  </si>
  <si>
    <t>84/100</t>
  </si>
  <si>
    <t>18*20,74289</t>
  </si>
  <si>
    <t>5*20,74289</t>
  </si>
  <si>
    <t xml:space="preserve">Oprava věžiček na střeše budovy Žerotínovo náměstí 3, Brno </t>
  </si>
  <si>
    <t>Místo:</t>
  </si>
  <si>
    <t>P.č. 341, k.ú. Brno - Veveří [610372]</t>
  </si>
  <si>
    <t>Jihomoravský kraj</t>
  </si>
  <si>
    <t>Žerotínovo náměstí 449/3</t>
  </si>
  <si>
    <t>CZ70888337</t>
  </si>
  <si>
    <t xml:space="preserve">601 82 </t>
  </si>
  <si>
    <t>Brno</t>
  </si>
  <si>
    <t>Montáž lešení lehkého pracovního řadového s podlahami šířky od 1,00 do 1,20 m</t>
  </si>
  <si>
    <t xml:space="preserve">Montáž lešení lehkého pracovního řadového s podlahami příplatek za každý další i započatý měsíc použití lešení_x000D_
 šířky od 1,00 do 1,20 m </t>
  </si>
  <si>
    <t>Demontáž lešení lehkého řadového s podlahami šířky přes 1 do 1,2 m</t>
  </si>
  <si>
    <t>Montáž lešení lehkého pracovního řadového s podlahami příplatek za každý další i započatý měsíc použití lešení_x000D_
 šířky od 1,00 do 1,20 m</t>
  </si>
  <si>
    <t>Zakrývání obnažených konstrukcí těžkou plachtou na ochranu před srážkovou vodou, včetně odstranění 12 x 15 m</t>
  </si>
  <si>
    <t>Zakrytí střechy deskami nad 18 mm, na sraz</t>
  </si>
  <si>
    <t>Demontáž oplechování říms rš od 600 do 800 mm</t>
  </si>
  <si>
    <t>Samostatné vytažení izolace, fólií polož.volně 1 vrstva - folie ve specifikaci</t>
  </si>
  <si>
    <t>Povlakové krytiny střech do 10° hydroizolační fólie kotvené do betonu, 4 kotvy/m2, bez dodávky fólie</t>
  </si>
  <si>
    <t>fólie střešní hydroizolační</t>
  </si>
  <si>
    <t xml:space="preserve">Vnitřní rohová tvarovka </t>
  </si>
  <si>
    <t xml:space="preserve">Vnější rohová tvarovka </t>
  </si>
  <si>
    <t>Tmelení spár trvale pružným tmel pro těsnění venkovních spár</t>
  </si>
  <si>
    <t>Montáž příponky z ploché oceli, pouze montáž - příponky ve specifikaci</t>
  </si>
  <si>
    <t xml:space="preserve">Montáž příponky z ploché oceli, pouze montáž - příponky ve specifikaci
</t>
  </si>
  <si>
    <t>b) Nedílnou součástí výkazu výměr je projektová dokumentace v úrovni dokumentace pro provádění stavby (DPS) zpracovaná projekční kanceláří "UNIVERS projekt v.o.s. (Pechova 1595/5, 615 00 Brno-Židenice, ČR)" v prosinci 2020. Pro sestavení SOUPISU PRACÍ v podrobnostech vymezených vyhláškou č. 169/2016 Sb. byla použita cenová soustava RTS, která obsahuje veškeré údaje nezbytné pro soupis prací.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Na základě těchto podkladů bude provedeno ocenění výše uvedených prací, dodávek a služeb. U veškerých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Dále je potřeba při stanovení ceny dle vykázané výměry započítat všechny předpokládané doplňkové prvky a činnosti s touto položkou související tak, aby cena byla kompletní a prvek funkční. TYTO PŘÍLOHY JSOU NEDÍLNOU SOUČÁSTÍ SOUTĚŽNÍHO SOUPISU STAVEBNÍCH PRACÍ, DODÁVEK A SLUŽEB S VÝKAZEM VÝMĚR.</t>
  </si>
  <si>
    <t>Oplechování říms RŠ 670 mm, měď s patinou tl. 0,6 mm, barva RAL 6000</t>
  </si>
  <si>
    <t>Oplechování říms RŠ 310 mm, měď s patinou tl. 0,6 mm, barva RAL 6000</t>
  </si>
  <si>
    <t>Oplechování říms RŠ 650 mm, měď s patinou tl. 0,6 mm, barva RAL 6000</t>
  </si>
  <si>
    <t>Oplechování říms RŠ 125 mm, měď s patinou tl. 0,6 mm, barva RAL 6000</t>
  </si>
  <si>
    <t>Oplechování, měď s patinou tl. 0,6 mm, barva RAL 6000</t>
  </si>
  <si>
    <t>Příponka pro kotvení výrobků RŠ 90 mm, měď s patinou tl. 0,6 mm, barva RAL 6000</t>
  </si>
  <si>
    <t xml:space="preserve">Příponka pro kotvení RŠ 90 mm, měď s patinou tl. 0,6 mm, barva RAL 6000
</t>
  </si>
</sst>
</file>

<file path=xl/styles.xml><?xml version="1.0" encoding="utf-8"?>
<styleSheet xmlns="http://schemas.openxmlformats.org/spreadsheetml/2006/main">
  <numFmts count="1">
    <numFmt numFmtId="164" formatCode="#,##0.00000"/>
  </numFmts>
  <fonts count="2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7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0" fillId="0" borderId="0" xfId="0"/>
    <xf numFmtId="0" fontId="0" fillId="0" borderId="1" xfId="0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49" fontId="16" fillId="0" borderId="40" xfId="0" applyNumberFormat="1" applyFont="1" applyBorder="1" applyAlignment="1">
      <alignment horizontal="left" vertical="top" wrapText="1"/>
    </xf>
    <xf numFmtId="0" fontId="0" fillId="0" borderId="2" xfId="0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8" xfId="0" applyBorder="1"/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0" borderId="18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K11" sqref="K11"/>
    </sheetView>
  </sheetViews>
  <sheetFormatPr defaultRowHeight="12.75"/>
  <sheetData>
    <row r="1" spans="1:7">
      <c r="A1" s="21" t="s">
        <v>38</v>
      </c>
    </row>
    <row r="2" spans="1:7" ht="57.75" customHeight="1">
      <c r="A2" s="215" t="s">
        <v>39</v>
      </c>
      <c r="B2" s="215"/>
      <c r="C2" s="215"/>
      <c r="D2" s="215"/>
      <c r="E2" s="215"/>
      <c r="F2" s="215"/>
      <c r="G2" s="215"/>
    </row>
  </sheetData>
  <sheetProtection password="C61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5"/>
  <sheetViews>
    <sheetView showGridLines="0" topLeftCell="B1" zoomScaleSheetLayoutView="75" workbookViewId="0">
      <selection activeCell="P15" sqref="P15"/>
    </sheetView>
  </sheetViews>
  <sheetFormatPr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216" t="s">
        <v>41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>
      <c r="A2" s="2"/>
      <c r="B2" s="207" t="s">
        <v>22</v>
      </c>
      <c r="C2" s="194"/>
      <c r="D2" s="253" t="s">
        <v>595</v>
      </c>
      <c r="E2" s="254"/>
      <c r="F2" s="254"/>
      <c r="G2" s="254"/>
      <c r="H2" s="254"/>
      <c r="I2" s="254"/>
      <c r="J2" s="255"/>
      <c r="O2" s="1"/>
    </row>
    <row r="3" spans="1:15" ht="27" hidden="1" customHeight="1">
      <c r="A3" s="2"/>
      <c r="B3" s="208"/>
      <c r="C3" s="194"/>
      <c r="D3" s="193"/>
      <c r="E3" s="265"/>
      <c r="F3" s="266"/>
      <c r="G3" s="266"/>
      <c r="H3" s="266"/>
      <c r="I3" s="266"/>
      <c r="J3" s="267"/>
    </row>
    <row r="4" spans="1:15" ht="23.25" customHeight="1">
      <c r="A4" s="2"/>
      <c r="B4" s="209" t="s">
        <v>596</v>
      </c>
      <c r="C4" s="210"/>
      <c r="D4" s="256" t="s">
        <v>597</v>
      </c>
      <c r="E4" s="257"/>
      <c r="F4" s="257"/>
      <c r="G4" s="257"/>
      <c r="H4" s="257"/>
      <c r="I4" s="257"/>
      <c r="J4" s="258"/>
    </row>
    <row r="5" spans="1:15" ht="24" customHeight="1">
      <c r="A5" s="2"/>
      <c r="B5" s="192" t="s">
        <v>42</v>
      </c>
      <c r="C5" s="191"/>
      <c r="D5" s="259" t="s">
        <v>598</v>
      </c>
      <c r="E5" s="260"/>
      <c r="F5" s="260"/>
      <c r="G5" s="260"/>
      <c r="H5" s="197" t="s">
        <v>40</v>
      </c>
      <c r="I5" s="198">
        <v>70888337</v>
      </c>
      <c r="J5" s="196"/>
    </row>
    <row r="6" spans="1:15" ht="15.75" customHeight="1">
      <c r="A6" s="2"/>
      <c r="B6" s="201"/>
      <c r="C6" s="205"/>
      <c r="D6" s="261" t="s">
        <v>599</v>
      </c>
      <c r="E6" s="262"/>
      <c r="F6" s="262"/>
      <c r="G6" s="262"/>
      <c r="H6" s="197" t="s">
        <v>34</v>
      </c>
      <c r="I6" s="198" t="s">
        <v>600</v>
      </c>
      <c r="J6" s="196"/>
    </row>
    <row r="7" spans="1:15" ht="15.75" customHeight="1">
      <c r="A7" s="2"/>
      <c r="B7" s="202"/>
      <c r="C7" s="206"/>
      <c r="D7" s="204" t="s">
        <v>601</v>
      </c>
      <c r="E7" s="263" t="s">
        <v>602</v>
      </c>
      <c r="F7" s="264"/>
      <c r="G7" s="264"/>
      <c r="H7" s="200"/>
      <c r="I7" s="199"/>
      <c r="J7" s="203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26"/>
      <c r="E11" s="226"/>
      <c r="F11" s="226"/>
      <c r="G11" s="226"/>
      <c r="H11" s="18" t="s">
        <v>40</v>
      </c>
      <c r="I11" s="75"/>
      <c r="J11" s="8"/>
    </row>
    <row r="12" spans="1:15" ht="15.75" customHeight="1">
      <c r="A12" s="2"/>
      <c r="B12" s="28"/>
      <c r="C12" s="55"/>
      <c r="D12" s="231"/>
      <c r="E12" s="231"/>
      <c r="F12" s="231"/>
      <c r="G12" s="231"/>
      <c r="H12" s="18" t="s">
        <v>34</v>
      </c>
      <c r="I12" s="75"/>
      <c r="J12" s="8"/>
    </row>
    <row r="13" spans="1:15" ht="15.75" customHeight="1">
      <c r="A13" s="2"/>
      <c r="B13" s="29"/>
      <c r="C13" s="56"/>
      <c r="D13" s="74"/>
      <c r="E13" s="232"/>
      <c r="F13" s="233"/>
      <c r="G13" s="233"/>
      <c r="H13" s="19"/>
      <c r="I13" s="23"/>
      <c r="J13" s="34"/>
    </row>
    <row r="14" spans="1:15" ht="24" customHeight="1">
      <c r="A14" s="2"/>
      <c r="B14" s="43" t="s">
        <v>21</v>
      </c>
      <c r="C14" s="58"/>
      <c r="D14" s="268" t="s">
        <v>43</v>
      </c>
      <c r="E14" s="254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59"/>
      <c r="D15" s="54"/>
      <c r="E15" s="225"/>
      <c r="F15" s="225"/>
      <c r="G15" s="227"/>
      <c r="H15" s="227"/>
      <c r="I15" s="227" t="s">
        <v>29</v>
      </c>
      <c r="J15" s="228"/>
    </row>
    <row r="16" spans="1:15" ht="23.25" customHeight="1">
      <c r="A16" s="128" t="s">
        <v>24</v>
      </c>
      <c r="B16" s="38" t="s">
        <v>24</v>
      </c>
      <c r="C16" s="60"/>
      <c r="D16" s="61"/>
      <c r="E16" s="222"/>
      <c r="F16" s="223"/>
      <c r="G16" s="222"/>
      <c r="H16" s="223"/>
      <c r="I16" s="222">
        <f>SUMIF(F56:F71,A16,I56:I71)+SUMIF(F56:F71,"PSU",I56:I71)</f>
        <v>0</v>
      </c>
      <c r="J16" s="224"/>
    </row>
    <row r="17" spans="1:10" ht="23.25" customHeight="1">
      <c r="A17" s="128" t="s">
        <v>25</v>
      </c>
      <c r="B17" s="38" t="s">
        <v>25</v>
      </c>
      <c r="C17" s="60"/>
      <c r="D17" s="61"/>
      <c r="E17" s="222"/>
      <c r="F17" s="223"/>
      <c r="G17" s="222"/>
      <c r="H17" s="223"/>
      <c r="I17" s="222">
        <f>SUMIF(F56:F71,A17,I56:I71)</f>
        <v>0</v>
      </c>
      <c r="J17" s="224"/>
    </row>
    <row r="18" spans="1:10" ht="23.25" customHeight="1">
      <c r="A18" s="128" t="s">
        <v>26</v>
      </c>
      <c r="B18" s="38" t="s">
        <v>26</v>
      </c>
      <c r="C18" s="60"/>
      <c r="D18" s="61"/>
      <c r="E18" s="222"/>
      <c r="F18" s="223"/>
      <c r="G18" s="222"/>
      <c r="H18" s="223"/>
      <c r="I18" s="222">
        <f>SUMIF(F56:F71,A18,I56:I71)</f>
        <v>0</v>
      </c>
      <c r="J18" s="224"/>
    </row>
    <row r="19" spans="1:10" ht="23.25" customHeight="1">
      <c r="A19" s="128" t="s">
        <v>93</v>
      </c>
      <c r="B19" s="38" t="s">
        <v>27</v>
      </c>
      <c r="C19" s="60"/>
      <c r="D19" s="61"/>
      <c r="E19" s="222"/>
      <c r="F19" s="223"/>
      <c r="G19" s="222"/>
      <c r="H19" s="223"/>
      <c r="I19" s="222">
        <f>SUMIF(F56:F71,A19,I56:I71)</f>
        <v>0</v>
      </c>
      <c r="J19" s="224"/>
    </row>
    <row r="20" spans="1:10" ht="23.25" customHeight="1">
      <c r="A20" s="128" t="s">
        <v>94</v>
      </c>
      <c r="B20" s="38" t="s">
        <v>28</v>
      </c>
      <c r="C20" s="60"/>
      <c r="D20" s="61"/>
      <c r="E20" s="222"/>
      <c r="F20" s="223"/>
      <c r="G20" s="222"/>
      <c r="H20" s="223"/>
      <c r="I20" s="222">
        <f>SUMIF(F56:F71,A20,I56:I71)</f>
        <v>0</v>
      </c>
      <c r="J20" s="224"/>
    </row>
    <row r="21" spans="1:10" ht="23.25" customHeight="1">
      <c r="A21" s="2"/>
      <c r="B21" s="48" t="s">
        <v>29</v>
      </c>
      <c r="C21" s="62"/>
      <c r="D21" s="63"/>
      <c r="E21" s="229"/>
      <c r="F21" s="230"/>
      <c r="G21" s="229"/>
      <c r="H21" s="230"/>
      <c r="I21" s="229">
        <f>SUM(I16:J20)</f>
        <v>0</v>
      </c>
      <c r="J21" s="239"/>
    </row>
    <row r="22" spans="1:10" ht="33" customHeight="1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237">
        <f>ZakladDPHSniVypocet</f>
        <v>0</v>
      </c>
      <c r="H23" s="238"/>
      <c r="I23" s="23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235">
        <f>A23</f>
        <v>0</v>
      </c>
      <c r="H24" s="236"/>
      <c r="I24" s="23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37">
        <f>ZakladDPHZaklVypocet</f>
        <v>0</v>
      </c>
      <c r="H25" s="238"/>
      <c r="I25" s="23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219">
        <f>A25</f>
        <v>0</v>
      </c>
      <c r="H26" s="220"/>
      <c r="I26" s="220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21">
        <f>CenaCelkem-(ZakladDPHSni+DPHSni+ZakladDPHZakl+DPHZakl)</f>
        <v>0</v>
      </c>
      <c r="H27" s="221"/>
      <c r="I27" s="221"/>
      <c r="J27" s="41" t="str">
        <f t="shared" si="0"/>
        <v>CZK</v>
      </c>
    </row>
    <row r="28" spans="1:10" ht="27.75" hidden="1" customHeight="1" thickBot="1">
      <c r="A28" s="2"/>
      <c r="B28" s="102" t="s">
        <v>23</v>
      </c>
      <c r="C28" s="103"/>
      <c r="D28" s="103"/>
      <c r="E28" s="104"/>
      <c r="F28" s="105"/>
      <c r="G28" s="241">
        <f>ZakladDPHSniVypocet+ZakladDPHZaklVypocet</f>
        <v>0</v>
      </c>
      <c r="H28" s="241"/>
      <c r="I28" s="241"/>
      <c r="J28" s="106" t="str">
        <f t="shared" si="0"/>
        <v>CZK</v>
      </c>
    </row>
    <row r="29" spans="1:10" ht="27.75" customHeight="1" thickBot="1">
      <c r="A29" s="2">
        <f>(A27-INT(A27))*100</f>
        <v>0</v>
      </c>
      <c r="B29" s="102" t="s">
        <v>35</v>
      </c>
      <c r="C29" s="107"/>
      <c r="D29" s="107"/>
      <c r="E29" s="107"/>
      <c r="F29" s="108"/>
      <c r="G29" s="240">
        <f>A27</f>
        <v>0</v>
      </c>
      <c r="H29" s="240"/>
      <c r="I29" s="240"/>
      <c r="J29" s="109" t="s">
        <v>62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2"/>
      <c r="D34" s="242"/>
      <c r="E34" s="243"/>
      <c r="G34" s="244"/>
      <c r="H34" s="245"/>
      <c r="I34" s="245"/>
      <c r="J34" s="25"/>
    </row>
    <row r="35" spans="1:10" ht="12.75" customHeight="1">
      <c r="A35" s="2"/>
      <c r="B35" s="2"/>
      <c r="D35" s="234" t="s">
        <v>2</v>
      </c>
      <c r="E35" s="234"/>
      <c r="H35" s="10" t="s">
        <v>3</v>
      </c>
      <c r="J35" s="9"/>
    </row>
    <row r="36" spans="1:10" ht="13.5" customHeight="1" thickBot="1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>
      <c r="B37" s="79" t="s">
        <v>16</v>
      </c>
      <c r="C37" s="80"/>
      <c r="D37" s="80"/>
      <c r="E37" s="80"/>
      <c r="F37" s="81"/>
      <c r="G37" s="81"/>
      <c r="H37" s="81"/>
      <c r="I37" s="81"/>
      <c r="J37" s="82"/>
    </row>
    <row r="38" spans="1:10" ht="25.5" customHeight="1">
      <c r="A38" s="78" t="s">
        <v>37</v>
      </c>
      <c r="B38" s="83" t="s">
        <v>17</v>
      </c>
      <c r="C38" s="84" t="s">
        <v>5</v>
      </c>
      <c r="D38" s="84"/>
      <c r="E38" s="84"/>
      <c r="F38" s="85" t="str">
        <f>B23</f>
        <v>Základ pro sníženou DPH</v>
      </c>
      <c r="G38" s="85" t="str">
        <f>B25</f>
        <v>Základ pro základní DPH</v>
      </c>
      <c r="H38" s="86" t="s">
        <v>18</v>
      </c>
      <c r="I38" s="86" t="s">
        <v>1</v>
      </c>
      <c r="J38" s="87" t="s">
        <v>0</v>
      </c>
    </row>
    <row r="39" spans="1:10" ht="25.5" hidden="1" customHeight="1">
      <c r="A39" s="78">
        <v>1</v>
      </c>
      <c r="B39" s="88" t="s">
        <v>46</v>
      </c>
      <c r="C39" s="246"/>
      <c r="D39" s="246"/>
      <c r="E39" s="246"/>
      <c r="F39" s="89">
        <f>'0 00 Pol'!AE78+'I SO 03 Pol'!AE83+'II SO 01 Pol'!AE298+'II SO 02 Pol'!AE295+'II SO 03 Pol'!AE289</f>
        <v>0</v>
      </c>
      <c r="G39" s="90">
        <f>'0 00 Pol'!AF78+'I SO 03 Pol'!AF83+'II SO 01 Pol'!AF298+'II SO 02 Pol'!AF295+'II SO 03 Pol'!AF289</f>
        <v>0</v>
      </c>
      <c r="H39" s="91">
        <f t="shared" ref="H39:H48" si="1">(F39*SazbaDPH1/100)+(G39*SazbaDPH2/100)</f>
        <v>0</v>
      </c>
      <c r="I39" s="91">
        <f>F39+G39+H39</f>
        <v>0</v>
      </c>
      <c r="J39" s="92" t="str">
        <f>IF(CenaCelkemVypocet=0,"",I39/CenaCelkemVypocet*100)</f>
        <v/>
      </c>
    </row>
    <row r="40" spans="1:10" ht="25.5" hidden="1" customHeight="1">
      <c r="A40" s="78">
        <v>2</v>
      </c>
      <c r="B40" s="93"/>
      <c r="C40" s="247" t="s">
        <v>47</v>
      </c>
      <c r="D40" s="247"/>
      <c r="E40" s="247"/>
      <c r="F40" s="94"/>
      <c r="G40" s="95"/>
      <c r="H40" s="95">
        <f t="shared" si="1"/>
        <v>0</v>
      </c>
      <c r="I40" s="95"/>
      <c r="J40" s="96"/>
    </row>
    <row r="41" spans="1:10" ht="25.5" customHeight="1">
      <c r="A41" s="78">
        <v>2</v>
      </c>
      <c r="B41" s="93" t="s">
        <v>48</v>
      </c>
      <c r="C41" s="247" t="s">
        <v>49</v>
      </c>
      <c r="D41" s="247"/>
      <c r="E41" s="247"/>
      <c r="F41" s="94">
        <f>'0 00 Pol'!AE78</f>
        <v>0</v>
      </c>
      <c r="G41" s="95">
        <f>'0 00 Pol'!AF78</f>
        <v>0</v>
      </c>
      <c r="H41" s="95">
        <f t="shared" si="1"/>
        <v>0</v>
      </c>
      <c r="I41" s="95">
        <f t="shared" ref="I41:I48" si="2">F41+G41+H41</f>
        <v>0</v>
      </c>
      <c r="J41" s="96" t="str">
        <f t="shared" ref="J41:J48" si="3">IF(CenaCelkemVypocet=0,"",I41/CenaCelkemVypocet*100)</f>
        <v/>
      </c>
    </row>
    <row r="42" spans="1:10" ht="25.5" customHeight="1">
      <c r="A42" s="78">
        <v>3</v>
      </c>
      <c r="B42" s="97" t="s">
        <v>50</v>
      </c>
      <c r="C42" s="246" t="s">
        <v>49</v>
      </c>
      <c r="D42" s="246"/>
      <c r="E42" s="246"/>
      <c r="F42" s="98">
        <f>'0 00 Pol'!AE78</f>
        <v>0</v>
      </c>
      <c r="G42" s="91">
        <f>'0 00 Pol'!AF78</f>
        <v>0</v>
      </c>
      <c r="H42" s="91">
        <f t="shared" si="1"/>
        <v>0</v>
      </c>
      <c r="I42" s="91">
        <f t="shared" si="2"/>
        <v>0</v>
      </c>
      <c r="J42" s="92" t="str">
        <f t="shared" si="3"/>
        <v/>
      </c>
    </row>
    <row r="43" spans="1:10" ht="25.5" customHeight="1">
      <c r="A43" s="78">
        <v>2</v>
      </c>
      <c r="B43" s="93" t="s">
        <v>51</v>
      </c>
      <c r="C43" s="247" t="s">
        <v>52</v>
      </c>
      <c r="D43" s="247"/>
      <c r="E43" s="247"/>
      <c r="F43" s="94">
        <f>'I SO 03 Pol'!AE83</f>
        <v>0</v>
      </c>
      <c r="G43" s="95">
        <f>'I SO 03 Pol'!AF83</f>
        <v>0</v>
      </c>
      <c r="H43" s="95">
        <f t="shared" si="1"/>
        <v>0</v>
      </c>
      <c r="I43" s="95">
        <f t="shared" si="2"/>
        <v>0</v>
      </c>
      <c r="J43" s="96" t="str">
        <f t="shared" si="3"/>
        <v/>
      </c>
    </row>
    <row r="44" spans="1:10" ht="25.5" customHeight="1">
      <c r="A44" s="78">
        <v>3</v>
      </c>
      <c r="B44" s="97" t="s">
        <v>53</v>
      </c>
      <c r="C44" s="246" t="s">
        <v>54</v>
      </c>
      <c r="D44" s="246"/>
      <c r="E44" s="246"/>
      <c r="F44" s="98">
        <f>'I SO 03 Pol'!AE83</f>
        <v>0</v>
      </c>
      <c r="G44" s="91">
        <f>'I SO 03 Pol'!AF83</f>
        <v>0</v>
      </c>
      <c r="H44" s="91">
        <f t="shared" si="1"/>
        <v>0</v>
      </c>
      <c r="I44" s="91">
        <f t="shared" si="2"/>
        <v>0</v>
      </c>
      <c r="J44" s="92" t="str">
        <f t="shared" si="3"/>
        <v/>
      </c>
    </row>
    <row r="45" spans="1:10" ht="25.5" customHeight="1">
      <c r="A45" s="78">
        <v>2</v>
      </c>
      <c r="B45" s="93" t="s">
        <v>55</v>
      </c>
      <c r="C45" s="247" t="s">
        <v>56</v>
      </c>
      <c r="D45" s="247"/>
      <c r="E45" s="247"/>
      <c r="F45" s="94">
        <f>'II SO 01 Pol'!AE298+'II SO 02 Pol'!AE295+'II SO 03 Pol'!AE289</f>
        <v>0</v>
      </c>
      <c r="G45" s="95">
        <f>'II SO 01 Pol'!AF298+'II SO 02 Pol'!AF295+'II SO 03 Pol'!AF289</f>
        <v>0</v>
      </c>
      <c r="H45" s="95">
        <f t="shared" si="1"/>
        <v>0</v>
      </c>
      <c r="I45" s="95">
        <f t="shared" si="2"/>
        <v>0</v>
      </c>
      <c r="J45" s="96" t="str">
        <f t="shared" si="3"/>
        <v/>
      </c>
    </row>
    <row r="46" spans="1:10" ht="25.5" customHeight="1">
      <c r="A46" s="78">
        <v>3</v>
      </c>
      <c r="B46" s="97" t="s">
        <v>57</v>
      </c>
      <c r="C46" s="246" t="s">
        <v>58</v>
      </c>
      <c r="D46" s="246"/>
      <c r="E46" s="246"/>
      <c r="F46" s="98">
        <f>'II SO 01 Pol'!AE298</f>
        <v>0</v>
      </c>
      <c r="G46" s="91">
        <f>'II SO 01 Pol'!AF298</f>
        <v>0</v>
      </c>
      <c r="H46" s="91">
        <f t="shared" si="1"/>
        <v>0</v>
      </c>
      <c r="I46" s="91">
        <f t="shared" si="2"/>
        <v>0</v>
      </c>
      <c r="J46" s="92" t="str">
        <f t="shared" si="3"/>
        <v/>
      </c>
    </row>
    <row r="47" spans="1:10" ht="25.5" customHeight="1">
      <c r="A47" s="78">
        <v>3</v>
      </c>
      <c r="B47" s="97" t="s">
        <v>59</v>
      </c>
      <c r="C47" s="246" t="s">
        <v>60</v>
      </c>
      <c r="D47" s="246"/>
      <c r="E47" s="246"/>
      <c r="F47" s="98">
        <f>'II SO 02 Pol'!AE295</f>
        <v>0</v>
      </c>
      <c r="G47" s="91">
        <f>'II SO 02 Pol'!AF295</f>
        <v>0</v>
      </c>
      <c r="H47" s="91">
        <f t="shared" si="1"/>
        <v>0</v>
      </c>
      <c r="I47" s="91">
        <f t="shared" si="2"/>
        <v>0</v>
      </c>
      <c r="J47" s="92" t="str">
        <f t="shared" si="3"/>
        <v/>
      </c>
    </row>
    <row r="48" spans="1:10" ht="25.5" customHeight="1">
      <c r="A48" s="78">
        <v>3</v>
      </c>
      <c r="B48" s="97" t="s">
        <v>53</v>
      </c>
      <c r="C48" s="246" t="s">
        <v>54</v>
      </c>
      <c r="D48" s="246"/>
      <c r="E48" s="246"/>
      <c r="F48" s="98">
        <f>'II SO 03 Pol'!AE289</f>
        <v>0</v>
      </c>
      <c r="G48" s="91">
        <f>'II SO 03 Pol'!AF289</f>
        <v>0</v>
      </c>
      <c r="H48" s="91">
        <f t="shared" si="1"/>
        <v>0</v>
      </c>
      <c r="I48" s="91">
        <f t="shared" si="2"/>
        <v>0</v>
      </c>
      <c r="J48" s="92" t="str">
        <f t="shared" si="3"/>
        <v/>
      </c>
    </row>
    <row r="49" spans="1:10" ht="25.5" customHeight="1">
      <c r="A49" s="78"/>
      <c r="B49" s="250" t="s">
        <v>61</v>
      </c>
      <c r="C49" s="251"/>
      <c r="D49" s="251"/>
      <c r="E49" s="252"/>
      <c r="F49" s="99">
        <f>SUMIF(A39:A48,"=1",F39:F48)</f>
        <v>0</v>
      </c>
      <c r="G49" s="100">
        <f>SUMIF(A39:A48,"=1",G39:G48)</f>
        <v>0</v>
      </c>
      <c r="H49" s="100">
        <f>SUMIF(A39:A48,"=1",H39:H48)</f>
        <v>0</v>
      </c>
      <c r="I49" s="100">
        <f>SUMIF(A39:A48,"=1",I39:I48)</f>
        <v>0</v>
      </c>
      <c r="J49" s="101">
        <f>SUMIF(A39:A48,"=1",J39:J48)</f>
        <v>0</v>
      </c>
    </row>
    <row r="53" spans="1:10" ht="15.75">
      <c r="B53" s="110" t="s">
        <v>63</v>
      </c>
    </row>
    <row r="55" spans="1:10" ht="25.5" customHeight="1">
      <c r="A55" s="112"/>
      <c r="B55" s="115" t="s">
        <v>17</v>
      </c>
      <c r="C55" s="115" t="s">
        <v>5</v>
      </c>
      <c r="D55" s="116"/>
      <c r="E55" s="116"/>
      <c r="F55" s="117" t="s">
        <v>64</v>
      </c>
      <c r="G55" s="117"/>
      <c r="H55" s="117"/>
      <c r="I55" s="117" t="s">
        <v>29</v>
      </c>
      <c r="J55" s="117" t="s">
        <v>0</v>
      </c>
    </row>
    <row r="56" spans="1:10" ht="36.75" customHeight="1">
      <c r="A56" s="113"/>
      <c r="B56" s="118" t="s">
        <v>48</v>
      </c>
      <c r="C56" s="248" t="s">
        <v>65</v>
      </c>
      <c r="D56" s="249"/>
      <c r="E56" s="249"/>
      <c r="F56" s="124" t="s">
        <v>24</v>
      </c>
      <c r="G56" s="125"/>
      <c r="H56" s="125"/>
      <c r="I56" s="125">
        <f>'0 00 Pol'!G8</f>
        <v>0</v>
      </c>
      <c r="J56" s="122" t="str">
        <f>IF(I72=0,"",I56/I72*100)</f>
        <v/>
      </c>
    </row>
    <row r="57" spans="1:10" ht="36.75" customHeight="1">
      <c r="A57" s="113"/>
      <c r="B57" s="118" t="s">
        <v>66</v>
      </c>
      <c r="C57" s="248" t="s">
        <v>67</v>
      </c>
      <c r="D57" s="249"/>
      <c r="E57" s="249"/>
      <c r="F57" s="124" t="s">
        <v>24</v>
      </c>
      <c r="G57" s="125"/>
      <c r="H57" s="125"/>
      <c r="I57" s="125">
        <f>'I SO 03 Pol'!G8</f>
        <v>0</v>
      </c>
      <c r="J57" s="122" t="str">
        <f>IF(I72=0,"",I57/I72*100)</f>
        <v/>
      </c>
    </row>
    <row r="58" spans="1:10" ht="36.75" customHeight="1">
      <c r="A58" s="113"/>
      <c r="B58" s="118" t="s">
        <v>68</v>
      </c>
      <c r="C58" s="248" t="s">
        <v>69</v>
      </c>
      <c r="D58" s="249"/>
      <c r="E58" s="249"/>
      <c r="F58" s="124" t="s">
        <v>24</v>
      </c>
      <c r="G58" s="125"/>
      <c r="H58" s="125"/>
      <c r="I58" s="125">
        <f>'II SO 01 Pol'!G8+'II SO 02 Pol'!G8+'II SO 03 Pol'!G8</f>
        <v>0</v>
      </c>
      <c r="J58" s="122" t="str">
        <f>IF(I72=0,"",I58/I72*100)</f>
        <v/>
      </c>
    </row>
    <row r="59" spans="1:10" ht="36.75" customHeight="1">
      <c r="A59" s="113"/>
      <c r="B59" s="118" t="s">
        <v>70</v>
      </c>
      <c r="C59" s="248" t="s">
        <v>71</v>
      </c>
      <c r="D59" s="249"/>
      <c r="E59" s="249"/>
      <c r="F59" s="124" t="s">
        <v>24</v>
      </c>
      <c r="G59" s="125"/>
      <c r="H59" s="125"/>
      <c r="I59" s="125">
        <f>'II SO 01 Pol'!G76+'II SO 02 Pol'!G76+'II SO 03 Pol'!G76</f>
        <v>0</v>
      </c>
      <c r="J59" s="122" t="str">
        <f>IF(I72=0,"",I59/I72*100)</f>
        <v/>
      </c>
    </row>
    <row r="60" spans="1:10" ht="36.75" customHeight="1">
      <c r="A60" s="113"/>
      <c r="B60" s="118" t="s">
        <v>72</v>
      </c>
      <c r="C60" s="248" t="s">
        <v>73</v>
      </c>
      <c r="D60" s="249"/>
      <c r="E60" s="249"/>
      <c r="F60" s="124" t="s">
        <v>24</v>
      </c>
      <c r="G60" s="125"/>
      <c r="H60" s="125"/>
      <c r="I60" s="125">
        <f>'I SO 03 Pol'!G16+'II SO 01 Pol'!G97+'II SO 02 Pol'!G97+'II SO 03 Pol'!G100</f>
        <v>0</v>
      </c>
      <c r="J60" s="122" t="str">
        <f>IF(I72=0,"",I60/I72*100)</f>
        <v/>
      </c>
    </row>
    <row r="61" spans="1:10" ht="36.75" customHeight="1">
      <c r="A61" s="113"/>
      <c r="B61" s="118" t="s">
        <v>74</v>
      </c>
      <c r="C61" s="248" t="s">
        <v>75</v>
      </c>
      <c r="D61" s="249"/>
      <c r="E61" s="249"/>
      <c r="F61" s="124" t="s">
        <v>24</v>
      </c>
      <c r="G61" s="125"/>
      <c r="H61" s="125"/>
      <c r="I61" s="125">
        <f>'II SO 01 Pol'!G126+'II SO 02 Pol'!G126+'II SO 03 Pol'!G129</f>
        <v>0</v>
      </c>
      <c r="J61" s="122" t="str">
        <f>IF(I72=0,"",I61/I72*100)</f>
        <v/>
      </c>
    </row>
    <row r="62" spans="1:10" ht="36.75" customHeight="1">
      <c r="A62" s="113"/>
      <c r="B62" s="118" t="s">
        <v>76</v>
      </c>
      <c r="C62" s="248" t="s">
        <v>77</v>
      </c>
      <c r="D62" s="249"/>
      <c r="E62" s="249"/>
      <c r="F62" s="124" t="s">
        <v>24</v>
      </c>
      <c r="G62" s="125"/>
      <c r="H62" s="125"/>
      <c r="I62" s="125">
        <f>'I SO 03 Pol'!G41+'II SO 01 Pol'!G128+'II SO 02 Pol'!G128+'II SO 03 Pol'!G131</f>
        <v>0</v>
      </c>
      <c r="J62" s="122" t="str">
        <f>IF(I72=0,"",I62/I72*100)</f>
        <v/>
      </c>
    </row>
    <row r="63" spans="1:10" ht="36.75" customHeight="1">
      <c r="A63" s="113"/>
      <c r="B63" s="118" t="s">
        <v>78</v>
      </c>
      <c r="C63" s="248" t="s">
        <v>79</v>
      </c>
      <c r="D63" s="249"/>
      <c r="E63" s="249"/>
      <c r="F63" s="124" t="s">
        <v>24</v>
      </c>
      <c r="G63" s="125"/>
      <c r="H63" s="125"/>
      <c r="I63" s="125">
        <f>'I SO 03 Pol'!G50+'II SO 01 Pol'!G183+'II SO 02 Pol'!G183+'II SO 03 Pol'!G181</f>
        <v>0</v>
      </c>
      <c r="J63" s="122" t="str">
        <f>IF(I72=0,"",I63/I72*100)</f>
        <v/>
      </c>
    </row>
    <row r="64" spans="1:10" ht="36.75" customHeight="1">
      <c r="A64" s="113"/>
      <c r="B64" s="118" t="s">
        <v>80</v>
      </c>
      <c r="C64" s="248" t="s">
        <v>81</v>
      </c>
      <c r="D64" s="249"/>
      <c r="E64" s="249"/>
      <c r="F64" s="124" t="s">
        <v>25</v>
      </c>
      <c r="G64" s="125"/>
      <c r="H64" s="125"/>
      <c r="I64" s="125">
        <f>'II SO 01 Pol'!G190+'II SO 02 Pol'!G190+'II SO 03 Pol'!G188</f>
        <v>0</v>
      </c>
      <c r="J64" s="122" t="str">
        <f>IF(I72=0,"",I64/I72*100)</f>
        <v/>
      </c>
    </row>
    <row r="65" spans="1:10" ht="36.75" customHeight="1">
      <c r="A65" s="113"/>
      <c r="B65" s="118" t="s">
        <v>82</v>
      </c>
      <c r="C65" s="248" t="s">
        <v>83</v>
      </c>
      <c r="D65" s="249"/>
      <c r="E65" s="249"/>
      <c r="F65" s="124" t="s">
        <v>25</v>
      </c>
      <c r="G65" s="125"/>
      <c r="H65" s="125"/>
      <c r="I65" s="125">
        <f>'I SO 03 Pol'!G57</f>
        <v>0</v>
      </c>
      <c r="J65" s="122" t="str">
        <f>IF(I72=0,"",I65/I72*100)</f>
        <v/>
      </c>
    </row>
    <row r="66" spans="1:10" ht="36.75" customHeight="1">
      <c r="A66" s="113"/>
      <c r="B66" s="118" t="s">
        <v>84</v>
      </c>
      <c r="C66" s="248" t="s">
        <v>85</v>
      </c>
      <c r="D66" s="249"/>
      <c r="E66" s="249"/>
      <c r="F66" s="124" t="s">
        <v>25</v>
      </c>
      <c r="G66" s="125"/>
      <c r="H66" s="125"/>
      <c r="I66" s="125">
        <f>'II SO 01 Pol'!G229+'II SO 02 Pol'!G229+'II SO 03 Pol'!G225</f>
        <v>0</v>
      </c>
      <c r="J66" s="122" t="str">
        <f>IF(I72=0,"",I66/I72*100)</f>
        <v/>
      </c>
    </row>
    <row r="67" spans="1:10" ht="36.75" customHeight="1">
      <c r="A67" s="113"/>
      <c r="B67" s="118" t="s">
        <v>86</v>
      </c>
      <c r="C67" s="248" t="s">
        <v>87</v>
      </c>
      <c r="D67" s="249"/>
      <c r="E67" s="249"/>
      <c r="F67" s="124" t="s">
        <v>25</v>
      </c>
      <c r="G67" s="125"/>
      <c r="H67" s="125"/>
      <c r="I67" s="125">
        <f>'II SO 01 Pol'!G274+'II SO 02 Pol'!G274</f>
        <v>0</v>
      </c>
      <c r="J67" s="122" t="str">
        <f>IF(I72=0,"",I67/I72*100)</f>
        <v/>
      </c>
    </row>
    <row r="68" spans="1:10" ht="36.75" customHeight="1">
      <c r="A68" s="113"/>
      <c r="B68" s="118" t="s">
        <v>88</v>
      </c>
      <c r="C68" s="248" t="s">
        <v>89</v>
      </c>
      <c r="D68" s="249"/>
      <c r="E68" s="249"/>
      <c r="F68" s="124" t="s">
        <v>26</v>
      </c>
      <c r="G68" s="125"/>
      <c r="H68" s="125"/>
      <c r="I68" s="125">
        <f>'II SO 01 Pol'!G283+'II SO 02 Pol'!G280+'II SO 03 Pol'!G274</f>
        <v>0</v>
      </c>
      <c r="J68" s="122" t="str">
        <f>IF(I72=0,"",I68/I72*100)</f>
        <v/>
      </c>
    </row>
    <row r="69" spans="1:10" ht="36.75" customHeight="1">
      <c r="A69" s="113"/>
      <c r="B69" s="118" t="s">
        <v>90</v>
      </c>
      <c r="C69" s="248" t="s">
        <v>91</v>
      </c>
      <c r="D69" s="249"/>
      <c r="E69" s="249"/>
      <c r="F69" s="124" t="s">
        <v>92</v>
      </c>
      <c r="G69" s="125"/>
      <c r="H69" s="125"/>
      <c r="I69" s="125">
        <f>'I SO 03 Pol'!G70+'II SO 01 Pol'!G285+'II SO 02 Pol'!G282+'II SO 03 Pol'!G276</f>
        <v>0</v>
      </c>
      <c r="J69" s="122" t="str">
        <f>IF(I72=0,"",I69/I72*100)</f>
        <v/>
      </c>
    </row>
    <row r="70" spans="1:10" ht="36.75" customHeight="1">
      <c r="A70" s="113"/>
      <c r="B70" s="118" t="s">
        <v>93</v>
      </c>
      <c r="C70" s="248" t="s">
        <v>27</v>
      </c>
      <c r="D70" s="249"/>
      <c r="E70" s="249"/>
      <c r="F70" s="124" t="s">
        <v>93</v>
      </c>
      <c r="G70" s="125"/>
      <c r="H70" s="125"/>
      <c r="I70" s="125">
        <f>'0 00 Pol'!G19</f>
        <v>0</v>
      </c>
      <c r="J70" s="122" t="str">
        <f>IF(I72=0,"",I70/I72*100)</f>
        <v/>
      </c>
    </row>
    <row r="71" spans="1:10" ht="36.75" customHeight="1">
      <c r="A71" s="113"/>
      <c r="B71" s="118" t="s">
        <v>94</v>
      </c>
      <c r="C71" s="248" t="s">
        <v>28</v>
      </c>
      <c r="D71" s="249"/>
      <c r="E71" s="249"/>
      <c r="F71" s="124" t="s">
        <v>94</v>
      </c>
      <c r="G71" s="125"/>
      <c r="H71" s="125"/>
      <c r="I71" s="125">
        <f>'0 00 Pol'!G70</f>
        <v>0</v>
      </c>
      <c r="J71" s="122" t="str">
        <f>IF(I72=0,"",I71/I72*100)</f>
        <v/>
      </c>
    </row>
    <row r="72" spans="1:10" ht="25.5" customHeight="1">
      <c r="A72" s="114"/>
      <c r="B72" s="119" t="s">
        <v>1</v>
      </c>
      <c r="C72" s="120"/>
      <c r="D72" s="121"/>
      <c r="E72" s="121"/>
      <c r="F72" s="126"/>
      <c r="G72" s="127"/>
      <c r="H72" s="127"/>
      <c r="I72" s="127">
        <f>SUM(I56:I71)</f>
        <v>0</v>
      </c>
      <c r="J72" s="123">
        <f>SUM(J56:J71)</f>
        <v>0</v>
      </c>
    </row>
    <row r="73" spans="1:10">
      <c r="F73" s="76"/>
      <c r="G73" s="76"/>
      <c r="H73" s="76"/>
      <c r="I73" s="76"/>
      <c r="J73" s="77"/>
    </row>
    <row r="74" spans="1:10">
      <c r="F74" s="76"/>
      <c r="G74" s="76"/>
      <c r="H74" s="76"/>
      <c r="I74" s="76"/>
      <c r="J74" s="77"/>
    </row>
    <row r="75" spans="1:10">
      <c r="F75" s="76"/>
      <c r="G75" s="76"/>
      <c r="H75" s="76"/>
      <c r="I75" s="76"/>
      <c r="J75" s="77"/>
    </row>
  </sheetData>
  <sheetProtection password="C61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0:E70"/>
    <mergeCell ref="C71:E71"/>
    <mergeCell ref="D2:J2"/>
    <mergeCell ref="D4:J4"/>
    <mergeCell ref="D5:G5"/>
    <mergeCell ref="D6:G6"/>
    <mergeCell ref="E7:G7"/>
    <mergeCell ref="E3:J3"/>
    <mergeCell ref="D14:E14"/>
    <mergeCell ref="C65:E65"/>
    <mergeCell ref="C66:E66"/>
    <mergeCell ref="C67:E67"/>
    <mergeCell ref="C68:E68"/>
    <mergeCell ref="C69:E69"/>
    <mergeCell ref="C60:E60"/>
    <mergeCell ref="C61:E61"/>
    <mergeCell ref="C64:E64"/>
    <mergeCell ref="B49:E49"/>
    <mergeCell ref="C56:E56"/>
    <mergeCell ref="C57:E57"/>
    <mergeCell ref="C58:E58"/>
    <mergeCell ref="C59:E59"/>
    <mergeCell ref="C46:E46"/>
    <mergeCell ref="C47:E47"/>
    <mergeCell ref="C48:E48"/>
    <mergeCell ref="C62:E62"/>
    <mergeCell ref="C63:E63"/>
    <mergeCell ref="C41:E41"/>
    <mergeCell ref="C42:E42"/>
    <mergeCell ref="C43:E43"/>
    <mergeCell ref="C44:E44"/>
    <mergeCell ref="C45:E45"/>
    <mergeCell ref="G28:I28"/>
    <mergeCell ref="D34:E34"/>
    <mergeCell ref="G34:I34"/>
    <mergeCell ref="C39:E39"/>
    <mergeCell ref="C40:E40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B1:J1"/>
    <mergeCell ref="G26:I26"/>
    <mergeCell ref="G27:I27"/>
    <mergeCell ref="G18:H18"/>
    <mergeCell ref="I17:J17"/>
    <mergeCell ref="I18:J18"/>
    <mergeCell ref="E18:F18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69" t="s">
        <v>6</v>
      </c>
      <c r="B1" s="269"/>
      <c r="C1" s="270"/>
      <c r="D1" s="269"/>
      <c r="E1" s="269"/>
      <c r="F1" s="269"/>
      <c r="G1" s="269"/>
    </row>
    <row r="2" spans="1:7" ht="24.95" customHeight="1">
      <c r="A2" s="50" t="s">
        <v>7</v>
      </c>
      <c r="B2" s="49"/>
      <c r="C2" s="271"/>
      <c r="D2" s="271"/>
      <c r="E2" s="271"/>
      <c r="F2" s="271"/>
      <c r="G2" s="272"/>
    </row>
    <row r="3" spans="1:7" ht="24.95" customHeight="1">
      <c r="A3" s="50" t="s">
        <v>8</v>
      </c>
      <c r="B3" s="49"/>
      <c r="C3" s="271"/>
      <c r="D3" s="271"/>
      <c r="E3" s="271"/>
      <c r="F3" s="271"/>
      <c r="G3" s="272"/>
    </row>
    <row r="4" spans="1:7" ht="24.95" customHeight="1">
      <c r="A4" s="50" t="s">
        <v>9</v>
      </c>
      <c r="B4" s="49"/>
      <c r="C4" s="271"/>
      <c r="D4" s="271"/>
      <c r="E4" s="271"/>
      <c r="F4" s="271"/>
      <c r="G4" s="272"/>
    </row>
    <row r="5" spans="1:7">
      <c r="B5" s="4"/>
      <c r="C5" s="5"/>
      <c r="D5" s="6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activeCell="C3" sqref="C3:G3"/>
      <selection pane="bottomLeft" activeCell="C17" sqref="C17:G17"/>
    </sheetView>
  </sheetViews>
  <sheetFormatPr defaultRowHeight="12.75" outlineLevelRow="1"/>
  <cols>
    <col min="1" max="1" width="3.42578125" customWidth="1"/>
    <col min="2" max="2" width="12.5703125" style="111" customWidth="1"/>
    <col min="3" max="3" width="63.28515625" style="1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75" t="s">
        <v>95</v>
      </c>
      <c r="B1" s="275"/>
      <c r="C1" s="275"/>
      <c r="D1" s="275"/>
      <c r="E1" s="275"/>
      <c r="F1" s="275"/>
      <c r="G1" s="275"/>
      <c r="AG1" t="s">
        <v>96</v>
      </c>
    </row>
    <row r="2" spans="1:60" ht="24.95" customHeight="1">
      <c r="A2" s="129" t="s">
        <v>7</v>
      </c>
      <c r="B2" s="49" t="s">
        <v>44</v>
      </c>
      <c r="C2" s="276" t="s">
        <v>45</v>
      </c>
      <c r="D2" s="277"/>
      <c r="E2" s="277"/>
      <c r="F2" s="277"/>
      <c r="G2" s="278"/>
      <c r="AG2" t="s">
        <v>97</v>
      </c>
    </row>
    <row r="3" spans="1:60" ht="24.95" customHeight="1">
      <c r="A3" s="129" t="s">
        <v>8</v>
      </c>
      <c r="B3" s="49" t="s">
        <v>48</v>
      </c>
      <c r="C3" s="276" t="s">
        <v>49</v>
      </c>
      <c r="D3" s="277"/>
      <c r="E3" s="277"/>
      <c r="F3" s="277"/>
      <c r="G3" s="278"/>
      <c r="AC3" s="111" t="s">
        <v>97</v>
      </c>
      <c r="AG3" t="s">
        <v>98</v>
      </c>
    </row>
    <row r="4" spans="1:60" ht="24.95" customHeight="1">
      <c r="A4" s="130" t="s">
        <v>9</v>
      </c>
      <c r="B4" s="131" t="s">
        <v>50</v>
      </c>
      <c r="C4" s="279" t="s">
        <v>49</v>
      </c>
      <c r="D4" s="280"/>
      <c r="E4" s="280"/>
      <c r="F4" s="280"/>
      <c r="G4" s="281"/>
      <c r="AG4" t="s">
        <v>99</v>
      </c>
    </row>
    <row r="5" spans="1:60">
      <c r="D5" s="10"/>
    </row>
    <row r="6" spans="1:60" ht="38.25">
      <c r="A6" s="133" t="s">
        <v>100</v>
      </c>
      <c r="B6" s="135" t="s">
        <v>101</v>
      </c>
      <c r="C6" s="135" t="s">
        <v>102</v>
      </c>
      <c r="D6" s="134" t="s">
        <v>103</v>
      </c>
      <c r="E6" s="133" t="s">
        <v>104</v>
      </c>
      <c r="F6" s="132" t="s">
        <v>105</v>
      </c>
      <c r="G6" s="133" t="s">
        <v>29</v>
      </c>
      <c r="H6" s="136" t="s">
        <v>30</v>
      </c>
      <c r="I6" s="136" t="s">
        <v>106</v>
      </c>
      <c r="J6" s="136" t="s">
        <v>31</v>
      </c>
      <c r="K6" s="136" t="s">
        <v>107</v>
      </c>
      <c r="L6" s="136" t="s">
        <v>108</v>
      </c>
      <c r="M6" s="136" t="s">
        <v>109</v>
      </c>
      <c r="N6" s="136" t="s">
        <v>110</v>
      </c>
      <c r="O6" s="136" t="s">
        <v>111</v>
      </c>
      <c r="P6" s="136" t="s">
        <v>112</v>
      </c>
      <c r="Q6" s="136" t="s">
        <v>113</v>
      </c>
      <c r="R6" s="136" t="s">
        <v>114</v>
      </c>
      <c r="S6" s="136" t="s">
        <v>115</v>
      </c>
      <c r="T6" s="136" t="s">
        <v>116</v>
      </c>
      <c r="U6" s="136" t="s">
        <v>117</v>
      </c>
      <c r="V6" s="136" t="s">
        <v>118</v>
      </c>
      <c r="W6" s="136" t="s">
        <v>119</v>
      </c>
      <c r="X6" s="136" t="s">
        <v>120</v>
      </c>
    </row>
    <row r="7" spans="1:60" hidden="1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60">
      <c r="A8" s="154" t="s">
        <v>121</v>
      </c>
      <c r="B8" s="155" t="s">
        <v>48</v>
      </c>
      <c r="C8" s="169" t="s">
        <v>65</v>
      </c>
      <c r="D8" s="156"/>
      <c r="E8" s="157"/>
      <c r="F8" s="158"/>
      <c r="G8" s="158">
        <f>SUMIF(AG9:AG18,"&lt;&gt;NOR",G9:G18)</f>
        <v>0</v>
      </c>
      <c r="H8" s="158"/>
      <c r="I8" s="158">
        <f>SUM(I9:I18)</f>
        <v>0</v>
      </c>
      <c r="J8" s="158"/>
      <c r="K8" s="158">
        <f>SUM(K9:K18)</f>
        <v>0</v>
      </c>
      <c r="L8" s="158"/>
      <c r="M8" s="158">
        <f>SUM(M9:M18)</f>
        <v>0</v>
      </c>
      <c r="N8" s="158"/>
      <c r="O8" s="158">
        <f>SUM(O9:O18)</f>
        <v>0</v>
      </c>
      <c r="P8" s="158"/>
      <c r="Q8" s="158">
        <f>SUM(Q9:Q18)</f>
        <v>0</v>
      </c>
      <c r="R8" s="158"/>
      <c r="S8" s="158"/>
      <c r="T8" s="159"/>
      <c r="U8" s="153"/>
      <c r="V8" s="153">
        <f>SUM(V9:V18)</f>
        <v>0</v>
      </c>
      <c r="W8" s="153"/>
      <c r="X8" s="153"/>
      <c r="AG8" t="s">
        <v>122</v>
      </c>
    </row>
    <row r="9" spans="1:60" outlineLevel="1">
      <c r="A9" s="160">
        <v>1</v>
      </c>
      <c r="B9" s="161" t="s">
        <v>50</v>
      </c>
      <c r="C9" s="170" t="s">
        <v>65</v>
      </c>
      <c r="D9" s="162"/>
      <c r="E9" s="163">
        <v>0</v>
      </c>
      <c r="F9" s="164"/>
      <c r="G9" s="165">
        <f>ROUND(E9*F9,2)</f>
        <v>0</v>
      </c>
      <c r="H9" s="164"/>
      <c r="I9" s="165">
        <f>ROUND(E9*H9,2)</f>
        <v>0</v>
      </c>
      <c r="J9" s="164"/>
      <c r="K9" s="165">
        <f>ROUND(E9*J9,2)</f>
        <v>0</v>
      </c>
      <c r="L9" s="165">
        <v>21</v>
      </c>
      <c r="M9" s="165">
        <f>G9*(1+L9/100)</f>
        <v>0</v>
      </c>
      <c r="N9" s="165">
        <v>0</v>
      </c>
      <c r="O9" s="165">
        <f>ROUND(E9*N9,2)</f>
        <v>0</v>
      </c>
      <c r="P9" s="165">
        <v>0</v>
      </c>
      <c r="Q9" s="165">
        <f>ROUND(E9*P9,2)</f>
        <v>0</v>
      </c>
      <c r="R9" s="165"/>
      <c r="S9" s="165" t="s">
        <v>123</v>
      </c>
      <c r="T9" s="166" t="s">
        <v>124</v>
      </c>
      <c r="U9" s="148">
        <v>0</v>
      </c>
      <c r="V9" s="148">
        <f>ROUND(E9*U9,2)</f>
        <v>0</v>
      </c>
      <c r="W9" s="148"/>
      <c r="X9" s="148" t="s">
        <v>125</v>
      </c>
      <c r="Y9" s="137"/>
      <c r="Z9" s="137"/>
      <c r="AA9" s="137"/>
      <c r="AB9" s="137"/>
      <c r="AC9" s="137"/>
      <c r="AD9" s="137"/>
      <c r="AE9" s="137"/>
      <c r="AF9" s="137"/>
      <c r="AG9" s="137" t="s">
        <v>126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>
      <c r="A10" s="144"/>
      <c r="B10" s="145"/>
      <c r="C10" s="282" t="s">
        <v>127</v>
      </c>
      <c r="D10" s="283"/>
      <c r="E10" s="283"/>
      <c r="F10" s="283"/>
      <c r="G10" s="28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37"/>
      <c r="Z10" s="137"/>
      <c r="AA10" s="137"/>
      <c r="AB10" s="137"/>
      <c r="AC10" s="137"/>
      <c r="AD10" s="137"/>
      <c r="AE10" s="137"/>
      <c r="AF10" s="137"/>
      <c r="AG10" s="137" t="s">
        <v>128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ht="22.5" hidden="1" outlineLevel="1">
      <c r="A11" s="144"/>
      <c r="B11" s="145"/>
      <c r="C11" s="273" t="s">
        <v>191</v>
      </c>
      <c r="D11" s="274"/>
      <c r="E11" s="274"/>
      <c r="F11" s="274"/>
      <c r="G11" s="274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37"/>
      <c r="Z11" s="137"/>
      <c r="AA11" s="137"/>
      <c r="AB11" s="137"/>
      <c r="AC11" s="137"/>
      <c r="AD11" s="137"/>
      <c r="AE11" s="137"/>
      <c r="AF11" s="137"/>
      <c r="AG11" s="137" t="s">
        <v>128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67" t="str">
        <f>C11</f>
        <v>b) Nedílnou součástí výkazu výměr je projektová dokumentace v úrovni dokumentace pro stavební povolení (DSP) zpracovaná projekční kanceláří "UNIVERS projekt v.o.s. (Pechova 1595/5</v>
      </c>
      <c r="BB11" s="137"/>
      <c r="BC11" s="137"/>
      <c r="BD11" s="137"/>
      <c r="BE11" s="137"/>
      <c r="BF11" s="137"/>
      <c r="BG11" s="137"/>
      <c r="BH11" s="137"/>
    </row>
    <row r="12" spans="1:60" ht="112.5" outlineLevel="1">
      <c r="A12" s="144"/>
      <c r="B12" s="145"/>
      <c r="C12" s="273" t="s">
        <v>618</v>
      </c>
      <c r="D12" s="274"/>
      <c r="E12" s="274"/>
      <c r="F12" s="274"/>
      <c r="G12" s="274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37"/>
      <c r="Z12" s="137"/>
      <c r="AA12" s="137"/>
      <c r="AB12" s="137"/>
      <c r="AC12" s="137"/>
      <c r="AD12" s="137"/>
      <c r="AE12" s="137"/>
      <c r="AF12" s="137"/>
      <c r="AG12" s="137" t="s">
        <v>128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67" t="str">
        <f>C12</f>
        <v>b) Nedílnou součástí výkazu výměr je projektová dokumentace v úrovni dokumentace pro provádění stavby (DPS) zpracovaná projekční kanceláří "UNIVERS projekt v.o.s. (Pechova 1595/5, 615 00 Brno-Židenice, ČR)" v prosinci 2020. Pro sestavení SOUPISU PRACÍ v podrobnostech vymezených vyhláškou č. 169/2016 Sb. byla použita cenová soustava RTS, která obsahuje veškeré údaje nezbytné pro soupis prací.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Na základě těchto podkladů bude provedeno ocenění výše uvedených prací, dodávek a služeb. U veškerých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Dále je potřeba při stanovení ceny dle vykázané výměry započítat všechny předpokládané doplňkové prvky a činnosti s touto položkou související tak, aby cena byla kompletní a prvek funkční. TYTO PŘÍLOHY JSOU NEDÍLNOU SOUČÁSTÍ SOUTĚŽNÍHO SOUPISU STAVEBNÍCH PRACÍ, DODÁVEK A SLUŽEB S VÝKAZEM VÝMĚR.</v>
      </c>
      <c r="BB12" s="137"/>
      <c r="BC12" s="137"/>
      <c r="BD12" s="137"/>
      <c r="BE12" s="137"/>
      <c r="BF12" s="137"/>
      <c r="BG12" s="137"/>
      <c r="BH12" s="137"/>
    </row>
    <row r="13" spans="1:60" outlineLevel="1">
      <c r="A13" s="144"/>
      <c r="B13" s="145"/>
      <c r="C13" s="273" t="s">
        <v>129</v>
      </c>
      <c r="D13" s="274"/>
      <c r="E13" s="274"/>
      <c r="F13" s="274"/>
      <c r="G13" s="274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37"/>
      <c r="Z13" s="137"/>
      <c r="AA13" s="137"/>
      <c r="AB13" s="137"/>
      <c r="AC13" s="137"/>
      <c r="AD13" s="137"/>
      <c r="AE13" s="137"/>
      <c r="AF13" s="137"/>
      <c r="AG13" s="137" t="s">
        <v>128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67" t="str">
        <f>C13</f>
        <v>c) Součástí dodávky jsou i náklady na případná opatření související s ochranou stávajících sítí komunikací či staveb.</v>
      </c>
      <c r="BB13" s="137"/>
      <c r="BC13" s="137"/>
      <c r="BD13" s="137"/>
      <c r="BE13" s="137"/>
      <c r="BF13" s="137"/>
      <c r="BG13" s="137"/>
      <c r="BH13" s="137"/>
    </row>
    <row r="14" spans="1:60" ht="22.5" outlineLevel="1">
      <c r="A14" s="144"/>
      <c r="B14" s="145"/>
      <c r="C14" s="273" t="s">
        <v>130</v>
      </c>
      <c r="D14" s="274"/>
      <c r="E14" s="274"/>
      <c r="F14" s="274"/>
      <c r="G14" s="274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37"/>
      <c r="Z14" s="137"/>
      <c r="AA14" s="137"/>
      <c r="AB14" s="137"/>
      <c r="AC14" s="137"/>
      <c r="AD14" s="137"/>
      <c r="AE14" s="137"/>
      <c r="AF14" s="137"/>
      <c r="AG14" s="137" t="s">
        <v>128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67" t="str">
        <f>C14</f>
        <v>d) Součástí jednotkových cen jsou i vícenáklady související s výstavbou v zimním období, průběžný úklid staveniště a přilehlých komunikací, likvidací odpadů, dočasná dopravní omezení, případné rozmístění šachet pro čerpání podzemní vody apod.</v>
      </c>
      <c r="BB14" s="137"/>
      <c r="BC14" s="137"/>
      <c r="BD14" s="137"/>
      <c r="BE14" s="137"/>
      <c r="BF14" s="137"/>
      <c r="BG14" s="137"/>
      <c r="BH14" s="137"/>
    </row>
    <row r="15" spans="1:60" ht="22.5" outlineLevel="1">
      <c r="A15" s="144"/>
      <c r="B15" s="145"/>
      <c r="C15" s="273" t="s">
        <v>192</v>
      </c>
      <c r="D15" s="274"/>
      <c r="E15" s="274"/>
      <c r="F15" s="274"/>
      <c r="G15" s="274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37"/>
      <c r="Z15" s="137"/>
      <c r="AA15" s="137"/>
      <c r="AB15" s="137"/>
      <c r="AC15" s="137"/>
      <c r="AD15" s="137"/>
      <c r="AE15" s="137"/>
      <c r="AF15" s="137"/>
      <c r="AG15" s="137" t="s">
        <v>128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67" t="str">
        <f>C15</f>
        <v>e) Veškeré práce budou fakturovány na základě skutečně provedených prací dle odsouhlasených zápisů ve stavebním deníku. případné vícepráce ( méněpráce ) budou účtovány v cenách kmenového rozpočtu.</v>
      </c>
      <c r="BB15" s="137"/>
      <c r="BC15" s="137"/>
      <c r="BD15" s="137"/>
      <c r="BE15" s="137"/>
      <c r="BF15" s="137"/>
      <c r="BG15" s="137"/>
      <c r="BH15" s="137"/>
    </row>
    <row r="16" spans="1:60" outlineLevel="1">
      <c r="A16" s="144"/>
      <c r="B16" s="145"/>
      <c r="C16" s="273" t="s">
        <v>131</v>
      </c>
      <c r="D16" s="274"/>
      <c r="E16" s="274"/>
      <c r="F16" s="274"/>
      <c r="G16" s="274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37"/>
      <c r="Z16" s="137"/>
      <c r="AA16" s="137"/>
      <c r="AB16" s="137"/>
      <c r="AC16" s="137"/>
      <c r="AD16" s="137"/>
      <c r="AE16" s="137"/>
      <c r="AF16" s="137"/>
      <c r="AG16" s="137" t="s">
        <v>128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ht="45" outlineLevel="1">
      <c r="A17" s="144"/>
      <c r="B17" s="145"/>
      <c r="C17" s="273" t="s">
        <v>132</v>
      </c>
      <c r="D17" s="274"/>
      <c r="E17" s="274"/>
      <c r="F17" s="274"/>
      <c r="G17" s="274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37"/>
      <c r="Z17" s="137"/>
      <c r="AA17" s="137"/>
      <c r="AB17" s="137"/>
      <c r="AC17" s="137"/>
      <c r="AD17" s="137"/>
      <c r="AE17" s="137"/>
      <c r="AF17" s="137"/>
      <c r="AG17" s="137" t="s">
        <v>128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67" t="str">
        <f>C17</f>
        <v>g) V dokumentaci byly zvoleny doporučené referenční materiály, výrobky a systémy, které vykazují určité požadované stavebně-technické parametry - referenční standardy. Tyto výrobky, materiály a systémy mohou být nahrazeny jinými materiály, výrobky a systémy za předpokladu zachování požadovaných stavebně-technických parametrů těchto zvolených a doporučených referenčních standardů. Dodavatel je povinen v předstihu ke schválení předkládat vzorky materiálů a konstrukcí, které tvoří finální pohledové vrstvy.</v>
      </c>
      <c r="BB17" s="137"/>
      <c r="BC17" s="137"/>
      <c r="BD17" s="137"/>
      <c r="BE17" s="137"/>
      <c r="BF17" s="137"/>
      <c r="BG17" s="137"/>
      <c r="BH17" s="137"/>
    </row>
    <row r="18" spans="1:60" outlineLevel="1">
      <c r="A18" s="144"/>
      <c r="B18" s="145"/>
      <c r="C18" s="273" t="s">
        <v>133</v>
      </c>
      <c r="D18" s="274"/>
      <c r="E18" s="274"/>
      <c r="F18" s="274"/>
      <c r="G18" s="274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37"/>
      <c r="Z18" s="137"/>
      <c r="AA18" s="137"/>
      <c r="AB18" s="137"/>
      <c r="AC18" s="137"/>
      <c r="AD18" s="137"/>
      <c r="AE18" s="137"/>
      <c r="AF18" s="137"/>
      <c r="AG18" s="137" t="s">
        <v>128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67" t="str">
        <f>C18</f>
        <v>h) Před výrobou či dodávkou jednotlivých stavebních výrobků a komponentů je nutné provést jejich zaměření na stavbě.</v>
      </c>
      <c r="BB18" s="137"/>
      <c r="BC18" s="137"/>
      <c r="BD18" s="137"/>
      <c r="BE18" s="137"/>
      <c r="BF18" s="137"/>
      <c r="BG18" s="137"/>
      <c r="BH18" s="137"/>
    </row>
    <row r="19" spans="1:60">
      <c r="A19" s="154" t="s">
        <v>121</v>
      </c>
      <c r="B19" s="155" t="s">
        <v>93</v>
      </c>
      <c r="C19" s="169" t="s">
        <v>27</v>
      </c>
      <c r="D19" s="156"/>
      <c r="E19" s="157"/>
      <c r="F19" s="158"/>
      <c r="G19" s="158">
        <f>SUMIF(AG20:AG69,"&lt;&gt;NOR",G20:G69)</f>
        <v>0</v>
      </c>
      <c r="H19" s="158"/>
      <c r="I19" s="158">
        <f>SUM(I20:I69)</f>
        <v>0</v>
      </c>
      <c r="J19" s="158"/>
      <c r="K19" s="158">
        <f>SUM(K20:K69)</f>
        <v>0</v>
      </c>
      <c r="L19" s="158"/>
      <c r="M19" s="158">
        <f>SUM(M20:M69)</f>
        <v>0</v>
      </c>
      <c r="N19" s="158"/>
      <c r="O19" s="158">
        <f>SUM(O20:O69)</f>
        <v>0</v>
      </c>
      <c r="P19" s="158"/>
      <c r="Q19" s="158">
        <f>SUM(Q20:Q69)</f>
        <v>0</v>
      </c>
      <c r="R19" s="158"/>
      <c r="S19" s="158"/>
      <c r="T19" s="159"/>
      <c r="U19" s="153"/>
      <c r="V19" s="153">
        <f>SUM(V20:V69)</f>
        <v>0</v>
      </c>
      <c r="W19" s="153"/>
      <c r="X19" s="153"/>
      <c r="AG19" t="s">
        <v>122</v>
      </c>
    </row>
    <row r="20" spans="1:60" outlineLevel="1">
      <c r="A20" s="160">
        <v>2</v>
      </c>
      <c r="B20" s="161" t="s">
        <v>134</v>
      </c>
      <c r="C20" s="170" t="s">
        <v>135</v>
      </c>
      <c r="D20" s="162" t="s">
        <v>136</v>
      </c>
      <c r="E20" s="163">
        <v>1</v>
      </c>
      <c r="F20" s="164"/>
      <c r="G20" s="165">
        <f>ROUND(E20*F20,2)</f>
        <v>0</v>
      </c>
      <c r="H20" s="164"/>
      <c r="I20" s="165">
        <f>ROUND(E20*H20,2)</f>
        <v>0</v>
      </c>
      <c r="J20" s="164"/>
      <c r="K20" s="165">
        <f>ROUND(E20*J20,2)</f>
        <v>0</v>
      </c>
      <c r="L20" s="165">
        <v>21</v>
      </c>
      <c r="M20" s="165">
        <f>G20*(1+L20/100)</f>
        <v>0</v>
      </c>
      <c r="N20" s="165">
        <v>0</v>
      </c>
      <c r="O20" s="165">
        <f>ROUND(E20*N20,2)</f>
        <v>0</v>
      </c>
      <c r="P20" s="165">
        <v>0</v>
      </c>
      <c r="Q20" s="165">
        <f>ROUND(E20*P20,2)</f>
        <v>0</v>
      </c>
      <c r="R20" s="165"/>
      <c r="S20" s="165" t="s">
        <v>123</v>
      </c>
      <c r="T20" s="166" t="s">
        <v>137</v>
      </c>
      <c r="U20" s="148">
        <v>0</v>
      </c>
      <c r="V20" s="148">
        <f>ROUND(E20*U20,2)</f>
        <v>0</v>
      </c>
      <c r="W20" s="148"/>
      <c r="X20" s="148" t="s">
        <v>125</v>
      </c>
      <c r="Y20" s="137"/>
      <c r="Z20" s="137"/>
      <c r="AA20" s="137"/>
      <c r="AB20" s="137"/>
      <c r="AC20" s="137"/>
      <c r="AD20" s="137"/>
      <c r="AE20" s="137"/>
      <c r="AF20" s="137"/>
      <c r="AG20" s="137" t="s">
        <v>126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>
      <c r="A21" s="144"/>
      <c r="B21" s="145"/>
      <c r="C21" s="282" t="s">
        <v>138</v>
      </c>
      <c r="D21" s="283"/>
      <c r="E21" s="283"/>
      <c r="F21" s="283"/>
      <c r="G21" s="283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37"/>
      <c r="Z21" s="137"/>
      <c r="AA21" s="137"/>
      <c r="AB21" s="137"/>
      <c r="AC21" s="137"/>
      <c r="AD21" s="137"/>
      <c r="AE21" s="137"/>
      <c r="AF21" s="137"/>
      <c r="AG21" s="137" t="s">
        <v>128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>
      <c r="A22" s="144"/>
      <c r="B22" s="145"/>
      <c r="C22" s="273" t="s">
        <v>139</v>
      </c>
      <c r="D22" s="274"/>
      <c r="E22" s="274"/>
      <c r="F22" s="274"/>
      <c r="G22" s="274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37"/>
      <c r="Z22" s="137"/>
      <c r="AA22" s="137"/>
      <c r="AB22" s="137"/>
      <c r="AC22" s="137"/>
      <c r="AD22" s="137"/>
      <c r="AE22" s="137"/>
      <c r="AF22" s="137"/>
      <c r="AG22" s="137" t="s">
        <v>128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ht="22.5" outlineLevel="1">
      <c r="A23" s="144"/>
      <c r="B23" s="145"/>
      <c r="C23" s="273" t="s">
        <v>140</v>
      </c>
      <c r="D23" s="274"/>
      <c r="E23" s="274"/>
      <c r="F23" s="274"/>
      <c r="G23" s="274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37"/>
      <c r="Z23" s="137"/>
      <c r="AA23" s="137"/>
      <c r="AB23" s="137"/>
      <c r="AC23" s="137"/>
      <c r="AD23" s="137"/>
      <c r="AE23" s="137"/>
      <c r="AF23" s="137"/>
      <c r="AG23" s="137" t="s">
        <v>128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67" t="str">
        <f>C23</f>
        <v>Terénní úpravy pro zařízení staveniště - náklady na hlavní terénní úpravy (příprava základové roviny pro uložení mobilních buněk, terénní úpravy pro zřízení provizorních komunikací apod.).Nejedná se o zemní práce pro chystanou stavbu.</v>
      </c>
      <c r="BB23" s="137"/>
      <c r="BC23" s="137"/>
      <c r="BD23" s="137"/>
      <c r="BE23" s="137"/>
      <c r="BF23" s="137"/>
      <c r="BG23" s="137"/>
      <c r="BH23" s="137"/>
    </row>
    <row r="24" spans="1:60" ht="22.5" outlineLevel="1">
      <c r="A24" s="144"/>
      <c r="B24" s="145"/>
      <c r="C24" s="273" t="s">
        <v>141</v>
      </c>
      <c r="D24" s="274"/>
      <c r="E24" s="274"/>
      <c r="F24" s="274"/>
      <c r="G24" s="274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37"/>
      <c r="Z24" s="137"/>
      <c r="AA24" s="137"/>
      <c r="AB24" s="137"/>
      <c r="AC24" s="137"/>
      <c r="AD24" s="137"/>
      <c r="AE24" s="137"/>
      <c r="AF24" s="137"/>
      <c r="AG24" s="137" t="s">
        <v>128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67" t="str">
        <f>C24</f>
        <v>Stavební buňky - náklady na zřízení, demontáž a opotřebení nebo pronájem stavebních buněk (na kanceláře, stavební sklady, mobilní WC, umývárny, sprchy, apod.) Náleží sem i případy, kdy jsou pro tyto účely přizpůsobeny stávající objekty.</v>
      </c>
      <c r="BB24" s="137"/>
      <c r="BC24" s="137"/>
      <c r="BD24" s="137"/>
      <c r="BE24" s="137"/>
      <c r="BF24" s="137"/>
      <c r="BG24" s="137"/>
      <c r="BH24" s="137"/>
    </row>
    <row r="25" spans="1:60" ht="33.75" outlineLevel="1">
      <c r="A25" s="144"/>
      <c r="B25" s="145"/>
      <c r="C25" s="273" t="s">
        <v>142</v>
      </c>
      <c r="D25" s="274"/>
      <c r="E25" s="274"/>
      <c r="F25" s="274"/>
      <c r="G25" s="274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37"/>
      <c r="Z25" s="137"/>
      <c r="AA25" s="137"/>
      <c r="AB25" s="137"/>
      <c r="AC25" s="137"/>
      <c r="AD25" s="137"/>
      <c r="AE25" s="137"/>
      <c r="AF25" s="137"/>
      <c r="AG25" s="137" t="s">
        <v>128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67" t="str">
        <f>C25</f>
        <v>Provizorní komunikace - jedná se o náklady související se zřízením provizorních silnic,chodníků,popř.jeřábových drah,zřízení provizorních lávek,můstků,schodišť,ramp apod. a to v jakémkoliv materiálovém provedení, přes jakékoliv konstrukce či překážky sloužících k vybavení staveniště.</v>
      </c>
      <c r="BB25" s="137"/>
      <c r="BC25" s="137"/>
      <c r="BD25" s="137"/>
      <c r="BE25" s="137"/>
      <c r="BF25" s="137"/>
      <c r="BG25" s="137"/>
      <c r="BH25" s="137"/>
    </row>
    <row r="26" spans="1:60" outlineLevel="1">
      <c r="A26" s="144"/>
      <c r="B26" s="145"/>
      <c r="C26" s="273" t="s">
        <v>193</v>
      </c>
      <c r="D26" s="274"/>
      <c r="E26" s="274"/>
      <c r="F26" s="274"/>
      <c r="G26" s="274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37"/>
      <c r="Z26" s="137"/>
      <c r="AA26" s="137"/>
      <c r="AB26" s="137"/>
      <c r="AC26" s="137"/>
      <c r="AD26" s="137"/>
      <c r="AE26" s="137"/>
      <c r="AF26" s="137"/>
      <c r="AG26" s="137" t="s">
        <v>128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>
      <c r="A27" s="144"/>
      <c r="B27" s="145"/>
      <c r="C27" s="273" t="s">
        <v>143</v>
      </c>
      <c r="D27" s="274"/>
      <c r="E27" s="274"/>
      <c r="F27" s="274"/>
      <c r="G27" s="274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37"/>
      <c r="Z27" s="137"/>
      <c r="AA27" s="137"/>
      <c r="AB27" s="137"/>
      <c r="AC27" s="137"/>
      <c r="AD27" s="137"/>
      <c r="AE27" s="137"/>
      <c r="AF27" s="137"/>
      <c r="AG27" s="137" t="s">
        <v>128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67" t="str">
        <f>C27</f>
        <v>Náklady na provoz a údržbu vybavení staveniště - úklid staveniště po dobu realizace díla a před protokolárním předáním a převzetím díla.</v>
      </c>
      <c r="BB27" s="137"/>
      <c r="BC27" s="137"/>
      <c r="BD27" s="137"/>
      <c r="BE27" s="137"/>
      <c r="BF27" s="137"/>
      <c r="BG27" s="137"/>
      <c r="BH27" s="137"/>
    </row>
    <row r="28" spans="1:60" outlineLevel="1">
      <c r="A28" s="144"/>
      <c r="B28" s="145"/>
      <c r="C28" s="273" t="s">
        <v>144</v>
      </c>
      <c r="D28" s="274"/>
      <c r="E28" s="274"/>
      <c r="F28" s="274"/>
      <c r="G28" s="274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37"/>
      <c r="Z28" s="137"/>
      <c r="AA28" s="137"/>
      <c r="AB28" s="137"/>
      <c r="AC28" s="137"/>
      <c r="AD28" s="137"/>
      <c r="AE28" s="137"/>
      <c r="AF28" s="137"/>
      <c r="AG28" s="137" t="s">
        <v>128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67" t="str">
        <f>C28</f>
        <v>Provádění denního hrubého úklidu, po skončení prací každé z etap, případně části provedení čistého úklidu mokrou cestou.</v>
      </c>
      <c r="BB28" s="137"/>
      <c r="BC28" s="137"/>
      <c r="BD28" s="137"/>
      <c r="BE28" s="137"/>
      <c r="BF28" s="137"/>
      <c r="BG28" s="137"/>
      <c r="BH28" s="137"/>
    </row>
    <row r="29" spans="1:60" outlineLevel="1">
      <c r="A29" s="144"/>
      <c r="B29" s="145"/>
      <c r="C29" s="273" t="s">
        <v>145</v>
      </c>
      <c r="D29" s="274"/>
      <c r="E29" s="274"/>
      <c r="F29" s="274"/>
      <c r="G29" s="274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37"/>
      <c r="Z29" s="137"/>
      <c r="AA29" s="137"/>
      <c r="AB29" s="137"/>
      <c r="AC29" s="137"/>
      <c r="AD29" s="137"/>
      <c r="AE29" s="137"/>
      <c r="AF29" s="137"/>
      <c r="AG29" s="137" t="s">
        <v>128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67" t="str">
        <f>C29</f>
        <v>Provedení opatření proti vnikání prachu, nečistot a nadměrného hluku souvisejícího se stavbou do okolí.</v>
      </c>
      <c r="BB29" s="137"/>
      <c r="BC29" s="137"/>
      <c r="BD29" s="137"/>
      <c r="BE29" s="137"/>
      <c r="BF29" s="137"/>
      <c r="BG29" s="137"/>
      <c r="BH29" s="137"/>
    </row>
    <row r="30" spans="1:60" ht="33.75" outlineLevel="1">
      <c r="A30" s="144"/>
      <c r="B30" s="145"/>
      <c r="C30" s="273" t="s">
        <v>146</v>
      </c>
      <c r="D30" s="274"/>
      <c r="E30" s="274"/>
      <c r="F30" s="274"/>
      <c r="G30" s="274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37"/>
      <c r="Z30" s="137"/>
      <c r="AA30" s="137"/>
      <c r="AB30" s="137"/>
      <c r="AC30" s="137"/>
      <c r="AD30" s="137"/>
      <c r="AE30" s="137"/>
      <c r="AF30" s="137"/>
      <c r="AG30" s="137" t="s">
        <v>128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67" t="str">
        <f>C30</f>
        <v>Energie pro zařízení staveniště - 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</v>
      </c>
      <c r="BB30" s="137"/>
      <c r="BC30" s="137"/>
      <c r="BD30" s="137"/>
      <c r="BE30" s="137"/>
      <c r="BF30" s="137"/>
      <c r="BG30" s="137"/>
      <c r="BH30" s="137"/>
    </row>
    <row r="31" spans="1:60" outlineLevel="1">
      <c r="A31" s="144"/>
      <c r="B31" s="145"/>
      <c r="C31" s="273" t="s">
        <v>147</v>
      </c>
      <c r="D31" s="274"/>
      <c r="E31" s="274"/>
      <c r="F31" s="274"/>
      <c r="G31" s="274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37"/>
      <c r="Z31" s="137"/>
      <c r="AA31" s="137"/>
      <c r="AB31" s="137"/>
      <c r="AC31" s="137"/>
      <c r="AD31" s="137"/>
      <c r="AE31" s="137"/>
      <c r="AF31" s="137"/>
      <c r="AG31" s="137" t="s">
        <v>128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ht="22.5" outlineLevel="1">
      <c r="A32" s="144"/>
      <c r="B32" s="145"/>
      <c r="C32" s="273" t="s">
        <v>148</v>
      </c>
      <c r="D32" s="274"/>
      <c r="E32" s="274"/>
      <c r="F32" s="274"/>
      <c r="G32" s="274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37"/>
      <c r="Z32" s="137"/>
      <c r="AA32" s="137"/>
      <c r="AB32" s="137"/>
      <c r="AC32" s="137"/>
      <c r="AD32" s="137"/>
      <c r="AE32" s="137"/>
      <c r="AF32" s="137"/>
      <c r="AG32" s="137" t="s">
        <v>128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67" t="str">
        <f>C32</f>
        <v>Opatření na ochranu pozemků sousedních se staveništěm - náklady na případná opatření na ochranu sousedních pozemků proti poškození a znečištění.</v>
      </c>
      <c r="BB32" s="137"/>
      <c r="BC32" s="137"/>
      <c r="BD32" s="137"/>
      <c r="BE32" s="137"/>
      <c r="BF32" s="137"/>
      <c r="BG32" s="137"/>
      <c r="BH32" s="137"/>
    </row>
    <row r="33" spans="1:60" ht="22.5" outlineLevel="1">
      <c r="A33" s="144"/>
      <c r="B33" s="145"/>
      <c r="C33" s="273" t="s">
        <v>149</v>
      </c>
      <c r="D33" s="274"/>
      <c r="E33" s="274"/>
      <c r="F33" s="274"/>
      <c r="G33" s="274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37"/>
      <c r="Z33" s="137"/>
      <c r="AA33" s="137"/>
      <c r="AB33" s="137"/>
      <c r="AC33" s="137"/>
      <c r="AD33" s="137"/>
      <c r="AE33" s="137"/>
      <c r="AF33" s="137"/>
      <c r="AG33" s="137" t="s">
        <v>128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67" t="str">
        <f>C33</f>
        <v>Dopravní značení na staveništi - jeedná se o dopravní značení na staveništi a v jeho bezprostředním okolí, včetně značení staveniště pro probíhající provoz investora nebo třetích osob.</v>
      </c>
      <c r="BB33" s="137"/>
      <c r="BC33" s="137"/>
      <c r="BD33" s="137"/>
      <c r="BE33" s="137"/>
      <c r="BF33" s="137"/>
      <c r="BG33" s="137"/>
      <c r="BH33" s="137"/>
    </row>
    <row r="34" spans="1:60" ht="22.5" outlineLevel="1">
      <c r="A34" s="144"/>
      <c r="B34" s="145"/>
      <c r="C34" s="273" t="s">
        <v>150</v>
      </c>
      <c r="D34" s="274"/>
      <c r="E34" s="274"/>
      <c r="F34" s="274"/>
      <c r="G34" s="274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37"/>
      <c r="Z34" s="137"/>
      <c r="AA34" s="137"/>
      <c r="AB34" s="137"/>
      <c r="AC34" s="137"/>
      <c r="AD34" s="137"/>
      <c r="AE34" s="137"/>
      <c r="AF34" s="137"/>
      <c r="AG34" s="137" t="s">
        <v>128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67" t="str">
        <f>C34</f>
        <v>Zajištění dopravního značení k dopravním omezením, jejich údržba, přemísťování po dobu realizace díla a následné odstranění po předání díla.</v>
      </c>
      <c r="BB34" s="137"/>
      <c r="BC34" s="137"/>
      <c r="BD34" s="137"/>
      <c r="BE34" s="137"/>
      <c r="BF34" s="137"/>
      <c r="BG34" s="137"/>
      <c r="BH34" s="137"/>
    </row>
    <row r="35" spans="1:60" outlineLevel="1">
      <c r="A35" s="144"/>
      <c r="B35" s="145"/>
      <c r="C35" s="273" t="s">
        <v>194</v>
      </c>
      <c r="D35" s="274"/>
      <c r="E35" s="274"/>
      <c r="F35" s="274"/>
      <c r="G35" s="274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37"/>
      <c r="Z35" s="137"/>
      <c r="AA35" s="137"/>
      <c r="AB35" s="137"/>
      <c r="AC35" s="137"/>
      <c r="AD35" s="137"/>
      <c r="AE35" s="137"/>
      <c r="AF35" s="137"/>
      <c r="AG35" s="137" t="s">
        <v>128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67" t="str">
        <f>C35</f>
        <v>Osvětlení staveniště - náklady na osvětlení jsou řešeny podle rozsahu a charakteru staveniště (vč.rozvodných skříní).</v>
      </c>
      <c r="BB35" s="137"/>
      <c r="BC35" s="137"/>
      <c r="BD35" s="137"/>
      <c r="BE35" s="137"/>
      <c r="BF35" s="137"/>
      <c r="BG35" s="137"/>
      <c r="BH35" s="137"/>
    </row>
    <row r="36" spans="1:60" outlineLevel="1">
      <c r="A36" s="144"/>
      <c r="B36" s="145"/>
      <c r="C36" s="273" t="s">
        <v>195</v>
      </c>
      <c r="D36" s="274"/>
      <c r="E36" s="274"/>
      <c r="F36" s="274"/>
      <c r="G36" s="274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37"/>
      <c r="Z36" s="137"/>
      <c r="AA36" s="137"/>
      <c r="AB36" s="137"/>
      <c r="AC36" s="137"/>
      <c r="AD36" s="137"/>
      <c r="AE36" s="137"/>
      <c r="AF36" s="137"/>
      <c r="AG36" s="137" t="s">
        <v>128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ht="33.75" outlineLevel="1">
      <c r="A37" s="144"/>
      <c r="B37" s="145"/>
      <c r="C37" s="273" t="s">
        <v>151</v>
      </c>
      <c r="D37" s="274"/>
      <c r="E37" s="274"/>
      <c r="F37" s="274"/>
      <c r="G37" s="274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37"/>
      <c r="Z37" s="137"/>
      <c r="AA37" s="137"/>
      <c r="AB37" s="137"/>
      <c r="AC37" s="137"/>
      <c r="AD37" s="137"/>
      <c r="AE37" s="137"/>
      <c r="AF37" s="137"/>
      <c r="AG37" s="137" t="s">
        <v>128</v>
      </c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67" t="str">
        <f>C37</f>
        <v>Rozebrání, bourání a odvoz zařízení staveniště - postihuje náklady na rozebrání, bourání a odvoz veškerého zařízení staveniště,vč.přípojek energií a jejich odvoz, úklid ploch, na kterých bylo zařízení staveniště provozováno (jsou zde zahrnuty veškeré náklady této povahy mimo úpravu terénu do původního stavu).</v>
      </c>
      <c r="BB37" s="137"/>
      <c r="BC37" s="137"/>
      <c r="BD37" s="137"/>
      <c r="BE37" s="137"/>
      <c r="BF37" s="137"/>
      <c r="BG37" s="137"/>
      <c r="BH37" s="137"/>
    </row>
    <row r="38" spans="1:60" ht="22.5" outlineLevel="1">
      <c r="A38" s="144"/>
      <c r="B38" s="145"/>
      <c r="C38" s="273" t="s">
        <v>152</v>
      </c>
      <c r="D38" s="274"/>
      <c r="E38" s="274"/>
      <c r="F38" s="274"/>
      <c r="G38" s="274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37"/>
      <c r="Z38" s="137"/>
      <c r="AA38" s="137"/>
      <c r="AB38" s="137"/>
      <c r="AC38" s="137"/>
      <c r="AD38" s="137"/>
      <c r="AE38" s="137"/>
      <c r="AF38" s="137"/>
      <c r="AG38" s="137" t="s">
        <v>128</v>
      </c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67" t="str">
        <f>C38</f>
        <v>Úprava terénu po zrušení zařízení staveniště - jedná se o náklady za práce, jejichž smyslem je uvedení místa zařízení staveniště do původního stavu.</v>
      </c>
      <c r="BB38" s="137"/>
      <c r="BC38" s="137"/>
      <c r="BD38" s="137"/>
      <c r="BE38" s="137"/>
      <c r="BF38" s="137"/>
      <c r="BG38" s="137"/>
      <c r="BH38" s="137"/>
    </row>
    <row r="39" spans="1:60" outlineLevel="1">
      <c r="A39" s="144"/>
      <c r="B39" s="145"/>
      <c r="C39" s="273" t="s">
        <v>153</v>
      </c>
      <c r="D39" s="274"/>
      <c r="E39" s="274"/>
      <c r="F39" s="274"/>
      <c r="G39" s="274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37"/>
      <c r="Z39" s="137"/>
      <c r="AA39" s="137"/>
      <c r="AB39" s="137"/>
      <c r="AC39" s="137"/>
      <c r="AD39" s="137"/>
      <c r="AE39" s="137"/>
      <c r="AF39" s="137"/>
      <c r="AG39" s="137" t="s">
        <v>128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>
      <c r="A40" s="144"/>
      <c r="B40" s="145"/>
      <c r="C40" s="273" t="s">
        <v>154</v>
      </c>
      <c r="D40" s="274"/>
      <c r="E40" s="274"/>
      <c r="F40" s="274"/>
      <c r="G40" s="274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37"/>
      <c r="Z40" s="137"/>
      <c r="AA40" s="137"/>
      <c r="AB40" s="137"/>
      <c r="AC40" s="137"/>
      <c r="AD40" s="137"/>
      <c r="AE40" s="137"/>
      <c r="AF40" s="137"/>
      <c r="AG40" s="137" t="s">
        <v>128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>
      <c r="A41" s="160">
        <v>3</v>
      </c>
      <c r="B41" s="161" t="s">
        <v>155</v>
      </c>
      <c r="C41" s="170" t="s">
        <v>156</v>
      </c>
      <c r="D41" s="162" t="s">
        <v>136</v>
      </c>
      <c r="E41" s="163">
        <v>1</v>
      </c>
      <c r="F41" s="164"/>
      <c r="G41" s="165">
        <f>ROUND(E41*F41,2)</f>
        <v>0</v>
      </c>
      <c r="H41" s="164"/>
      <c r="I41" s="165">
        <f>ROUND(E41*H41,2)</f>
        <v>0</v>
      </c>
      <c r="J41" s="164"/>
      <c r="K41" s="165">
        <f>ROUND(E41*J41,2)</f>
        <v>0</v>
      </c>
      <c r="L41" s="165">
        <v>21</v>
      </c>
      <c r="M41" s="165">
        <f>G41*(1+L41/100)</f>
        <v>0</v>
      </c>
      <c r="N41" s="165">
        <v>0</v>
      </c>
      <c r="O41" s="165">
        <f>ROUND(E41*N41,2)</f>
        <v>0</v>
      </c>
      <c r="P41" s="165">
        <v>0</v>
      </c>
      <c r="Q41" s="165">
        <f>ROUND(E41*P41,2)</f>
        <v>0</v>
      </c>
      <c r="R41" s="165"/>
      <c r="S41" s="165" t="s">
        <v>123</v>
      </c>
      <c r="T41" s="166" t="s">
        <v>137</v>
      </c>
      <c r="U41" s="148">
        <v>0</v>
      </c>
      <c r="V41" s="148">
        <f>ROUND(E41*U41,2)</f>
        <v>0</v>
      </c>
      <c r="W41" s="148"/>
      <c r="X41" s="148" t="s">
        <v>125</v>
      </c>
      <c r="Y41" s="137"/>
      <c r="Z41" s="137"/>
      <c r="AA41" s="137"/>
      <c r="AB41" s="137"/>
      <c r="AC41" s="137"/>
      <c r="AD41" s="137"/>
      <c r="AE41" s="137"/>
      <c r="AF41" s="137"/>
      <c r="AG41" s="137" t="s">
        <v>126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>
      <c r="A42" s="144"/>
      <c r="B42" s="145"/>
      <c r="C42" s="282" t="s">
        <v>138</v>
      </c>
      <c r="D42" s="283"/>
      <c r="E42" s="283"/>
      <c r="F42" s="283"/>
      <c r="G42" s="283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37"/>
      <c r="Z42" s="137"/>
      <c r="AA42" s="137"/>
      <c r="AB42" s="137"/>
      <c r="AC42" s="137"/>
      <c r="AD42" s="137"/>
      <c r="AE42" s="137"/>
      <c r="AF42" s="137"/>
      <c r="AG42" s="137" t="s">
        <v>128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>
      <c r="A43" s="144"/>
      <c r="B43" s="145"/>
      <c r="C43" s="273" t="s">
        <v>157</v>
      </c>
      <c r="D43" s="274"/>
      <c r="E43" s="274"/>
      <c r="F43" s="274"/>
      <c r="G43" s="274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37"/>
      <c r="Z43" s="137"/>
      <c r="AA43" s="137"/>
      <c r="AB43" s="137"/>
      <c r="AC43" s="137"/>
      <c r="AD43" s="137"/>
      <c r="AE43" s="137"/>
      <c r="AF43" s="137"/>
      <c r="AG43" s="137" t="s">
        <v>128</v>
      </c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22.5" outlineLevel="1">
      <c r="A44" s="144"/>
      <c r="B44" s="145"/>
      <c r="C44" s="273" t="s">
        <v>158</v>
      </c>
      <c r="D44" s="274"/>
      <c r="E44" s="274"/>
      <c r="F44" s="274"/>
      <c r="G44" s="274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37"/>
      <c r="Z44" s="137"/>
      <c r="AA44" s="137"/>
      <c r="AB44" s="137"/>
      <c r="AC44" s="137"/>
      <c r="AD44" s="137"/>
      <c r="AE44" s="137"/>
      <c r="AF44" s="137"/>
      <c r="AG44" s="137" t="s">
        <v>128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67" t="str">
        <f>C44</f>
        <v>* činností souvisejících se zakázkou-tj.účastí všech zainteresovaných osob ve všech fázích přípravy,realizace i dokončení zakázky,komplexního vyzkoušení a měření, odstranění vad díla podléhajících záruční lhůtě.</v>
      </c>
      <c r="BB44" s="137"/>
      <c r="BC44" s="137"/>
      <c r="BD44" s="137"/>
      <c r="BE44" s="137"/>
      <c r="BF44" s="137"/>
      <c r="BG44" s="137"/>
      <c r="BH44" s="137"/>
    </row>
    <row r="45" spans="1:60" outlineLevel="1">
      <c r="A45" s="144"/>
      <c r="B45" s="145"/>
      <c r="C45" s="273" t="s">
        <v>159</v>
      </c>
      <c r="D45" s="274"/>
      <c r="E45" s="274"/>
      <c r="F45" s="274"/>
      <c r="G45" s="274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37"/>
      <c r="Z45" s="137"/>
      <c r="AA45" s="137"/>
      <c r="AB45" s="137"/>
      <c r="AC45" s="137"/>
      <c r="AD45" s="137"/>
      <c r="AE45" s="137"/>
      <c r="AF45" s="137"/>
      <c r="AG45" s="137" t="s">
        <v>128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ht="22.5" outlineLevel="1">
      <c r="A46" s="144"/>
      <c r="B46" s="145"/>
      <c r="C46" s="273" t="s">
        <v>160</v>
      </c>
      <c r="D46" s="274"/>
      <c r="E46" s="274"/>
      <c r="F46" s="274"/>
      <c r="G46" s="274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37"/>
      <c r="Z46" s="137"/>
      <c r="AA46" s="137"/>
      <c r="AB46" s="137"/>
      <c r="AC46" s="137"/>
      <c r="AD46" s="137"/>
      <c r="AE46" s="137"/>
      <c r="AF46" s="137"/>
      <c r="AG46" s="137" t="s">
        <v>128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67" t="str">
        <f>C46</f>
        <v>* zpracování technologických postupů prováděných prací*podkladů (výkresů,rozpočtů,posudků,zkoušek,protokolů apod.) včetně zakreslování změn do výkresů, ke kterým došlo v průběhu výstavby.</v>
      </c>
      <c r="BB46" s="137"/>
      <c r="BC46" s="137"/>
      <c r="BD46" s="137"/>
      <c r="BE46" s="137"/>
      <c r="BF46" s="137"/>
      <c r="BG46" s="137"/>
      <c r="BH46" s="137"/>
    </row>
    <row r="47" spans="1:60" outlineLevel="1">
      <c r="A47" s="144"/>
      <c r="B47" s="145"/>
      <c r="C47" s="273" t="s">
        <v>161</v>
      </c>
      <c r="D47" s="274"/>
      <c r="E47" s="274"/>
      <c r="F47" s="274"/>
      <c r="G47" s="274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37"/>
      <c r="Z47" s="137"/>
      <c r="AA47" s="137"/>
      <c r="AB47" s="137"/>
      <c r="AC47" s="137"/>
      <c r="AD47" s="137"/>
      <c r="AE47" s="137"/>
      <c r="AF47" s="137"/>
      <c r="AG47" s="137" t="s">
        <v>128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67" t="str">
        <f>C47</f>
        <v>* účasti zástupců zainteresovaných stran na jednáních,zkouškách,odevzdávání a přebírání konstrukcí,objektů a celků.</v>
      </c>
      <c r="BB47" s="137"/>
      <c r="BC47" s="137"/>
      <c r="BD47" s="137"/>
      <c r="BE47" s="137"/>
      <c r="BF47" s="137"/>
      <c r="BG47" s="137"/>
      <c r="BH47" s="137"/>
    </row>
    <row r="48" spans="1:60" outlineLevel="1">
      <c r="A48" s="144"/>
      <c r="B48" s="145"/>
      <c r="C48" s="273" t="s">
        <v>162</v>
      </c>
      <c r="D48" s="274"/>
      <c r="E48" s="274"/>
      <c r="F48" s="274"/>
      <c r="G48" s="274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37"/>
      <c r="Z48" s="137"/>
      <c r="AA48" s="137"/>
      <c r="AB48" s="137"/>
      <c r="AC48" s="137"/>
      <c r="AD48" s="137"/>
      <c r="AE48" s="137"/>
      <c r="AF48" s="137"/>
      <c r="AG48" s="137" t="s">
        <v>128</v>
      </c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>
      <c r="A49" s="144"/>
      <c r="B49" s="145"/>
      <c r="C49" s="273" t="s">
        <v>163</v>
      </c>
      <c r="D49" s="274"/>
      <c r="E49" s="274"/>
      <c r="F49" s="274"/>
      <c r="G49" s="274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37"/>
      <c r="Z49" s="137"/>
      <c r="AA49" s="137"/>
      <c r="AB49" s="137"/>
      <c r="AC49" s="137"/>
      <c r="AD49" s="137"/>
      <c r="AE49" s="137"/>
      <c r="AF49" s="137"/>
      <c r="AG49" s="137" t="s">
        <v>128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ht="22.5" outlineLevel="1">
      <c r="A50" s="144"/>
      <c r="B50" s="145"/>
      <c r="C50" s="273" t="s">
        <v>164</v>
      </c>
      <c r="D50" s="274"/>
      <c r="E50" s="274"/>
      <c r="F50" s="274"/>
      <c r="G50" s="274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37"/>
      <c r="Z50" s="137"/>
      <c r="AA50" s="137"/>
      <c r="AB50" s="137"/>
      <c r="AC50" s="137"/>
      <c r="AD50" s="137"/>
      <c r="AE50" s="137"/>
      <c r="AF50" s="137"/>
      <c r="AG50" s="137" t="s">
        <v>128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67" t="str">
        <f>C50</f>
        <v>Zajištění a předání atestů a dokladů o požadovaných vlastnostech výrobků k předání předmětu veřejné zakázky ( vč.případných prohlášení o shodě dle zákona č. 22/1997 Sb. O technických požadavcích na výrobky).</v>
      </c>
      <c r="BB50" s="137"/>
      <c r="BC50" s="137"/>
      <c r="BD50" s="137"/>
      <c r="BE50" s="137"/>
      <c r="BF50" s="137"/>
      <c r="BG50" s="137"/>
      <c r="BH50" s="137"/>
    </row>
    <row r="51" spans="1:60" ht="33.75" outlineLevel="1">
      <c r="A51" s="144"/>
      <c r="B51" s="145"/>
      <c r="C51" s="273" t="s">
        <v>165</v>
      </c>
      <c r="D51" s="274"/>
      <c r="E51" s="274"/>
      <c r="F51" s="274"/>
      <c r="G51" s="274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37"/>
      <c r="Z51" s="137"/>
      <c r="AA51" s="137"/>
      <c r="AB51" s="137"/>
      <c r="AC51" s="137"/>
      <c r="AD51" s="137"/>
      <c r="AE51" s="137"/>
      <c r="AF51" s="137"/>
      <c r="AG51" s="137" t="s">
        <v>128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67" t="str">
        <f>C51</f>
        <v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v>
      </c>
      <c r="BB51" s="137"/>
      <c r="BC51" s="137"/>
      <c r="BD51" s="137"/>
      <c r="BE51" s="137"/>
      <c r="BF51" s="137"/>
      <c r="BG51" s="137"/>
      <c r="BH51" s="137"/>
    </row>
    <row r="52" spans="1:60" ht="22.5" outlineLevel="1">
      <c r="A52" s="144"/>
      <c r="B52" s="145"/>
      <c r="C52" s="273" t="s">
        <v>166</v>
      </c>
      <c r="D52" s="274"/>
      <c r="E52" s="274"/>
      <c r="F52" s="274"/>
      <c r="G52" s="274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37"/>
      <c r="Z52" s="137"/>
      <c r="AA52" s="137"/>
      <c r="AB52" s="137"/>
      <c r="AC52" s="137"/>
      <c r="AD52" s="137"/>
      <c r="AE52" s="137"/>
      <c r="AF52" s="137"/>
      <c r="AG52" s="137" t="s">
        <v>128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67" t="str">
        <f>C52</f>
        <v>Oznámení zahájení stavebních prací správcům sítí před zahájením prací v souladu s projektovou dokumentací, platnými rozhodnutími a vyjádřeními.</v>
      </c>
      <c r="BB52" s="137"/>
      <c r="BC52" s="137"/>
      <c r="BD52" s="137"/>
      <c r="BE52" s="137"/>
      <c r="BF52" s="137"/>
      <c r="BG52" s="137"/>
      <c r="BH52" s="137"/>
    </row>
    <row r="53" spans="1:60" outlineLevel="1">
      <c r="A53" s="144"/>
      <c r="B53" s="145"/>
      <c r="C53" s="273" t="s">
        <v>167</v>
      </c>
      <c r="D53" s="274"/>
      <c r="E53" s="274"/>
      <c r="F53" s="274"/>
      <c r="G53" s="274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37"/>
      <c r="Z53" s="137"/>
      <c r="AA53" s="137"/>
      <c r="AB53" s="137"/>
      <c r="AC53" s="137"/>
      <c r="AD53" s="137"/>
      <c r="AE53" s="137"/>
      <c r="AF53" s="137"/>
      <c r="AG53" s="137" t="s">
        <v>128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>
      <c r="A54" s="144"/>
      <c r="B54" s="145"/>
      <c r="C54" s="273" t="s">
        <v>168</v>
      </c>
      <c r="D54" s="274"/>
      <c r="E54" s="274"/>
      <c r="F54" s="274"/>
      <c r="G54" s="274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37"/>
      <c r="Z54" s="137"/>
      <c r="AA54" s="137"/>
      <c r="AB54" s="137"/>
      <c r="AC54" s="137"/>
      <c r="AD54" s="137"/>
      <c r="AE54" s="137"/>
      <c r="AF54" s="137"/>
      <c r="AG54" s="137" t="s">
        <v>128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>
      <c r="A55" s="160">
        <v>4</v>
      </c>
      <c r="B55" s="161" t="s">
        <v>169</v>
      </c>
      <c r="C55" s="170" t="s">
        <v>170</v>
      </c>
      <c r="D55" s="162" t="s">
        <v>136</v>
      </c>
      <c r="E55" s="163">
        <v>1</v>
      </c>
      <c r="F55" s="164"/>
      <c r="G55" s="165">
        <f>ROUND(E55*F55,2)</f>
        <v>0</v>
      </c>
      <c r="H55" s="164"/>
      <c r="I55" s="165">
        <f>ROUND(E55*H55,2)</f>
        <v>0</v>
      </c>
      <c r="J55" s="164"/>
      <c r="K55" s="165">
        <f>ROUND(E55*J55,2)</f>
        <v>0</v>
      </c>
      <c r="L55" s="165">
        <v>21</v>
      </c>
      <c r="M55" s="165">
        <f>G55*(1+L55/100)</f>
        <v>0</v>
      </c>
      <c r="N55" s="165">
        <v>0</v>
      </c>
      <c r="O55" s="165">
        <f>ROUND(E55*N55,2)</f>
        <v>0</v>
      </c>
      <c r="P55" s="165">
        <v>0</v>
      </c>
      <c r="Q55" s="165">
        <f>ROUND(E55*P55,2)</f>
        <v>0</v>
      </c>
      <c r="R55" s="165"/>
      <c r="S55" s="165" t="s">
        <v>123</v>
      </c>
      <c r="T55" s="166" t="s">
        <v>137</v>
      </c>
      <c r="U55" s="148">
        <v>0</v>
      </c>
      <c r="V55" s="148">
        <f>ROUND(E55*U55,2)</f>
        <v>0</v>
      </c>
      <c r="W55" s="148"/>
      <c r="X55" s="148" t="s">
        <v>125</v>
      </c>
      <c r="Y55" s="137"/>
      <c r="Z55" s="137"/>
      <c r="AA55" s="137"/>
      <c r="AB55" s="137"/>
      <c r="AC55" s="137"/>
      <c r="AD55" s="137"/>
      <c r="AE55" s="137"/>
      <c r="AF55" s="137"/>
      <c r="AG55" s="137" t="s">
        <v>126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>
      <c r="A56" s="144"/>
      <c r="B56" s="145"/>
      <c r="C56" s="282" t="s">
        <v>138</v>
      </c>
      <c r="D56" s="283"/>
      <c r="E56" s="283"/>
      <c r="F56" s="283"/>
      <c r="G56" s="283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37"/>
      <c r="Z56" s="137"/>
      <c r="AA56" s="137"/>
      <c r="AB56" s="137"/>
      <c r="AC56" s="137"/>
      <c r="AD56" s="137"/>
      <c r="AE56" s="137"/>
      <c r="AF56" s="137"/>
      <c r="AG56" s="137" t="s">
        <v>128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>
      <c r="A57" s="144"/>
      <c r="B57" s="145"/>
      <c r="C57" s="273" t="s">
        <v>171</v>
      </c>
      <c r="D57" s="274"/>
      <c r="E57" s="274"/>
      <c r="F57" s="274"/>
      <c r="G57" s="274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37"/>
      <c r="Z57" s="137"/>
      <c r="AA57" s="137"/>
      <c r="AB57" s="137"/>
      <c r="AC57" s="137"/>
      <c r="AD57" s="137"/>
      <c r="AE57" s="137"/>
      <c r="AF57" s="137"/>
      <c r="AG57" s="137" t="s">
        <v>128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67" t="str">
        <f>C57</f>
        <v>Zpracování dílenských dokumentací (výkresy výztuže, interiér,ocelové k-ce,zámečnické a truhlářské výrobky apod.)-dle smlouvy o dílo.</v>
      </c>
      <c r="BB57" s="137"/>
      <c r="BC57" s="137"/>
      <c r="BD57" s="137"/>
      <c r="BE57" s="137"/>
      <c r="BF57" s="137"/>
      <c r="BG57" s="137"/>
      <c r="BH57" s="137"/>
    </row>
    <row r="58" spans="1:60" outlineLevel="1">
      <c r="A58" s="160">
        <v>5</v>
      </c>
      <c r="B58" s="161" t="s">
        <v>172</v>
      </c>
      <c r="C58" s="170" t="s">
        <v>173</v>
      </c>
      <c r="D58" s="162" t="s">
        <v>136</v>
      </c>
      <c r="E58" s="163">
        <v>1</v>
      </c>
      <c r="F58" s="164"/>
      <c r="G58" s="165">
        <f>ROUND(E58*F58,2)</f>
        <v>0</v>
      </c>
      <c r="H58" s="164"/>
      <c r="I58" s="165">
        <f>ROUND(E58*H58,2)</f>
        <v>0</v>
      </c>
      <c r="J58" s="164"/>
      <c r="K58" s="165">
        <f>ROUND(E58*J58,2)</f>
        <v>0</v>
      </c>
      <c r="L58" s="165">
        <v>21</v>
      </c>
      <c r="M58" s="165">
        <f>G58*(1+L58/100)</f>
        <v>0</v>
      </c>
      <c r="N58" s="165">
        <v>0</v>
      </c>
      <c r="O58" s="165">
        <f>ROUND(E58*N58,2)</f>
        <v>0</v>
      </c>
      <c r="P58" s="165">
        <v>0</v>
      </c>
      <c r="Q58" s="165">
        <f>ROUND(E58*P58,2)</f>
        <v>0</v>
      </c>
      <c r="R58" s="165"/>
      <c r="S58" s="165" t="s">
        <v>123</v>
      </c>
      <c r="T58" s="166" t="s">
        <v>137</v>
      </c>
      <c r="U58" s="148">
        <v>0</v>
      </c>
      <c r="V58" s="148">
        <f>ROUND(E58*U58,2)</f>
        <v>0</v>
      </c>
      <c r="W58" s="148"/>
      <c r="X58" s="148" t="s">
        <v>125</v>
      </c>
      <c r="Y58" s="137"/>
      <c r="Z58" s="137"/>
      <c r="AA58" s="137"/>
      <c r="AB58" s="137"/>
      <c r="AC58" s="137"/>
      <c r="AD58" s="137"/>
      <c r="AE58" s="137"/>
      <c r="AF58" s="137"/>
      <c r="AG58" s="137" t="s">
        <v>126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>
      <c r="A59" s="144"/>
      <c r="B59" s="145"/>
      <c r="C59" s="282" t="s">
        <v>138</v>
      </c>
      <c r="D59" s="283"/>
      <c r="E59" s="283"/>
      <c r="F59" s="283"/>
      <c r="G59" s="283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37"/>
      <c r="Z59" s="137"/>
      <c r="AA59" s="137"/>
      <c r="AB59" s="137"/>
      <c r="AC59" s="137"/>
      <c r="AD59" s="137"/>
      <c r="AE59" s="137"/>
      <c r="AF59" s="137"/>
      <c r="AG59" s="137" t="s">
        <v>128</v>
      </c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>
      <c r="A60" s="144"/>
      <c r="B60" s="145"/>
      <c r="C60" s="273" t="s">
        <v>174</v>
      </c>
      <c r="D60" s="274"/>
      <c r="E60" s="274"/>
      <c r="F60" s="274"/>
      <c r="G60" s="274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37"/>
      <c r="Z60" s="137"/>
      <c r="AA60" s="137"/>
      <c r="AB60" s="137"/>
      <c r="AC60" s="137"/>
      <c r="AD60" s="137"/>
      <c r="AE60" s="137"/>
      <c r="AF60" s="137"/>
      <c r="AG60" s="137" t="s">
        <v>128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ht="22.5" outlineLevel="1">
      <c r="A61" s="144"/>
      <c r="B61" s="145"/>
      <c r="C61" s="273" t="s">
        <v>175</v>
      </c>
      <c r="D61" s="274"/>
      <c r="E61" s="274"/>
      <c r="F61" s="274"/>
      <c r="G61" s="274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37"/>
      <c r="Z61" s="137"/>
      <c r="AA61" s="137"/>
      <c r="AB61" s="137"/>
      <c r="AC61" s="137"/>
      <c r="AD61" s="137"/>
      <c r="AE61" s="137"/>
      <c r="AF61" s="137"/>
      <c r="AG61" s="137" t="s">
        <v>128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67" t="str">
        <f>C61</f>
        <v>Do projektové dokumentace pro provedení stavby všech stavebních objektů a provozních souborů budou zřetelně vyznačeny všechny změny, k nimž došlo v průběhu zhotovení díla.</v>
      </c>
      <c r="BB61" s="137"/>
      <c r="BC61" s="137"/>
      <c r="BD61" s="137"/>
      <c r="BE61" s="137"/>
      <c r="BF61" s="137"/>
      <c r="BG61" s="137"/>
      <c r="BH61" s="137"/>
    </row>
    <row r="62" spans="1:60" outlineLevel="1">
      <c r="A62" s="144"/>
      <c r="B62" s="145"/>
      <c r="C62" s="273" t="s">
        <v>176</v>
      </c>
      <c r="D62" s="274"/>
      <c r="E62" s="274"/>
      <c r="F62" s="274"/>
      <c r="G62" s="274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37"/>
      <c r="Z62" s="137"/>
      <c r="AA62" s="137"/>
      <c r="AB62" s="137"/>
      <c r="AC62" s="137"/>
      <c r="AD62" s="137"/>
      <c r="AE62" s="137"/>
      <c r="AF62" s="137"/>
      <c r="AG62" s="137" t="s">
        <v>128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67" t="str">
        <f>C62</f>
        <v>Ty části projektové dokumentace pro provedení stavby, u kterých nedošlo k žádným změnám, budou označeny nápisem "beze změn".</v>
      </c>
      <c r="BB62" s="137"/>
      <c r="BC62" s="137"/>
      <c r="BD62" s="137"/>
      <c r="BE62" s="137"/>
      <c r="BF62" s="137"/>
      <c r="BG62" s="137"/>
      <c r="BH62" s="137"/>
    </row>
    <row r="63" spans="1:60" ht="22.5" outlineLevel="1">
      <c r="A63" s="144"/>
      <c r="B63" s="145"/>
      <c r="C63" s="273" t="s">
        <v>177</v>
      </c>
      <c r="D63" s="274"/>
      <c r="E63" s="274"/>
      <c r="F63" s="274"/>
      <c r="G63" s="274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37"/>
      <c r="Z63" s="137"/>
      <c r="AA63" s="137"/>
      <c r="AB63" s="137"/>
      <c r="AC63" s="137"/>
      <c r="AD63" s="137"/>
      <c r="AE63" s="137"/>
      <c r="AF63" s="137"/>
      <c r="AG63" s="137" t="s">
        <v>128</v>
      </c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67" t="str">
        <f>C63</f>
        <v>Každý výkres dokumentace skutečného provedení stavby bude opatřen jménem a příjmením osoby, která změny zakreslila, jejím podpisem a razítkem zhotovitele.</v>
      </c>
      <c r="BB63" s="137"/>
      <c r="BC63" s="137"/>
      <c r="BD63" s="137"/>
      <c r="BE63" s="137"/>
      <c r="BF63" s="137"/>
      <c r="BG63" s="137"/>
      <c r="BH63" s="137"/>
    </row>
    <row r="64" spans="1:60" ht="22.5" outlineLevel="1">
      <c r="A64" s="144"/>
      <c r="B64" s="145"/>
      <c r="C64" s="273" t="s">
        <v>178</v>
      </c>
      <c r="D64" s="274"/>
      <c r="E64" s="274"/>
      <c r="F64" s="274"/>
      <c r="G64" s="274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37"/>
      <c r="Z64" s="137"/>
      <c r="AA64" s="137"/>
      <c r="AB64" s="137"/>
      <c r="AC64" s="137"/>
      <c r="AD64" s="137"/>
      <c r="AE64" s="137"/>
      <c r="AF64" s="137"/>
      <c r="AG64" s="137" t="s">
        <v>128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67" t="str">
        <f>C64</f>
        <v>U výkresů obsahujících změnu proti projektu pro provedení stavby bude přiložen i doklad, ze kterého bude vyplývat projednání změny s odpovědnou osobou objednatele a její souhlasné stanovisko.</v>
      </c>
      <c r="BB64" s="137"/>
      <c r="BC64" s="137"/>
      <c r="BD64" s="137"/>
      <c r="BE64" s="137"/>
      <c r="BF64" s="137"/>
      <c r="BG64" s="137"/>
      <c r="BH64" s="137"/>
    </row>
    <row r="65" spans="1:60" ht="33.75" outlineLevel="1">
      <c r="A65" s="144"/>
      <c r="B65" s="145"/>
      <c r="C65" s="273" t="s">
        <v>179</v>
      </c>
      <c r="D65" s="274"/>
      <c r="E65" s="274"/>
      <c r="F65" s="274"/>
      <c r="G65" s="274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37"/>
      <c r="Z65" s="137"/>
      <c r="AA65" s="137"/>
      <c r="AB65" s="137"/>
      <c r="AC65" s="137"/>
      <c r="AD65" s="137"/>
      <c r="AE65" s="137"/>
      <c r="AF65" s="137"/>
      <c r="AG65" s="137" t="s">
        <v>128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67" t="str">
        <f>C65</f>
        <v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v>
      </c>
      <c r="BB65" s="137"/>
      <c r="BC65" s="137"/>
      <c r="BD65" s="137"/>
      <c r="BE65" s="137"/>
      <c r="BF65" s="137"/>
      <c r="BG65" s="137"/>
      <c r="BH65" s="137"/>
    </row>
    <row r="66" spans="1:60" outlineLevel="1">
      <c r="A66" s="144"/>
      <c r="B66" s="145"/>
      <c r="C66" s="273" t="s">
        <v>180</v>
      </c>
      <c r="D66" s="274"/>
      <c r="E66" s="274"/>
      <c r="F66" s="274"/>
      <c r="G66" s="274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37"/>
      <c r="Z66" s="137"/>
      <c r="AA66" s="137"/>
      <c r="AB66" s="137"/>
      <c r="AC66" s="137"/>
      <c r="AD66" s="137"/>
      <c r="AE66" s="137"/>
      <c r="AF66" s="137"/>
      <c r="AG66" s="137" t="s">
        <v>128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>
      <c r="A67" s="160">
        <v>6</v>
      </c>
      <c r="B67" s="161" t="s">
        <v>181</v>
      </c>
      <c r="C67" s="170" t="s">
        <v>182</v>
      </c>
      <c r="D67" s="162" t="s">
        <v>136</v>
      </c>
      <c r="E67" s="163">
        <v>1</v>
      </c>
      <c r="F67" s="164"/>
      <c r="G67" s="165">
        <f>ROUND(E67*F67,2)</f>
        <v>0</v>
      </c>
      <c r="H67" s="164"/>
      <c r="I67" s="165">
        <f>ROUND(E67*H67,2)</f>
        <v>0</v>
      </c>
      <c r="J67" s="164"/>
      <c r="K67" s="165">
        <f>ROUND(E67*J67,2)</f>
        <v>0</v>
      </c>
      <c r="L67" s="165">
        <v>21</v>
      </c>
      <c r="M67" s="165">
        <f>G67*(1+L67/100)</f>
        <v>0</v>
      </c>
      <c r="N67" s="165">
        <v>0</v>
      </c>
      <c r="O67" s="165">
        <f>ROUND(E67*N67,2)</f>
        <v>0</v>
      </c>
      <c r="P67" s="165">
        <v>0</v>
      </c>
      <c r="Q67" s="165">
        <f>ROUND(E67*P67,2)</f>
        <v>0</v>
      </c>
      <c r="R67" s="165"/>
      <c r="S67" s="165" t="s">
        <v>123</v>
      </c>
      <c r="T67" s="166" t="s">
        <v>137</v>
      </c>
      <c r="U67" s="148">
        <v>0</v>
      </c>
      <c r="V67" s="148">
        <f>ROUND(E67*U67,2)</f>
        <v>0</v>
      </c>
      <c r="W67" s="148"/>
      <c r="X67" s="148" t="s">
        <v>125</v>
      </c>
      <c r="Y67" s="137"/>
      <c r="Z67" s="137"/>
      <c r="AA67" s="137"/>
      <c r="AB67" s="137"/>
      <c r="AC67" s="137"/>
      <c r="AD67" s="137"/>
      <c r="AE67" s="137"/>
      <c r="AF67" s="137"/>
      <c r="AG67" s="137" t="s">
        <v>126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outlineLevel="1">
      <c r="A68" s="144"/>
      <c r="B68" s="145"/>
      <c r="C68" s="282" t="s">
        <v>138</v>
      </c>
      <c r="D68" s="283"/>
      <c r="E68" s="283"/>
      <c r="F68" s="283"/>
      <c r="G68" s="283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37"/>
      <c r="Z68" s="137"/>
      <c r="AA68" s="137"/>
      <c r="AB68" s="137"/>
      <c r="AC68" s="137"/>
      <c r="AD68" s="137"/>
      <c r="AE68" s="137"/>
      <c r="AF68" s="137"/>
      <c r="AG68" s="137" t="s">
        <v>128</v>
      </c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ht="33.75" outlineLevel="1">
      <c r="A69" s="144"/>
      <c r="B69" s="145"/>
      <c r="C69" s="273" t="s">
        <v>183</v>
      </c>
      <c r="D69" s="274"/>
      <c r="E69" s="274"/>
      <c r="F69" s="274"/>
      <c r="G69" s="274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37"/>
      <c r="Z69" s="137"/>
      <c r="AA69" s="137"/>
      <c r="AB69" s="137"/>
      <c r="AC69" s="137"/>
      <c r="AD69" s="137"/>
      <c r="AE69" s="137"/>
      <c r="AF69" s="137"/>
      <c r="AG69" s="137" t="s">
        <v>128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67" t="str">
        <f>C69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9" s="137"/>
      <c r="BC69" s="137"/>
      <c r="BD69" s="137"/>
      <c r="BE69" s="137"/>
      <c r="BF69" s="137"/>
      <c r="BG69" s="137"/>
      <c r="BH69" s="137"/>
    </row>
    <row r="70" spans="1:60">
      <c r="A70" s="154" t="s">
        <v>121</v>
      </c>
      <c r="B70" s="155" t="s">
        <v>94</v>
      </c>
      <c r="C70" s="169" t="s">
        <v>28</v>
      </c>
      <c r="D70" s="156"/>
      <c r="E70" s="157"/>
      <c r="F70" s="158"/>
      <c r="G70" s="158">
        <f>SUMIF(AG71:AG76,"&lt;&gt;NOR",G71:G76)</f>
        <v>0</v>
      </c>
      <c r="H70" s="158"/>
      <c r="I70" s="158">
        <f>SUM(I71:I76)</f>
        <v>0</v>
      </c>
      <c r="J70" s="158"/>
      <c r="K70" s="158">
        <f>SUM(K71:K76)</f>
        <v>0</v>
      </c>
      <c r="L70" s="158"/>
      <c r="M70" s="158">
        <f>SUM(M71:M76)</f>
        <v>0</v>
      </c>
      <c r="N70" s="158"/>
      <c r="O70" s="158">
        <f>SUM(O71:O76)</f>
        <v>0</v>
      </c>
      <c r="P70" s="158"/>
      <c r="Q70" s="158">
        <f>SUM(Q71:Q76)</f>
        <v>0</v>
      </c>
      <c r="R70" s="158"/>
      <c r="S70" s="158"/>
      <c r="T70" s="159"/>
      <c r="U70" s="153"/>
      <c r="V70" s="153">
        <f>SUM(V71:V76)</f>
        <v>0</v>
      </c>
      <c r="W70" s="153"/>
      <c r="X70" s="153"/>
      <c r="AG70" t="s">
        <v>122</v>
      </c>
    </row>
    <row r="71" spans="1:60" outlineLevel="1">
      <c r="A71" s="160">
        <v>7</v>
      </c>
      <c r="B71" s="161" t="s">
        <v>184</v>
      </c>
      <c r="C71" s="170" t="s">
        <v>185</v>
      </c>
      <c r="D71" s="162" t="s">
        <v>136</v>
      </c>
      <c r="E71" s="163">
        <v>1</v>
      </c>
      <c r="F71" s="164"/>
      <c r="G71" s="165">
        <f>ROUND(E71*F71,2)</f>
        <v>0</v>
      </c>
      <c r="H71" s="164"/>
      <c r="I71" s="165">
        <f>ROUND(E71*H71,2)</f>
        <v>0</v>
      </c>
      <c r="J71" s="164"/>
      <c r="K71" s="165">
        <f>ROUND(E71*J71,2)</f>
        <v>0</v>
      </c>
      <c r="L71" s="165">
        <v>21</v>
      </c>
      <c r="M71" s="165">
        <f>G71*(1+L71/100)</f>
        <v>0</v>
      </c>
      <c r="N71" s="165">
        <v>0</v>
      </c>
      <c r="O71" s="165">
        <f>ROUND(E71*N71,2)</f>
        <v>0</v>
      </c>
      <c r="P71" s="165">
        <v>0</v>
      </c>
      <c r="Q71" s="165">
        <f>ROUND(E71*P71,2)</f>
        <v>0</v>
      </c>
      <c r="R71" s="165"/>
      <c r="S71" s="165" t="s">
        <v>123</v>
      </c>
      <c r="T71" s="166" t="s">
        <v>137</v>
      </c>
      <c r="U71" s="148">
        <v>0</v>
      </c>
      <c r="V71" s="148">
        <f>ROUND(E71*U71,2)</f>
        <v>0</v>
      </c>
      <c r="W71" s="148"/>
      <c r="X71" s="148" t="s">
        <v>125</v>
      </c>
      <c r="Y71" s="137"/>
      <c r="Z71" s="137"/>
      <c r="AA71" s="137"/>
      <c r="AB71" s="137"/>
      <c r="AC71" s="137"/>
      <c r="AD71" s="137"/>
      <c r="AE71" s="137"/>
      <c r="AF71" s="137"/>
      <c r="AG71" s="137" t="s">
        <v>126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>
      <c r="A72" s="144"/>
      <c r="B72" s="145"/>
      <c r="C72" s="282" t="s">
        <v>138</v>
      </c>
      <c r="D72" s="283"/>
      <c r="E72" s="283"/>
      <c r="F72" s="283"/>
      <c r="G72" s="283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37"/>
      <c r="Z72" s="137"/>
      <c r="AA72" s="137"/>
      <c r="AB72" s="137"/>
      <c r="AC72" s="137"/>
      <c r="AD72" s="137"/>
      <c r="AE72" s="137"/>
      <c r="AF72" s="137"/>
      <c r="AG72" s="137" t="s">
        <v>128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>
      <c r="A73" s="144"/>
      <c r="B73" s="145"/>
      <c r="C73" s="273" t="s">
        <v>186</v>
      </c>
      <c r="D73" s="274"/>
      <c r="E73" s="274"/>
      <c r="F73" s="274"/>
      <c r="G73" s="274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37"/>
      <c r="Z73" s="137"/>
      <c r="AA73" s="137"/>
      <c r="AB73" s="137"/>
      <c r="AC73" s="137"/>
      <c r="AD73" s="137"/>
      <c r="AE73" s="137"/>
      <c r="AF73" s="137"/>
      <c r="AG73" s="137" t="s">
        <v>128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>
      <c r="A74" s="160">
        <v>8</v>
      </c>
      <c r="B74" s="161" t="s">
        <v>187</v>
      </c>
      <c r="C74" s="170" t="s">
        <v>188</v>
      </c>
      <c r="D74" s="162" t="s">
        <v>136</v>
      </c>
      <c r="E74" s="163">
        <v>1</v>
      </c>
      <c r="F74" s="164"/>
      <c r="G74" s="165">
        <f>ROUND(E74*F74,2)</f>
        <v>0</v>
      </c>
      <c r="H74" s="164"/>
      <c r="I74" s="165">
        <f>ROUND(E74*H74,2)</f>
        <v>0</v>
      </c>
      <c r="J74" s="164"/>
      <c r="K74" s="165">
        <f>ROUND(E74*J74,2)</f>
        <v>0</v>
      </c>
      <c r="L74" s="165">
        <v>21</v>
      </c>
      <c r="M74" s="165">
        <f>G74*(1+L74/100)</f>
        <v>0</v>
      </c>
      <c r="N74" s="165">
        <v>0</v>
      </c>
      <c r="O74" s="165">
        <f>ROUND(E74*N74,2)</f>
        <v>0</v>
      </c>
      <c r="P74" s="165">
        <v>0</v>
      </c>
      <c r="Q74" s="165">
        <f>ROUND(E74*P74,2)</f>
        <v>0</v>
      </c>
      <c r="R74" s="165"/>
      <c r="S74" s="165" t="s">
        <v>123</v>
      </c>
      <c r="T74" s="166" t="s">
        <v>137</v>
      </c>
      <c r="U74" s="148">
        <v>0</v>
      </c>
      <c r="V74" s="148">
        <f>ROUND(E74*U74,2)</f>
        <v>0</v>
      </c>
      <c r="W74" s="148"/>
      <c r="X74" s="148" t="s">
        <v>125</v>
      </c>
      <c r="Y74" s="137"/>
      <c r="Z74" s="137"/>
      <c r="AA74" s="137"/>
      <c r="AB74" s="137"/>
      <c r="AC74" s="137"/>
      <c r="AD74" s="137"/>
      <c r="AE74" s="137"/>
      <c r="AF74" s="137"/>
      <c r="AG74" s="137" t="s">
        <v>126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>
      <c r="A75" s="144"/>
      <c r="B75" s="145"/>
      <c r="C75" s="282" t="s">
        <v>138</v>
      </c>
      <c r="D75" s="283"/>
      <c r="E75" s="283"/>
      <c r="F75" s="283"/>
      <c r="G75" s="283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37"/>
      <c r="Z75" s="137"/>
      <c r="AA75" s="137"/>
      <c r="AB75" s="137"/>
      <c r="AC75" s="137"/>
      <c r="AD75" s="137"/>
      <c r="AE75" s="137"/>
      <c r="AF75" s="137"/>
      <c r="AG75" s="137" t="s">
        <v>128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outlineLevel="1">
      <c r="A76" s="144"/>
      <c r="B76" s="145"/>
      <c r="C76" s="273" t="s">
        <v>189</v>
      </c>
      <c r="D76" s="274"/>
      <c r="E76" s="274"/>
      <c r="F76" s="274"/>
      <c r="G76" s="274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37"/>
      <c r="Z76" s="137"/>
      <c r="AA76" s="137"/>
      <c r="AB76" s="137"/>
      <c r="AC76" s="137"/>
      <c r="AD76" s="137"/>
      <c r="AE76" s="137"/>
      <c r="AF76" s="137"/>
      <c r="AG76" s="137" t="s">
        <v>128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67" t="str">
        <f>C76</f>
        <v xml:space="preserve"> Likvidace, odvoz a uložení odpadů ze stavby na skládku v souladu s ustanoveními zákona č. 185/2001 Sb., o odpadech.</v>
      </c>
      <c r="BB76" s="137"/>
      <c r="BC76" s="137"/>
      <c r="BD76" s="137"/>
      <c r="BE76" s="137"/>
      <c r="BF76" s="137"/>
      <c r="BG76" s="137"/>
      <c r="BH76" s="137"/>
    </row>
    <row r="77" spans="1:60">
      <c r="A77" s="3"/>
      <c r="B77" s="4"/>
      <c r="C77" s="171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v>15</v>
      </c>
      <c r="AF77">
        <v>21</v>
      </c>
      <c r="AG77" t="s">
        <v>108</v>
      </c>
    </row>
    <row r="78" spans="1:60">
      <c r="A78" s="140"/>
      <c r="B78" s="141" t="s">
        <v>29</v>
      </c>
      <c r="C78" s="172"/>
      <c r="D78" s="142"/>
      <c r="E78" s="143"/>
      <c r="F78" s="143"/>
      <c r="G78" s="168">
        <f>G8+G19+G70</f>
        <v>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AE78">
        <f>SUMIF(L7:L76,AE77,G7:G76)</f>
        <v>0</v>
      </c>
      <c r="AF78">
        <f>SUMIF(L7:L76,AF77,G7:G76)</f>
        <v>0</v>
      </c>
      <c r="AG78" t="s">
        <v>190</v>
      </c>
    </row>
    <row r="79" spans="1:60">
      <c r="C79" s="173"/>
      <c r="D79" s="10"/>
      <c r="AG79" t="s">
        <v>196</v>
      </c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 objects="1" scenarios="1"/>
  <mergeCells count="62">
    <mergeCell ref="C75:G75"/>
    <mergeCell ref="C76:G76"/>
    <mergeCell ref="C65:G65"/>
    <mergeCell ref="C66:G66"/>
    <mergeCell ref="C68:G68"/>
    <mergeCell ref="C69:G69"/>
    <mergeCell ref="C72:G72"/>
    <mergeCell ref="C73:G73"/>
    <mergeCell ref="C64:G64"/>
    <mergeCell ref="C51:G51"/>
    <mergeCell ref="C52:G52"/>
    <mergeCell ref="C53:G53"/>
    <mergeCell ref="C54:G54"/>
    <mergeCell ref="C56:G56"/>
    <mergeCell ref="C57:G57"/>
    <mergeCell ref="C59:G59"/>
    <mergeCell ref="C60:G60"/>
    <mergeCell ref="C61:G61"/>
    <mergeCell ref="C62:G62"/>
    <mergeCell ref="C63:G63"/>
    <mergeCell ref="C50:G50"/>
    <mergeCell ref="C38:G38"/>
    <mergeCell ref="C39:G39"/>
    <mergeCell ref="C40:G40"/>
    <mergeCell ref="C42:G42"/>
    <mergeCell ref="C43:G43"/>
    <mergeCell ref="C44:G44"/>
    <mergeCell ref="C45:G45"/>
    <mergeCell ref="C46:G46"/>
    <mergeCell ref="C47:G47"/>
    <mergeCell ref="C48:G48"/>
    <mergeCell ref="C49:G49"/>
    <mergeCell ref="C37:G37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2:G12"/>
    <mergeCell ref="C13:G13"/>
    <mergeCell ref="C14:G14"/>
    <mergeCell ref="C15:G15"/>
    <mergeCell ref="C16:G16"/>
    <mergeCell ref="C17:G17"/>
    <mergeCell ref="C18:G18"/>
    <mergeCell ref="C21:G21"/>
    <mergeCell ref="C22:G22"/>
    <mergeCell ref="C23:G23"/>
    <mergeCell ref="C24:G24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activeCell="C3" sqref="C3:G3"/>
      <selection pane="bottomLeft" activeCell="C61" sqref="C61"/>
    </sheetView>
  </sheetViews>
  <sheetFormatPr defaultRowHeight="12.75" outlineLevelRow="1"/>
  <cols>
    <col min="1" max="1" width="3.42578125" customWidth="1"/>
    <col min="2" max="2" width="12.5703125" style="111" customWidth="1"/>
    <col min="3" max="3" width="63.28515625" style="1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75" t="s">
        <v>95</v>
      </c>
      <c r="B1" s="275"/>
      <c r="C1" s="275"/>
      <c r="D1" s="275"/>
      <c r="E1" s="275"/>
      <c r="F1" s="275"/>
      <c r="G1" s="275"/>
      <c r="AG1" t="s">
        <v>96</v>
      </c>
    </row>
    <row r="2" spans="1:60" ht="24.95" customHeight="1">
      <c r="A2" s="129" t="s">
        <v>7</v>
      </c>
      <c r="B2" s="49" t="s">
        <v>44</v>
      </c>
      <c r="C2" s="276" t="s">
        <v>45</v>
      </c>
      <c r="D2" s="277"/>
      <c r="E2" s="277"/>
      <c r="F2" s="277"/>
      <c r="G2" s="278"/>
      <c r="AG2" t="s">
        <v>97</v>
      </c>
    </row>
    <row r="3" spans="1:60" ht="24.95" customHeight="1">
      <c r="A3" s="129" t="s">
        <v>8</v>
      </c>
      <c r="B3" s="49" t="s">
        <v>51</v>
      </c>
      <c r="C3" s="276" t="s">
        <v>52</v>
      </c>
      <c r="D3" s="277"/>
      <c r="E3" s="277"/>
      <c r="F3" s="277"/>
      <c r="G3" s="278"/>
      <c r="AC3" s="111" t="s">
        <v>97</v>
      </c>
      <c r="AG3" t="s">
        <v>98</v>
      </c>
    </row>
    <row r="4" spans="1:60" ht="24.95" customHeight="1">
      <c r="A4" s="130" t="s">
        <v>9</v>
      </c>
      <c r="B4" s="131" t="s">
        <v>53</v>
      </c>
      <c r="C4" s="279" t="s">
        <v>54</v>
      </c>
      <c r="D4" s="280"/>
      <c r="E4" s="280"/>
      <c r="F4" s="280"/>
      <c r="G4" s="281"/>
      <c r="AG4" t="s">
        <v>99</v>
      </c>
    </row>
    <row r="5" spans="1:60">
      <c r="D5" s="10"/>
    </row>
    <row r="6" spans="1:60" ht="38.25">
      <c r="A6" s="133" t="s">
        <v>100</v>
      </c>
      <c r="B6" s="135" t="s">
        <v>101</v>
      </c>
      <c r="C6" s="135" t="s">
        <v>102</v>
      </c>
      <c r="D6" s="134" t="s">
        <v>103</v>
      </c>
      <c r="E6" s="133" t="s">
        <v>104</v>
      </c>
      <c r="F6" s="132" t="s">
        <v>105</v>
      </c>
      <c r="G6" s="133" t="s">
        <v>29</v>
      </c>
      <c r="H6" s="136" t="s">
        <v>30</v>
      </c>
      <c r="I6" s="136" t="s">
        <v>106</v>
      </c>
      <c r="J6" s="136" t="s">
        <v>31</v>
      </c>
      <c r="K6" s="136" t="s">
        <v>107</v>
      </c>
      <c r="L6" s="136" t="s">
        <v>108</v>
      </c>
      <c r="M6" s="136" t="s">
        <v>109</v>
      </c>
      <c r="N6" s="136" t="s">
        <v>110</v>
      </c>
      <c r="O6" s="136" t="s">
        <v>111</v>
      </c>
      <c r="P6" s="136" t="s">
        <v>112</v>
      </c>
      <c r="Q6" s="136" t="s">
        <v>113</v>
      </c>
      <c r="R6" s="136" t="s">
        <v>114</v>
      </c>
      <c r="S6" s="136" t="s">
        <v>115</v>
      </c>
      <c r="T6" s="136" t="s">
        <v>116</v>
      </c>
      <c r="U6" s="136" t="s">
        <v>117</v>
      </c>
      <c r="V6" s="136" t="s">
        <v>118</v>
      </c>
      <c r="W6" s="136" t="s">
        <v>119</v>
      </c>
      <c r="X6" s="136" t="s">
        <v>120</v>
      </c>
    </row>
    <row r="7" spans="1:60" hidden="1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60">
      <c r="A8" s="154" t="s">
        <v>121</v>
      </c>
      <c r="B8" s="155" t="s">
        <v>66</v>
      </c>
      <c r="C8" s="169" t="s">
        <v>67</v>
      </c>
      <c r="D8" s="156"/>
      <c r="E8" s="157"/>
      <c r="F8" s="158"/>
      <c r="G8" s="158">
        <f>SUMIF(AG9:AG15,"&lt;&gt;NOR",G9:G15)</f>
        <v>0</v>
      </c>
      <c r="H8" s="158"/>
      <c r="I8" s="158">
        <f>SUM(I9:I15)</f>
        <v>0</v>
      </c>
      <c r="J8" s="158"/>
      <c r="K8" s="158">
        <f>SUM(K9:K15)</f>
        <v>0</v>
      </c>
      <c r="L8" s="158"/>
      <c r="M8" s="158">
        <f>SUM(M9:M15)</f>
        <v>0</v>
      </c>
      <c r="N8" s="158"/>
      <c r="O8" s="158">
        <f>SUM(O9:O15)</f>
        <v>0</v>
      </c>
      <c r="P8" s="158"/>
      <c r="Q8" s="158">
        <f>SUM(Q9:Q15)</f>
        <v>0</v>
      </c>
      <c r="R8" s="158"/>
      <c r="S8" s="158"/>
      <c r="T8" s="159"/>
      <c r="U8" s="153"/>
      <c r="V8" s="153">
        <f>SUM(V9:V15)</f>
        <v>0</v>
      </c>
      <c r="W8" s="153"/>
      <c r="X8" s="153"/>
      <c r="AG8" t="s">
        <v>122</v>
      </c>
    </row>
    <row r="9" spans="1:60" outlineLevel="1">
      <c r="A9" s="160">
        <v>1</v>
      </c>
      <c r="B9" s="161" t="s">
        <v>197</v>
      </c>
      <c r="C9" s="170" t="s">
        <v>198</v>
      </c>
      <c r="D9" s="162" t="s">
        <v>199</v>
      </c>
      <c r="E9" s="163">
        <v>1</v>
      </c>
      <c r="F9" s="164"/>
      <c r="G9" s="165">
        <f>ROUND(E9*F9,2)</f>
        <v>0</v>
      </c>
      <c r="H9" s="164"/>
      <c r="I9" s="165">
        <f>ROUND(E9*H9,2)</f>
        <v>0</v>
      </c>
      <c r="J9" s="164"/>
      <c r="K9" s="165">
        <f>ROUND(E9*J9,2)</f>
        <v>0</v>
      </c>
      <c r="L9" s="165">
        <v>21</v>
      </c>
      <c r="M9" s="165">
        <f>G9*(1+L9/100)</f>
        <v>0</v>
      </c>
      <c r="N9" s="165">
        <v>0</v>
      </c>
      <c r="O9" s="165">
        <f>ROUND(E9*N9,2)</f>
        <v>0</v>
      </c>
      <c r="P9" s="165">
        <v>0</v>
      </c>
      <c r="Q9" s="165">
        <f>ROUND(E9*P9,2)</f>
        <v>0</v>
      </c>
      <c r="R9" s="165"/>
      <c r="S9" s="165" t="s">
        <v>123</v>
      </c>
      <c r="T9" s="166" t="s">
        <v>137</v>
      </c>
      <c r="U9" s="148">
        <v>0</v>
      </c>
      <c r="V9" s="148">
        <f>ROUND(E9*U9,2)</f>
        <v>0</v>
      </c>
      <c r="W9" s="148"/>
      <c r="X9" s="148" t="s">
        <v>125</v>
      </c>
      <c r="Y9" s="137"/>
      <c r="Z9" s="137"/>
      <c r="AA9" s="137"/>
      <c r="AB9" s="137"/>
      <c r="AC9" s="137"/>
      <c r="AD9" s="137"/>
      <c r="AE9" s="137"/>
      <c r="AF9" s="137"/>
      <c r="AG9" s="137" t="s">
        <v>126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>
      <c r="A10" s="144"/>
      <c r="B10" s="145"/>
      <c r="C10" s="282" t="s">
        <v>200</v>
      </c>
      <c r="D10" s="283"/>
      <c r="E10" s="283"/>
      <c r="F10" s="283"/>
      <c r="G10" s="28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37"/>
      <c r="Z10" s="137"/>
      <c r="AA10" s="137"/>
      <c r="AB10" s="137"/>
      <c r="AC10" s="137"/>
      <c r="AD10" s="137"/>
      <c r="AE10" s="137"/>
      <c r="AF10" s="137"/>
      <c r="AG10" s="137" t="s">
        <v>128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>
      <c r="A11" s="144"/>
      <c r="B11" s="145"/>
      <c r="C11" s="273" t="s">
        <v>295</v>
      </c>
      <c r="D11" s="274"/>
      <c r="E11" s="274"/>
      <c r="F11" s="274"/>
      <c r="G11" s="274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37"/>
      <c r="Z11" s="137"/>
      <c r="AA11" s="137"/>
      <c r="AB11" s="137"/>
      <c r="AC11" s="137"/>
      <c r="AD11" s="137"/>
      <c r="AE11" s="137"/>
      <c r="AF11" s="137"/>
      <c r="AG11" s="137" t="s">
        <v>128</v>
      </c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>
      <c r="A12" s="144"/>
      <c r="B12" s="145"/>
      <c r="C12" s="186" t="s">
        <v>201</v>
      </c>
      <c r="D12" s="150"/>
      <c r="E12" s="151"/>
      <c r="F12" s="152"/>
      <c r="G12" s="152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37"/>
      <c r="Z12" s="137"/>
      <c r="AA12" s="137"/>
      <c r="AB12" s="137"/>
      <c r="AC12" s="137"/>
      <c r="AD12" s="137"/>
      <c r="AE12" s="137"/>
      <c r="AF12" s="137"/>
      <c r="AG12" s="137" t="s">
        <v>128</v>
      </c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>
      <c r="A13" s="144"/>
      <c r="B13" s="145"/>
      <c r="C13" s="273" t="s">
        <v>202</v>
      </c>
      <c r="D13" s="274"/>
      <c r="E13" s="274"/>
      <c r="F13" s="274"/>
      <c r="G13" s="274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37"/>
      <c r="Z13" s="137"/>
      <c r="AA13" s="137"/>
      <c r="AB13" s="137"/>
      <c r="AC13" s="137"/>
      <c r="AD13" s="137"/>
      <c r="AE13" s="137"/>
      <c r="AF13" s="137"/>
      <c r="AG13" s="137" t="s">
        <v>128</v>
      </c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>
      <c r="A14" s="144"/>
      <c r="B14" s="145"/>
      <c r="C14" s="273" t="s">
        <v>203</v>
      </c>
      <c r="D14" s="274"/>
      <c r="E14" s="274"/>
      <c r="F14" s="274"/>
      <c r="G14" s="274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37"/>
      <c r="Z14" s="137"/>
      <c r="AA14" s="137"/>
      <c r="AB14" s="137"/>
      <c r="AC14" s="137"/>
      <c r="AD14" s="137"/>
      <c r="AE14" s="137"/>
      <c r="AF14" s="137"/>
      <c r="AG14" s="137" t="s">
        <v>128</v>
      </c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>
      <c r="A15" s="144"/>
      <c r="B15" s="145"/>
      <c r="C15" s="273" t="s">
        <v>204</v>
      </c>
      <c r="D15" s="274"/>
      <c r="E15" s="274"/>
      <c r="F15" s="274"/>
      <c r="G15" s="274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37"/>
      <c r="Z15" s="137"/>
      <c r="AA15" s="137"/>
      <c r="AB15" s="137"/>
      <c r="AC15" s="137"/>
      <c r="AD15" s="137"/>
      <c r="AE15" s="137"/>
      <c r="AF15" s="137"/>
      <c r="AG15" s="137" t="s">
        <v>128</v>
      </c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>
      <c r="A16" s="154" t="s">
        <v>121</v>
      </c>
      <c r="B16" s="155" t="s">
        <v>72</v>
      </c>
      <c r="C16" s="169" t="s">
        <v>73</v>
      </c>
      <c r="D16" s="156"/>
      <c r="E16" s="157"/>
      <c r="F16" s="158"/>
      <c r="G16" s="158">
        <f>SUMIF(AG17:AG40,"&lt;&gt;NOR",G17:G40)</f>
        <v>0</v>
      </c>
      <c r="H16" s="158"/>
      <c r="I16" s="158">
        <f>SUM(I17:I40)</f>
        <v>0</v>
      </c>
      <c r="J16" s="158"/>
      <c r="K16" s="158">
        <f>SUM(K17:K40)</f>
        <v>0</v>
      </c>
      <c r="L16" s="158"/>
      <c r="M16" s="158">
        <f>SUM(M17:M40)</f>
        <v>0</v>
      </c>
      <c r="N16" s="158"/>
      <c r="O16" s="158">
        <f>SUM(O17:O40)</f>
        <v>19.95</v>
      </c>
      <c r="P16" s="158"/>
      <c r="Q16" s="158">
        <f>SUM(Q17:Q40)</f>
        <v>0</v>
      </c>
      <c r="R16" s="158"/>
      <c r="S16" s="158"/>
      <c r="T16" s="159"/>
      <c r="U16" s="153"/>
      <c r="V16" s="153">
        <f>SUM(V17:V40)</f>
        <v>338.60000000000008</v>
      </c>
      <c r="W16" s="153"/>
      <c r="X16" s="153"/>
      <c r="AG16" t="s">
        <v>122</v>
      </c>
    </row>
    <row r="17" spans="1:60" outlineLevel="1">
      <c r="A17" s="160">
        <v>2</v>
      </c>
      <c r="B17" s="161" t="s">
        <v>205</v>
      </c>
      <c r="C17" s="195" t="s">
        <v>603</v>
      </c>
      <c r="D17" s="162" t="s">
        <v>206</v>
      </c>
      <c r="E17" s="163">
        <v>836.64</v>
      </c>
      <c r="F17" s="164"/>
      <c r="G17" s="165">
        <f>ROUND(E17*F17,2)</f>
        <v>0</v>
      </c>
      <c r="H17" s="164"/>
      <c r="I17" s="165">
        <f>ROUND(E17*H17,2)</f>
        <v>0</v>
      </c>
      <c r="J17" s="164"/>
      <c r="K17" s="165">
        <f>ROUND(E17*J17,2)</f>
        <v>0</v>
      </c>
      <c r="L17" s="165">
        <v>21</v>
      </c>
      <c r="M17" s="165">
        <f>G17*(1+L17/100)</f>
        <v>0</v>
      </c>
      <c r="N17" s="165">
        <v>1.8380000000000001E-2</v>
      </c>
      <c r="O17" s="165">
        <f>ROUND(E17*N17,2)</f>
        <v>15.38</v>
      </c>
      <c r="P17" s="165">
        <v>0</v>
      </c>
      <c r="Q17" s="165">
        <f>ROUND(E17*P17,2)</f>
        <v>0</v>
      </c>
      <c r="R17" s="165" t="s">
        <v>207</v>
      </c>
      <c r="S17" s="165" t="s">
        <v>208</v>
      </c>
      <c r="T17" s="166" t="s">
        <v>208</v>
      </c>
      <c r="U17" s="148">
        <v>0.14000000000000001</v>
      </c>
      <c r="V17" s="148">
        <f>ROUND(E17*U17,2)</f>
        <v>117.13</v>
      </c>
      <c r="W17" s="148"/>
      <c r="X17" s="148" t="s">
        <v>125</v>
      </c>
      <c r="Y17" s="137"/>
      <c r="Z17" s="137"/>
      <c r="AA17" s="137"/>
      <c r="AB17" s="137"/>
      <c r="AC17" s="137"/>
      <c r="AD17" s="137"/>
      <c r="AE17" s="137"/>
      <c r="AF17" s="137"/>
      <c r="AG17" s="137" t="s">
        <v>126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>
      <c r="A18" s="144"/>
      <c r="B18" s="145"/>
      <c r="C18" s="284" t="s">
        <v>209</v>
      </c>
      <c r="D18" s="285"/>
      <c r="E18" s="285"/>
      <c r="F18" s="285"/>
      <c r="G18" s="285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37"/>
      <c r="Z18" s="137"/>
      <c r="AA18" s="137"/>
      <c r="AB18" s="137"/>
      <c r="AC18" s="137"/>
      <c r="AD18" s="137"/>
      <c r="AE18" s="137"/>
      <c r="AF18" s="137"/>
      <c r="AG18" s="137" t="s">
        <v>210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>
      <c r="A19" s="144"/>
      <c r="B19" s="145"/>
      <c r="C19" s="273" t="s">
        <v>138</v>
      </c>
      <c r="D19" s="274"/>
      <c r="E19" s="274"/>
      <c r="F19" s="274"/>
      <c r="G19" s="274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37"/>
      <c r="Z19" s="137"/>
      <c r="AA19" s="137"/>
      <c r="AB19" s="137"/>
      <c r="AC19" s="137"/>
      <c r="AD19" s="137"/>
      <c r="AE19" s="137"/>
      <c r="AF19" s="137"/>
      <c r="AG19" s="137" t="s">
        <v>128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>
      <c r="A20" s="144"/>
      <c r="B20" s="145"/>
      <c r="C20" s="273" t="s">
        <v>296</v>
      </c>
      <c r="D20" s="274"/>
      <c r="E20" s="274"/>
      <c r="F20" s="274"/>
      <c r="G20" s="274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37"/>
      <c r="Z20" s="137"/>
      <c r="AA20" s="137"/>
      <c r="AB20" s="137"/>
      <c r="AC20" s="137"/>
      <c r="AD20" s="137"/>
      <c r="AE20" s="137"/>
      <c r="AF20" s="137"/>
      <c r="AG20" s="137" t="s">
        <v>128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>
      <c r="A21" s="144"/>
      <c r="B21" s="145"/>
      <c r="C21" s="273" t="s">
        <v>211</v>
      </c>
      <c r="D21" s="274"/>
      <c r="E21" s="274"/>
      <c r="F21" s="274"/>
      <c r="G21" s="274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37"/>
      <c r="Z21" s="137"/>
      <c r="AA21" s="137"/>
      <c r="AB21" s="137"/>
      <c r="AC21" s="137"/>
      <c r="AD21" s="137"/>
      <c r="AE21" s="137"/>
      <c r="AF21" s="137"/>
      <c r="AG21" s="137" t="s">
        <v>128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>
      <c r="A22" s="144"/>
      <c r="B22" s="145"/>
      <c r="C22" s="187" t="s">
        <v>212</v>
      </c>
      <c r="D22" s="174"/>
      <c r="E22" s="175">
        <v>836.64</v>
      </c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37"/>
      <c r="Z22" s="137"/>
      <c r="AA22" s="137"/>
      <c r="AB22" s="137"/>
      <c r="AC22" s="137"/>
      <c r="AD22" s="137"/>
      <c r="AE22" s="137"/>
      <c r="AF22" s="137"/>
      <c r="AG22" s="137" t="s">
        <v>213</v>
      </c>
      <c r="AH22" s="137">
        <v>0</v>
      </c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ht="33.75" outlineLevel="1">
      <c r="A23" s="160">
        <v>3</v>
      </c>
      <c r="B23" s="161" t="s">
        <v>214</v>
      </c>
      <c r="C23" s="195" t="s">
        <v>604</v>
      </c>
      <c r="D23" s="162" t="s">
        <v>206</v>
      </c>
      <c r="E23" s="163">
        <v>1673.28</v>
      </c>
      <c r="F23" s="164"/>
      <c r="G23" s="165">
        <f>ROUND(E23*F23,2)</f>
        <v>0</v>
      </c>
      <c r="H23" s="164"/>
      <c r="I23" s="165">
        <f>ROUND(E23*H23,2)</f>
        <v>0</v>
      </c>
      <c r="J23" s="164"/>
      <c r="K23" s="165">
        <f>ROUND(E23*J23,2)</f>
        <v>0</v>
      </c>
      <c r="L23" s="165">
        <v>21</v>
      </c>
      <c r="M23" s="165">
        <f>G23*(1+L23/100)</f>
        <v>0</v>
      </c>
      <c r="N23" s="165">
        <v>9.5E-4</v>
      </c>
      <c r="O23" s="165">
        <f>ROUND(E23*N23,2)</f>
        <v>1.59</v>
      </c>
      <c r="P23" s="165">
        <v>0</v>
      </c>
      <c r="Q23" s="165">
        <f>ROUND(E23*P23,2)</f>
        <v>0</v>
      </c>
      <c r="R23" s="165" t="s">
        <v>207</v>
      </c>
      <c r="S23" s="165" t="s">
        <v>208</v>
      </c>
      <c r="T23" s="166" t="s">
        <v>208</v>
      </c>
      <c r="U23" s="148">
        <v>7.0000000000000001E-3</v>
      </c>
      <c r="V23" s="148">
        <f>ROUND(E23*U23,2)</f>
        <v>11.71</v>
      </c>
      <c r="W23" s="148"/>
      <c r="X23" s="148" t="s">
        <v>125</v>
      </c>
      <c r="Y23" s="137"/>
      <c r="Z23" s="137"/>
      <c r="AA23" s="137"/>
      <c r="AB23" s="137"/>
      <c r="AC23" s="137"/>
      <c r="AD23" s="137"/>
      <c r="AE23" s="137"/>
      <c r="AF23" s="137"/>
      <c r="AG23" s="137" t="s">
        <v>126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>
      <c r="A24" s="144"/>
      <c r="B24" s="145"/>
      <c r="C24" s="284" t="s">
        <v>209</v>
      </c>
      <c r="D24" s="285"/>
      <c r="E24" s="285"/>
      <c r="F24" s="285"/>
      <c r="G24" s="285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37"/>
      <c r="Z24" s="137"/>
      <c r="AA24" s="137"/>
      <c r="AB24" s="137"/>
      <c r="AC24" s="137"/>
      <c r="AD24" s="137"/>
      <c r="AE24" s="137"/>
      <c r="AF24" s="137"/>
      <c r="AG24" s="137" t="s">
        <v>210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>
      <c r="A25" s="144"/>
      <c r="B25" s="145"/>
      <c r="C25" s="187" t="s">
        <v>215</v>
      </c>
      <c r="D25" s="174"/>
      <c r="E25" s="175">
        <v>1673.28</v>
      </c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37"/>
      <c r="Z25" s="137"/>
      <c r="AA25" s="137"/>
      <c r="AB25" s="137"/>
      <c r="AC25" s="137"/>
      <c r="AD25" s="137"/>
      <c r="AE25" s="137"/>
      <c r="AF25" s="137"/>
      <c r="AG25" s="137" t="s">
        <v>213</v>
      </c>
      <c r="AH25" s="137">
        <v>5</v>
      </c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>
      <c r="A26" s="160">
        <v>4</v>
      </c>
      <c r="B26" s="161" t="s">
        <v>216</v>
      </c>
      <c r="C26" s="195" t="s">
        <v>605</v>
      </c>
      <c r="D26" s="162" t="s">
        <v>206</v>
      </c>
      <c r="E26" s="163">
        <v>836.64</v>
      </c>
      <c r="F26" s="164"/>
      <c r="G26" s="165">
        <f>ROUND(E26*F26,2)</f>
        <v>0</v>
      </c>
      <c r="H26" s="164"/>
      <c r="I26" s="165">
        <f>ROUND(E26*H26,2)</f>
        <v>0</v>
      </c>
      <c r="J26" s="164"/>
      <c r="K26" s="165">
        <f>ROUND(E26*J26,2)</f>
        <v>0</v>
      </c>
      <c r="L26" s="165">
        <v>21</v>
      </c>
      <c r="M26" s="165">
        <f>G26*(1+L26/100)</f>
        <v>0</v>
      </c>
      <c r="N26" s="165">
        <v>0</v>
      </c>
      <c r="O26" s="165">
        <f>ROUND(E26*N26,2)</f>
        <v>0</v>
      </c>
      <c r="P26" s="165">
        <v>0</v>
      </c>
      <c r="Q26" s="165">
        <f>ROUND(E26*P26,2)</f>
        <v>0</v>
      </c>
      <c r="R26" s="165" t="s">
        <v>207</v>
      </c>
      <c r="S26" s="165" t="s">
        <v>208</v>
      </c>
      <c r="T26" s="166" t="s">
        <v>208</v>
      </c>
      <c r="U26" s="148">
        <v>0.11700000000000001</v>
      </c>
      <c r="V26" s="148">
        <f>ROUND(E26*U26,2)</f>
        <v>97.89</v>
      </c>
      <c r="W26" s="148"/>
      <c r="X26" s="148" t="s">
        <v>125</v>
      </c>
      <c r="Y26" s="137"/>
      <c r="Z26" s="137"/>
      <c r="AA26" s="137"/>
      <c r="AB26" s="137"/>
      <c r="AC26" s="137"/>
      <c r="AD26" s="137"/>
      <c r="AE26" s="137"/>
      <c r="AF26" s="137"/>
      <c r="AG26" s="137" t="s">
        <v>126</v>
      </c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>
      <c r="A27" s="144"/>
      <c r="B27" s="145"/>
      <c r="C27" s="187" t="s">
        <v>217</v>
      </c>
      <c r="D27" s="174"/>
      <c r="E27" s="175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37"/>
      <c r="Z27" s="137"/>
      <c r="AA27" s="137"/>
      <c r="AB27" s="137"/>
      <c r="AC27" s="137"/>
      <c r="AD27" s="137"/>
      <c r="AE27" s="137"/>
      <c r="AF27" s="137"/>
      <c r="AG27" s="137" t="s">
        <v>213</v>
      </c>
      <c r="AH27" s="137">
        <v>0</v>
      </c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>
      <c r="A28" s="144"/>
      <c r="B28" s="145"/>
      <c r="C28" s="187" t="s">
        <v>218</v>
      </c>
      <c r="D28" s="174"/>
      <c r="E28" s="175">
        <v>836.64</v>
      </c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37"/>
      <c r="Z28" s="137"/>
      <c r="AA28" s="137"/>
      <c r="AB28" s="137"/>
      <c r="AC28" s="137"/>
      <c r="AD28" s="137"/>
      <c r="AE28" s="137"/>
      <c r="AF28" s="137"/>
      <c r="AG28" s="137" t="s">
        <v>213</v>
      </c>
      <c r="AH28" s="137">
        <v>5</v>
      </c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>
      <c r="A29" s="160">
        <v>5</v>
      </c>
      <c r="B29" s="161" t="s">
        <v>219</v>
      </c>
      <c r="C29" s="170" t="s">
        <v>220</v>
      </c>
      <c r="D29" s="162" t="s">
        <v>221</v>
      </c>
      <c r="E29" s="163">
        <v>453.6</v>
      </c>
      <c r="F29" s="164"/>
      <c r="G29" s="165">
        <f>ROUND(E29*F29,2)</f>
        <v>0</v>
      </c>
      <c r="H29" s="164"/>
      <c r="I29" s="165">
        <f>ROUND(E29*H29,2)</f>
        <v>0</v>
      </c>
      <c r="J29" s="164"/>
      <c r="K29" s="165">
        <f>ROUND(E29*J29,2)</f>
        <v>0</v>
      </c>
      <c r="L29" s="165">
        <v>21</v>
      </c>
      <c r="M29" s="165">
        <f>G29*(1+L29/100)</f>
        <v>0</v>
      </c>
      <c r="N29" s="165">
        <v>6.3499999999999997E-3</v>
      </c>
      <c r="O29" s="165">
        <f>ROUND(E29*N29,2)</f>
        <v>2.88</v>
      </c>
      <c r="P29" s="165">
        <v>0</v>
      </c>
      <c r="Q29" s="165">
        <f>ROUND(E29*P29,2)</f>
        <v>0</v>
      </c>
      <c r="R29" s="165" t="s">
        <v>207</v>
      </c>
      <c r="S29" s="165" t="s">
        <v>208</v>
      </c>
      <c r="T29" s="166" t="s">
        <v>208</v>
      </c>
      <c r="U29" s="148">
        <v>0.15</v>
      </c>
      <c r="V29" s="148">
        <f>ROUND(E29*U29,2)</f>
        <v>68.040000000000006</v>
      </c>
      <c r="W29" s="148"/>
      <c r="X29" s="148" t="s">
        <v>125</v>
      </c>
      <c r="Y29" s="137"/>
      <c r="Z29" s="137"/>
      <c r="AA29" s="137"/>
      <c r="AB29" s="137"/>
      <c r="AC29" s="137"/>
      <c r="AD29" s="137"/>
      <c r="AE29" s="137"/>
      <c r="AF29" s="137"/>
      <c r="AG29" s="137" t="s">
        <v>126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>
      <c r="A30" s="144"/>
      <c r="B30" s="145"/>
      <c r="C30" s="187" t="s">
        <v>222</v>
      </c>
      <c r="D30" s="174"/>
      <c r="E30" s="175">
        <v>453.6</v>
      </c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37"/>
      <c r="Z30" s="137"/>
      <c r="AA30" s="137"/>
      <c r="AB30" s="137"/>
      <c r="AC30" s="137"/>
      <c r="AD30" s="137"/>
      <c r="AE30" s="137"/>
      <c r="AF30" s="137"/>
      <c r="AG30" s="137" t="s">
        <v>213</v>
      </c>
      <c r="AH30" s="137">
        <v>0</v>
      </c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>
      <c r="A31" s="160">
        <v>6</v>
      </c>
      <c r="B31" s="161" t="s">
        <v>223</v>
      </c>
      <c r="C31" s="170" t="s">
        <v>224</v>
      </c>
      <c r="D31" s="162" t="s">
        <v>206</v>
      </c>
      <c r="E31" s="163">
        <v>836.64</v>
      </c>
      <c r="F31" s="164"/>
      <c r="G31" s="165">
        <f>ROUND(E31*F31,2)</f>
        <v>0</v>
      </c>
      <c r="H31" s="164"/>
      <c r="I31" s="165">
        <f>ROUND(E31*H31,2)</f>
        <v>0</v>
      </c>
      <c r="J31" s="164"/>
      <c r="K31" s="165">
        <f>ROUND(E31*J31,2)</f>
        <v>0</v>
      </c>
      <c r="L31" s="165">
        <v>21</v>
      </c>
      <c r="M31" s="165">
        <f>G31*(1+L31/100)</f>
        <v>0</v>
      </c>
      <c r="N31" s="165">
        <v>0</v>
      </c>
      <c r="O31" s="165">
        <f>ROUND(E31*N31,2)</f>
        <v>0</v>
      </c>
      <c r="P31" s="165">
        <v>0</v>
      </c>
      <c r="Q31" s="165">
        <f>ROUND(E31*P31,2)</f>
        <v>0</v>
      </c>
      <c r="R31" s="165" t="s">
        <v>207</v>
      </c>
      <c r="S31" s="165" t="s">
        <v>208</v>
      </c>
      <c r="T31" s="166" t="s">
        <v>208</v>
      </c>
      <c r="U31" s="148">
        <v>0.03</v>
      </c>
      <c r="V31" s="148">
        <f>ROUND(E31*U31,2)</f>
        <v>25.1</v>
      </c>
      <c r="W31" s="148"/>
      <c r="X31" s="148" t="s">
        <v>125</v>
      </c>
      <c r="Y31" s="137"/>
      <c r="Z31" s="137"/>
      <c r="AA31" s="137"/>
      <c r="AB31" s="137"/>
      <c r="AC31" s="137"/>
      <c r="AD31" s="137"/>
      <c r="AE31" s="137"/>
      <c r="AF31" s="137"/>
      <c r="AG31" s="137" t="s">
        <v>126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>
      <c r="A32" s="144"/>
      <c r="B32" s="145"/>
      <c r="C32" s="187" t="s">
        <v>217</v>
      </c>
      <c r="D32" s="174"/>
      <c r="E32" s="175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37"/>
      <c r="Z32" s="137"/>
      <c r="AA32" s="137"/>
      <c r="AB32" s="137"/>
      <c r="AC32" s="137"/>
      <c r="AD32" s="137"/>
      <c r="AE32" s="137"/>
      <c r="AF32" s="137"/>
      <c r="AG32" s="137" t="s">
        <v>213</v>
      </c>
      <c r="AH32" s="137">
        <v>0</v>
      </c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>
      <c r="A33" s="144"/>
      <c r="B33" s="145"/>
      <c r="C33" s="187" t="s">
        <v>218</v>
      </c>
      <c r="D33" s="174"/>
      <c r="E33" s="175">
        <v>836.64</v>
      </c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37"/>
      <c r="Z33" s="137"/>
      <c r="AA33" s="137"/>
      <c r="AB33" s="137"/>
      <c r="AC33" s="137"/>
      <c r="AD33" s="137"/>
      <c r="AE33" s="137"/>
      <c r="AF33" s="137"/>
      <c r="AG33" s="137" t="s">
        <v>213</v>
      </c>
      <c r="AH33" s="137">
        <v>5</v>
      </c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ht="33.75" outlineLevel="1">
      <c r="A34" s="160">
        <v>7</v>
      </c>
      <c r="B34" s="161" t="s">
        <v>225</v>
      </c>
      <c r="C34" s="170" t="s">
        <v>226</v>
      </c>
      <c r="D34" s="162" t="s">
        <v>206</v>
      </c>
      <c r="E34" s="163">
        <v>1673.28</v>
      </c>
      <c r="F34" s="164"/>
      <c r="G34" s="165">
        <f>ROUND(E34*F34,2)</f>
        <v>0</v>
      </c>
      <c r="H34" s="164"/>
      <c r="I34" s="165">
        <f>ROUND(E34*H34,2)</f>
        <v>0</v>
      </c>
      <c r="J34" s="164"/>
      <c r="K34" s="165">
        <f>ROUND(E34*J34,2)</f>
        <v>0</v>
      </c>
      <c r="L34" s="165">
        <v>21</v>
      </c>
      <c r="M34" s="165">
        <f>G34*(1+L34/100)</f>
        <v>0</v>
      </c>
      <c r="N34" s="165">
        <v>5.0000000000000002E-5</v>
      </c>
      <c r="O34" s="165">
        <f>ROUND(E34*N34,2)</f>
        <v>0.08</v>
      </c>
      <c r="P34" s="165">
        <v>0</v>
      </c>
      <c r="Q34" s="165">
        <f>ROUND(E34*P34,2)</f>
        <v>0</v>
      </c>
      <c r="R34" s="165" t="s">
        <v>207</v>
      </c>
      <c r="S34" s="165" t="s">
        <v>208</v>
      </c>
      <c r="T34" s="166" t="s">
        <v>208</v>
      </c>
      <c r="U34" s="148">
        <v>0</v>
      </c>
      <c r="V34" s="148">
        <f>ROUND(E34*U34,2)</f>
        <v>0</v>
      </c>
      <c r="W34" s="148"/>
      <c r="X34" s="148" t="s">
        <v>125</v>
      </c>
      <c r="Y34" s="137"/>
      <c r="Z34" s="137"/>
      <c r="AA34" s="137"/>
      <c r="AB34" s="137"/>
      <c r="AC34" s="137"/>
      <c r="AD34" s="137"/>
      <c r="AE34" s="137"/>
      <c r="AF34" s="137"/>
      <c r="AG34" s="137" t="s">
        <v>126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>
      <c r="A35" s="144"/>
      <c r="B35" s="145"/>
      <c r="C35" s="187" t="s">
        <v>227</v>
      </c>
      <c r="D35" s="174"/>
      <c r="E35" s="175">
        <v>1673.28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37"/>
      <c r="Z35" s="137"/>
      <c r="AA35" s="137"/>
      <c r="AB35" s="137"/>
      <c r="AC35" s="137"/>
      <c r="AD35" s="137"/>
      <c r="AE35" s="137"/>
      <c r="AF35" s="137"/>
      <c r="AG35" s="137" t="s">
        <v>213</v>
      </c>
      <c r="AH35" s="137">
        <v>5</v>
      </c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>
      <c r="A36" s="160">
        <v>8</v>
      </c>
      <c r="B36" s="161" t="s">
        <v>228</v>
      </c>
      <c r="C36" s="170" t="s">
        <v>229</v>
      </c>
      <c r="D36" s="162" t="s">
        <v>206</v>
      </c>
      <c r="E36" s="163">
        <v>836.64</v>
      </c>
      <c r="F36" s="164"/>
      <c r="G36" s="165">
        <f>ROUND(E36*F36,2)</f>
        <v>0</v>
      </c>
      <c r="H36" s="164"/>
      <c r="I36" s="165">
        <f>ROUND(E36*H36,2)</f>
        <v>0</v>
      </c>
      <c r="J36" s="164"/>
      <c r="K36" s="165">
        <f>ROUND(E36*J36,2)</f>
        <v>0</v>
      </c>
      <c r="L36" s="165">
        <v>21</v>
      </c>
      <c r="M36" s="165">
        <f>G36*(1+L36/100)</f>
        <v>0</v>
      </c>
      <c r="N36" s="165">
        <v>0</v>
      </c>
      <c r="O36" s="165">
        <f>ROUND(E36*N36,2)</f>
        <v>0</v>
      </c>
      <c r="P36" s="165">
        <v>0</v>
      </c>
      <c r="Q36" s="165">
        <f>ROUND(E36*P36,2)</f>
        <v>0</v>
      </c>
      <c r="R36" s="165" t="s">
        <v>207</v>
      </c>
      <c r="S36" s="165" t="s">
        <v>208</v>
      </c>
      <c r="T36" s="166" t="s">
        <v>208</v>
      </c>
      <c r="U36" s="148">
        <v>0.02</v>
      </c>
      <c r="V36" s="148">
        <f>ROUND(E36*U36,2)</f>
        <v>16.73</v>
      </c>
      <c r="W36" s="148"/>
      <c r="X36" s="148" t="s">
        <v>125</v>
      </c>
      <c r="Y36" s="137"/>
      <c r="Z36" s="137"/>
      <c r="AA36" s="137"/>
      <c r="AB36" s="137"/>
      <c r="AC36" s="137"/>
      <c r="AD36" s="137"/>
      <c r="AE36" s="137"/>
      <c r="AF36" s="137"/>
      <c r="AG36" s="137" t="s">
        <v>126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>
      <c r="A37" s="144"/>
      <c r="B37" s="145"/>
      <c r="C37" s="187" t="s">
        <v>217</v>
      </c>
      <c r="D37" s="174"/>
      <c r="E37" s="175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37"/>
      <c r="Z37" s="137"/>
      <c r="AA37" s="137"/>
      <c r="AB37" s="137"/>
      <c r="AC37" s="137"/>
      <c r="AD37" s="137"/>
      <c r="AE37" s="137"/>
      <c r="AF37" s="137"/>
      <c r="AG37" s="137" t="s">
        <v>213</v>
      </c>
      <c r="AH37" s="137">
        <v>0</v>
      </c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1">
      <c r="A38" s="144"/>
      <c r="B38" s="145"/>
      <c r="C38" s="187" t="s">
        <v>218</v>
      </c>
      <c r="D38" s="174"/>
      <c r="E38" s="175">
        <v>836.64</v>
      </c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37"/>
      <c r="Z38" s="137"/>
      <c r="AA38" s="137"/>
      <c r="AB38" s="137"/>
      <c r="AC38" s="137"/>
      <c r="AD38" s="137"/>
      <c r="AE38" s="137"/>
      <c r="AF38" s="137"/>
      <c r="AG38" s="137" t="s">
        <v>213</v>
      </c>
      <c r="AH38" s="137">
        <v>5</v>
      </c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1">
      <c r="A39" s="160">
        <v>9</v>
      </c>
      <c r="B39" s="161" t="s">
        <v>230</v>
      </c>
      <c r="C39" s="170" t="s">
        <v>231</v>
      </c>
      <c r="D39" s="162" t="s">
        <v>206</v>
      </c>
      <c r="E39" s="163">
        <v>9.5</v>
      </c>
      <c r="F39" s="164"/>
      <c r="G39" s="165">
        <f>ROUND(E39*F39,2)</f>
        <v>0</v>
      </c>
      <c r="H39" s="164"/>
      <c r="I39" s="165">
        <f>ROUND(E39*H39,2)</f>
        <v>0</v>
      </c>
      <c r="J39" s="164"/>
      <c r="K39" s="165">
        <f>ROUND(E39*J39,2)</f>
        <v>0</v>
      </c>
      <c r="L39" s="165">
        <v>21</v>
      </c>
      <c r="M39" s="165">
        <f>G39*(1+L39/100)</f>
        <v>0</v>
      </c>
      <c r="N39" s="165">
        <v>1.58E-3</v>
      </c>
      <c r="O39" s="165">
        <f>ROUND(E39*N39,2)</f>
        <v>0.02</v>
      </c>
      <c r="P39" s="165">
        <v>0</v>
      </c>
      <c r="Q39" s="165">
        <f>ROUND(E39*P39,2)</f>
        <v>0</v>
      </c>
      <c r="R39" s="165" t="s">
        <v>207</v>
      </c>
      <c r="S39" s="165" t="s">
        <v>208</v>
      </c>
      <c r="T39" s="166" t="s">
        <v>208</v>
      </c>
      <c r="U39" s="148">
        <v>0.21</v>
      </c>
      <c r="V39" s="148">
        <f>ROUND(E39*U39,2)</f>
        <v>2</v>
      </c>
      <c r="W39" s="148"/>
      <c r="X39" s="148" t="s">
        <v>125</v>
      </c>
      <c r="Y39" s="137"/>
      <c r="Z39" s="137"/>
      <c r="AA39" s="137"/>
      <c r="AB39" s="137"/>
      <c r="AC39" s="137"/>
      <c r="AD39" s="137"/>
      <c r="AE39" s="137"/>
      <c r="AF39" s="137"/>
      <c r="AG39" s="137" t="s">
        <v>126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>
      <c r="A40" s="144"/>
      <c r="B40" s="145"/>
      <c r="C40" s="187" t="s">
        <v>232</v>
      </c>
      <c r="D40" s="174"/>
      <c r="E40" s="175">
        <v>9.5</v>
      </c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37"/>
      <c r="Z40" s="137"/>
      <c r="AA40" s="137"/>
      <c r="AB40" s="137"/>
      <c r="AC40" s="137"/>
      <c r="AD40" s="137"/>
      <c r="AE40" s="137"/>
      <c r="AF40" s="137"/>
      <c r="AG40" s="137" t="s">
        <v>213</v>
      </c>
      <c r="AH40" s="137">
        <v>0</v>
      </c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>
      <c r="A41" s="154" t="s">
        <v>121</v>
      </c>
      <c r="B41" s="155" t="s">
        <v>76</v>
      </c>
      <c r="C41" s="169" t="s">
        <v>77</v>
      </c>
      <c r="D41" s="156"/>
      <c r="E41" s="157"/>
      <c r="F41" s="158"/>
      <c r="G41" s="158">
        <f>SUMIF(AG42:AG49,"&lt;&gt;NOR",G42:G49)</f>
        <v>0</v>
      </c>
      <c r="H41" s="158"/>
      <c r="I41" s="158">
        <f>SUM(I42:I49)</f>
        <v>0</v>
      </c>
      <c r="J41" s="158"/>
      <c r="K41" s="158">
        <f>SUM(K42:K49)</f>
        <v>0</v>
      </c>
      <c r="L41" s="158"/>
      <c r="M41" s="158">
        <f>SUM(M42:M49)</f>
        <v>0</v>
      </c>
      <c r="N41" s="158"/>
      <c r="O41" s="158">
        <f>SUM(O42:O49)</f>
        <v>0.03</v>
      </c>
      <c r="P41" s="158"/>
      <c r="Q41" s="158">
        <f>SUM(Q42:Q49)</f>
        <v>8.1</v>
      </c>
      <c r="R41" s="158"/>
      <c r="S41" s="158"/>
      <c r="T41" s="159"/>
      <c r="U41" s="153"/>
      <c r="V41" s="153">
        <f>SUM(V42:V49)</f>
        <v>13.09</v>
      </c>
      <c r="W41" s="153"/>
      <c r="X41" s="153"/>
      <c r="AG41" t="s">
        <v>122</v>
      </c>
    </row>
    <row r="42" spans="1:60" outlineLevel="1">
      <c r="A42" s="160">
        <v>10</v>
      </c>
      <c r="B42" s="161" t="s">
        <v>233</v>
      </c>
      <c r="C42" s="170" t="s">
        <v>234</v>
      </c>
      <c r="D42" s="162" t="s">
        <v>235</v>
      </c>
      <c r="E42" s="163">
        <v>3.24</v>
      </c>
      <c r="F42" s="164"/>
      <c r="G42" s="165">
        <f>ROUND(E42*F42,2)</f>
        <v>0</v>
      </c>
      <c r="H42" s="164"/>
      <c r="I42" s="165">
        <f>ROUND(E42*H42,2)</f>
        <v>0</v>
      </c>
      <c r="J42" s="164"/>
      <c r="K42" s="165">
        <f>ROUND(E42*J42,2)</f>
        <v>0</v>
      </c>
      <c r="L42" s="165">
        <v>21</v>
      </c>
      <c r="M42" s="165">
        <f>G42*(1+L42/100)</f>
        <v>0</v>
      </c>
      <c r="N42" s="165">
        <v>8.3300000000000006E-3</v>
      </c>
      <c r="O42" s="165">
        <f>ROUND(E42*N42,2)</f>
        <v>0.03</v>
      </c>
      <c r="P42" s="165">
        <v>2.5</v>
      </c>
      <c r="Q42" s="165">
        <f>ROUND(E42*P42,2)</f>
        <v>8.1</v>
      </c>
      <c r="R42" s="165"/>
      <c r="S42" s="165" t="s">
        <v>123</v>
      </c>
      <c r="T42" s="166" t="s">
        <v>208</v>
      </c>
      <c r="U42" s="148">
        <v>4.04</v>
      </c>
      <c r="V42" s="148">
        <f>ROUND(E42*U42,2)</f>
        <v>13.09</v>
      </c>
      <c r="W42" s="148"/>
      <c r="X42" s="148" t="s">
        <v>125</v>
      </c>
      <c r="Y42" s="137"/>
      <c r="Z42" s="137"/>
      <c r="AA42" s="137"/>
      <c r="AB42" s="137"/>
      <c r="AC42" s="137"/>
      <c r="AD42" s="137"/>
      <c r="AE42" s="137"/>
      <c r="AF42" s="137"/>
      <c r="AG42" s="137" t="s">
        <v>126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>
      <c r="A43" s="144"/>
      <c r="B43" s="145"/>
      <c r="C43" s="282" t="s">
        <v>138</v>
      </c>
      <c r="D43" s="283"/>
      <c r="E43" s="283"/>
      <c r="F43" s="283"/>
      <c r="G43" s="283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37"/>
      <c r="Z43" s="137"/>
      <c r="AA43" s="137"/>
      <c r="AB43" s="137"/>
      <c r="AC43" s="137"/>
      <c r="AD43" s="137"/>
      <c r="AE43" s="137"/>
      <c r="AF43" s="137"/>
      <c r="AG43" s="137" t="s">
        <v>128</v>
      </c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>
      <c r="A44" s="144"/>
      <c r="B44" s="145"/>
      <c r="C44" s="273" t="s">
        <v>236</v>
      </c>
      <c r="D44" s="274"/>
      <c r="E44" s="274"/>
      <c r="F44" s="274"/>
      <c r="G44" s="274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37"/>
      <c r="Z44" s="137"/>
      <c r="AA44" s="137"/>
      <c r="AB44" s="137"/>
      <c r="AC44" s="137"/>
      <c r="AD44" s="137"/>
      <c r="AE44" s="137"/>
      <c r="AF44" s="137"/>
      <c r="AG44" s="137" t="s">
        <v>128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>
      <c r="A45" s="144"/>
      <c r="B45" s="145"/>
      <c r="C45" s="187" t="s">
        <v>237</v>
      </c>
      <c r="D45" s="174"/>
      <c r="E45" s="175">
        <v>0.42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37"/>
      <c r="Z45" s="137"/>
      <c r="AA45" s="137"/>
      <c r="AB45" s="137"/>
      <c r="AC45" s="137"/>
      <c r="AD45" s="137"/>
      <c r="AE45" s="137"/>
      <c r="AF45" s="137"/>
      <c r="AG45" s="137" t="s">
        <v>213</v>
      </c>
      <c r="AH45" s="137">
        <v>0</v>
      </c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>
      <c r="A46" s="144"/>
      <c r="B46" s="145"/>
      <c r="C46" s="187" t="s">
        <v>238</v>
      </c>
      <c r="D46" s="174"/>
      <c r="E46" s="175">
        <v>0.54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37"/>
      <c r="Z46" s="137"/>
      <c r="AA46" s="137"/>
      <c r="AB46" s="137"/>
      <c r="AC46" s="137"/>
      <c r="AD46" s="137"/>
      <c r="AE46" s="137"/>
      <c r="AF46" s="137"/>
      <c r="AG46" s="137" t="s">
        <v>213</v>
      </c>
      <c r="AH46" s="137">
        <v>0</v>
      </c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>
      <c r="A47" s="144"/>
      <c r="B47" s="145"/>
      <c r="C47" s="187" t="s">
        <v>239</v>
      </c>
      <c r="D47" s="174"/>
      <c r="E47" s="175">
        <v>0.12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37"/>
      <c r="Z47" s="137"/>
      <c r="AA47" s="137"/>
      <c r="AB47" s="137"/>
      <c r="AC47" s="137"/>
      <c r="AD47" s="137"/>
      <c r="AE47" s="137"/>
      <c r="AF47" s="137"/>
      <c r="AG47" s="137" t="s">
        <v>213</v>
      </c>
      <c r="AH47" s="137">
        <v>0</v>
      </c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>
      <c r="A48" s="144"/>
      <c r="B48" s="145"/>
      <c r="C48" s="187" t="s">
        <v>240</v>
      </c>
      <c r="D48" s="174"/>
      <c r="E48" s="175">
        <v>2.16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37"/>
      <c r="Z48" s="137"/>
      <c r="AA48" s="137"/>
      <c r="AB48" s="137"/>
      <c r="AC48" s="137"/>
      <c r="AD48" s="137"/>
      <c r="AE48" s="137"/>
      <c r="AF48" s="137"/>
      <c r="AG48" s="137" t="s">
        <v>213</v>
      </c>
      <c r="AH48" s="137">
        <v>0</v>
      </c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>
      <c r="A49" s="144"/>
      <c r="B49" s="145"/>
      <c r="C49" s="188" t="s">
        <v>241</v>
      </c>
      <c r="D49" s="176"/>
      <c r="E49" s="177">
        <v>3.24</v>
      </c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37"/>
      <c r="Z49" s="137"/>
      <c r="AA49" s="137"/>
      <c r="AB49" s="137"/>
      <c r="AC49" s="137"/>
      <c r="AD49" s="137"/>
      <c r="AE49" s="137"/>
      <c r="AF49" s="137"/>
      <c r="AG49" s="137" t="s">
        <v>213</v>
      </c>
      <c r="AH49" s="137">
        <v>1</v>
      </c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>
      <c r="A50" s="154" t="s">
        <v>121</v>
      </c>
      <c r="B50" s="155" t="s">
        <v>78</v>
      </c>
      <c r="C50" s="169" t="s">
        <v>79</v>
      </c>
      <c r="D50" s="156"/>
      <c r="E50" s="157"/>
      <c r="F50" s="158"/>
      <c r="G50" s="158">
        <f>SUMIF(AG51:AG56,"&lt;&gt;NOR",G51:G56)</f>
        <v>0</v>
      </c>
      <c r="H50" s="158"/>
      <c r="I50" s="158">
        <f>SUM(I51:I56)</f>
        <v>0</v>
      </c>
      <c r="J50" s="158"/>
      <c r="K50" s="158">
        <f>SUM(K51:K56)</f>
        <v>0</v>
      </c>
      <c r="L50" s="158"/>
      <c r="M50" s="158">
        <f>SUM(M51:M56)</f>
        <v>0</v>
      </c>
      <c r="N50" s="158"/>
      <c r="O50" s="158">
        <f>SUM(O51:O56)</f>
        <v>0</v>
      </c>
      <c r="P50" s="158"/>
      <c r="Q50" s="158">
        <f>SUM(Q51:Q56)</f>
        <v>0</v>
      </c>
      <c r="R50" s="158"/>
      <c r="S50" s="158"/>
      <c r="T50" s="159"/>
      <c r="U50" s="153"/>
      <c r="V50" s="153">
        <f>SUM(V51:V56)</f>
        <v>60.12</v>
      </c>
      <c r="W50" s="153"/>
      <c r="X50" s="153"/>
      <c r="AG50" t="s">
        <v>122</v>
      </c>
    </row>
    <row r="51" spans="1:60" ht="33.75" outlineLevel="1">
      <c r="A51" s="160">
        <v>11</v>
      </c>
      <c r="B51" s="161" t="s">
        <v>242</v>
      </c>
      <c r="C51" s="170" t="s">
        <v>243</v>
      </c>
      <c r="D51" s="162" t="s">
        <v>244</v>
      </c>
      <c r="E51" s="163">
        <v>19.97308</v>
      </c>
      <c r="F51" s="164"/>
      <c r="G51" s="165">
        <f>ROUND(E51*F51,2)</f>
        <v>0</v>
      </c>
      <c r="H51" s="164"/>
      <c r="I51" s="165">
        <f>ROUND(E51*H51,2)</f>
        <v>0</v>
      </c>
      <c r="J51" s="164"/>
      <c r="K51" s="165">
        <f>ROUND(E51*J51,2)</f>
        <v>0</v>
      </c>
      <c r="L51" s="165">
        <v>21</v>
      </c>
      <c r="M51" s="165">
        <f>G51*(1+L51/100)</f>
        <v>0</v>
      </c>
      <c r="N51" s="165">
        <v>0</v>
      </c>
      <c r="O51" s="165">
        <f>ROUND(E51*N51,2)</f>
        <v>0</v>
      </c>
      <c r="P51" s="165">
        <v>0</v>
      </c>
      <c r="Q51" s="165">
        <f>ROUND(E51*P51,2)</f>
        <v>0</v>
      </c>
      <c r="R51" s="165" t="s">
        <v>245</v>
      </c>
      <c r="S51" s="165" t="s">
        <v>208</v>
      </c>
      <c r="T51" s="166" t="s">
        <v>208</v>
      </c>
      <c r="U51" s="148">
        <v>3.01</v>
      </c>
      <c r="V51" s="148">
        <f>ROUND(E51*U51,2)</f>
        <v>60.12</v>
      </c>
      <c r="W51" s="148"/>
      <c r="X51" s="148" t="s">
        <v>246</v>
      </c>
      <c r="Y51" s="137"/>
      <c r="Z51" s="137"/>
      <c r="AA51" s="137"/>
      <c r="AB51" s="137"/>
      <c r="AC51" s="137"/>
      <c r="AD51" s="137"/>
      <c r="AE51" s="137"/>
      <c r="AF51" s="137"/>
      <c r="AG51" s="137" t="s">
        <v>247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1">
      <c r="A52" s="144"/>
      <c r="B52" s="145"/>
      <c r="C52" s="284" t="s">
        <v>248</v>
      </c>
      <c r="D52" s="285"/>
      <c r="E52" s="285"/>
      <c r="F52" s="285"/>
      <c r="G52" s="285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37"/>
      <c r="Z52" s="137"/>
      <c r="AA52" s="137"/>
      <c r="AB52" s="137"/>
      <c r="AC52" s="137"/>
      <c r="AD52" s="137"/>
      <c r="AE52" s="137"/>
      <c r="AF52" s="137"/>
      <c r="AG52" s="137" t="s">
        <v>210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>
      <c r="A53" s="144"/>
      <c r="B53" s="145"/>
      <c r="C53" s="273" t="s">
        <v>138</v>
      </c>
      <c r="D53" s="274"/>
      <c r="E53" s="274"/>
      <c r="F53" s="274"/>
      <c r="G53" s="274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37"/>
      <c r="Z53" s="137"/>
      <c r="AA53" s="137"/>
      <c r="AB53" s="137"/>
      <c r="AC53" s="137"/>
      <c r="AD53" s="137"/>
      <c r="AE53" s="137"/>
      <c r="AF53" s="137"/>
      <c r="AG53" s="137" t="s">
        <v>128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>
      <c r="A54" s="144"/>
      <c r="B54" s="145"/>
      <c r="C54" s="273" t="s">
        <v>249</v>
      </c>
      <c r="D54" s="274"/>
      <c r="E54" s="274"/>
      <c r="F54" s="274"/>
      <c r="G54" s="274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37"/>
      <c r="Z54" s="137"/>
      <c r="AA54" s="137"/>
      <c r="AB54" s="137"/>
      <c r="AC54" s="137"/>
      <c r="AD54" s="137"/>
      <c r="AE54" s="137"/>
      <c r="AF54" s="137"/>
      <c r="AG54" s="137" t="s">
        <v>128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>
      <c r="A55" s="144"/>
      <c r="B55" s="145"/>
      <c r="C55" s="273" t="s">
        <v>297</v>
      </c>
      <c r="D55" s="274"/>
      <c r="E55" s="274"/>
      <c r="F55" s="274"/>
      <c r="G55" s="274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37"/>
      <c r="Z55" s="137"/>
      <c r="AA55" s="137"/>
      <c r="AB55" s="137"/>
      <c r="AC55" s="137"/>
      <c r="AD55" s="137"/>
      <c r="AE55" s="137"/>
      <c r="AF55" s="137"/>
      <c r="AG55" s="137" t="s">
        <v>128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>
      <c r="A56" s="144"/>
      <c r="B56" s="145"/>
      <c r="C56" s="273" t="s">
        <v>250</v>
      </c>
      <c r="D56" s="274"/>
      <c r="E56" s="274"/>
      <c r="F56" s="274"/>
      <c r="G56" s="274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37"/>
      <c r="Z56" s="137"/>
      <c r="AA56" s="137"/>
      <c r="AB56" s="137"/>
      <c r="AC56" s="137"/>
      <c r="AD56" s="137"/>
      <c r="AE56" s="137"/>
      <c r="AF56" s="137"/>
      <c r="AG56" s="137" t="s">
        <v>128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>
      <c r="A57" s="154" t="s">
        <v>121</v>
      </c>
      <c r="B57" s="155" t="s">
        <v>82</v>
      </c>
      <c r="C57" s="169" t="s">
        <v>83</v>
      </c>
      <c r="D57" s="156"/>
      <c r="E57" s="157"/>
      <c r="F57" s="158"/>
      <c r="G57" s="158">
        <f>SUMIF(AG58:AG69,"&lt;&gt;NOR",G58:G69)</f>
        <v>0</v>
      </c>
      <c r="H57" s="158"/>
      <c r="I57" s="158">
        <f>SUM(I58:I69)</f>
        <v>0</v>
      </c>
      <c r="J57" s="158"/>
      <c r="K57" s="158">
        <f>SUM(K58:K69)</f>
        <v>0</v>
      </c>
      <c r="L57" s="158"/>
      <c r="M57" s="158">
        <f>SUM(M58:M69)</f>
        <v>0</v>
      </c>
      <c r="N57" s="158"/>
      <c r="O57" s="158">
        <f>SUM(O58:O69)</f>
        <v>4.3899999999999997</v>
      </c>
      <c r="P57" s="158"/>
      <c r="Q57" s="158">
        <f>SUM(Q58:Q69)</f>
        <v>0</v>
      </c>
      <c r="R57" s="158"/>
      <c r="S57" s="158"/>
      <c r="T57" s="159"/>
      <c r="U57" s="153"/>
      <c r="V57" s="153">
        <f>SUM(V58:V69)</f>
        <v>81.36</v>
      </c>
      <c r="W57" s="153"/>
      <c r="X57" s="153"/>
      <c r="AG57" t="s">
        <v>122</v>
      </c>
    </row>
    <row r="58" spans="1:60" ht="22.5" outlineLevel="1">
      <c r="A58" s="160">
        <v>12</v>
      </c>
      <c r="B58" s="161" t="s">
        <v>251</v>
      </c>
      <c r="C58" s="195" t="s">
        <v>607</v>
      </c>
      <c r="D58" s="162" t="s">
        <v>252</v>
      </c>
      <c r="E58" s="163">
        <v>1</v>
      </c>
      <c r="F58" s="164"/>
      <c r="G58" s="165">
        <f>ROUND(E58*F58,2)</f>
        <v>0</v>
      </c>
      <c r="H58" s="164"/>
      <c r="I58" s="165">
        <f>ROUND(E58*H58,2)</f>
        <v>0</v>
      </c>
      <c r="J58" s="164"/>
      <c r="K58" s="165">
        <f>ROUND(E58*J58,2)</f>
        <v>0</v>
      </c>
      <c r="L58" s="165">
        <v>21</v>
      </c>
      <c r="M58" s="165">
        <f>G58*(1+L58/100)</f>
        <v>0</v>
      </c>
      <c r="N58" s="165">
        <v>8.4709999999999994E-2</v>
      </c>
      <c r="O58" s="165">
        <f>ROUND(E58*N58,2)</f>
        <v>0.08</v>
      </c>
      <c r="P58" s="165">
        <v>0</v>
      </c>
      <c r="Q58" s="165">
        <f>ROUND(E58*P58,2)</f>
        <v>0</v>
      </c>
      <c r="R58" s="165" t="s">
        <v>253</v>
      </c>
      <c r="S58" s="165" t="s">
        <v>208</v>
      </c>
      <c r="T58" s="166" t="s">
        <v>208</v>
      </c>
      <c r="U58" s="148">
        <v>26</v>
      </c>
      <c r="V58" s="148">
        <f>ROUND(E58*U58,2)</f>
        <v>26</v>
      </c>
      <c r="W58" s="148"/>
      <c r="X58" s="148" t="s">
        <v>125</v>
      </c>
      <c r="Y58" s="137"/>
      <c r="Z58" s="137"/>
      <c r="AA58" s="137"/>
      <c r="AB58" s="137"/>
      <c r="AC58" s="137"/>
      <c r="AD58" s="137"/>
      <c r="AE58" s="137"/>
      <c r="AF58" s="137"/>
      <c r="AG58" s="137" t="s">
        <v>126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outlineLevel="1">
      <c r="A59" s="144"/>
      <c r="B59" s="145"/>
      <c r="C59" s="187" t="s">
        <v>254</v>
      </c>
      <c r="D59" s="174"/>
      <c r="E59" s="175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37"/>
      <c r="Z59" s="137"/>
      <c r="AA59" s="137"/>
      <c r="AB59" s="137"/>
      <c r="AC59" s="137"/>
      <c r="AD59" s="137"/>
      <c r="AE59" s="137"/>
      <c r="AF59" s="137"/>
      <c r="AG59" s="137" t="s">
        <v>213</v>
      </c>
      <c r="AH59" s="137">
        <v>0</v>
      </c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>
      <c r="A60" s="144"/>
      <c r="B60" s="145"/>
      <c r="C60" s="187" t="s">
        <v>255</v>
      </c>
      <c r="D60" s="174"/>
      <c r="E60" s="175">
        <v>1</v>
      </c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37"/>
      <c r="Z60" s="137"/>
      <c r="AA60" s="137"/>
      <c r="AB60" s="137"/>
      <c r="AC60" s="137"/>
      <c r="AD60" s="137"/>
      <c r="AE60" s="137"/>
      <c r="AF60" s="137"/>
      <c r="AG60" s="137" t="s">
        <v>213</v>
      </c>
      <c r="AH60" s="137">
        <v>0</v>
      </c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>
      <c r="A61" s="160">
        <v>13</v>
      </c>
      <c r="B61" s="161" t="s">
        <v>256</v>
      </c>
      <c r="C61" s="195" t="s">
        <v>608</v>
      </c>
      <c r="D61" s="162" t="s">
        <v>206</v>
      </c>
      <c r="E61" s="163">
        <v>263.60000000000002</v>
      </c>
      <c r="F61" s="164"/>
      <c r="G61" s="165">
        <f>ROUND(E61*F61,2)</f>
        <v>0</v>
      </c>
      <c r="H61" s="164"/>
      <c r="I61" s="165">
        <f>ROUND(E61*H61,2)</f>
        <v>0</v>
      </c>
      <c r="J61" s="164"/>
      <c r="K61" s="165">
        <f>ROUND(E61*J61,2)</f>
        <v>0</v>
      </c>
      <c r="L61" s="165">
        <v>21</v>
      </c>
      <c r="M61" s="165">
        <f>G61*(1+L61/100)</f>
        <v>0</v>
      </c>
      <c r="N61" s="165">
        <v>6.0000000000000002E-5</v>
      </c>
      <c r="O61" s="165">
        <f>ROUND(E61*N61,2)</f>
        <v>0.02</v>
      </c>
      <c r="P61" s="165">
        <v>0</v>
      </c>
      <c r="Q61" s="165">
        <f>ROUND(E61*P61,2)</f>
        <v>0</v>
      </c>
      <c r="R61" s="165" t="s">
        <v>257</v>
      </c>
      <c r="S61" s="165" t="s">
        <v>208</v>
      </c>
      <c r="T61" s="166" t="s">
        <v>208</v>
      </c>
      <c r="U61" s="148">
        <v>0.21</v>
      </c>
      <c r="V61" s="148">
        <f>ROUND(E61*U61,2)</f>
        <v>55.36</v>
      </c>
      <c r="W61" s="148"/>
      <c r="X61" s="148" t="s">
        <v>125</v>
      </c>
      <c r="Y61" s="137"/>
      <c r="Z61" s="137"/>
      <c r="AA61" s="137"/>
      <c r="AB61" s="137"/>
      <c r="AC61" s="137"/>
      <c r="AD61" s="137"/>
      <c r="AE61" s="137"/>
      <c r="AF61" s="137"/>
      <c r="AG61" s="137" t="s">
        <v>126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>
      <c r="A62" s="144"/>
      <c r="B62" s="145"/>
      <c r="C62" s="284" t="s">
        <v>258</v>
      </c>
      <c r="D62" s="285"/>
      <c r="E62" s="285"/>
      <c r="F62" s="285"/>
      <c r="G62" s="285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37"/>
      <c r="Z62" s="137"/>
      <c r="AA62" s="137"/>
      <c r="AB62" s="137"/>
      <c r="AC62" s="137"/>
      <c r="AD62" s="137"/>
      <c r="AE62" s="137"/>
      <c r="AF62" s="137"/>
      <c r="AG62" s="137" t="s">
        <v>210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>
      <c r="A63" s="144"/>
      <c r="B63" s="145"/>
      <c r="C63" s="187" t="s">
        <v>259</v>
      </c>
      <c r="D63" s="174"/>
      <c r="E63" s="175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37"/>
      <c r="Z63" s="137"/>
      <c r="AA63" s="137"/>
      <c r="AB63" s="137"/>
      <c r="AC63" s="137"/>
      <c r="AD63" s="137"/>
      <c r="AE63" s="137"/>
      <c r="AF63" s="137"/>
      <c r="AG63" s="137" t="s">
        <v>213</v>
      </c>
      <c r="AH63" s="137">
        <v>0</v>
      </c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outlineLevel="1">
      <c r="A64" s="144"/>
      <c r="B64" s="145"/>
      <c r="C64" s="187" t="s">
        <v>260</v>
      </c>
      <c r="D64" s="174"/>
      <c r="E64" s="175">
        <v>263.60000000000002</v>
      </c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37"/>
      <c r="Z64" s="137"/>
      <c r="AA64" s="137"/>
      <c r="AB64" s="137"/>
      <c r="AC64" s="137"/>
      <c r="AD64" s="137"/>
      <c r="AE64" s="137"/>
      <c r="AF64" s="137"/>
      <c r="AG64" s="137" t="s">
        <v>213</v>
      </c>
      <c r="AH64" s="137">
        <v>0</v>
      </c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ht="22.5" outlineLevel="1">
      <c r="A65" s="160">
        <v>14</v>
      </c>
      <c r="B65" s="161" t="s">
        <v>261</v>
      </c>
      <c r="C65" s="170" t="s">
        <v>262</v>
      </c>
      <c r="D65" s="162" t="s">
        <v>206</v>
      </c>
      <c r="E65" s="163">
        <v>290</v>
      </c>
      <c r="F65" s="164"/>
      <c r="G65" s="165">
        <f>ROUND(E65*F65,2)</f>
        <v>0</v>
      </c>
      <c r="H65" s="164"/>
      <c r="I65" s="165">
        <f>ROUND(E65*H65,2)</f>
        <v>0</v>
      </c>
      <c r="J65" s="164"/>
      <c r="K65" s="165">
        <f>ROUND(E65*J65,2)</f>
        <v>0</v>
      </c>
      <c r="L65" s="165">
        <v>21</v>
      </c>
      <c r="M65" s="165">
        <f>G65*(1+L65/100)</f>
        <v>0</v>
      </c>
      <c r="N65" s="165">
        <v>1.4800000000000001E-2</v>
      </c>
      <c r="O65" s="165">
        <f>ROUND(E65*N65,2)</f>
        <v>4.29</v>
      </c>
      <c r="P65" s="165">
        <v>0</v>
      </c>
      <c r="Q65" s="165">
        <f>ROUND(E65*P65,2)</f>
        <v>0</v>
      </c>
      <c r="R65" s="165" t="s">
        <v>263</v>
      </c>
      <c r="S65" s="165" t="s">
        <v>208</v>
      </c>
      <c r="T65" s="166" t="s">
        <v>208</v>
      </c>
      <c r="U65" s="148">
        <v>0</v>
      </c>
      <c r="V65" s="148">
        <f>ROUND(E65*U65,2)</f>
        <v>0</v>
      </c>
      <c r="W65" s="148"/>
      <c r="X65" s="148" t="s">
        <v>264</v>
      </c>
      <c r="Y65" s="137"/>
      <c r="Z65" s="137"/>
      <c r="AA65" s="137"/>
      <c r="AB65" s="137"/>
      <c r="AC65" s="137"/>
      <c r="AD65" s="137"/>
      <c r="AE65" s="137"/>
      <c r="AF65" s="137"/>
      <c r="AG65" s="137" t="s">
        <v>265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>
      <c r="A66" s="144"/>
      <c r="B66" s="145"/>
      <c r="C66" s="187" t="s">
        <v>266</v>
      </c>
      <c r="D66" s="174"/>
      <c r="E66" s="175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37"/>
      <c r="Z66" s="137"/>
      <c r="AA66" s="137"/>
      <c r="AB66" s="137"/>
      <c r="AC66" s="137"/>
      <c r="AD66" s="137"/>
      <c r="AE66" s="137"/>
      <c r="AF66" s="137"/>
      <c r="AG66" s="137" t="s">
        <v>213</v>
      </c>
      <c r="AH66" s="137">
        <v>0</v>
      </c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>
      <c r="A67" s="144"/>
      <c r="B67" s="145"/>
      <c r="C67" s="187" t="s">
        <v>267</v>
      </c>
      <c r="D67" s="174"/>
      <c r="E67" s="175">
        <v>290</v>
      </c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37"/>
      <c r="Z67" s="137"/>
      <c r="AA67" s="137"/>
      <c r="AB67" s="137"/>
      <c r="AC67" s="137"/>
      <c r="AD67" s="137"/>
      <c r="AE67" s="137"/>
      <c r="AF67" s="137"/>
      <c r="AG67" s="137" t="s">
        <v>213</v>
      </c>
      <c r="AH67" s="137">
        <v>0</v>
      </c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outlineLevel="1">
      <c r="A68" s="144">
        <v>15</v>
      </c>
      <c r="B68" s="145" t="s">
        <v>268</v>
      </c>
      <c r="C68" s="189" t="s">
        <v>269</v>
      </c>
      <c r="D68" s="146" t="s">
        <v>0</v>
      </c>
      <c r="E68" s="178"/>
      <c r="F68" s="149"/>
      <c r="G68" s="148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21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 t="s">
        <v>253</v>
      </c>
      <c r="S68" s="148" t="s">
        <v>208</v>
      </c>
      <c r="T68" s="148" t="s">
        <v>208</v>
      </c>
      <c r="U68" s="148">
        <v>0</v>
      </c>
      <c r="V68" s="148">
        <f>ROUND(E68*U68,2)</f>
        <v>0</v>
      </c>
      <c r="W68" s="148"/>
      <c r="X68" s="148" t="s">
        <v>246</v>
      </c>
      <c r="Y68" s="137"/>
      <c r="Z68" s="137"/>
      <c r="AA68" s="137"/>
      <c r="AB68" s="137"/>
      <c r="AC68" s="137"/>
      <c r="AD68" s="137"/>
      <c r="AE68" s="137"/>
      <c r="AF68" s="137"/>
      <c r="AG68" s="137" t="s">
        <v>247</v>
      </c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outlineLevel="1">
      <c r="A69" s="144"/>
      <c r="B69" s="145"/>
      <c r="C69" s="286" t="s">
        <v>270</v>
      </c>
      <c r="D69" s="287"/>
      <c r="E69" s="287"/>
      <c r="F69" s="287"/>
      <c r="G69" s="287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37"/>
      <c r="Z69" s="137"/>
      <c r="AA69" s="137"/>
      <c r="AB69" s="137"/>
      <c r="AC69" s="137"/>
      <c r="AD69" s="137"/>
      <c r="AE69" s="137"/>
      <c r="AF69" s="137"/>
      <c r="AG69" s="137" t="s">
        <v>210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>
      <c r="A70" s="154" t="s">
        <v>121</v>
      </c>
      <c r="B70" s="155" t="s">
        <v>90</v>
      </c>
      <c r="C70" s="169" t="s">
        <v>91</v>
      </c>
      <c r="D70" s="156"/>
      <c r="E70" s="157"/>
      <c r="F70" s="158"/>
      <c r="G70" s="158">
        <f>SUMIF(AG71:AG81,"&lt;&gt;NOR",G71:G81)</f>
        <v>0</v>
      </c>
      <c r="H70" s="158"/>
      <c r="I70" s="158">
        <f>SUM(I71:I81)</f>
        <v>0</v>
      </c>
      <c r="J70" s="158"/>
      <c r="K70" s="158">
        <f>SUM(K71:K81)</f>
        <v>0</v>
      </c>
      <c r="L70" s="158"/>
      <c r="M70" s="158">
        <f>SUM(M71:M81)</f>
        <v>0</v>
      </c>
      <c r="N70" s="158"/>
      <c r="O70" s="158">
        <f>SUM(O71:O81)</f>
        <v>0</v>
      </c>
      <c r="P70" s="158"/>
      <c r="Q70" s="158">
        <f>SUM(Q71:Q81)</f>
        <v>0</v>
      </c>
      <c r="R70" s="158"/>
      <c r="S70" s="158"/>
      <c r="T70" s="159"/>
      <c r="U70" s="153"/>
      <c r="V70" s="153">
        <f>SUM(V71:V81)</f>
        <v>32.909999999999997</v>
      </c>
      <c r="W70" s="153"/>
      <c r="X70" s="153"/>
      <c r="AG70" t="s">
        <v>122</v>
      </c>
    </row>
    <row r="71" spans="1:60" outlineLevel="1">
      <c r="A71" s="179">
        <v>16</v>
      </c>
      <c r="B71" s="180" t="s">
        <v>271</v>
      </c>
      <c r="C71" s="190" t="s">
        <v>272</v>
      </c>
      <c r="D71" s="181" t="s">
        <v>244</v>
      </c>
      <c r="E71" s="182">
        <v>8.1</v>
      </c>
      <c r="F71" s="183"/>
      <c r="G71" s="184">
        <f>ROUND(E71*F71,2)</f>
        <v>0</v>
      </c>
      <c r="H71" s="183"/>
      <c r="I71" s="184">
        <f>ROUND(E71*H71,2)</f>
        <v>0</v>
      </c>
      <c r="J71" s="183"/>
      <c r="K71" s="184">
        <f>ROUND(E71*J71,2)</f>
        <v>0</v>
      </c>
      <c r="L71" s="184">
        <v>21</v>
      </c>
      <c r="M71" s="184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4" t="s">
        <v>273</v>
      </c>
      <c r="S71" s="184" t="s">
        <v>208</v>
      </c>
      <c r="T71" s="185" t="s">
        <v>208</v>
      </c>
      <c r="U71" s="148">
        <v>0.94199999999999995</v>
      </c>
      <c r="V71" s="148">
        <f>ROUND(E71*U71,2)</f>
        <v>7.63</v>
      </c>
      <c r="W71" s="148"/>
      <c r="X71" s="148" t="s">
        <v>274</v>
      </c>
      <c r="Y71" s="137"/>
      <c r="Z71" s="137"/>
      <c r="AA71" s="137"/>
      <c r="AB71" s="137"/>
      <c r="AC71" s="137"/>
      <c r="AD71" s="137"/>
      <c r="AE71" s="137"/>
      <c r="AF71" s="137"/>
      <c r="AG71" s="137" t="s">
        <v>275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ht="22.5" outlineLevel="1">
      <c r="A72" s="160">
        <v>17</v>
      </c>
      <c r="B72" s="161" t="s">
        <v>276</v>
      </c>
      <c r="C72" s="170" t="s">
        <v>277</v>
      </c>
      <c r="D72" s="162" t="s">
        <v>244</v>
      </c>
      <c r="E72" s="163">
        <v>145.80000000000001</v>
      </c>
      <c r="F72" s="164"/>
      <c r="G72" s="165">
        <f>ROUND(E72*F72,2)</f>
        <v>0</v>
      </c>
      <c r="H72" s="164"/>
      <c r="I72" s="165">
        <f>ROUND(E72*H72,2)</f>
        <v>0</v>
      </c>
      <c r="J72" s="164"/>
      <c r="K72" s="165">
        <f>ROUND(E72*J72,2)</f>
        <v>0</v>
      </c>
      <c r="L72" s="165">
        <v>21</v>
      </c>
      <c r="M72" s="165">
        <f>G72*(1+L72/100)</f>
        <v>0</v>
      </c>
      <c r="N72" s="165">
        <v>0</v>
      </c>
      <c r="O72" s="165">
        <f>ROUND(E72*N72,2)</f>
        <v>0</v>
      </c>
      <c r="P72" s="165">
        <v>0</v>
      </c>
      <c r="Q72" s="165">
        <f>ROUND(E72*P72,2)</f>
        <v>0</v>
      </c>
      <c r="R72" s="165" t="s">
        <v>273</v>
      </c>
      <c r="S72" s="165" t="s">
        <v>208</v>
      </c>
      <c r="T72" s="166" t="s">
        <v>208</v>
      </c>
      <c r="U72" s="148">
        <v>0.11</v>
      </c>
      <c r="V72" s="148">
        <f>ROUND(E72*U72,2)</f>
        <v>16.04</v>
      </c>
      <c r="W72" s="148"/>
      <c r="X72" s="148" t="s">
        <v>125</v>
      </c>
      <c r="Y72" s="137"/>
      <c r="Z72" s="137"/>
      <c r="AA72" s="137"/>
      <c r="AB72" s="137"/>
      <c r="AC72" s="137"/>
      <c r="AD72" s="137"/>
      <c r="AE72" s="137"/>
      <c r="AF72" s="137"/>
      <c r="AG72" s="137" t="s">
        <v>126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>
      <c r="A73" s="144"/>
      <c r="B73" s="145"/>
      <c r="C73" s="187" t="s">
        <v>278</v>
      </c>
      <c r="D73" s="174"/>
      <c r="E73" s="175">
        <v>145.80000000000001</v>
      </c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37"/>
      <c r="Z73" s="137"/>
      <c r="AA73" s="137"/>
      <c r="AB73" s="137"/>
      <c r="AC73" s="137"/>
      <c r="AD73" s="137"/>
      <c r="AE73" s="137"/>
      <c r="AF73" s="137"/>
      <c r="AG73" s="137" t="s">
        <v>213</v>
      </c>
      <c r="AH73" s="137">
        <v>0</v>
      </c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>
      <c r="A74" s="179">
        <v>18</v>
      </c>
      <c r="B74" s="180" t="s">
        <v>279</v>
      </c>
      <c r="C74" s="190" t="s">
        <v>280</v>
      </c>
      <c r="D74" s="181" t="s">
        <v>244</v>
      </c>
      <c r="E74" s="182">
        <v>8.1</v>
      </c>
      <c r="F74" s="183"/>
      <c r="G74" s="184">
        <f>ROUND(E74*F74,2)</f>
        <v>0</v>
      </c>
      <c r="H74" s="183"/>
      <c r="I74" s="184">
        <f>ROUND(E74*H74,2)</f>
        <v>0</v>
      </c>
      <c r="J74" s="183"/>
      <c r="K74" s="184">
        <f>ROUND(E74*J74,2)</f>
        <v>0</v>
      </c>
      <c r="L74" s="184">
        <v>21</v>
      </c>
      <c r="M74" s="184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4"/>
      <c r="S74" s="184" t="s">
        <v>123</v>
      </c>
      <c r="T74" s="185" t="s">
        <v>208</v>
      </c>
      <c r="U74" s="148">
        <v>0.55000000000000004</v>
      </c>
      <c r="V74" s="148">
        <f>ROUND(E74*U74,2)</f>
        <v>4.46</v>
      </c>
      <c r="W74" s="148"/>
      <c r="X74" s="148" t="s">
        <v>125</v>
      </c>
      <c r="Y74" s="137"/>
      <c r="Z74" s="137"/>
      <c r="AA74" s="137"/>
      <c r="AB74" s="137"/>
      <c r="AC74" s="137"/>
      <c r="AD74" s="137"/>
      <c r="AE74" s="137"/>
      <c r="AF74" s="137"/>
      <c r="AG74" s="137" t="s">
        <v>126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>
      <c r="A75" s="160">
        <v>19</v>
      </c>
      <c r="B75" s="161" t="s">
        <v>281</v>
      </c>
      <c r="C75" s="170" t="s">
        <v>282</v>
      </c>
      <c r="D75" s="162" t="s">
        <v>244</v>
      </c>
      <c r="E75" s="163">
        <v>8.1</v>
      </c>
      <c r="F75" s="164"/>
      <c r="G75" s="165">
        <f>ROUND(E75*F75,2)</f>
        <v>0</v>
      </c>
      <c r="H75" s="164"/>
      <c r="I75" s="165">
        <f>ROUND(E75*H75,2)</f>
        <v>0</v>
      </c>
      <c r="J75" s="164"/>
      <c r="K75" s="165">
        <f>ROUND(E75*J75,2)</f>
        <v>0</v>
      </c>
      <c r="L75" s="165">
        <v>21</v>
      </c>
      <c r="M75" s="165">
        <f>G75*(1+L75/100)</f>
        <v>0</v>
      </c>
      <c r="N75" s="165">
        <v>0</v>
      </c>
      <c r="O75" s="165">
        <f>ROUND(E75*N75,2)</f>
        <v>0</v>
      </c>
      <c r="P75" s="165">
        <v>0</v>
      </c>
      <c r="Q75" s="165">
        <f>ROUND(E75*P75,2)</f>
        <v>0</v>
      </c>
      <c r="R75" s="165" t="s">
        <v>283</v>
      </c>
      <c r="S75" s="165" t="s">
        <v>208</v>
      </c>
      <c r="T75" s="166" t="s">
        <v>208</v>
      </c>
      <c r="U75" s="148">
        <v>0.1</v>
      </c>
      <c r="V75" s="148">
        <f>ROUND(E75*U75,2)</f>
        <v>0.81</v>
      </c>
      <c r="W75" s="148"/>
      <c r="X75" s="148" t="s">
        <v>125</v>
      </c>
      <c r="Y75" s="137"/>
      <c r="Z75" s="137"/>
      <c r="AA75" s="137"/>
      <c r="AB75" s="137"/>
      <c r="AC75" s="137"/>
      <c r="AD75" s="137"/>
      <c r="AE75" s="137"/>
      <c r="AF75" s="137"/>
      <c r="AG75" s="137" t="s">
        <v>126</v>
      </c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outlineLevel="1">
      <c r="A76" s="144"/>
      <c r="B76" s="145"/>
      <c r="C76" s="284" t="s">
        <v>284</v>
      </c>
      <c r="D76" s="285"/>
      <c r="E76" s="285"/>
      <c r="F76" s="285"/>
      <c r="G76" s="285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37"/>
      <c r="Z76" s="137"/>
      <c r="AA76" s="137"/>
      <c r="AB76" s="137"/>
      <c r="AC76" s="137"/>
      <c r="AD76" s="137"/>
      <c r="AE76" s="137"/>
      <c r="AF76" s="137"/>
      <c r="AG76" s="137" t="s">
        <v>210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outlineLevel="1">
      <c r="A77" s="179">
        <v>20</v>
      </c>
      <c r="B77" s="180" t="s">
        <v>285</v>
      </c>
      <c r="C77" s="190" t="s">
        <v>286</v>
      </c>
      <c r="D77" s="181" t="s">
        <v>287</v>
      </c>
      <c r="E77" s="182">
        <v>30</v>
      </c>
      <c r="F77" s="183"/>
      <c r="G77" s="184">
        <f>ROUND(E77*F77,2)</f>
        <v>0</v>
      </c>
      <c r="H77" s="183"/>
      <c r="I77" s="184">
        <f>ROUND(E77*H77,2)</f>
        <v>0</v>
      </c>
      <c r="J77" s="183"/>
      <c r="K77" s="184">
        <f>ROUND(E77*J77,2)</f>
        <v>0</v>
      </c>
      <c r="L77" s="184">
        <v>21</v>
      </c>
      <c r="M77" s="184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4" t="s">
        <v>273</v>
      </c>
      <c r="S77" s="184" t="s">
        <v>208</v>
      </c>
      <c r="T77" s="185" t="s">
        <v>208</v>
      </c>
      <c r="U77" s="148">
        <v>0</v>
      </c>
      <c r="V77" s="148">
        <f>ROUND(E77*U77,2)</f>
        <v>0</v>
      </c>
      <c r="W77" s="148"/>
      <c r="X77" s="148" t="s">
        <v>125</v>
      </c>
      <c r="Y77" s="137"/>
      <c r="Z77" s="137"/>
      <c r="AA77" s="137"/>
      <c r="AB77" s="137"/>
      <c r="AC77" s="137"/>
      <c r="AD77" s="137"/>
      <c r="AE77" s="137"/>
      <c r="AF77" s="137"/>
      <c r="AG77" s="137" t="s">
        <v>126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outlineLevel="1">
      <c r="A78" s="179">
        <v>21</v>
      </c>
      <c r="B78" s="180" t="s">
        <v>288</v>
      </c>
      <c r="C78" s="190" t="s">
        <v>289</v>
      </c>
      <c r="D78" s="181" t="s">
        <v>244</v>
      </c>
      <c r="E78" s="182">
        <v>8.1</v>
      </c>
      <c r="F78" s="183"/>
      <c r="G78" s="184">
        <f>ROUND(E78*F78,2)</f>
        <v>0</v>
      </c>
      <c r="H78" s="183"/>
      <c r="I78" s="184">
        <f>ROUND(E78*H78,2)</f>
        <v>0</v>
      </c>
      <c r="J78" s="183"/>
      <c r="K78" s="184">
        <f>ROUND(E78*J78,2)</f>
        <v>0</v>
      </c>
      <c r="L78" s="184">
        <v>21</v>
      </c>
      <c r="M78" s="184">
        <f>G78*(1+L78/100)</f>
        <v>0</v>
      </c>
      <c r="N78" s="184">
        <v>0</v>
      </c>
      <c r="O78" s="184">
        <f>ROUND(E78*N78,2)</f>
        <v>0</v>
      </c>
      <c r="P78" s="184">
        <v>0</v>
      </c>
      <c r="Q78" s="184">
        <f>ROUND(E78*P78,2)</f>
        <v>0</v>
      </c>
      <c r="R78" s="184" t="s">
        <v>273</v>
      </c>
      <c r="S78" s="184" t="s">
        <v>208</v>
      </c>
      <c r="T78" s="185" t="s">
        <v>208</v>
      </c>
      <c r="U78" s="148">
        <v>0.49</v>
      </c>
      <c r="V78" s="148">
        <f>ROUND(E78*U78,2)</f>
        <v>3.97</v>
      </c>
      <c r="W78" s="148"/>
      <c r="X78" s="148" t="s">
        <v>125</v>
      </c>
      <c r="Y78" s="137"/>
      <c r="Z78" s="137"/>
      <c r="AA78" s="137"/>
      <c r="AB78" s="137"/>
      <c r="AC78" s="137"/>
      <c r="AD78" s="137"/>
      <c r="AE78" s="137"/>
      <c r="AF78" s="137"/>
      <c r="AG78" s="137" t="s">
        <v>126</v>
      </c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>
      <c r="A79" s="160">
        <v>22</v>
      </c>
      <c r="B79" s="161" t="s">
        <v>290</v>
      </c>
      <c r="C79" s="170" t="s">
        <v>291</v>
      </c>
      <c r="D79" s="162" t="s">
        <v>244</v>
      </c>
      <c r="E79" s="163">
        <v>243</v>
      </c>
      <c r="F79" s="164"/>
      <c r="G79" s="165">
        <f>ROUND(E79*F79,2)</f>
        <v>0</v>
      </c>
      <c r="H79" s="164"/>
      <c r="I79" s="165">
        <f>ROUND(E79*H79,2)</f>
        <v>0</v>
      </c>
      <c r="J79" s="164"/>
      <c r="K79" s="165">
        <f>ROUND(E79*J79,2)</f>
        <v>0</v>
      </c>
      <c r="L79" s="165">
        <v>21</v>
      </c>
      <c r="M79" s="165">
        <f>G79*(1+L79/100)</f>
        <v>0</v>
      </c>
      <c r="N79" s="165">
        <v>0</v>
      </c>
      <c r="O79" s="165">
        <f>ROUND(E79*N79,2)</f>
        <v>0</v>
      </c>
      <c r="P79" s="165">
        <v>0</v>
      </c>
      <c r="Q79" s="165">
        <f>ROUND(E79*P79,2)</f>
        <v>0</v>
      </c>
      <c r="R79" s="165" t="s">
        <v>273</v>
      </c>
      <c r="S79" s="165" t="s">
        <v>208</v>
      </c>
      <c r="T79" s="166" t="s">
        <v>208</v>
      </c>
      <c r="U79" s="148">
        <v>0</v>
      </c>
      <c r="V79" s="148">
        <f>ROUND(E79*U79,2)</f>
        <v>0</v>
      </c>
      <c r="W79" s="148"/>
      <c r="X79" s="148" t="s">
        <v>125</v>
      </c>
      <c r="Y79" s="137"/>
      <c r="Z79" s="137"/>
      <c r="AA79" s="137"/>
      <c r="AB79" s="137"/>
      <c r="AC79" s="137"/>
      <c r="AD79" s="137"/>
      <c r="AE79" s="137"/>
      <c r="AF79" s="137"/>
      <c r="AG79" s="137" t="s">
        <v>126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>
      <c r="A80" s="144"/>
      <c r="B80" s="145"/>
      <c r="C80" s="187" t="s">
        <v>292</v>
      </c>
      <c r="D80" s="174"/>
      <c r="E80" s="175">
        <v>243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37"/>
      <c r="Z80" s="137"/>
      <c r="AA80" s="137"/>
      <c r="AB80" s="137"/>
      <c r="AC80" s="137"/>
      <c r="AD80" s="137"/>
      <c r="AE80" s="137"/>
      <c r="AF80" s="137"/>
      <c r="AG80" s="137" t="s">
        <v>213</v>
      </c>
      <c r="AH80" s="137">
        <v>0</v>
      </c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22.5" outlineLevel="1">
      <c r="A81" s="160">
        <v>23</v>
      </c>
      <c r="B81" s="161" t="s">
        <v>293</v>
      </c>
      <c r="C81" s="170" t="s">
        <v>294</v>
      </c>
      <c r="D81" s="162" t="s">
        <v>244</v>
      </c>
      <c r="E81" s="163">
        <v>8.1</v>
      </c>
      <c r="F81" s="164"/>
      <c r="G81" s="165">
        <f>ROUND(E81*F81,2)</f>
        <v>0</v>
      </c>
      <c r="H81" s="164"/>
      <c r="I81" s="165">
        <f>ROUND(E81*H81,2)</f>
        <v>0</v>
      </c>
      <c r="J81" s="164"/>
      <c r="K81" s="165">
        <f>ROUND(E81*J81,2)</f>
        <v>0</v>
      </c>
      <c r="L81" s="165">
        <v>21</v>
      </c>
      <c r="M81" s="165">
        <f>G81*(1+L81/100)</f>
        <v>0</v>
      </c>
      <c r="N81" s="165">
        <v>0</v>
      </c>
      <c r="O81" s="165">
        <f>ROUND(E81*N81,2)</f>
        <v>0</v>
      </c>
      <c r="P81" s="165">
        <v>0</v>
      </c>
      <c r="Q81" s="165">
        <f>ROUND(E81*P81,2)</f>
        <v>0</v>
      </c>
      <c r="R81" s="165" t="s">
        <v>273</v>
      </c>
      <c r="S81" s="165" t="s">
        <v>208</v>
      </c>
      <c r="T81" s="166" t="s">
        <v>208</v>
      </c>
      <c r="U81" s="148">
        <v>0</v>
      </c>
      <c r="V81" s="148">
        <f>ROUND(E81*U81,2)</f>
        <v>0</v>
      </c>
      <c r="W81" s="148"/>
      <c r="X81" s="148" t="s">
        <v>125</v>
      </c>
      <c r="Y81" s="137"/>
      <c r="Z81" s="137"/>
      <c r="AA81" s="137"/>
      <c r="AB81" s="137"/>
      <c r="AC81" s="137"/>
      <c r="AD81" s="137"/>
      <c r="AE81" s="137"/>
      <c r="AF81" s="137"/>
      <c r="AG81" s="137" t="s">
        <v>126</v>
      </c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>
      <c r="A82" s="3"/>
      <c r="B82" s="4"/>
      <c r="C82" s="171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108</v>
      </c>
    </row>
    <row r="83" spans="1:60">
      <c r="A83" s="140"/>
      <c r="B83" s="141" t="s">
        <v>29</v>
      </c>
      <c r="C83" s="172"/>
      <c r="D83" s="142"/>
      <c r="E83" s="143"/>
      <c r="F83" s="143"/>
      <c r="G83" s="168">
        <f>G8+G16+G41+G50+G57+G70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190</v>
      </c>
    </row>
    <row r="84" spans="1:60">
      <c r="C84" s="173"/>
      <c r="D84" s="10"/>
      <c r="AG84" t="s">
        <v>196</v>
      </c>
    </row>
    <row r="85" spans="1:60">
      <c r="D85" s="10"/>
    </row>
    <row r="86" spans="1:60">
      <c r="D86" s="10"/>
    </row>
    <row r="87" spans="1:60">
      <c r="D87" s="10"/>
    </row>
    <row r="88" spans="1:60">
      <c r="D88" s="10"/>
    </row>
    <row r="89" spans="1:60">
      <c r="D89" s="10"/>
    </row>
    <row r="90" spans="1:60">
      <c r="D90" s="10"/>
    </row>
    <row r="91" spans="1:60">
      <c r="D91" s="10"/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/>
  <mergeCells count="24">
    <mergeCell ref="C76:G76"/>
    <mergeCell ref="C21:G21"/>
    <mergeCell ref="C24:G24"/>
    <mergeCell ref="C43:G43"/>
    <mergeCell ref="C44:G44"/>
    <mergeCell ref="C52:G52"/>
    <mergeCell ref="C53:G53"/>
    <mergeCell ref="C54:G54"/>
    <mergeCell ref="C55:G55"/>
    <mergeCell ref="C56:G56"/>
    <mergeCell ref="C62:G62"/>
    <mergeCell ref="C69:G69"/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5:G15"/>
    <mergeCell ref="C18:G18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activeCell="C3" sqref="C3:G3"/>
      <selection pane="bottomLeft" activeCell="C268" sqref="C268:G268"/>
    </sheetView>
  </sheetViews>
  <sheetFormatPr defaultRowHeight="12.75" outlineLevelRow="1"/>
  <cols>
    <col min="1" max="1" width="3.42578125" customWidth="1"/>
    <col min="2" max="2" width="12.5703125" style="111" customWidth="1"/>
    <col min="3" max="3" width="63.28515625" style="1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75" t="s">
        <v>95</v>
      </c>
      <c r="B1" s="275"/>
      <c r="C1" s="275"/>
      <c r="D1" s="275"/>
      <c r="E1" s="275"/>
      <c r="F1" s="275"/>
      <c r="G1" s="275"/>
      <c r="AG1" t="s">
        <v>96</v>
      </c>
    </row>
    <row r="2" spans="1:60" ht="24.95" customHeight="1">
      <c r="A2" s="129" t="s">
        <v>7</v>
      </c>
      <c r="B2" s="49" t="s">
        <v>44</v>
      </c>
      <c r="C2" s="276" t="s">
        <v>45</v>
      </c>
      <c r="D2" s="277"/>
      <c r="E2" s="277"/>
      <c r="F2" s="277"/>
      <c r="G2" s="278"/>
      <c r="AG2" t="s">
        <v>97</v>
      </c>
    </row>
    <row r="3" spans="1:60" ht="24.95" customHeight="1">
      <c r="A3" s="129" t="s">
        <v>8</v>
      </c>
      <c r="B3" s="49" t="s">
        <v>55</v>
      </c>
      <c r="C3" s="276" t="s">
        <v>56</v>
      </c>
      <c r="D3" s="277"/>
      <c r="E3" s="277"/>
      <c r="F3" s="277"/>
      <c r="G3" s="278"/>
      <c r="AC3" s="111" t="s">
        <v>97</v>
      </c>
      <c r="AG3" t="s">
        <v>98</v>
      </c>
    </row>
    <row r="4" spans="1:60" ht="24.95" customHeight="1">
      <c r="A4" s="130" t="s">
        <v>9</v>
      </c>
      <c r="B4" s="131" t="s">
        <v>57</v>
      </c>
      <c r="C4" s="279" t="s">
        <v>58</v>
      </c>
      <c r="D4" s="280"/>
      <c r="E4" s="280"/>
      <c r="F4" s="280"/>
      <c r="G4" s="281"/>
      <c r="AG4" t="s">
        <v>99</v>
      </c>
    </row>
    <row r="5" spans="1:60">
      <c r="D5" s="10"/>
    </row>
    <row r="6" spans="1:60" ht="38.25">
      <c r="A6" s="133" t="s">
        <v>100</v>
      </c>
      <c r="B6" s="135" t="s">
        <v>101</v>
      </c>
      <c r="C6" s="135" t="s">
        <v>102</v>
      </c>
      <c r="D6" s="134" t="s">
        <v>103</v>
      </c>
      <c r="E6" s="133" t="s">
        <v>104</v>
      </c>
      <c r="F6" s="132" t="s">
        <v>105</v>
      </c>
      <c r="G6" s="133" t="s">
        <v>29</v>
      </c>
      <c r="H6" s="136" t="s">
        <v>30</v>
      </c>
      <c r="I6" s="136" t="s">
        <v>106</v>
      </c>
      <c r="J6" s="136" t="s">
        <v>31</v>
      </c>
      <c r="K6" s="136" t="s">
        <v>107</v>
      </c>
      <c r="L6" s="136" t="s">
        <v>108</v>
      </c>
      <c r="M6" s="136" t="s">
        <v>109</v>
      </c>
      <c r="N6" s="136" t="s">
        <v>110</v>
      </c>
      <c r="O6" s="136" t="s">
        <v>111</v>
      </c>
      <c r="P6" s="136" t="s">
        <v>112</v>
      </c>
      <c r="Q6" s="136" t="s">
        <v>113</v>
      </c>
      <c r="R6" s="136" t="s">
        <v>114</v>
      </c>
      <c r="S6" s="136" t="s">
        <v>115</v>
      </c>
      <c r="T6" s="136" t="s">
        <v>116</v>
      </c>
      <c r="U6" s="136" t="s">
        <v>117</v>
      </c>
      <c r="V6" s="136" t="s">
        <v>118</v>
      </c>
      <c r="W6" s="136" t="s">
        <v>119</v>
      </c>
      <c r="X6" s="136" t="s">
        <v>120</v>
      </c>
    </row>
    <row r="7" spans="1:60" hidden="1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60">
      <c r="A8" s="154" t="s">
        <v>121</v>
      </c>
      <c r="B8" s="155" t="s">
        <v>68</v>
      </c>
      <c r="C8" s="169" t="s">
        <v>69</v>
      </c>
      <c r="D8" s="156"/>
      <c r="E8" s="157"/>
      <c r="F8" s="158"/>
      <c r="G8" s="158">
        <f>SUMIF(AG9:AG75,"&lt;&gt;NOR",G9:G75)</f>
        <v>0</v>
      </c>
      <c r="H8" s="158"/>
      <c r="I8" s="158">
        <f>SUM(I9:I75)</f>
        <v>0</v>
      </c>
      <c r="J8" s="158"/>
      <c r="K8" s="158">
        <f>SUM(K9:K75)</f>
        <v>0</v>
      </c>
      <c r="L8" s="158"/>
      <c r="M8" s="158">
        <f>SUM(M9:M75)</f>
        <v>0</v>
      </c>
      <c r="N8" s="158"/>
      <c r="O8" s="158">
        <f>SUM(O9:O75)</f>
        <v>15.51</v>
      </c>
      <c r="P8" s="158"/>
      <c r="Q8" s="158">
        <f>SUM(Q9:Q75)</f>
        <v>0</v>
      </c>
      <c r="R8" s="158"/>
      <c r="S8" s="158"/>
      <c r="T8" s="159"/>
      <c r="U8" s="153"/>
      <c r="V8" s="153">
        <f>SUM(V9:V75)</f>
        <v>11.01</v>
      </c>
      <c r="W8" s="153"/>
      <c r="X8" s="153"/>
      <c r="AG8" t="s">
        <v>122</v>
      </c>
    </row>
    <row r="9" spans="1:60" ht="22.5" outlineLevel="1">
      <c r="A9" s="160">
        <v>1</v>
      </c>
      <c r="B9" s="161" t="s">
        <v>298</v>
      </c>
      <c r="C9" s="170" t="s">
        <v>299</v>
      </c>
      <c r="D9" s="162" t="s">
        <v>206</v>
      </c>
      <c r="E9" s="163">
        <v>26.8627</v>
      </c>
      <c r="F9" s="164"/>
      <c r="G9" s="165">
        <f>ROUND(E9*F9,2)</f>
        <v>0</v>
      </c>
      <c r="H9" s="164"/>
      <c r="I9" s="165">
        <f>ROUND(E9*H9,2)</f>
        <v>0</v>
      </c>
      <c r="J9" s="164"/>
      <c r="K9" s="165">
        <f>ROUND(E9*J9,2)</f>
        <v>0</v>
      </c>
      <c r="L9" s="165">
        <v>21</v>
      </c>
      <c r="M9" s="165">
        <f>G9*(1+L9/100)</f>
        <v>0</v>
      </c>
      <c r="N9" s="165">
        <v>3.7670000000000002E-2</v>
      </c>
      <c r="O9" s="165">
        <f>ROUND(E9*N9,2)</f>
        <v>1.01</v>
      </c>
      <c r="P9" s="165">
        <v>0</v>
      </c>
      <c r="Q9" s="165">
        <f>ROUND(E9*P9,2)</f>
        <v>0</v>
      </c>
      <c r="R9" s="165" t="s">
        <v>245</v>
      </c>
      <c r="S9" s="165" t="s">
        <v>208</v>
      </c>
      <c r="T9" s="166" t="s">
        <v>208</v>
      </c>
      <c r="U9" s="148">
        <v>0.41</v>
      </c>
      <c r="V9" s="148">
        <f>ROUND(E9*U9,2)</f>
        <v>11.01</v>
      </c>
      <c r="W9" s="148"/>
      <c r="X9" s="148" t="s">
        <v>125</v>
      </c>
      <c r="Y9" s="137"/>
      <c r="Z9" s="137"/>
      <c r="AA9" s="137"/>
      <c r="AB9" s="137"/>
      <c r="AC9" s="137"/>
      <c r="AD9" s="137"/>
      <c r="AE9" s="137"/>
      <c r="AF9" s="137"/>
      <c r="AG9" s="137" t="s">
        <v>126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>
      <c r="A10" s="144"/>
      <c r="B10" s="145"/>
      <c r="C10" s="284" t="s">
        <v>300</v>
      </c>
      <c r="D10" s="285"/>
      <c r="E10" s="285"/>
      <c r="F10" s="285"/>
      <c r="G10" s="285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37"/>
      <c r="Z10" s="137"/>
      <c r="AA10" s="137"/>
      <c r="AB10" s="137"/>
      <c r="AC10" s="137"/>
      <c r="AD10" s="137"/>
      <c r="AE10" s="137"/>
      <c r="AF10" s="137"/>
      <c r="AG10" s="137" t="s">
        <v>210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>
      <c r="A11" s="144"/>
      <c r="B11" s="145"/>
      <c r="C11" s="187" t="s">
        <v>301</v>
      </c>
      <c r="D11" s="174"/>
      <c r="E11" s="175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37"/>
      <c r="Z11" s="137"/>
      <c r="AA11" s="137"/>
      <c r="AB11" s="137"/>
      <c r="AC11" s="137"/>
      <c r="AD11" s="137"/>
      <c r="AE11" s="137"/>
      <c r="AF11" s="137"/>
      <c r="AG11" s="137" t="s">
        <v>213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>
      <c r="A12" s="144"/>
      <c r="B12" s="145"/>
      <c r="C12" s="187" t="s">
        <v>302</v>
      </c>
      <c r="D12" s="174"/>
      <c r="E12" s="175">
        <v>3.5592000000000001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37"/>
      <c r="Z12" s="137"/>
      <c r="AA12" s="137"/>
      <c r="AB12" s="137"/>
      <c r="AC12" s="137"/>
      <c r="AD12" s="137"/>
      <c r="AE12" s="137"/>
      <c r="AF12" s="137"/>
      <c r="AG12" s="137" t="s">
        <v>213</v>
      </c>
      <c r="AH12" s="137">
        <v>0</v>
      </c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>
      <c r="A13" s="144"/>
      <c r="B13" s="145"/>
      <c r="C13" s="187" t="s">
        <v>303</v>
      </c>
      <c r="D13" s="174"/>
      <c r="E13" s="175">
        <v>8.1564999999999994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37"/>
      <c r="Z13" s="137"/>
      <c r="AA13" s="137"/>
      <c r="AB13" s="137"/>
      <c r="AC13" s="137"/>
      <c r="AD13" s="137"/>
      <c r="AE13" s="137"/>
      <c r="AF13" s="137"/>
      <c r="AG13" s="137" t="s">
        <v>213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>
      <c r="A14" s="144"/>
      <c r="B14" s="145"/>
      <c r="C14" s="187" t="s">
        <v>304</v>
      </c>
      <c r="D14" s="174"/>
      <c r="E14" s="175">
        <v>15.147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37"/>
      <c r="Z14" s="137"/>
      <c r="AA14" s="137"/>
      <c r="AB14" s="137"/>
      <c r="AC14" s="137"/>
      <c r="AD14" s="137"/>
      <c r="AE14" s="137"/>
      <c r="AF14" s="137"/>
      <c r="AG14" s="137" t="s">
        <v>213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>
      <c r="A15" s="144"/>
      <c r="B15" s="145"/>
      <c r="C15" s="188" t="s">
        <v>241</v>
      </c>
      <c r="D15" s="176"/>
      <c r="E15" s="177">
        <v>26.8627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37"/>
      <c r="Z15" s="137"/>
      <c r="AA15" s="137"/>
      <c r="AB15" s="137"/>
      <c r="AC15" s="137"/>
      <c r="AD15" s="137"/>
      <c r="AE15" s="137"/>
      <c r="AF15" s="137"/>
      <c r="AG15" s="137" t="s">
        <v>213</v>
      </c>
      <c r="AH15" s="137">
        <v>1</v>
      </c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ht="22.5" outlineLevel="1">
      <c r="A16" s="160">
        <v>2</v>
      </c>
      <c r="B16" s="161" t="s">
        <v>305</v>
      </c>
      <c r="C16" s="170" t="s">
        <v>306</v>
      </c>
      <c r="D16" s="162" t="s">
        <v>199</v>
      </c>
      <c r="E16" s="163">
        <v>4</v>
      </c>
      <c r="F16" s="164"/>
      <c r="G16" s="165">
        <f>ROUND(E16*F16,2)</f>
        <v>0</v>
      </c>
      <c r="H16" s="164"/>
      <c r="I16" s="165">
        <f>ROUND(E16*H16,2)</f>
        <v>0</v>
      </c>
      <c r="J16" s="164"/>
      <c r="K16" s="165">
        <f>ROUND(E16*J16,2)</f>
        <v>0</v>
      </c>
      <c r="L16" s="165">
        <v>21</v>
      </c>
      <c r="M16" s="165">
        <f>G16*(1+L16/100)</f>
        <v>0</v>
      </c>
      <c r="N16" s="165">
        <v>0.35</v>
      </c>
      <c r="O16" s="165">
        <f>ROUND(E16*N16,2)</f>
        <v>1.4</v>
      </c>
      <c r="P16" s="165">
        <v>0</v>
      </c>
      <c r="Q16" s="165">
        <f>ROUND(E16*P16,2)</f>
        <v>0</v>
      </c>
      <c r="R16" s="165"/>
      <c r="S16" s="165" t="s">
        <v>123</v>
      </c>
      <c r="T16" s="166" t="s">
        <v>137</v>
      </c>
      <c r="U16" s="148">
        <v>0</v>
      </c>
      <c r="V16" s="148">
        <f>ROUND(E16*U16,2)</f>
        <v>0</v>
      </c>
      <c r="W16" s="148"/>
      <c r="X16" s="148" t="s">
        <v>125</v>
      </c>
      <c r="Y16" s="137"/>
      <c r="Z16" s="137"/>
      <c r="AA16" s="137"/>
      <c r="AB16" s="137"/>
      <c r="AC16" s="137"/>
      <c r="AD16" s="137"/>
      <c r="AE16" s="137"/>
      <c r="AF16" s="137"/>
      <c r="AG16" s="137" t="s">
        <v>126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>
      <c r="A17" s="144"/>
      <c r="B17" s="145"/>
      <c r="C17" s="282" t="s">
        <v>200</v>
      </c>
      <c r="D17" s="283"/>
      <c r="E17" s="283"/>
      <c r="F17" s="283"/>
      <c r="G17" s="283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37"/>
      <c r="Z17" s="137"/>
      <c r="AA17" s="137"/>
      <c r="AB17" s="137"/>
      <c r="AC17" s="137"/>
      <c r="AD17" s="137"/>
      <c r="AE17" s="137"/>
      <c r="AF17" s="137"/>
      <c r="AG17" s="137" t="s">
        <v>128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>
      <c r="A18" s="144"/>
      <c r="B18" s="145"/>
      <c r="C18" s="273" t="s">
        <v>485</v>
      </c>
      <c r="D18" s="274"/>
      <c r="E18" s="274"/>
      <c r="F18" s="274"/>
      <c r="G18" s="274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37"/>
      <c r="Z18" s="137"/>
      <c r="AA18" s="137"/>
      <c r="AB18" s="137"/>
      <c r="AC18" s="137"/>
      <c r="AD18" s="137"/>
      <c r="AE18" s="137"/>
      <c r="AF18" s="137"/>
      <c r="AG18" s="137" t="s">
        <v>128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>
      <c r="A19" s="144"/>
      <c r="B19" s="145"/>
      <c r="C19" s="186" t="s">
        <v>201</v>
      </c>
      <c r="D19" s="150"/>
      <c r="E19" s="151"/>
      <c r="F19" s="152"/>
      <c r="G19" s="152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37"/>
      <c r="Z19" s="137"/>
      <c r="AA19" s="137"/>
      <c r="AB19" s="137"/>
      <c r="AC19" s="137"/>
      <c r="AD19" s="137"/>
      <c r="AE19" s="137"/>
      <c r="AF19" s="137"/>
      <c r="AG19" s="137" t="s">
        <v>128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>
      <c r="A20" s="144"/>
      <c r="B20" s="145"/>
      <c r="C20" s="273" t="s">
        <v>307</v>
      </c>
      <c r="D20" s="274"/>
      <c r="E20" s="274"/>
      <c r="F20" s="274"/>
      <c r="G20" s="274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37"/>
      <c r="Z20" s="137"/>
      <c r="AA20" s="137"/>
      <c r="AB20" s="137"/>
      <c r="AC20" s="137"/>
      <c r="AD20" s="137"/>
      <c r="AE20" s="137"/>
      <c r="AF20" s="137"/>
      <c r="AG20" s="137" t="s">
        <v>128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>
      <c r="A21" s="144"/>
      <c r="B21" s="145"/>
      <c r="C21" s="273" t="s">
        <v>308</v>
      </c>
      <c r="D21" s="274"/>
      <c r="E21" s="274"/>
      <c r="F21" s="274"/>
      <c r="G21" s="274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37"/>
      <c r="Z21" s="137"/>
      <c r="AA21" s="137"/>
      <c r="AB21" s="137"/>
      <c r="AC21" s="137"/>
      <c r="AD21" s="137"/>
      <c r="AE21" s="137"/>
      <c r="AF21" s="137"/>
      <c r="AG21" s="137" t="s">
        <v>128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>
      <c r="A22" s="144"/>
      <c r="B22" s="145"/>
      <c r="C22" s="273" t="s">
        <v>309</v>
      </c>
      <c r="D22" s="274"/>
      <c r="E22" s="274"/>
      <c r="F22" s="274"/>
      <c r="G22" s="274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37"/>
      <c r="Z22" s="137"/>
      <c r="AA22" s="137"/>
      <c r="AB22" s="137"/>
      <c r="AC22" s="137"/>
      <c r="AD22" s="137"/>
      <c r="AE22" s="137"/>
      <c r="AF22" s="137"/>
      <c r="AG22" s="137" t="s">
        <v>128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67" t="str">
        <f>C22</f>
        <v>- materiál umělého kamene výdusku na bázi křemičitého písku, bílého cementu a opatřen silikátovým nátěrem;</v>
      </c>
      <c r="BB22" s="137"/>
      <c r="BC22" s="137"/>
      <c r="BD22" s="137"/>
      <c r="BE22" s="137"/>
      <c r="BF22" s="137"/>
      <c r="BG22" s="137"/>
      <c r="BH22" s="137"/>
    </row>
    <row r="23" spans="1:60" outlineLevel="1">
      <c r="A23" s="144"/>
      <c r="B23" s="145"/>
      <c r="C23" s="273" t="s">
        <v>310</v>
      </c>
      <c r="D23" s="274"/>
      <c r="E23" s="274"/>
      <c r="F23" s="274"/>
      <c r="G23" s="274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37"/>
      <c r="Z23" s="137"/>
      <c r="AA23" s="137"/>
      <c r="AB23" s="137"/>
      <c r="AC23" s="137"/>
      <c r="AD23" s="137"/>
      <c r="AE23" s="137"/>
      <c r="AF23" s="137"/>
      <c r="AG23" s="137" t="s">
        <v>128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>
      <c r="A24" s="144"/>
      <c r="B24" s="145"/>
      <c r="C24" s="273" t="s">
        <v>311</v>
      </c>
      <c r="D24" s="274"/>
      <c r="E24" s="274"/>
      <c r="F24" s="274"/>
      <c r="G24" s="274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37"/>
      <c r="Z24" s="137"/>
      <c r="AA24" s="137"/>
      <c r="AB24" s="137"/>
      <c r="AC24" s="137"/>
      <c r="AD24" s="137"/>
      <c r="AE24" s="137"/>
      <c r="AF24" s="137"/>
      <c r="AG24" s="137" t="s">
        <v>128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>
      <c r="A25" s="144"/>
      <c r="B25" s="145"/>
      <c r="C25" s="273" t="s">
        <v>312</v>
      </c>
      <c r="D25" s="274"/>
      <c r="E25" s="274"/>
      <c r="F25" s="274"/>
      <c r="G25" s="274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37"/>
      <c r="Z25" s="137"/>
      <c r="AA25" s="137"/>
      <c r="AB25" s="137"/>
      <c r="AC25" s="137"/>
      <c r="AD25" s="137"/>
      <c r="AE25" s="137"/>
      <c r="AF25" s="137"/>
      <c r="AG25" s="137" t="s">
        <v>128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67" t="str">
        <f>C25</f>
        <v>- do dutiny vůdusků budou vloženy ocelové trny pro armování věžičky (viz.dokument autorizované vyjádření statika).</v>
      </c>
      <c r="BB25" s="137"/>
      <c r="BC25" s="137"/>
      <c r="BD25" s="137"/>
      <c r="BE25" s="137"/>
      <c r="BF25" s="137"/>
      <c r="BG25" s="137"/>
      <c r="BH25" s="137"/>
    </row>
    <row r="26" spans="1:60" outlineLevel="1">
      <c r="A26" s="144"/>
      <c r="B26" s="145"/>
      <c r="C26" s="187" t="s">
        <v>313</v>
      </c>
      <c r="D26" s="174"/>
      <c r="E26" s="175">
        <v>4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37"/>
      <c r="Z26" s="137"/>
      <c r="AA26" s="137"/>
      <c r="AB26" s="137"/>
      <c r="AC26" s="137"/>
      <c r="AD26" s="137"/>
      <c r="AE26" s="137"/>
      <c r="AF26" s="137"/>
      <c r="AG26" s="137" t="s">
        <v>213</v>
      </c>
      <c r="AH26" s="137">
        <v>0</v>
      </c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ht="22.5" outlineLevel="1">
      <c r="A27" s="160">
        <v>3</v>
      </c>
      <c r="B27" s="161" t="s">
        <v>314</v>
      </c>
      <c r="C27" s="170" t="s">
        <v>315</v>
      </c>
      <c r="D27" s="162" t="s">
        <v>199</v>
      </c>
      <c r="E27" s="163">
        <v>4</v>
      </c>
      <c r="F27" s="164"/>
      <c r="G27" s="165">
        <f>ROUND(E27*F27,2)</f>
        <v>0</v>
      </c>
      <c r="H27" s="164"/>
      <c r="I27" s="165">
        <f>ROUND(E27*H27,2)</f>
        <v>0</v>
      </c>
      <c r="J27" s="164"/>
      <c r="K27" s="165">
        <f>ROUND(E27*J27,2)</f>
        <v>0</v>
      </c>
      <c r="L27" s="165">
        <v>21</v>
      </c>
      <c r="M27" s="165">
        <f>G27*(1+L27/100)</f>
        <v>0</v>
      </c>
      <c r="N27" s="165">
        <v>0.45</v>
      </c>
      <c r="O27" s="165">
        <f>ROUND(E27*N27,2)</f>
        <v>1.8</v>
      </c>
      <c r="P27" s="165">
        <v>0</v>
      </c>
      <c r="Q27" s="165">
        <f>ROUND(E27*P27,2)</f>
        <v>0</v>
      </c>
      <c r="R27" s="165"/>
      <c r="S27" s="165" t="s">
        <v>123</v>
      </c>
      <c r="T27" s="166" t="s">
        <v>137</v>
      </c>
      <c r="U27" s="148">
        <v>0</v>
      </c>
      <c r="V27" s="148">
        <f>ROUND(E27*U27,2)</f>
        <v>0</v>
      </c>
      <c r="W27" s="148"/>
      <c r="X27" s="148" t="s">
        <v>125</v>
      </c>
      <c r="Y27" s="137"/>
      <c r="Z27" s="137"/>
      <c r="AA27" s="137"/>
      <c r="AB27" s="137"/>
      <c r="AC27" s="137"/>
      <c r="AD27" s="137"/>
      <c r="AE27" s="137"/>
      <c r="AF27" s="137"/>
      <c r="AG27" s="137" t="s">
        <v>126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>
      <c r="A28" s="144"/>
      <c r="B28" s="145"/>
      <c r="C28" s="282" t="s">
        <v>200</v>
      </c>
      <c r="D28" s="283"/>
      <c r="E28" s="283"/>
      <c r="F28" s="283"/>
      <c r="G28" s="283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37"/>
      <c r="Z28" s="137"/>
      <c r="AA28" s="137"/>
      <c r="AB28" s="137"/>
      <c r="AC28" s="137"/>
      <c r="AD28" s="137"/>
      <c r="AE28" s="137"/>
      <c r="AF28" s="137"/>
      <c r="AG28" s="137" t="s">
        <v>128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>
      <c r="A29" s="144"/>
      <c r="B29" s="145"/>
      <c r="C29" s="273" t="s">
        <v>486</v>
      </c>
      <c r="D29" s="274"/>
      <c r="E29" s="274"/>
      <c r="F29" s="274"/>
      <c r="G29" s="274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37"/>
      <c r="Z29" s="137"/>
      <c r="AA29" s="137"/>
      <c r="AB29" s="137"/>
      <c r="AC29" s="137"/>
      <c r="AD29" s="137"/>
      <c r="AE29" s="137"/>
      <c r="AF29" s="137"/>
      <c r="AG29" s="137" t="s">
        <v>128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>
      <c r="A30" s="144"/>
      <c r="B30" s="145"/>
      <c r="C30" s="186" t="s">
        <v>201</v>
      </c>
      <c r="D30" s="150"/>
      <c r="E30" s="151"/>
      <c r="F30" s="152"/>
      <c r="G30" s="152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37"/>
      <c r="Z30" s="137"/>
      <c r="AA30" s="137"/>
      <c r="AB30" s="137"/>
      <c r="AC30" s="137"/>
      <c r="AD30" s="137"/>
      <c r="AE30" s="137"/>
      <c r="AF30" s="137"/>
      <c r="AG30" s="137" t="s">
        <v>128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>
      <c r="A31" s="144"/>
      <c r="B31" s="145"/>
      <c r="C31" s="273" t="s">
        <v>307</v>
      </c>
      <c r="D31" s="274"/>
      <c r="E31" s="274"/>
      <c r="F31" s="274"/>
      <c r="G31" s="274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37"/>
      <c r="Z31" s="137"/>
      <c r="AA31" s="137"/>
      <c r="AB31" s="137"/>
      <c r="AC31" s="137"/>
      <c r="AD31" s="137"/>
      <c r="AE31" s="137"/>
      <c r="AF31" s="137"/>
      <c r="AG31" s="137" t="s">
        <v>128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>
      <c r="A32" s="144"/>
      <c r="B32" s="145"/>
      <c r="C32" s="273" t="s">
        <v>316</v>
      </c>
      <c r="D32" s="274"/>
      <c r="E32" s="274"/>
      <c r="F32" s="274"/>
      <c r="G32" s="274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37"/>
      <c r="Z32" s="137"/>
      <c r="AA32" s="137"/>
      <c r="AB32" s="137"/>
      <c r="AC32" s="137"/>
      <c r="AD32" s="137"/>
      <c r="AE32" s="137"/>
      <c r="AF32" s="137"/>
      <c r="AG32" s="137" t="s">
        <v>128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>
      <c r="A33" s="144"/>
      <c r="B33" s="145"/>
      <c r="C33" s="273" t="s">
        <v>309</v>
      </c>
      <c r="D33" s="274"/>
      <c r="E33" s="274"/>
      <c r="F33" s="274"/>
      <c r="G33" s="274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37"/>
      <c r="Z33" s="137"/>
      <c r="AA33" s="137"/>
      <c r="AB33" s="137"/>
      <c r="AC33" s="137"/>
      <c r="AD33" s="137"/>
      <c r="AE33" s="137"/>
      <c r="AF33" s="137"/>
      <c r="AG33" s="137" t="s">
        <v>128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67" t="str">
        <f>C33</f>
        <v>- materiál umělého kamene výdusku na bázi křemičitého písku, bílého cementu a opatřen silikátovým nátěrem;</v>
      </c>
      <c r="BB33" s="137"/>
      <c r="BC33" s="137"/>
      <c r="BD33" s="137"/>
      <c r="BE33" s="137"/>
      <c r="BF33" s="137"/>
      <c r="BG33" s="137"/>
      <c r="BH33" s="137"/>
    </row>
    <row r="34" spans="1:60" outlineLevel="1">
      <c r="A34" s="144"/>
      <c r="B34" s="145"/>
      <c r="C34" s="273" t="s">
        <v>310</v>
      </c>
      <c r="D34" s="274"/>
      <c r="E34" s="274"/>
      <c r="F34" s="274"/>
      <c r="G34" s="274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37"/>
      <c r="Z34" s="137"/>
      <c r="AA34" s="137"/>
      <c r="AB34" s="137"/>
      <c r="AC34" s="137"/>
      <c r="AD34" s="137"/>
      <c r="AE34" s="137"/>
      <c r="AF34" s="137"/>
      <c r="AG34" s="137" t="s">
        <v>128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>
      <c r="A35" s="144"/>
      <c r="B35" s="145"/>
      <c r="C35" s="273" t="s">
        <v>311</v>
      </c>
      <c r="D35" s="274"/>
      <c r="E35" s="274"/>
      <c r="F35" s="274"/>
      <c r="G35" s="274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37"/>
      <c r="Z35" s="137"/>
      <c r="AA35" s="137"/>
      <c r="AB35" s="137"/>
      <c r="AC35" s="137"/>
      <c r="AD35" s="137"/>
      <c r="AE35" s="137"/>
      <c r="AF35" s="137"/>
      <c r="AG35" s="137" t="s">
        <v>128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>
      <c r="A36" s="144"/>
      <c r="B36" s="145"/>
      <c r="C36" s="273" t="s">
        <v>312</v>
      </c>
      <c r="D36" s="274"/>
      <c r="E36" s="274"/>
      <c r="F36" s="274"/>
      <c r="G36" s="274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37"/>
      <c r="Z36" s="137"/>
      <c r="AA36" s="137"/>
      <c r="AB36" s="137"/>
      <c r="AC36" s="137"/>
      <c r="AD36" s="137"/>
      <c r="AE36" s="137"/>
      <c r="AF36" s="137"/>
      <c r="AG36" s="137" t="s">
        <v>128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67" t="str">
        <f>C36</f>
        <v>- do dutiny vůdusků budou vloženy ocelové trny pro armování věžičky (viz.dokument autorizované vyjádření statika).</v>
      </c>
      <c r="BB36" s="137"/>
      <c r="BC36" s="137"/>
      <c r="BD36" s="137"/>
      <c r="BE36" s="137"/>
      <c r="BF36" s="137"/>
      <c r="BG36" s="137"/>
      <c r="BH36" s="137"/>
    </row>
    <row r="37" spans="1:60" outlineLevel="1">
      <c r="A37" s="144"/>
      <c r="B37" s="145"/>
      <c r="C37" s="187" t="s">
        <v>313</v>
      </c>
      <c r="D37" s="174"/>
      <c r="E37" s="175">
        <v>4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37"/>
      <c r="Z37" s="137"/>
      <c r="AA37" s="137"/>
      <c r="AB37" s="137"/>
      <c r="AC37" s="137"/>
      <c r="AD37" s="137"/>
      <c r="AE37" s="137"/>
      <c r="AF37" s="137"/>
      <c r="AG37" s="137" t="s">
        <v>213</v>
      </c>
      <c r="AH37" s="137">
        <v>0</v>
      </c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ht="22.5" outlineLevel="1">
      <c r="A38" s="160">
        <v>4</v>
      </c>
      <c r="B38" s="161" t="s">
        <v>317</v>
      </c>
      <c r="C38" s="170" t="s">
        <v>318</v>
      </c>
      <c r="D38" s="162" t="s">
        <v>199</v>
      </c>
      <c r="E38" s="163">
        <v>4</v>
      </c>
      <c r="F38" s="164"/>
      <c r="G38" s="165">
        <f>ROUND(E38*F38,2)</f>
        <v>0</v>
      </c>
      <c r="H38" s="164"/>
      <c r="I38" s="165">
        <f>ROUND(E38*H38,2)</f>
        <v>0</v>
      </c>
      <c r="J38" s="164"/>
      <c r="K38" s="165">
        <f>ROUND(E38*J38,2)</f>
        <v>0</v>
      </c>
      <c r="L38" s="165">
        <v>21</v>
      </c>
      <c r="M38" s="165">
        <f>G38*(1+L38/100)</f>
        <v>0</v>
      </c>
      <c r="N38" s="165">
        <v>0.1</v>
      </c>
      <c r="O38" s="165">
        <f>ROUND(E38*N38,2)</f>
        <v>0.4</v>
      </c>
      <c r="P38" s="165">
        <v>0</v>
      </c>
      <c r="Q38" s="165">
        <f>ROUND(E38*P38,2)</f>
        <v>0</v>
      </c>
      <c r="R38" s="165"/>
      <c r="S38" s="165" t="s">
        <v>123</v>
      </c>
      <c r="T38" s="166" t="s">
        <v>137</v>
      </c>
      <c r="U38" s="148">
        <v>0</v>
      </c>
      <c r="V38" s="148">
        <f>ROUND(E38*U38,2)</f>
        <v>0</v>
      </c>
      <c r="W38" s="148"/>
      <c r="X38" s="148" t="s">
        <v>125</v>
      </c>
      <c r="Y38" s="137"/>
      <c r="Z38" s="137"/>
      <c r="AA38" s="137"/>
      <c r="AB38" s="137"/>
      <c r="AC38" s="137"/>
      <c r="AD38" s="137"/>
      <c r="AE38" s="137"/>
      <c r="AF38" s="137"/>
      <c r="AG38" s="137" t="s">
        <v>126</v>
      </c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1">
      <c r="A39" s="144"/>
      <c r="B39" s="145"/>
      <c r="C39" s="282" t="s">
        <v>200</v>
      </c>
      <c r="D39" s="283"/>
      <c r="E39" s="283"/>
      <c r="F39" s="283"/>
      <c r="G39" s="283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37"/>
      <c r="Z39" s="137"/>
      <c r="AA39" s="137"/>
      <c r="AB39" s="137"/>
      <c r="AC39" s="137"/>
      <c r="AD39" s="137"/>
      <c r="AE39" s="137"/>
      <c r="AF39" s="137"/>
      <c r="AG39" s="137" t="s">
        <v>128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>
      <c r="A40" s="144"/>
      <c r="B40" s="145"/>
      <c r="C40" s="273" t="s">
        <v>487</v>
      </c>
      <c r="D40" s="274"/>
      <c r="E40" s="274"/>
      <c r="F40" s="274"/>
      <c r="G40" s="274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37"/>
      <c r="Z40" s="137"/>
      <c r="AA40" s="137"/>
      <c r="AB40" s="137"/>
      <c r="AC40" s="137"/>
      <c r="AD40" s="137"/>
      <c r="AE40" s="137"/>
      <c r="AF40" s="137"/>
      <c r="AG40" s="137" t="s">
        <v>128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>
      <c r="A41" s="144"/>
      <c r="B41" s="145"/>
      <c r="C41" s="186" t="s">
        <v>201</v>
      </c>
      <c r="D41" s="150"/>
      <c r="E41" s="151"/>
      <c r="F41" s="152"/>
      <c r="G41" s="152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37"/>
      <c r="Z41" s="137"/>
      <c r="AA41" s="137"/>
      <c r="AB41" s="137"/>
      <c r="AC41" s="137"/>
      <c r="AD41" s="137"/>
      <c r="AE41" s="137"/>
      <c r="AF41" s="137"/>
      <c r="AG41" s="137" t="s">
        <v>128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>
      <c r="A42" s="144"/>
      <c r="B42" s="145"/>
      <c r="C42" s="273" t="s">
        <v>307</v>
      </c>
      <c r="D42" s="274"/>
      <c r="E42" s="274"/>
      <c r="F42" s="274"/>
      <c r="G42" s="274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37"/>
      <c r="Z42" s="137"/>
      <c r="AA42" s="137"/>
      <c r="AB42" s="137"/>
      <c r="AC42" s="137"/>
      <c r="AD42" s="137"/>
      <c r="AE42" s="137"/>
      <c r="AF42" s="137"/>
      <c r="AG42" s="137" t="s">
        <v>128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>
      <c r="A43" s="144"/>
      <c r="B43" s="145"/>
      <c r="C43" s="273" t="s">
        <v>319</v>
      </c>
      <c r="D43" s="274"/>
      <c r="E43" s="274"/>
      <c r="F43" s="274"/>
      <c r="G43" s="274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37"/>
      <c r="Z43" s="137"/>
      <c r="AA43" s="137"/>
      <c r="AB43" s="137"/>
      <c r="AC43" s="137"/>
      <c r="AD43" s="137"/>
      <c r="AE43" s="137"/>
      <c r="AF43" s="137"/>
      <c r="AG43" s="137" t="s">
        <v>128</v>
      </c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>
      <c r="A44" s="144"/>
      <c r="B44" s="145"/>
      <c r="C44" s="273" t="s">
        <v>309</v>
      </c>
      <c r="D44" s="274"/>
      <c r="E44" s="274"/>
      <c r="F44" s="274"/>
      <c r="G44" s="274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37"/>
      <c r="Z44" s="137"/>
      <c r="AA44" s="137"/>
      <c r="AB44" s="137"/>
      <c r="AC44" s="137"/>
      <c r="AD44" s="137"/>
      <c r="AE44" s="137"/>
      <c r="AF44" s="137"/>
      <c r="AG44" s="137" t="s">
        <v>128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67" t="str">
        <f>C44</f>
        <v>- materiál umělého kamene výdusku na bázi křemičitého písku, bílého cementu a opatřen silikátovým nátěrem;</v>
      </c>
      <c r="BB44" s="137"/>
      <c r="BC44" s="137"/>
      <c r="BD44" s="137"/>
      <c r="BE44" s="137"/>
      <c r="BF44" s="137"/>
      <c r="BG44" s="137"/>
      <c r="BH44" s="137"/>
    </row>
    <row r="45" spans="1:60" outlineLevel="1">
      <c r="A45" s="144"/>
      <c r="B45" s="145"/>
      <c r="C45" s="273" t="s">
        <v>310</v>
      </c>
      <c r="D45" s="274"/>
      <c r="E45" s="274"/>
      <c r="F45" s="274"/>
      <c r="G45" s="274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37"/>
      <c r="Z45" s="137"/>
      <c r="AA45" s="137"/>
      <c r="AB45" s="137"/>
      <c r="AC45" s="137"/>
      <c r="AD45" s="137"/>
      <c r="AE45" s="137"/>
      <c r="AF45" s="137"/>
      <c r="AG45" s="137" t="s">
        <v>128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>
      <c r="A46" s="144"/>
      <c r="B46" s="145"/>
      <c r="C46" s="273" t="s">
        <v>311</v>
      </c>
      <c r="D46" s="274"/>
      <c r="E46" s="274"/>
      <c r="F46" s="274"/>
      <c r="G46" s="274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37"/>
      <c r="Z46" s="137"/>
      <c r="AA46" s="137"/>
      <c r="AB46" s="137"/>
      <c r="AC46" s="137"/>
      <c r="AD46" s="137"/>
      <c r="AE46" s="137"/>
      <c r="AF46" s="137"/>
      <c r="AG46" s="137" t="s">
        <v>128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>
      <c r="A47" s="144"/>
      <c r="B47" s="145"/>
      <c r="C47" s="273" t="s">
        <v>312</v>
      </c>
      <c r="D47" s="274"/>
      <c r="E47" s="274"/>
      <c r="F47" s="274"/>
      <c r="G47" s="274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37"/>
      <c r="Z47" s="137"/>
      <c r="AA47" s="137"/>
      <c r="AB47" s="137"/>
      <c r="AC47" s="137"/>
      <c r="AD47" s="137"/>
      <c r="AE47" s="137"/>
      <c r="AF47" s="137"/>
      <c r="AG47" s="137" t="s">
        <v>128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67" t="str">
        <f>C47</f>
        <v>- do dutiny vůdusků budou vloženy ocelové trny pro armování věžičky (viz.dokument autorizované vyjádření statika).</v>
      </c>
      <c r="BB47" s="137"/>
      <c r="BC47" s="137"/>
      <c r="BD47" s="137"/>
      <c r="BE47" s="137"/>
      <c r="BF47" s="137"/>
      <c r="BG47" s="137"/>
      <c r="BH47" s="137"/>
    </row>
    <row r="48" spans="1:60" outlineLevel="1">
      <c r="A48" s="144"/>
      <c r="B48" s="145"/>
      <c r="C48" s="187" t="s">
        <v>313</v>
      </c>
      <c r="D48" s="174"/>
      <c r="E48" s="175">
        <v>4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37"/>
      <c r="Z48" s="137"/>
      <c r="AA48" s="137"/>
      <c r="AB48" s="137"/>
      <c r="AC48" s="137"/>
      <c r="AD48" s="137"/>
      <c r="AE48" s="137"/>
      <c r="AF48" s="137"/>
      <c r="AG48" s="137" t="s">
        <v>213</v>
      </c>
      <c r="AH48" s="137">
        <v>0</v>
      </c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ht="22.5" outlineLevel="1">
      <c r="A49" s="160">
        <v>5</v>
      </c>
      <c r="B49" s="161" t="s">
        <v>320</v>
      </c>
      <c r="C49" s="170" t="s">
        <v>321</v>
      </c>
      <c r="D49" s="162" t="s">
        <v>199</v>
      </c>
      <c r="E49" s="163">
        <v>4</v>
      </c>
      <c r="F49" s="164"/>
      <c r="G49" s="165">
        <f>ROUND(E49*F49,2)</f>
        <v>0</v>
      </c>
      <c r="H49" s="164"/>
      <c r="I49" s="165">
        <f>ROUND(E49*H49,2)</f>
        <v>0</v>
      </c>
      <c r="J49" s="164"/>
      <c r="K49" s="165">
        <f>ROUND(E49*J49,2)</f>
        <v>0</v>
      </c>
      <c r="L49" s="165">
        <v>21</v>
      </c>
      <c r="M49" s="165">
        <f>G49*(1+L49/100)</f>
        <v>0</v>
      </c>
      <c r="N49" s="165">
        <v>1.8</v>
      </c>
      <c r="O49" s="165">
        <f>ROUND(E49*N49,2)</f>
        <v>7.2</v>
      </c>
      <c r="P49" s="165">
        <v>0</v>
      </c>
      <c r="Q49" s="165">
        <f>ROUND(E49*P49,2)</f>
        <v>0</v>
      </c>
      <c r="R49" s="165"/>
      <c r="S49" s="165" t="s">
        <v>123</v>
      </c>
      <c r="T49" s="166" t="s">
        <v>137</v>
      </c>
      <c r="U49" s="148">
        <v>0</v>
      </c>
      <c r="V49" s="148">
        <f>ROUND(E49*U49,2)</f>
        <v>0</v>
      </c>
      <c r="W49" s="148"/>
      <c r="X49" s="148" t="s">
        <v>125</v>
      </c>
      <c r="Y49" s="137"/>
      <c r="Z49" s="137"/>
      <c r="AA49" s="137"/>
      <c r="AB49" s="137"/>
      <c r="AC49" s="137"/>
      <c r="AD49" s="137"/>
      <c r="AE49" s="137"/>
      <c r="AF49" s="137"/>
      <c r="AG49" s="137" t="s">
        <v>126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>
      <c r="A50" s="144"/>
      <c r="B50" s="145"/>
      <c r="C50" s="282" t="s">
        <v>200</v>
      </c>
      <c r="D50" s="283"/>
      <c r="E50" s="283"/>
      <c r="F50" s="283"/>
      <c r="G50" s="283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37"/>
      <c r="Z50" s="137"/>
      <c r="AA50" s="137"/>
      <c r="AB50" s="137"/>
      <c r="AC50" s="137"/>
      <c r="AD50" s="137"/>
      <c r="AE50" s="137"/>
      <c r="AF50" s="137"/>
      <c r="AG50" s="137" t="s">
        <v>128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>
      <c r="A51" s="144"/>
      <c r="B51" s="145"/>
      <c r="C51" s="273" t="s">
        <v>488</v>
      </c>
      <c r="D51" s="274"/>
      <c r="E51" s="274"/>
      <c r="F51" s="274"/>
      <c r="G51" s="274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37"/>
      <c r="Z51" s="137"/>
      <c r="AA51" s="137"/>
      <c r="AB51" s="137"/>
      <c r="AC51" s="137"/>
      <c r="AD51" s="137"/>
      <c r="AE51" s="137"/>
      <c r="AF51" s="137"/>
      <c r="AG51" s="137" t="s">
        <v>128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1">
      <c r="A52" s="144"/>
      <c r="B52" s="145"/>
      <c r="C52" s="186" t="s">
        <v>201</v>
      </c>
      <c r="D52" s="150"/>
      <c r="E52" s="151"/>
      <c r="F52" s="152"/>
      <c r="G52" s="152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37"/>
      <c r="Z52" s="137"/>
      <c r="AA52" s="137"/>
      <c r="AB52" s="137"/>
      <c r="AC52" s="137"/>
      <c r="AD52" s="137"/>
      <c r="AE52" s="137"/>
      <c r="AF52" s="137"/>
      <c r="AG52" s="137" t="s">
        <v>128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>
      <c r="A53" s="144"/>
      <c r="B53" s="145"/>
      <c r="C53" s="273" t="s">
        <v>307</v>
      </c>
      <c r="D53" s="274"/>
      <c r="E53" s="274"/>
      <c r="F53" s="274"/>
      <c r="G53" s="274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37"/>
      <c r="Z53" s="137"/>
      <c r="AA53" s="137"/>
      <c r="AB53" s="137"/>
      <c r="AC53" s="137"/>
      <c r="AD53" s="137"/>
      <c r="AE53" s="137"/>
      <c r="AF53" s="137"/>
      <c r="AG53" s="137" t="s">
        <v>128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>
      <c r="A54" s="144"/>
      <c r="B54" s="145"/>
      <c r="C54" s="273" t="s">
        <v>322</v>
      </c>
      <c r="D54" s="274"/>
      <c r="E54" s="274"/>
      <c r="F54" s="274"/>
      <c r="G54" s="274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37"/>
      <c r="Z54" s="137"/>
      <c r="AA54" s="137"/>
      <c r="AB54" s="137"/>
      <c r="AC54" s="137"/>
      <c r="AD54" s="137"/>
      <c r="AE54" s="137"/>
      <c r="AF54" s="137"/>
      <c r="AG54" s="137" t="s">
        <v>128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>
      <c r="A55" s="144"/>
      <c r="B55" s="145"/>
      <c r="C55" s="273" t="s">
        <v>309</v>
      </c>
      <c r="D55" s="274"/>
      <c r="E55" s="274"/>
      <c r="F55" s="274"/>
      <c r="G55" s="274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37"/>
      <c r="Z55" s="137"/>
      <c r="AA55" s="137"/>
      <c r="AB55" s="137"/>
      <c r="AC55" s="137"/>
      <c r="AD55" s="137"/>
      <c r="AE55" s="137"/>
      <c r="AF55" s="137"/>
      <c r="AG55" s="137" t="s">
        <v>128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67" t="str">
        <f>C55</f>
        <v>- materiál umělého kamene výdusku na bázi křemičitého písku, bílého cementu a opatřen silikátovým nátěrem;</v>
      </c>
      <c r="BB55" s="137"/>
      <c r="BC55" s="137"/>
      <c r="BD55" s="137"/>
      <c r="BE55" s="137"/>
      <c r="BF55" s="137"/>
      <c r="BG55" s="137"/>
      <c r="BH55" s="137"/>
    </row>
    <row r="56" spans="1:60" outlineLevel="1">
      <c r="A56" s="144"/>
      <c r="B56" s="145"/>
      <c r="C56" s="273" t="s">
        <v>310</v>
      </c>
      <c r="D56" s="274"/>
      <c r="E56" s="274"/>
      <c r="F56" s="274"/>
      <c r="G56" s="274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37"/>
      <c r="Z56" s="137"/>
      <c r="AA56" s="137"/>
      <c r="AB56" s="137"/>
      <c r="AC56" s="137"/>
      <c r="AD56" s="137"/>
      <c r="AE56" s="137"/>
      <c r="AF56" s="137"/>
      <c r="AG56" s="137" t="s">
        <v>128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>
      <c r="A57" s="144"/>
      <c r="B57" s="145"/>
      <c r="C57" s="273" t="s">
        <v>311</v>
      </c>
      <c r="D57" s="274"/>
      <c r="E57" s="274"/>
      <c r="F57" s="274"/>
      <c r="G57" s="274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37"/>
      <c r="Z57" s="137"/>
      <c r="AA57" s="137"/>
      <c r="AB57" s="137"/>
      <c r="AC57" s="137"/>
      <c r="AD57" s="137"/>
      <c r="AE57" s="137"/>
      <c r="AF57" s="137"/>
      <c r="AG57" s="137" t="s">
        <v>128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>
      <c r="A58" s="144"/>
      <c r="B58" s="145"/>
      <c r="C58" s="273" t="s">
        <v>312</v>
      </c>
      <c r="D58" s="274"/>
      <c r="E58" s="274"/>
      <c r="F58" s="274"/>
      <c r="G58" s="274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37"/>
      <c r="Z58" s="137"/>
      <c r="AA58" s="137"/>
      <c r="AB58" s="137"/>
      <c r="AC58" s="137"/>
      <c r="AD58" s="137"/>
      <c r="AE58" s="137"/>
      <c r="AF58" s="137"/>
      <c r="AG58" s="137" t="s">
        <v>128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67" t="str">
        <f>C58</f>
        <v>- do dutiny vůdusků budou vloženy ocelové trny pro armování věžičky (viz.dokument autorizované vyjádření statika).</v>
      </c>
      <c r="BB58" s="137"/>
      <c r="BC58" s="137"/>
      <c r="BD58" s="137"/>
      <c r="BE58" s="137"/>
      <c r="BF58" s="137"/>
      <c r="BG58" s="137"/>
      <c r="BH58" s="137"/>
    </row>
    <row r="59" spans="1:60" outlineLevel="1">
      <c r="A59" s="144"/>
      <c r="B59" s="145"/>
      <c r="C59" s="187" t="s">
        <v>313</v>
      </c>
      <c r="D59" s="174"/>
      <c r="E59" s="175">
        <v>4</v>
      </c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37"/>
      <c r="Z59" s="137"/>
      <c r="AA59" s="137"/>
      <c r="AB59" s="137"/>
      <c r="AC59" s="137"/>
      <c r="AD59" s="137"/>
      <c r="AE59" s="137"/>
      <c r="AF59" s="137"/>
      <c r="AG59" s="137" t="s">
        <v>213</v>
      </c>
      <c r="AH59" s="137">
        <v>0</v>
      </c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>
      <c r="A60" s="160">
        <v>6</v>
      </c>
      <c r="B60" s="161" t="s">
        <v>323</v>
      </c>
      <c r="C60" s="170" t="s">
        <v>324</v>
      </c>
      <c r="D60" s="162" t="s">
        <v>221</v>
      </c>
      <c r="E60" s="163">
        <v>14.83</v>
      </c>
      <c r="F60" s="164"/>
      <c r="G60" s="165">
        <f>ROUND(E60*F60,2)</f>
        <v>0</v>
      </c>
      <c r="H60" s="164"/>
      <c r="I60" s="165">
        <f>ROUND(E60*H60,2)</f>
        <v>0</v>
      </c>
      <c r="J60" s="164"/>
      <c r="K60" s="165">
        <f>ROUND(E60*J60,2)</f>
        <v>0</v>
      </c>
      <c r="L60" s="165">
        <v>21</v>
      </c>
      <c r="M60" s="165">
        <f>G60*(1+L60/100)</f>
        <v>0</v>
      </c>
      <c r="N60" s="165">
        <v>0.125</v>
      </c>
      <c r="O60" s="165">
        <f>ROUND(E60*N60,2)</f>
        <v>1.85</v>
      </c>
      <c r="P60" s="165">
        <v>0</v>
      </c>
      <c r="Q60" s="165">
        <f>ROUND(E60*P60,2)</f>
        <v>0</v>
      </c>
      <c r="R60" s="165"/>
      <c r="S60" s="165" t="s">
        <v>123</v>
      </c>
      <c r="T60" s="166" t="s">
        <v>137</v>
      </c>
      <c r="U60" s="148">
        <v>0</v>
      </c>
      <c r="V60" s="148">
        <f>ROUND(E60*U60,2)</f>
        <v>0</v>
      </c>
      <c r="W60" s="148"/>
      <c r="X60" s="148" t="s">
        <v>125</v>
      </c>
      <c r="Y60" s="137"/>
      <c r="Z60" s="137"/>
      <c r="AA60" s="137"/>
      <c r="AB60" s="137"/>
      <c r="AC60" s="137"/>
      <c r="AD60" s="137"/>
      <c r="AE60" s="137"/>
      <c r="AF60" s="137"/>
      <c r="AG60" s="137" t="s">
        <v>126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>
      <c r="A61" s="144"/>
      <c r="B61" s="145"/>
      <c r="C61" s="282" t="s">
        <v>200</v>
      </c>
      <c r="D61" s="283"/>
      <c r="E61" s="283"/>
      <c r="F61" s="283"/>
      <c r="G61" s="283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37"/>
      <c r="Z61" s="137"/>
      <c r="AA61" s="137"/>
      <c r="AB61" s="137"/>
      <c r="AC61" s="137"/>
      <c r="AD61" s="137"/>
      <c r="AE61" s="137"/>
      <c r="AF61" s="137"/>
      <c r="AG61" s="137" t="s">
        <v>128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>
      <c r="A62" s="144"/>
      <c r="B62" s="145"/>
      <c r="C62" s="273" t="s">
        <v>489</v>
      </c>
      <c r="D62" s="274"/>
      <c r="E62" s="274"/>
      <c r="F62" s="274"/>
      <c r="G62" s="274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37"/>
      <c r="Z62" s="137"/>
      <c r="AA62" s="137"/>
      <c r="AB62" s="137"/>
      <c r="AC62" s="137"/>
      <c r="AD62" s="137"/>
      <c r="AE62" s="137"/>
      <c r="AF62" s="137"/>
      <c r="AG62" s="137" t="s">
        <v>128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>
      <c r="A63" s="144"/>
      <c r="B63" s="145"/>
      <c r="C63" s="186" t="s">
        <v>201</v>
      </c>
      <c r="D63" s="150"/>
      <c r="E63" s="151"/>
      <c r="F63" s="152"/>
      <c r="G63" s="152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37"/>
      <c r="Z63" s="137"/>
      <c r="AA63" s="137"/>
      <c r="AB63" s="137"/>
      <c r="AC63" s="137"/>
      <c r="AD63" s="137"/>
      <c r="AE63" s="137"/>
      <c r="AF63" s="137"/>
      <c r="AG63" s="137" t="s">
        <v>128</v>
      </c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outlineLevel="1">
      <c r="A64" s="144"/>
      <c r="B64" s="145"/>
      <c r="C64" s="273" t="s">
        <v>307</v>
      </c>
      <c r="D64" s="274"/>
      <c r="E64" s="274"/>
      <c r="F64" s="274"/>
      <c r="G64" s="274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37"/>
      <c r="Z64" s="137"/>
      <c r="AA64" s="137"/>
      <c r="AB64" s="137"/>
      <c r="AC64" s="137"/>
      <c r="AD64" s="137"/>
      <c r="AE64" s="137"/>
      <c r="AF64" s="137"/>
      <c r="AG64" s="137" t="s">
        <v>128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outlineLevel="1">
      <c r="A65" s="144"/>
      <c r="B65" s="145"/>
      <c r="C65" s="273" t="s">
        <v>309</v>
      </c>
      <c r="D65" s="274"/>
      <c r="E65" s="274"/>
      <c r="F65" s="274"/>
      <c r="G65" s="274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37"/>
      <c r="Z65" s="137"/>
      <c r="AA65" s="137"/>
      <c r="AB65" s="137"/>
      <c r="AC65" s="137"/>
      <c r="AD65" s="137"/>
      <c r="AE65" s="137"/>
      <c r="AF65" s="137"/>
      <c r="AG65" s="137" t="s">
        <v>128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67" t="str">
        <f>C65</f>
        <v>- materiál umělého kamene výdusku na bázi křemičitého písku, bílého cementu a opatřen silikátovým nátěrem;</v>
      </c>
      <c r="BB65" s="137"/>
      <c r="BC65" s="137"/>
      <c r="BD65" s="137"/>
      <c r="BE65" s="137"/>
      <c r="BF65" s="137"/>
      <c r="BG65" s="137"/>
      <c r="BH65" s="137"/>
    </row>
    <row r="66" spans="1:60" outlineLevel="1">
      <c r="A66" s="144"/>
      <c r="B66" s="145"/>
      <c r="C66" s="273" t="s">
        <v>310</v>
      </c>
      <c r="D66" s="274"/>
      <c r="E66" s="274"/>
      <c r="F66" s="274"/>
      <c r="G66" s="274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37"/>
      <c r="Z66" s="137"/>
      <c r="AA66" s="137"/>
      <c r="AB66" s="137"/>
      <c r="AC66" s="137"/>
      <c r="AD66" s="137"/>
      <c r="AE66" s="137"/>
      <c r="AF66" s="137"/>
      <c r="AG66" s="137" t="s">
        <v>128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>
      <c r="A67" s="144"/>
      <c r="B67" s="145"/>
      <c r="C67" s="273" t="s">
        <v>325</v>
      </c>
      <c r="D67" s="274"/>
      <c r="E67" s="274"/>
      <c r="F67" s="274"/>
      <c r="G67" s="274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37"/>
      <c r="Z67" s="137"/>
      <c r="AA67" s="137"/>
      <c r="AB67" s="137"/>
      <c r="AC67" s="137"/>
      <c r="AD67" s="137"/>
      <c r="AE67" s="137"/>
      <c r="AF67" s="137"/>
      <c r="AG67" s="137" t="s">
        <v>128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outlineLevel="1">
      <c r="A68" s="144"/>
      <c r="B68" s="145"/>
      <c r="C68" s="187" t="s">
        <v>326</v>
      </c>
      <c r="D68" s="174"/>
      <c r="E68" s="175">
        <v>14.83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37"/>
      <c r="Z68" s="137"/>
      <c r="AA68" s="137"/>
      <c r="AB68" s="137"/>
      <c r="AC68" s="137"/>
      <c r="AD68" s="137"/>
      <c r="AE68" s="137"/>
      <c r="AF68" s="137"/>
      <c r="AG68" s="137" t="s">
        <v>213</v>
      </c>
      <c r="AH68" s="137">
        <v>0</v>
      </c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outlineLevel="1">
      <c r="A69" s="160">
        <v>7</v>
      </c>
      <c r="B69" s="161" t="s">
        <v>327</v>
      </c>
      <c r="C69" s="170" t="s">
        <v>328</v>
      </c>
      <c r="D69" s="162" t="s">
        <v>221</v>
      </c>
      <c r="E69" s="163">
        <v>14.83</v>
      </c>
      <c r="F69" s="164"/>
      <c r="G69" s="165">
        <f>ROUND(E69*F69,2)</f>
        <v>0</v>
      </c>
      <c r="H69" s="164"/>
      <c r="I69" s="165">
        <f>ROUND(E69*H69,2)</f>
        <v>0</v>
      </c>
      <c r="J69" s="164"/>
      <c r="K69" s="165">
        <f>ROUND(E69*J69,2)</f>
        <v>0</v>
      </c>
      <c r="L69" s="165">
        <v>21</v>
      </c>
      <c r="M69" s="165">
        <f>G69*(1+L69/100)</f>
        <v>0</v>
      </c>
      <c r="N69" s="165">
        <v>0.125</v>
      </c>
      <c r="O69" s="165">
        <f>ROUND(E69*N69,2)</f>
        <v>1.85</v>
      </c>
      <c r="P69" s="165">
        <v>0</v>
      </c>
      <c r="Q69" s="165">
        <f>ROUND(E69*P69,2)</f>
        <v>0</v>
      </c>
      <c r="R69" s="165"/>
      <c r="S69" s="165" t="s">
        <v>123</v>
      </c>
      <c r="T69" s="166" t="s">
        <v>137</v>
      </c>
      <c r="U69" s="148">
        <v>0</v>
      </c>
      <c r="V69" s="148">
        <f>ROUND(E69*U69,2)</f>
        <v>0</v>
      </c>
      <c r="W69" s="148"/>
      <c r="X69" s="148" t="s">
        <v>125</v>
      </c>
      <c r="Y69" s="137"/>
      <c r="Z69" s="137"/>
      <c r="AA69" s="137"/>
      <c r="AB69" s="137"/>
      <c r="AC69" s="137"/>
      <c r="AD69" s="137"/>
      <c r="AE69" s="137"/>
      <c r="AF69" s="137"/>
      <c r="AG69" s="137" t="s">
        <v>126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>
      <c r="A70" s="144"/>
      <c r="B70" s="145"/>
      <c r="C70" s="282" t="s">
        <v>200</v>
      </c>
      <c r="D70" s="283"/>
      <c r="E70" s="283"/>
      <c r="F70" s="283"/>
      <c r="G70" s="283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37"/>
      <c r="Z70" s="137"/>
      <c r="AA70" s="137"/>
      <c r="AB70" s="137"/>
      <c r="AC70" s="137"/>
      <c r="AD70" s="137"/>
      <c r="AE70" s="137"/>
      <c r="AF70" s="137"/>
      <c r="AG70" s="137" t="s">
        <v>128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>
      <c r="A71" s="144"/>
      <c r="B71" s="145"/>
      <c r="C71" s="273" t="s">
        <v>490</v>
      </c>
      <c r="D71" s="274"/>
      <c r="E71" s="274"/>
      <c r="F71" s="274"/>
      <c r="G71" s="274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37"/>
      <c r="Z71" s="137"/>
      <c r="AA71" s="137"/>
      <c r="AB71" s="137"/>
      <c r="AC71" s="137"/>
      <c r="AD71" s="137"/>
      <c r="AE71" s="137"/>
      <c r="AF71" s="137"/>
      <c r="AG71" s="137" t="s">
        <v>128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>
      <c r="A72" s="144"/>
      <c r="B72" s="145"/>
      <c r="C72" s="186" t="s">
        <v>201</v>
      </c>
      <c r="D72" s="150"/>
      <c r="E72" s="151"/>
      <c r="F72" s="152"/>
      <c r="G72" s="152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37"/>
      <c r="Z72" s="137"/>
      <c r="AA72" s="137"/>
      <c r="AB72" s="137"/>
      <c r="AC72" s="137"/>
      <c r="AD72" s="137"/>
      <c r="AE72" s="137"/>
      <c r="AF72" s="137"/>
      <c r="AG72" s="137" t="s">
        <v>128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>
      <c r="A73" s="144"/>
      <c r="B73" s="145"/>
      <c r="C73" s="273" t="s">
        <v>307</v>
      </c>
      <c r="D73" s="274"/>
      <c r="E73" s="274"/>
      <c r="F73" s="274"/>
      <c r="G73" s="274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37"/>
      <c r="Z73" s="137"/>
      <c r="AA73" s="137"/>
      <c r="AB73" s="137"/>
      <c r="AC73" s="137"/>
      <c r="AD73" s="137"/>
      <c r="AE73" s="137"/>
      <c r="AF73" s="137"/>
      <c r="AG73" s="137" t="s">
        <v>128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>
      <c r="A74" s="144"/>
      <c r="B74" s="145"/>
      <c r="C74" s="273" t="s">
        <v>329</v>
      </c>
      <c r="D74" s="274"/>
      <c r="E74" s="274"/>
      <c r="F74" s="274"/>
      <c r="G74" s="274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37"/>
      <c r="Z74" s="137"/>
      <c r="AA74" s="137"/>
      <c r="AB74" s="137"/>
      <c r="AC74" s="137"/>
      <c r="AD74" s="137"/>
      <c r="AE74" s="137"/>
      <c r="AF74" s="137"/>
      <c r="AG74" s="137" t="s">
        <v>128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>
      <c r="A75" s="144"/>
      <c r="B75" s="145"/>
      <c r="C75" s="187" t="s">
        <v>326</v>
      </c>
      <c r="D75" s="174"/>
      <c r="E75" s="175">
        <v>14.83</v>
      </c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37"/>
      <c r="Z75" s="137"/>
      <c r="AA75" s="137"/>
      <c r="AB75" s="137"/>
      <c r="AC75" s="137"/>
      <c r="AD75" s="137"/>
      <c r="AE75" s="137"/>
      <c r="AF75" s="137"/>
      <c r="AG75" s="137" t="s">
        <v>213</v>
      </c>
      <c r="AH75" s="137">
        <v>0</v>
      </c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>
      <c r="A76" s="154" t="s">
        <v>121</v>
      </c>
      <c r="B76" s="155" t="s">
        <v>70</v>
      </c>
      <c r="C76" s="169" t="s">
        <v>71</v>
      </c>
      <c r="D76" s="156"/>
      <c r="E76" s="157"/>
      <c r="F76" s="158"/>
      <c r="G76" s="158">
        <f>SUMIF(AG77:AG96,"&lt;&gt;NOR",G77:G96)</f>
        <v>0</v>
      </c>
      <c r="H76" s="158"/>
      <c r="I76" s="158">
        <f>SUM(I77:I96)</f>
        <v>0</v>
      </c>
      <c r="J76" s="158"/>
      <c r="K76" s="158">
        <f>SUM(K77:K96)</f>
        <v>0</v>
      </c>
      <c r="L76" s="158"/>
      <c r="M76" s="158">
        <f>SUM(M77:M96)</f>
        <v>0</v>
      </c>
      <c r="N76" s="158"/>
      <c r="O76" s="158">
        <f>SUM(O77:O96)</f>
        <v>3.4</v>
      </c>
      <c r="P76" s="158"/>
      <c r="Q76" s="158">
        <f>SUM(Q77:Q96)</f>
        <v>0</v>
      </c>
      <c r="R76" s="158"/>
      <c r="S76" s="158"/>
      <c r="T76" s="159"/>
      <c r="U76" s="153"/>
      <c r="V76" s="153">
        <f>SUM(V77:V96)</f>
        <v>95.97</v>
      </c>
      <c r="W76" s="153"/>
      <c r="X76" s="153"/>
      <c r="AG76" t="s">
        <v>122</v>
      </c>
    </row>
    <row r="77" spans="1:60" outlineLevel="1">
      <c r="A77" s="160">
        <v>8</v>
      </c>
      <c r="B77" s="161" t="s">
        <v>330</v>
      </c>
      <c r="C77" s="170" t="s">
        <v>331</v>
      </c>
      <c r="D77" s="162" t="s">
        <v>206</v>
      </c>
      <c r="E77" s="163">
        <v>58.875100000000003</v>
      </c>
      <c r="F77" s="164"/>
      <c r="G77" s="165">
        <f>ROUND(E77*F77,2)</f>
        <v>0</v>
      </c>
      <c r="H77" s="164"/>
      <c r="I77" s="165">
        <f>ROUND(E77*H77,2)</f>
        <v>0</v>
      </c>
      <c r="J77" s="164"/>
      <c r="K77" s="165">
        <f>ROUND(E77*J77,2)</f>
        <v>0</v>
      </c>
      <c r="L77" s="165">
        <v>21</v>
      </c>
      <c r="M77" s="165">
        <f>G77*(1+L77/100)</f>
        <v>0</v>
      </c>
      <c r="N77" s="165">
        <v>5.2580000000000002E-2</v>
      </c>
      <c r="O77" s="165">
        <f>ROUND(E77*N77,2)</f>
        <v>3.1</v>
      </c>
      <c r="P77" s="165">
        <v>0</v>
      </c>
      <c r="Q77" s="165">
        <f>ROUND(E77*P77,2)</f>
        <v>0</v>
      </c>
      <c r="R77" s="165" t="s">
        <v>332</v>
      </c>
      <c r="S77" s="165" t="s">
        <v>208</v>
      </c>
      <c r="T77" s="166" t="s">
        <v>208</v>
      </c>
      <c r="U77" s="148">
        <v>0.92</v>
      </c>
      <c r="V77" s="148">
        <f>ROUND(E77*U77,2)</f>
        <v>54.17</v>
      </c>
      <c r="W77" s="148"/>
      <c r="X77" s="148" t="s">
        <v>125</v>
      </c>
      <c r="Y77" s="137"/>
      <c r="Z77" s="137"/>
      <c r="AA77" s="137"/>
      <c r="AB77" s="137"/>
      <c r="AC77" s="137"/>
      <c r="AD77" s="137"/>
      <c r="AE77" s="137"/>
      <c r="AF77" s="137"/>
      <c r="AG77" s="137" t="s">
        <v>126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outlineLevel="1">
      <c r="A78" s="144"/>
      <c r="B78" s="145"/>
      <c r="C78" s="282" t="s">
        <v>138</v>
      </c>
      <c r="D78" s="283"/>
      <c r="E78" s="283"/>
      <c r="F78" s="283"/>
      <c r="G78" s="283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37"/>
      <c r="Z78" s="137"/>
      <c r="AA78" s="137"/>
      <c r="AB78" s="137"/>
      <c r="AC78" s="137"/>
      <c r="AD78" s="137"/>
      <c r="AE78" s="137"/>
      <c r="AF78" s="137"/>
      <c r="AG78" s="137" t="s">
        <v>128</v>
      </c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>
      <c r="A79" s="144"/>
      <c r="B79" s="145"/>
      <c r="C79" s="273" t="s">
        <v>333</v>
      </c>
      <c r="D79" s="274"/>
      <c r="E79" s="274"/>
      <c r="F79" s="274"/>
      <c r="G79" s="274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37"/>
      <c r="Z79" s="137"/>
      <c r="AA79" s="137"/>
      <c r="AB79" s="137"/>
      <c r="AC79" s="137"/>
      <c r="AD79" s="137"/>
      <c r="AE79" s="137"/>
      <c r="AF79" s="137"/>
      <c r="AG79" s="137" t="s">
        <v>128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>
      <c r="A80" s="144"/>
      <c r="B80" s="145"/>
      <c r="C80" s="187" t="s">
        <v>334</v>
      </c>
      <c r="D80" s="174"/>
      <c r="E80" s="175">
        <v>25.210999999999999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37"/>
      <c r="Z80" s="137"/>
      <c r="AA80" s="137"/>
      <c r="AB80" s="137"/>
      <c r="AC80" s="137"/>
      <c r="AD80" s="137"/>
      <c r="AE80" s="137"/>
      <c r="AF80" s="137"/>
      <c r="AG80" s="137" t="s">
        <v>213</v>
      </c>
      <c r="AH80" s="137">
        <v>0</v>
      </c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>
      <c r="A81" s="144"/>
      <c r="B81" s="145"/>
      <c r="C81" s="187" t="s">
        <v>335</v>
      </c>
      <c r="D81" s="174"/>
      <c r="E81" s="175">
        <v>33.664099999999998</v>
      </c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37"/>
      <c r="Z81" s="137"/>
      <c r="AA81" s="137"/>
      <c r="AB81" s="137"/>
      <c r="AC81" s="137"/>
      <c r="AD81" s="137"/>
      <c r="AE81" s="137"/>
      <c r="AF81" s="137"/>
      <c r="AG81" s="137" t="s">
        <v>213</v>
      </c>
      <c r="AH81" s="137">
        <v>0</v>
      </c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>
      <c r="A82" s="144"/>
      <c r="B82" s="145"/>
      <c r="C82" s="188" t="s">
        <v>241</v>
      </c>
      <c r="D82" s="176"/>
      <c r="E82" s="177">
        <v>58.875100000000003</v>
      </c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37"/>
      <c r="Z82" s="137"/>
      <c r="AA82" s="137"/>
      <c r="AB82" s="137"/>
      <c r="AC82" s="137"/>
      <c r="AD82" s="137"/>
      <c r="AE82" s="137"/>
      <c r="AF82" s="137"/>
      <c r="AG82" s="137" t="s">
        <v>213</v>
      </c>
      <c r="AH82" s="137">
        <v>1</v>
      </c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>
      <c r="A83" s="160">
        <v>9</v>
      </c>
      <c r="B83" s="161" t="s">
        <v>336</v>
      </c>
      <c r="C83" s="170" t="s">
        <v>337</v>
      </c>
      <c r="D83" s="162" t="s">
        <v>206</v>
      </c>
      <c r="E83" s="163">
        <v>117.75020000000001</v>
      </c>
      <c r="F83" s="164"/>
      <c r="G83" s="165">
        <f>ROUND(E83*F83,2)</f>
        <v>0</v>
      </c>
      <c r="H83" s="164"/>
      <c r="I83" s="165">
        <f>ROUND(E83*H83,2)</f>
        <v>0</v>
      </c>
      <c r="J83" s="164"/>
      <c r="K83" s="165">
        <f>ROUND(E83*J83,2)</f>
        <v>0</v>
      </c>
      <c r="L83" s="165">
        <v>21</v>
      </c>
      <c r="M83" s="165">
        <f>G83*(1+L83/100)</f>
        <v>0</v>
      </c>
      <c r="N83" s="165">
        <v>2.0100000000000001E-3</v>
      </c>
      <c r="O83" s="165">
        <f>ROUND(E83*N83,2)</f>
        <v>0.24</v>
      </c>
      <c r="P83" s="165">
        <v>0</v>
      </c>
      <c r="Q83" s="165">
        <f>ROUND(E83*P83,2)</f>
        <v>0</v>
      </c>
      <c r="R83" s="165" t="s">
        <v>332</v>
      </c>
      <c r="S83" s="165" t="s">
        <v>208</v>
      </c>
      <c r="T83" s="166" t="s">
        <v>208</v>
      </c>
      <c r="U83" s="148">
        <v>0.11</v>
      </c>
      <c r="V83" s="148">
        <f>ROUND(E83*U83,2)</f>
        <v>12.95</v>
      </c>
      <c r="W83" s="148"/>
      <c r="X83" s="148" t="s">
        <v>125</v>
      </c>
      <c r="Y83" s="137"/>
      <c r="Z83" s="137"/>
      <c r="AA83" s="137"/>
      <c r="AB83" s="137"/>
      <c r="AC83" s="137"/>
      <c r="AD83" s="137"/>
      <c r="AE83" s="137"/>
      <c r="AF83" s="137"/>
      <c r="AG83" s="137" t="s">
        <v>126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>
      <c r="A84" s="144"/>
      <c r="B84" s="145"/>
      <c r="C84" s="284" t="s">
        <v>338</v>
      </c>
      <c r="D84" s="285"/>
      <c r="E84" s="285"/>
      <c r="F84" s="285"/>
      <c r="G84" s="285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37"/>
      <c r="Z84" s="137"/>
      <c r="AA84" s="137"/>
      <c r="AB84" s="137"/>
      <c r="AC84" s="137"/>
      <c r="AD84" s="137"/>
      <c r="AE84" s="137"/>
      <c r="AF84" s="137"/>
      <c r="AG84" s="137" t="s">
        <v>210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>
      <c r="A85" s="144"/>
      <c r="B85" s="145"/>
      <c r="C85" s="273" t="s">
        <v>138</v>
      </c>
      <c r="D85" s="274"/>
      <c r="E85" s="274"/>
      <c r="F85" s="274"/>
      <c r="G85" s="274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37"/>
      <c r="Z85" s="137"/>
      <c r="AA85" s="137"/>
      <c r="AB85" s="137"/>
      <c r="AC85" s="137"/>
      <c r="AD85" s="137"/>
      <c r="AE85" s="137"/>
      <c r="AF85" s="137"/>
      <c r="AG85" s="137" t="s">
        <v>128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>
      <c r="A86" s="144"/>
      <c r="B86" s="145"/>
      <c r="C86" s="273" t="s">
        <v>339</v>
      </c>
      <c r="D86" s="274"/>
      <c r="E86" s="274"/>
      <c r="F86" s="274"/>
      <c r="G86" s="274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37"/>
      <c r="Z86" s="137"/>
      <c r="AA86" s="137"/>
      <c r="AB86" s="137"/>
      <c r="AC86" s="137"/>
      <c r="AD86" s="137"/>
      <c r="AE86" s="137"/>
      <c r="AF86" s="137"/>
      <c r="AG86" s="137" t="s">
        <v>128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>
      <c r="A87" s="144"/>
      <c r="B87" s="145"/>
      <c r="C87" s="187" t="s">
        <v>340</v>
      </c>
      <c r="D87" s="174"/>
      <c r="E87" s="175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37"/>
      <c r="Z87" s="137"/>
      <c r="AA87" s="137"/>
      <c r="AB87" s="137"/>
      <c r="AC87" s="137"/>
      <c r="AD87" s="137"/>
      <c r="AE87" s="137"/>
      <c r="AF87" s="137"/>
      <c r="AG87" s="137" t="s">
        <v>213</v>
      </c>
      <c r="AH87" s="137">
        <v>0</v>
      </c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outlineLevel="1">
      <c r="A88" s="144"/>
      <c r="B88" s="145"/>
      <c r="C88" s="187" t="s">
        <v>341</v>
      </c>
      <c r="D88" s="174"/>
      <c r="E88" s="175">
        <v>117.75020000000001</v>
      </c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37"/>
      <c r="Z88" s="137"/>
      <c r="AA88" s="137"/>
      <c r="AB88" s="137"/>
      <c r="AC88" s="137"/>
      <c r="AD88" s="137"/>
      <c r="AE88" s="137"/>
      <c r="AF88" s="137"/>
      <c r="AG88" s="137" t="s">
        <v>213</v>
      </c>
      <c r="AH88" s="137">
        <v>0</v>
      </c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>
      <c r="A89" s="160">
        <v>10</v>
      </c>
      <c r="B89" s="161" t="s">
        <v>342</v>
      </c>
      <c r="C89" s="211" t="s">
        <v>615</v>
      </c>
      <c r="D89" s="162" t="s">
        <v>221</v>
      </c>
      <c r="E89" s="163">
        <v>106.84</v>
      </c>
      <c r="F89" s="164"/>
      <c r="G89" s="165">
        <f>ROUND(E89*F89,2)</f>
        <v>0</v>
      </c>
      <c r="H89" s="164"/>
      <c r="I89" s="165">
        <f>ROUND(E89*H89,2)</f>
        <v>0</v>
      </c>
      <c r="J89" s="164"/>
      <c r="K89" s="165">
        <f>ROUND(E89*J89,2)</f>
        <v>0</v>
      </c>
      <c r="L89" s="165">
        <v>21</v>
      </c>
      <c r="M89" s="165">
        <f>G89*(1+L89/100)</f>
        <v>0</v>
      </c>
      <c r="N89" s="165">
        <v>5.2999999999999998E-4</v>
      </c>
      <c r="O89" s="165">
        <f>ROUND(E89*N89,2)</f>
        <v>0.06</v>
      </c>
      <c r="P89" s="165">
        <v>0</v>
      </c>
      <c r="Q89" s="165">
        <f>ROUND(E89*P89,2)</f>
        <v>0</v>
      </c>
      <c r="R89" s="165" t="s">
        <v>245</v>
      </c>
      <c r="S89" s="165" t="s">
        <v>208</v>
      </c>
      <c r="T89" s="166" t="s">
        <v>208</v>
      </c>
      <c r="U89" s="148">
        <v>0.27</v>
      </c>
      <c r="V89" s="148">
        <f>ROUND(E89*U89,2)</f>
        <v>28.85</v>
      </c>
      <c r="W89" s="148"/>
      <c r="X89" s="148" t="s">
        <v>125</v>
      </c>
      <c r="Y89" s="137"/>
      <c r="Z89" s="137"/>
      <c r="AA89" s="137"/>
      <c r="AB89" s="137"/>
      <c r="AC89" s="137"/>
      <c r="AD89" s="137"/>
      <c r="AE89" s="137"/>
      <c r="AF89" s="137"/>
      <c r="AG89" s="137" t="s">
        <v>126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>
      <c r="A90" s="144"/>
      <c r="B90" s="145"/>
      <c r="C90" s="284" t="s">
        <v>343</v>
      </c>
      <c r="D90" s="285"/>
      <c r="E90" s="285"/>
      <c r="F90" s="285"/>
      <c r="G90" s="285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37"/>
      <c r="Z90" s="137"/>
      <c r="AA90" s="137"/>
      <c r="AB90" s="137"/>
      <c r="AC90" s="137"/>
      <c r="AD90" s="137"/>
      <c r="AE90" s="137"/>
      <c r="AF90" s="137"/>
      <c r="AG90" s="137" t="s">
        <v>210</v>
      </c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>
      <c r="A91" s="144"/>
      <c r="B91" s="145"/>
      <c r="C91" s="187" t="s">
        <v>344</v>
      </c>
      <c r="D91" s="174"/>
      <c r="E91" s="175">
        <v>14.83</v>
      </c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37"/>
      <c r="Z91" s="137"/>
      <c r="AA91" s="137"/>
      <c r="AB91" s="137"/>
      <c r="AC91" s="137"/>
      <c r="AD91" s="137"/>
      <c r="AE91" s="137"/>
      <c r="AF91" s="137"/>
      <c r="AG91" s="137" t="s">
        <v>213</v>
      </c>
      <c r="AH91" s="137">
        <v>0</v>
      </c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>
      <c r="A92" s="144"/>
      <c r="B92" s="145"/>
      <c r="C92" s="187" t="s">
        <v>345</v>
      </c>
      <c r="D92" s="174"/>
      <c r="E92" s="175">
        <v>14.83</v>
      </c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37"/>
      <c r="Z92" s="137"/>
      <c r="AA92" s="137"/>
      <c r="AB92" s="137"/>
      <c r="AC92" s="137"/>
      <c r="AD92" s="137"/>
      <c r="AE92" s="137"/>
      <c r="AF92" s="137"/>
      <c r="AG92" s="137" t="s">
        <v>213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>
      <c r="A93" s="144"/>
      <c r="B93" s="145"/>
      <c r="C93" s="187" t="s">
        <v>346</v>
      </c>
      <c r="D93" s="174"/>
      <c r="E93" s="175">
        <v>29.7</v>
      </c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37"/>
      <c r="Z93" s="137"/>
      <c r="AA93" s="137"/>
      <c r="AB93" s="137"/>
      <c r="AC93" s="137"/>
      <c r="AD93" s="137"/>
      <c r="AE93" s="137"/>
      <c r="AF93" s="137"/>
      <c r="AG93" s="137" t="s">
        <v>213</v>
      </c>
      <c r="AH93" s="137">
        <v>0</v>
      </c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>
      <c r="A94" s="144"/>
      <c r="B94" s="145"/>
      <c r="C94" s="187" t="s">
        <v>347</v>
      </c>
      <c r="D94" s="174"/>
      <c r="E94" s="175">
        <v>17.82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37"/>
      <c r="Z94" s="137"/>
      <c r="AA94" s="137"/>
      <c r="AB94" s="137"/>
      <c r="AC94" s="137"/>
      <c r="AD94" s="137"/>
      <c r="AE94" s="137"/>
      <c r="AF94" s="137"/>
      <c r="AG94" s="137" t="s">
        <v>213</v>
      </c>
      <c r="AH94" s="137">
        <v>0</v>
      </c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>
      <c r="A95" s="144"/>
      <c r="B95" s="145"/>
      <c r="C95" s="187" t="s">
        <v>348</v>
      </c>
      <c r="D95" s="174"/>
      <c r="E95" s="175">
        <v>29.66</v>
      </c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37"/>
      <c r="Z95" s="137"/>
      <c r="AA95" s="137"/>
      <c r="AB95" s="137"/>
      <c r="AC95" s="137"/>
      <c r="AD95" s="137"/>
      <c r="AE95" s="137"/>
      <c r="AF95" s="137"/>
      <c r="AG95" s="137" t="s">
        <v>213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>
      <c r="A96" s="144"/>
      <c r="B96" s="145"/>
      <c r="C96" s="188" t="s">
        <v>241</v>
      </c>
      <c r="D96" s="176"/>
      <c r="E96" s="177">
        <v>106.84</v>
      </c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37"/>
      <c r="Z96" s="137"/>
      <c r="AA96" s="137"/>
      <c r="AB96" s="137"/>
      <c r="AC96" s="137"/>
      <c r="AD96" s="137"/>
      <c r="AE96" s="137"/>
      <c r="AF96" s="137"/>
      <c r="AG96" s="137" t="s">
        <v>213</v>
      </c>
      <c r="AH96" s="137">
        <v>1</v>
      </c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>
      <c r="A97" s="154" t="s">
        <v>121</v>
      </c>
      <c r="B97" s="155" t="s">
        <v>72</v>
      </c>
      <c r="C97" s="169" t="s">
        <v>73</v>
      </c>
      <c r="D97" s="156"/>
      <c r="E97" s="157"/>
      <c r="F97" s="158"/>
      <c r="G97" s="158">
        <f>SUMIF(AG98:AG125,"&lt;&gt;NOR",G98:G125)</f>
        <v>0</v>
      </c>
      <c r="H97" s="158"/>
      <c r="I97" s="158">
        <f>SUM(I98:I125)</f>
        <v>0</v>
      </c>
      <c r="J97" s="158"/>
      <c r="K97" s="158">
        <f>SUM(K98:K125)</f>
        <v>0</v>
      </c>
      <c r="L97" s="158"/>
      <c r="M97" s="158">
        <f>SUM(M98:M125)</f>
        <v>0</v>
      </c>
      <c r="N97" s="158"/>
      <c r="O97" s="158">
        <f>SUM(O98:O125)</f>
        <v>16.690000000000001</v>
      </c>
      <c r="P97" s="158"/>
      <c r="Q97" s="158">
        <f>SUM(Q98:Q125)</f>
        <v>0</v>
      </c>
      <c r="R97" s="158"/>
      <c r="S97" s="158"/>
      <c r="T97" s="159"/>
      <c r="U97" s="153"/>
      <c r="V97" s="153">
        <f>SUM(V98:V125)</f>
        <v>266.82999999999993</v>
      </c>
      <c r="W97" s="153"/>
      <c r="X97" s="153"/>
      <c r="AG97" t="s">
        <v>122</v>
      </c>
    </row>
    <row r="98" spans="1:60" outlineLevel="1">
      <c r="A98" s="160">
        <v>11</v>
      </c>
      <c r="B98" s="161" t="s">
        <v>205</v>
      </c>
      <c r="C98" s="195" t="s">
        <v>603</v>
      </c>
      <c r="D98" s="162" t="s">
        <v>206</v>
      </c>
      <c r="E98" s="163">
        <v>620.24</v>
      </c>
      <c r="F98" s="164"/>
      <c r="G98" s="165">
        <f>ROUND(E98*F98,2)</f>
        <v>0</v>
      </c>
      <c r="H98" s="164"/>
      <c r="I98" s="165">
        <f>ROUND(E98*H98,2)</f>
        <v>0</v>
      </c>
      <c r="J98" s="164"/>
      <c r="K98" s="165">
        <f>ROUND(E98*J98,2)</f>
        <v>0</v>
      </c>
      <c r="L98" s="165">
        <v>21</v>
      </c>
      <c r="M98" s="165">
        <f>G98*(1+L98/100)</f>
        <v>0</v>
      </c>
      <c r="N98" s="165">
        <v>1.8380000000000001E-2</v>
      </c>
      <c r="O98" s="165">
        <f>ROUND(E98*N98,2)</f>
        <v>11.4</v>
      </c>
      <c r="P98" s="165">
        <v>0</v>
      </c>
      <c r="Q98" s="165">
        <f>ROUND(E98*P98,2)</f>
        <v>0</v>
      </c>
      <c r="R98" s="165" t="s">
        <v>207</v>
      </c>
      <c r="S98" s="165" t="s">
        <v>208</v>
      </c>
      <c r="T98" s="166" t="s">
        <v>208</v>
      </c>
      <c r="U98" s="148">
        <v>0.14000000000000001</v>
      </c>
      <c r="V98" s="148">
        <f>ROUND(E98*U98,2)</f>
        <v>86.83</v>
      </c>
      <c r="W98" s="148"/>
      <c r="X98" s="148" t="s">
        <v>125</v>
      </c>
      <c r="Y98" s="137"/>
      <c r="Z98" s="137"/>
      <c r="AA98" s="137"/>
      <c r="AB98" s="137"/>
      <c r="AC98" s="137"/>
      <c r="AD98" s="137"/>
      <c r="AE98" s="137"/>
      <c r="AF98" s="137"/>
      <c r="AG98" s="137" t="s">
        <v>126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outlineLevel="1">
      <c r="A99" s="144"/>
      <c r="B99" s="145"/>
      <c r="C99" s="284" t="s">
        <v>209</v>
      </c>
      <c r="D99" s="285"/>
      <c r="E99" s="285"/>
      <c r="F99" s="285"/>
      <c r="G99" s="285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37"/>
      <c r="Z99" s="137"/>
      <c r="AA99" s="137"/>
      <c r="AB99" s="137"/>
      <c r="AC99" s="137"/>
      <c r="AD99" s="137"/>
      <c r="AE99" s="137"/>
      <c r="AF99" s="137"/>
      <c r="AG99" s="137" t="s">
        <v>210</v>
      </c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outlineLevel="1">
      <c r="A100" s="144"/>
      <c r="B100" s="145"/>
      <c r="C100" s="273" t="s">
        <v>138</v>
      </c>
      <c r="D100" s="274"/>
      <c r="E100" s="274"/>
      <c r="F100" s="274"/>
      <c r="G100" s="274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128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>
      <c r="A101" s="144"/>
      <c r="B101" s="145"/>
      <c r="C101" s="273" t="s">
        <v>296</v>
      </c>
      <c r="D101" s="274"/>
      <c r="E101" s="274"/>
      <c r="F101" s="274"/>
      <c r="G101" s="274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128</v>
      </c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>
      <c r="A102" s="144"/>
      <c r="B102" s="145"/>
      <c r="C102" s="273" t="s">
        <v>211</v>
      </c>
      <c r="D102" s="274"/>
      <c r="E102" s="274"/>
      <c r="F102" s="274"/>
      <c r="G102" s="274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128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>
      <c r="A103" s="144"/>
      <c r="B103" s="145"/>
      <c r="C103" s="187" t="s">
        <v>349</v>
      </c>
      <c r="D103" s="174"/>
      <c r="E103" s="175">
        <v>431.6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37"/>
      <c r="Z103" s="137"/>
      <c r="AA103" s="137"/>
      <c r="AB103" s="137"/>
      <c r="AC103" s="137"/>
      <c r="AD103" s="137"/>
      <c r="AE103" s="137"/>
      <c r="AF103" s="137"/>
      <c r="AG103" s="137" t="s">
        <v>213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outlineLevel="1">
      <c r="A104" s="144"/>
      <c r="B104" s="145"/>
      <c r="C104" s="187" t="s">
        <v>350</v>
      </c>
      <c r="D104" s="174"/>
      <c r="E104" s="175">
        <v>188.64</v>
      </c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37"/>
      <c r="Z104" s="137"/>
      <c r="AA104" s="137"/>
      <c r="AB104" s="137"/>
      <c r="AC104" s="137"/>
      <c r="AD104" s="137"/>
      <c r="AE104" s="137"/>
      <c r="AF104" s="137"/>
      <c r="AG104" s="137" t="s">
        <v>213</v>
      </c>
      <c r="AH104" s="137">
        <v>0</v>
      </c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>
      <c r="A105" s="144"/>
      <c r="B105" s="145"/>
      <c r="C105" s="188" t="s">
        <v>241</v>
      </c>
      <c r="D105" s="176"/>
      <c r="E105" s="177">
        <v>620.24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37"/>
      <c r="Z105" s="137"/>
      <c r="AA105" s="137"/>
      <c r="AB105" s="137"/>
      <c r="AC105" s="137"/>
      <c r="AD105" s="137"/>
      <c r="AE105" s="137"/>
      <c r="AF105" s="137"/>
      <c r="AG105" s="137" t="s">
        <v>213</v>
      </c>
      <c r="AH105" s="137">
        <v>1</v>
      </c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ht="33.75" outlineLevel="1">
      <c r="A106" s="160">
        <v>12</v>
      </c>
      <c r="B106" s="161" t="s">
        <v>214</v>
      </c>
      <c r="C106" s="195" t="s">
        <v>606</v>
      </c>
      <c r="D106" s="162" t="s">
        <v>206</v>
      </c>
      <c r="E106" s="163">
        <v>3101.2</v>
      </c>
      <c r="F106" s="164"/>
      <c r="G106" s="165">
        <f>ROUND(E106*F106,2)</f>
        <v>0</v>
      </c>
      <c r="H106" s="164"/>
      <c r="I106" s="165">
        <f>ROUND(E106*H106,2)</f>
        <v>0</v>
      </c>
      <c r="J106" s="164"/>
      <c r="K106" s="165">
        <f>ROUND(E106*J106,2)</f>
        <v>0</v>
      </c>
      <c r="L106" s="165">
        <v>21</v>
      </c>
      <c r="M106" s="165">
        <f>G106*(1+L106/100)</f>
        <v>0</v>
      </c>
      <c r="N106" s="165">
        <v>9.5E-4</v>
      </c>
      <c r="O106" s="165">
        <f>ROUND(E106*N106,2)</f>
        <v>2.95</v>
      </c>
      <c r="P106" s="165">
        <v>0</v>
      </c>
      <c r="Q106" s="165">
        <f>ROUND(E106*P106,2)</f>
        <v>0</v>
      </c>
      <c r="R106" s="165" t="s">
        <v>207</v>
      </c>
      <c r="S106" s="165" t="s">
        <v>208</v>
      </c>
      <c r="T106" s="166" t="s">
        <v>208</v>
      </c>
      <c r="U106" s="148">
        <v>7.0000000000000001E-3</v>
      </c>
      <c r="V106" s="148">
        <f>ROUND(E106*U106,2)</f>
        <v>21.71</v>
      </c>
      <c r="W106" s="148"/>
      <c r="X106" s="148" t="s">
        <v>125</v>
      </c>
      <c r="Y106" s="137"/>
      <c r="Z106" s="137"/>
      <c r="AA106" s="137"/>
      <c r="AB106" s="137"/>
      <c r="AC106" s="137"/>
      <c r="AD106" s="137"/>
      <c r="AE106" s="137"/>
      <c r="AF106" s="137"/>
      <c r="AG106" s="137" t="s">
        <v>126</v>
      </c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>
      <c r="A107" s="144"/>
      <c r="B107" s="145"/>
      <c r="C107" s="284" t="s">
        <v>209</v>
      </c>
      <c r="D107" s="285"/>
      <c r="E107" s="285"/>
      <c r="F107" s="285"/>
      <c r="G107" s="285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37"/>
      <c r="Z107" s="137"/>
      <c r="AA107" s="137"/>
      <c r="AB107" s="137"/>
      <c r="AC107" s="137"/>
      <c r="AD107" s="137"/>
      <c r="AE107" s="137"/>
      <c r="AF107" s="137"/>
      <c r="AG107" s="137" t="s">
        <v>210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outlineLevel="1">
      <c r="A108" s="144"/>
      <c r="B108" s="145"/>
      <c r="C108" s="187" t="s">
        <v>351</v>
      </c>
      <c r="D108" s="174"/>
      <c r="E108" s="175">
        <v>3101.2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37"/>
      <c r="Z108" s="137"/>
      <c r="AA108" s="137"/>
      <c r="AB108" s="137"/>
      <c r="AC108" s="137"/>
      <c r="AD108" s="137"/>
      <c r="AE108" s="137"/>
      <c r="AF108" s="137"/>
      <c r="AG108" s="137" t="s">
        <v>213</v>
      </c>
      <c r="AH108" s="137">
        <v>5</v>
      </c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outlineLevel="1">
      <c r="A109" s="160">
        <v>13</v>
      </c>
      <c r="B109" s="161" t="s">
        <v>216</v>
      </c>
      <c r="C109" s="195" t="s">
        <v>605</v>
      </c>
      <c r="D109" s="162" t="s">
        <v>206</v>
      </c>
      <c r="E109" s="163">
        <v>620.24</v>
      </c>
      <c r="F109" s="164"/>
      <c r="G109" s="165">
        <f>ROUND(E109*F109,2)</f>
        <v>0</v>
      </c>
      <c r="H109" s="164"/>
      <c r="I109" s="165">
        <f>ROUND(E109*H109,2)</f>
        <v>0</v>
      </c>
      <c r="J109" s="164"/>
      <c r="K109" s="165">
        <f>ROUND(E109*J109,2)</f>
        <v>0</v>
      </c>
      <c r="L109" s="165">
        <v>21</v>
      </c>
      <c r="M109" s="165">
        <f>G109*(1+L109/100)</f>
        <v>0</v>
      </c>
      <c r="N109" s="165">
        <v>0</v>
      </c>
      <c r="O109" s="165">
        <f>ROUND(E109*N109,2)</f>
        <v>0</v>
      </c>
      <c r="P109" s="165">
        <v>0</v>
      </c>
      <c r="Q109" s="165">
        <f>ROUND(E109*P109,2)</f>
        <v>0</v>
      </c>
      <c r="R109" s="165" t="s">
        <v>207</v>
      </c>
      <c r="S109" s="165" t="s">
        <v>208</v>
      </c>
      <c r="T109" s="166" t="s">
        <v>208</v>
      </c>
      <c r="U109" s="148">
        <v>0.11700000000000001</v>
      </c>
      <c r="V109" s="148">
        <f>ROUND(E109*U109,2)</f>
        <v>72.569999999999993</v>
      </c>
      <c r="W109" s="148"/>
      <c r="X109" s="148" t="s">
        <v>125</v>
      </c>
      <c r="Y109" s="137"/>
      <c r="Z109" s="137"/>
      <c r="AA109" s="137"/>
      <c r="AB109" s="137"/>
      <c r="AC109" s="137"/>
      <c r="AD109" s="137"/>
      <c r="AE109" s="137"/>
      <c r="AF109" s="137"/>
      <c r="AG109" s="137" t="s">
        <v>126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>
      <c r="A110" s="144"/>
      <c r="B110" s="145"/>
      <c r="C110" s="187" t="s">
        <v>217</v>
      </c>
      <c r="D110" s="174"/>
      <c r="E110" s="175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37"/>
      <c r="Z110" s="137"/>
      <c r="AA110" s="137"/>
      <c r="AB110" s="137"/>
      <c r="AC110" s="137"/>
      <c r="AD110" s="137"/>
      <c r="AE110" s="137"/>
      <c r="AF110" s="137"/>
      <c r="AG110" s="137" t="s">
        <v>213</v>
      </c>
      <c r="AH110" s="137">
        <v>0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>
      <c r="A111" s="144"/>
      <c r="B111" s="145"/>
      <c r="C111" s="187" t="s">
        <v>352</v>
      </c>
      <c r="D111" s="174"/>
      <c r="E111" s="175">
        <v>620.24</v>
      </c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37"/>
      <c r="Z111" s="137"/>
      <c r="AA111" s="137"/>
      <c r="AB111" s="137"/>
      <c r="AC111" s="137"/>
      <c r="AD111" s="137"/>
      <c r="AE111" s="137"/>
      <c r="AF111" s="137"/>
      <c r="AG111" s="137" t="s">
        <v>213</v>
      </c>
      <c r="AH111" s="137">
        <v>5</v>
      </c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outlineLevel="1">
      <c r="A112" s="160">
        <v>14</v>
      </c>
      <c r="B112" s="161" t="s">
        <v>219</v>
      </c>
      <c r="C112" s="170" t="s">
        <v>220</v>
      </c>
      <c r="D112" s="162" t="s">
        <v>221</v>
      </c>
      <c r="E112" s="163">
        <v>338.8</v>
      </c>
      <c r="F112" s="164"/>
      <c r="G112" s="165">
        <f>ROUND(E112*F112,2)</f>
        <v>0</v>
      </c>
      <c r="H112" s="164"/>
      <c r="I112" s="165">
        <f>ROUND(E112*H112,2)</f>
        <v>0</v>
      </c>
      <c r="J112" s="164"/>
      <c r="K112" s="165">
        <f>ROUND(E112*J112,2)</f>
        <v>0</v>
      </c>
      <c r="L112" s="165">
        <v>21</v>
      </c>
      <c r="M112" s="165">
        <f>G112*(1+L112/100)</f>
        <v>0</v>
      </c>
      <c r="N112" s="165">
        <v>6.3499999999999997E-3</v>
      </c>
      <c r="O112" s="165">
        <f>ROUND(E112*N112,2)</f>
        <v>2.15</v>
      </c>
      <c r="P112" s="165">
        <v>0</v>
      </c>
      <c r="Q112" s="165">
        <f>ROUND(E112*P112,2)</f>
        <v>0</v>
      </c>
      <c r="R112" s="165" t="s">
        <v>207</v>
      </c>
      <c r="S112" s="165" t="s">
        <v>208</v>
      </c>
      <c r="T112" s="166" t="s">
        <v>208</v>
      </c>
      <c r="U112" s="148">
        <v>0.15</v>
      </c>
      <c r="V112" s="148">
        <f>ROUND(E112*U112,2)</f>
        <v>50.82</v>
      </c>
      <c r="W112" s="148"/>
      <c r="X112" s="148" t="s">
        <v>125</v>
      </c>
      <c r="Y112" s="137"/>
      <c r="Z112" s="137"/>
      <c r="AA112" s="137"/>
      <c r="AB112" s="137"/>
      <c r="AC112" s="137"/>
      <c r="AD112" s="137"/>
      <c r="AE112" s="137"/>
      <c r="AF112" s="137"/>
      <c r="AG112" s="137" t="s">
        <v>126</v>
      </c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outlineLevel="1">
      <c r="A113" s="144"/>
      <c r="B113" s="145"/>
      <c r="C113" s="187" t="s">
        <v>353</v>
      </c>
      <c r="D113" s="174"/>
      <c r="E113" s="175">
        <v>234</v>
      </c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37"/>
      <c r="Z113" s="137"/>
      <c r="AA113" s="137"/>
      <c r="AB113" s="137"/>
      <c r="AC113" s="137"/>
      <c r="AD113" s="137"/>
      <c r="AE113" s="137"/>
      <c r="AF113" s="137"/>
      <c r="AG113" s="137" t="s">
        <v>213</v>
      </c>
      <c r="AH113" s="137">
        <v>0</v>
      </c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outlineLevel="1">
      <c r="A114" s="144"/>
      <c r="B114" s="145"/>
      <c r="C114" s="187" t="s">
        <v>354</v>
      </c>
      <c r="D114" s="174"/>
      <c r="E114" s="175">
        <v>104.8</v>
      </c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37"/>
      <c r="Z114" s="137"/>
      <c r="AA114" s="137"/>
      <c r="AB114" s="137"/>
      <c r="AC114" s="137"/>
      <c r="AD114" s="137"/>
      <c r="AE114" s="137"/>
      <c r="AF114" s="137"/>
      <c r="AG114" s="137" t="s">
        <v>213</v>
      </c>
      <c r="AH114" s="137">
        <v>0</v>
      </c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>
      <c r="A115" s="144"/>
      <c r="B115" s="145"/>
      <c r="C115" s="188" t="s">
        <v>241</v>
      </c>
      <c r="D115" s="176"/>
      <c r="E115" s="177">
        <v>338.8</v>
      </c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213</v>
      </c>
      <c r="AH115" s="137">
        <v>1</v>
      </c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>
      <c r="A116" s="160">
        <v>15</v>
      </c>
      <c r="B116" s="161" t="s">
        <v>223</v>
      </c>
      <c r="C116" s="170" t="s">
        <v>224</v>
      </c>
      <c r="D116" s="162" t="s">
        <v>206</v>
      </c>
      <c r="E116" s="163">
        <v>620.24</v>
      </c>
      <c r="F116" s="164"/>
      <c r="G116" s="165">
        <f>ROUND(E116*F116,2)</f>
        <v>0</v>
      </c>
      <c r="H116" s="164"/>
      <c r="I116" s="165">
        <f>ROUND(E116*H116,2)</f>
        <v>0</v>
      </c>
      <c r="J116" s="164"/>
      <c r="K116" s="165">
        <f>ROUND(E116*J116,2)</f>
        <v>0</v>
      </c>
      <c r="L116" s="165">
        <v>21</v>
      </c>
      <c r="M116" s="165">
        <f>G116*(1+L116/100)</f>
        <v>0</v>
      </c>
      <c r="N116" s="165">
        <v>0</v>
      </c>
      <c r="O116" s="165">
        <f>ROUND(E116*N116,2)</f>
        <v>0</v>
      </c>
      <c r="P116" s="165">
        <v>0</v>
      </c>
      <c r="Q116" s="165">
        <f>ROUND(E116*P116,2)</f>
        <v>0</v>
      </c>
      <c r="R116" s="165" t="s">
        <v>207</v>
      </c>
      <c r="S116" s="165" t="s">
        <v>208</v>
      </c>
      <c r="T116" s="166" t="s">
        <v>208</v>
      </c>
      <c r="U116" s="148">
        <v>0.03</v>
      </c>
      <c r="V116" s="148">
        <f>ROUND(E116*U116,2)</f>
        <v>18.61</v>
      </c>
      <c r="W116" s="148"/>
      <c r="X116" s="148" t="s">
        <v>125</v>
      </c>
      <c r="Y116" s="137"/>
      <c r="Z116" s="137"/>
      <c r="AA116" s="137"/>
      <c r="AB116" s="137"/>
      <c r="AC116" s="137"/>
      <c r="AD116" s="137"/>
      <c r="AE116" s="137"/>
      <c r="AF116" s="137"/>
      <c r="AG116" s="137" t="s">
        <v>126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>
      <c r="A117" s="144"/>
      <c r="B117" s="145"/>
      <c r="C117" s="187" t="s">
        <v>217</v>
      </c>
      <c r="D117" s="174"/>
      <c r="E117" s="175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213</v>
      </c>
      <c r="AH117" s="137">
        <v>0</v>
      </c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>
      <c r="A118" s="144"/>
      <c r="B118" s="145"/>
      <c r="C118" s="187" t="s">
        <v>352</v>
      </c>
      <c r="D118" s="174"/>
      <c r="E118" s="175">
        <v>620.24</v>
      </c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213</v>
      </c>
      <c r="AH118" s="137">
        <v>5</v>
      </c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ht="33.75" outlineLevel="1">
      <c r="A119" s="160">
        <v>16</v>
      </c>
      <c r="B119" s="161" t="s">
        <v>225</v>
      </c>
      <c r="C119" s="170" t="s">
        <v>226</v>
      </c>
      <c r="D119" s="162" t="s">
        <v>206</v>
      </c>
      <c r="E119" s="163">
        <v>3101.2</v>
      </c>
      <c r="F119" s="164"/>
      <c r="G119" s="165">
        <f>ROUND(E119*F119,2)</f>
        <v>0</v>
      </c>
      <c r="H119" s="164"/>
      <c r="I119" s="165">
        <f>ROUND(E119*H119,2)</f>
        <v>0</v>
      </c>
      <c r="J119" s="164"/>
      <c r="K119" s="165">
        <f>ROUND(E119*J119,2)</f>
        <v>0</v>
      </c>
      <c r="L119" s="165">
        <v>21</v>
      </c>
      <c r="M119" s="165">
        <f>G119*(1+L119/100)</f>
        <v>0</v>
      </c>
      <c r="N119" s="165">
        <v>5.0000000000000002E-5</v>
      </c>
      <c r="O119" s="165">
        <f>ROUND(E119*N119,2)</f>
        <v>0.16</v>
      </c>
      <c r="P119" s="165">
        <v>0</v>
      </c>
      <c r="Q119" s="165">
        <f>ROUND(E119*P119,2)</f>
        <v>0</v>
      </c>
      <c r="R119" s="165" t="s">
        <v>207</v>
      </c>
      <c r="S119" s="165" t="s">
        <v>208</v>
      </c>
      <c r="T119" s="166" t="s">
        <v>208</v>
      </c>
      <c r="U119" s="148">
        <v>0</v>
      </c>
      <c r="V119" s="148">
        <f>ROUND(E119*U119,2)</f>
        <v>0</v>
      </c>
      <c r="W119" s="148"/>
      <c r="X119" s="148" t="s">
        <v>125</v>
      </c>
      <c r="Y119" s="137"/>
      <c r="Z119" s="137"/>
      <c r="AA119" s="137"/>
      <c r="AB119" s="137"/>
      <c r="AC119" s="137"/>
      <c r="AD119" s="137"/>
      <c r="AE119" s="137"/>
      <c r="AF119" s="137"/>
      <c r="AG119" s="137" t="s">
        <v>126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>
      <c r="A120" s="144"/>
      <c r="B120" s="145"/>
      <c r="C120" s="187" t="s">
        <v>355</v>
      </c>
      <c r="D120" s="174"/>
      <c r="E120" s="175">
        <v>3101.2</v>
      </c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213</v>
      </c>
      <c r="AH120" s="137">
        <v>5</v>
      </c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outlineLevel="1">
      <c r="A121" s="160">
        <v>17</v>
      </c>
      <c r="B121" s="161" t="s">
        <v>228</v>
      </c>
      <c r="C121" s="170" t="s">
        <v>229</v>
      </c>
      <c r="D121" s="162" t="s">
        <v>206</v>
      </c>
      <c r="E121" s="163">
        <v>620.24</v>
      </c>
      <c r="F121" s="164"/>
      <c r="G121" s="165">
        <f>ROUND(E121*F121,2)</f>
        <v>0</v>
      </c>
      <c r="H121" s="164"/>
      <c r="I121" s="165">
        <f>ROUND(E121*H121,2)</f>
        <v>0</v>
      </c>
      <c r="J121" s="164"/>
      <c r="K121" s="165">
        <f>ROUND(E121*J121,2)</f>
        <v>0</v>
      </c>
      <c r="L121" s="165">
        <v>21</v>
      </c>
      <c r="M121" s="165">
        <f>G121*(1+L121/100)</f>
        <v>0</v>
      </c>
      <c r="N121" s="165">
        <v>0</v>
      </c>
      <c r="O121" s="165">
        <f>ROUND(E121*N121,2)</f>
        <v>0</v>
      </c>
      <c r="P121" s="165">
        <v>0</v>
      </c>
      <c r="Q121" s="165">
        <f>ROUND(E121*P121,2)</f>
        <v>0</v>
      </c>
      <c r="R121" s="165" t="s">
        <v>207</v>
      </c>
      <c r="S121" s="165" t="s">
        <v>208</v>
      </c>
      <c r="T121" s="166" t="s">
        <v>208</v>
      </c>
      <c r="U121" s="148">
        <v>0.02</v>
      </c>
      <c r="V121" s="148">
        <f>ROUND(E121*U121,2)</f>
        <v>12.4</v>
      </c>
      <c r="W121" s="148"/>
      <c r="X121" s="148" t="s">
        <v>125</v>
      </c>
      <c r="Y121" s="137"/>
      <c r="Z121" s="137"/>
      <c r="AA121" s="137"/>
      <c r="AB121" s="137"/>
      <c r="AC121" s="137"/>
      <c r="AD121" s="137"/>
      <c r="AE121" s="137"/>
      <c r="AF121" s="137"/>
      <c r="AG121" s="137" t="s">
        <v>126</v>
      </c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outlineLevel="1">
      <c r="A122" s="144"/>
      <c r="B122" s="145"/>
      <c r="C122" s="187" t="s">
        <v>217</v>
      </c>
      <c r="D122" s="174"/>
      <c r="E122" s="175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213</v>
      </c>
      <c r="AH122" s="137">
        <v>0</v>
      </c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>
      <c r="A123" s="144"/>
      <c r="B123" s="145"/>
      <c r="C123" s="187" t="s">
        <v>352</v>
      </c>
      <c r="D123" s="174"/>
      <c r="E123" s="175">
        <v>620.24</v>
      </c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213</v>
      </c>
      <c r="AH123" s="137">
        <v>5</v>
      </c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>
      <c r="A124" s="160">
        <v>18</v>
      </c>
      <c r="B124" s="161" t="s">
        <v>230</v>
      </c>
      <c r="C124" s="170" t="s">
        <v>231</v>
      </c>
      <c r="D124" s="162" t="s">
        <v>206</v>
      </c>
      <c r="E124" s="163">
        <v>18.2</v>
      </c>
      <c r="F124" s="164"/>
      <c r="G124" s="165">
        <f>ROUND(E124*F124,2)</f>
        <v>0</v>
      </c>
      <c r="H124" s="164"/>
      <c r="I124" s="165">
        <f>ROUND(E124*H124,2)</f>
        <v>0</v>
      </c>
      <c r="J124" s="164"/>
      <c r="K124" s="165">
        <f>ROUND(E124*J124,2)</f>
        <v>0</v>
      </c>
      <c r="L124" s="165">
        <v>21</v>
      </c>
      <c r="M124" s="165">
        <f>G124*(1+L124/100)</f>
        <v>0</v>
      </c>
      <c r="N124" s="165">
        <v>1.58E-3</v>
      </c>
      <c r="O124" s="165">
        <f>ROUND(E124*N124,2)</f>
        <v>0.03</v>
      </c>
      <c r="P124" s="165">
        <v>0</v>
      </c>
      <c r="Q124" s="165">
        <f>ROUND(E124*P124,2)</f>
        <v>0</v>
      </c>
      <c r="R124" s="165" t="s">
        <v>207</v>
      </c>
      <c r="S124" s="165" t="s">
        <v>208</v>
      </c>
      <c r="T124" s="166" t="s">
        <v>208</v>
      </c>
      <c r="U124" s="148">
        <v>0.214</v>
      </c>
      <c r="V124" s="148">
        <f>ROUND(E124*U124,2)</f>
        <v>3.89</v>
      </c>
      <c r="W124" s="148"/>
      <c r="X124" s="148" t="s">
        <v>125</v>
      </c>
      <c r="Y124" s="137"/>
      <c r="Z124" s="137"/>
      <c r="AA124" s="137"/>
      <c r="AB124" s="137"/>
      <c r="AC124" s="137"/>
      <c r="AD124" s="137"/>
      <c r="AE124" s="137"/>
      <c r="AF124" s="137"/>
      <c r="AG124" s="137" t="s">
        <v>126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outlineLevel="1">
      <c r="A125" s="144"/>
      <c r="B125" s="145"/>
      <c r="C125" s="187" t="s">
        <v>356</v>
      </c>
      <c r="D125" s="174"/>
      <c r="E125" s="175">
        <v>18.2</v>
      </c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37"/>
      <c r="Z125" s="137"/>
      <c r="AA125" s="137"/>
      <c r="AB125" s="137"/>
      <c r="AC125" s="137"/>
      <c r="AD125" s="137"/>
      <c r="AE125" s="137"/>
      <c r="AF125" s="137"/>
      <c r="AG125" s="137" t="s">
        <v>213</v>
      </c>
      <c r="AH125" s="137">
        <v>0</v>
      </c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</row>
    <row r="126" spans="1:60">
      <c r="A126" s="154" t="s">
        <v>121</v>
      </c>
      <c r="B126" s="155" t="s">
        <v>74</v>
      </c>
      <c r="C126" s="169" t="s">
        <v>75</v>
      </c>
      <c r="D126" s="156"/>
      <c r="E126" s="157"/>
      <c r="F126" s="158"/>
      <c r="G126" s="158">
        <f>SUMIF(AG127:AG127,"&lt;&gt;NOR",G127:G127)</f>
        <v>0</v>
      </c>
      <c r="H126" s="158"/>
      <c r="I126" s="158">
        <f>SUM(I127:I127)</f>
        <v>0</v>
      </c>
      <c r="J126" s="158"/>
      <c r="K126" s="158">
        <f>SUM(K127:K127)</f>
        <v>0</v>
      </c>
      <c r="L126" s="158"/>
      <c r="M126" s="158">
        <f>SUM(M127:M127)</f>
        <v>0</v>
      </c>
      <c r="N126" s="158"/>
      <c r="O126" s="158">
        <f>SUM(O127:O127)</f>
        <v>0</v>
      </c>
      <c r="P126" s="158"/>
      <c r="Q126" s="158">
        <f>SUM(Q127:Q127)</f>
        <v>0</v>
      </c>
      <c r="R126" s="158"/>
      <c r="S126" s="158"/>
      <c r="T126" s="159"/>
      <c r="U126" s="153"/>
      <c r="V126" s="153">
        <f>SUM(V127:V127)</f>
        <v>0</v>
      </c>
      <c r="W126" s="153"/>
      <c r="X126" s="153"/>
      <c r="AG126" t="s">
        <v>122</v>
      </c>
    </row>
    <row r="127" spans="1:60" outlineLevel="1">
      <c r="A127" s="179">
        <v>19</v>
      </c>
      <c r="B127" s="180" t="s">
        <v>357</v>
      </c>
      <c r="C127" s="190" t="s">
        <v>358</v>
      </c>
      <c r="D127" s="181" t="s">
        <v>359</v>
      </c>
      <c r="E127" s="182">
        <v>10</v>
      </c>
      <c r="F127" s="183"/>
      <c r="G127" s="184">
        <f>ROUND(E127*F127,2)</f>
        <v>0</v>
      </c>
      <c r="H127" s="183"/>
      <c r="I127" s="184">
        <f>ROUND(E127*H127,2)</f>
        <v>0</v>
      </c>
      <c r="J127" s="183"/>
      <c r="K127" s="184">
        <f>ROUND(E127*J127,2)</f>
        <v>0</v>
      </c>
      <c r="L127" s="184">
        <v>21</v>
      </c>
      <c r="M127" s="184">
        <f>G127*(1+L127/100)</f>
        <v>0</v>
      </c>
      <c r="N127" s="184">
        <v>0</v>
      </c>
      <c r="O127" s="184">
        <f>ROUND(E127*N127,2)</f>
        <v>0</v>
      </c>
      <c r="P127" s="184">
        <v>0</v>
      </c>
      <c r="Q127" s="184">
        <f>ROUND(E127*P127,2)</f>
        <v>0</v>
      </c>
      <c r="R127" s="184"/>
      <c r="S127" s="184" t="s">
        <v>123</v>
      </c>
      <c r="T127" s="185" t="s">
        <v>137</v>
      </c>
      <c r="U127" s="148">
        <v>0</v>
      </c>
      <c r="V127" s="148">
        <f>ROUND(E127*U127,2)</f>
        <v>0</v>
      </c>
      <c r="W127" s="148"/>
      <c r="X127" s="148" t="s">
        <v>125</v>
      </c>
      <c r="Y127" s="137"/>
      <c r="Z127" s="137"/>
      <c r="AA127" s="137"/>
      <c r="AB127" s="137"/>
      <c r="AC127" s="137"/>
      <c r="AD127" s="137"/>
      <c r="AE127" s="137"/>
      <c r="AF127" s="137"/>
      <c r="AG127" s="137" t="s">
        <v>360</v>
      </c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</row>
    <row r="128" spans="1:60">
      <c r="A128" s="154" t="s">
        <v>121</v>
      </c>
      <c r="B128" s="155" t="s">
        <v>76</v>
      </c>
      <c r="C128" s="169" t="s">
        <v>77</v>
      </c>
      <c r="D128" s="156"/>
      <c r="E128" s="157"/>
      <c r="F128" s="158"/>
      <c r="G128" s="158">
        <f>SUMIF(AG129:AG182,"&lt;&gt;NOR",G129:G182)</f>
        <v>0</v>
      </c>
      <c r="H128" s="158"/>
      <c r="I128" s="158">
        <f>SUM(I129:I182)</f>
        <v>0</v>
      </c>
      <c r="J128" s="158"/>
      <c r="K128" s="158">
        <f>SUM(K129:K182)</f>
        <v>0</v>
      </c>
      <c r="L128" s="158"/>
      <c r="M128" s="158">
        <f>SUM(M129:M182)</f>
        <v>0</v>
      </c>
      <c r="N128" s="158"/>
      <c r="O128" s="158">
        <f>SUM(O129:O182)</f>
        <v>0.04</v>
      </c>
      <c r="P128" s="158"/>
      <c r="Q128" s="158">
        <f>SUM(Q129:Q182)</f>
        <v>16.12</v>
      </c>
      <c r="R128" s="158"/>
      <c r="S128" s="158"/>
      <c r="T128" s="159"/>
      <c r="U128" s="153"/>
      <c r="V128" s="153">
        <f>SUM(V129:V182)</f>
        <v>46.449999999999996</v>
      </c>
      <c r="W128" s="153"/>
      <c r="X128" s="153"/>
      <c r="AG128" t="s">
        <v>122</v>
      </c>
    </row>
    <row r="129" spans="1:60" outlineLevel="1">
      <c r="A129" s="160">
        <v>20</v>
      </c>
      <c r="B129" s="161" t="s">
        <v>361</v>
      </c>
      <c r="C129" s="170" t="s">
        <v>362</v>
      </c>
      <c r="D129" s="162" t="s">
        <v>199</v>
      </c>
      <c r="E129" s="163">
        <v>1</v>
      </c>
      <c r="F129" s="164"/>
      <c r="G129" s="165">
        <f>ROUND(E129*F129,2)</f>
        <v>0</v>
      </c>
      <c r="H129" s="164"/>
      <c r="I129" s="165">
        <f>ROUND(E129*H129,2)</f>
        <v>0</v>
      </c>
      <c r="J129" s="164"/>
      <c r="K129" s="165">
        <f>ROUND(E129*J129,2)</f>
        <v>0</v>
      </c>
      <c r="L129" s="165">
        <v>21</v>
      </c>
      <c r="M129" s="165">
        <f>G129*(1+L129/100)</f>
        <v>0</v>
      </c>
      <c r="N129" s="165">
        <v>0</v>
      </c>
      <c r="O129" s="165">
        <f>ROUND(E129*N129,2)</f>
        <v>0</v>
      </c>
      <c r="P129" s="165">
        <v>0</v>
      </c>
      <c r="Q129" s="165">
        <f>ROUND(E129*P129,2)</f>
        <v>0</v>
      </c>
      <c r="R129" s="165"/>
      <c r="S129" s="165" t="s">
        <v>123</v>
      </c>
      <c r="T129" s="166" t="s">
        <v>137</v>
      </c>
      <c r="U129" s="148">
        <v>0</v>
      </c>
      <c r="V129" s="148">
        <f>ROUND(E129*U129,2)</f>
        <v>0</v>
      </c>
      <c r="W129" s="148"/>
      <c r="X129" s="148" t="s">
        <v>125</v>
      </c>
      <c r="Y129" s="137"/>
      <c r="Z129" s="137"/>
      <c r="AA129" s="137"/>
      <c r="AB129" s="137"/>
      <c r="AC129" s="137"/>
      <c r="AD129" s="137"/>
      <c r="AE129" s="137"/>
      <c r="AF129" s="137"/>
      <c r="AG129" s="137" t="s">
        <v>126</v>
      </c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</row>
    <row r="130" spans="1:60" outlineLevel="1">
      <c r="A130" s="144"/>
      <c r="B130" s="145"/>
      <c r="C130" s="282" t="s">
        <v>307</v>
      </c>
      <c r="D130" s="283"/>
      <c r="E130" s="283"/>
      <c r="F130" s="283"/>
      <c r="G130" s="283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37"/>
      <c r="Z130" s="137"/>
      <c r="AA130" s="137"/>
      <c r="AB130" s="137"/>
      <c r="AC130" s="137"/>
      <c r="AD130" s="137"/>
      <c r="AE130" s="137"/>
      <c r="AF130" s="137"/>
      <c r="AG130" s="137" t="s">
        <v>128</v>
      </c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</row>
    <row r="131" spans="1:60" outlineLevel="1">
      <c r="A131" s="144"/>
      <c r="B131" s="145"/>
      <c r="C131" s="273" t="s">
        <v>363</v>
      </c>
      <c r="D131" s="274"/>
      <c r="E131" s="274"/>
      <c r="F131" s="274"/>
      <c r="G131" s="274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37"/>
      <c r="Z131" s="137"/>
      <c r="AA131" s="137"/>
      <c r="AB131" s="137"/>
      <c r="AC131" s="137"/>
      <c r="AD131" s="137"/>
      <c r="AE131" s="137"/>
      <c r="AF131" s="137"/>
      <c r="AG131" s="137" t="s">
        <v>128</v>
      </c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</row>
    <row r="132" spans="1:60" outlineLevel="1">
      <c r="A132" s="160">
        <v>21</v>
      </c>
      <c r="B132" s="161" t="s">
        <v>364</v>
      </c>
      <c r="C132" s="170" t="s">
        <v>365</v>
      </c>
      <c r="D132" s="162" t="s">
        <v>221</v>
      </c>
      <c r="E132" s="163">
        <v>4.7249999999999996</v>
      </c>
      <c r="F132" s="164"/>
      <c r="G132" s="165">
        <f>ROUND(E132*F132,2)</f>
        <v>0</v>
      </c>
      <c r="H132" s="164"/>
      <c r="I132" s="165">
        <f>ROUND(E132*H132,2)</f>
        <v>0</v>
      </c>
      <c r="J132" s="164"/>
      <c r="K132" s="165">
        <f>ROUND(E132*J132,2)</f>
        <v>0</v>
      </c>
      <c r="L132" s="165">
        <v>21</v>
      </c>
      <c r="M132" s="165">
        <f>G132*(1+L132/100)</f>
        <v>0</v>
      </c>
      <c r="N132" s="165">
        <v>0</v>
      </c>
      <c r="O132" s="165">
        <f>ROUND(E132*N132,2)</f>
        <v>0</v>
      </c>
      <c r="P132" s="165">
        <v>9.3999999999999997E-4</v>
      </c>
      <c r="Q132" s="165">
        <f>ROUND(E132*P132,2)</f>
        <v>0</v>
      </c>
      <c r="R132" s="165" t="s">
        <v>366</v>
      </c>
      <c r="S132" s="165" t="s">
        <v>208</v>
      </c>
      <c r="T132" s="166" t="s">
        <v>208</v>
      </c>
      <c r="U132" s="148">
        <v>7.0000000000000007E-2</v>
      </c>
      <c r="V132" s="148">
        <f>ROUND(E132*U132,2)</f>
        <v>0.33</v>
      </c>
      <c r="W132" s="148"/>
      <c r="X132" s="148" t="s">
        <v>125</v>
      </c>
      <c r="Y132" s="137"/>
      <c r="Z132" s="137"/>
      <c r="AA132" s="137"/>
      <c r="AB132" s="137"/>
      <c r="AC132" s="137"/>
      <c r="AD132" s="137"/>
      <c r="AE132" s="137"/>
      <c r="AF132" s="137"/>
      <c r="AG132" s="137" t="s">
        <v>126</v>
      </c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</row>
    <row r="133" spans="1:60" outlineLevel="1">
      <c r="A133" s="144"/>
      <c r="B133" s="145"/>
      <c r="C133" s="187" t="s">
        <v>367</v>
      </c>
      <c r="D133" s="174"/>
      <c r="E133" s="175">
        <v>4.7249999999999996</v>
      </c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37"/>
      <c r="Z133" s="137"/>
      <c r="AA133" s="137"/>
      <c r="AB133" s="137"/>
      <c r="AC133" s="137"/>
      <c r="AD133" s="137"/>
      <c r="AE133" s="137"/>
      <c r="AF133" s="137"/>
      <c r="AG133" s="137" t="s">
        <v>213</v>
      </c>
      <c r="AH133" s="137">
        <v>0</v>
      </c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</row>
    <row r="134" spans="1:60" outlineLevel="1">
      <c r="A134" s="160">
        <v>22</v>
      </c>
      <c r="B134" s="161" t="s">
        <v>368</v>
      </c>
      <c r="C134" s="170" t="s">
        <v>369</v>
      </c>
      <c r="D134" s="162" t="s">
        <v>221</v>
      </c>
      <c r="E134" s="163">
        <v>29.66</v>
      </c>
      <c r="F134" s="164"/>
      <c r="G134" s="165">
        <f>ROUND(E134*F134,2)</f>
        <v>0</v>
      </c>
      <c r="H134" s="164"/>
      <c r="I134" s="165">
        <f>ROUND(E134*H134,2)</f>
        <v>0</v>
      </c>
      <c r="J134" s="164"/>
      <c r="K134" s="165">
        <f>ROUND(E134*J134,2)</f>
        <v>0</v>
      </c>
      <c r="L134" s="165">
        <v>21</v>
      </c>
      <c r="M134" s="165">
        <f>G134*(1+L134/100)</f>
        <v>0</v>
      </c>
      <c r="N134" s="165">
        <v>0</v>
      </c>
      <c r="O134" s="165">
        <f>ROUND(E134*N134,2)</f>
        <v>0</v>
      </c>
      <c r="P134" s="165">
        <v>1.75E-3</v>
      </c>
      <c r="Q134" s="165">
        <f>ROUND(E134*P134,2)</f>
        <v>0.05</v>
      </c>
      <c r="R134" s="165" t="s">
        <v>366</v>
      </c>
      <c r="S134" s="165" t="s">
        <v>208</v>
      </c>
      <c r="T134" s="166" t="s">
        <v>208</v>
      </c>
      <c r="U134" s="148">
        <v>0.08</v>
      </c>
      <c r="V134" s="148">
        <f>ROUND(E134*U134,2)</f>
        <v>2.37</v>
      </c>
      <c r="W134" s="148"/>
      <c r="X134" s="148" t="s">
        <v>125</v>
      </c>
      <c r="Y134" s="137"/>
      <c r="Z134" s="137"/>
      <c r="AA134" s="137"/>
      <c r="AB134" s="137"/>
      <c r="AC134" s="137"/>
      <c r="AD134" s="137"/>
      <c r="AE134" s="137"/>
      <c r="AF134" s="137"/>
      <c r="AG134" s="137" t="s">
        <v>126</v>
      </c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</row>
    <row r="135" spans="1:60" outlineLevel="1">
      <c r="A135" s="144"/>
      <c r="B135" s="145"/>
      <c r="C135" s="187" t="s">
        <v>370</v>
      </c>
      <c r="D135" s="174"/>
      <c r="E135" s="175">
        <v>14.83</v>
      </c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37"/>
      <c r="Z135" s="137"/>
      <c r="AA135" s="137"/>
      <c r="AB135" s="137"/>
      <c r="AC135" s="137"/>
      <c r="AD135" s="137"/>
      <c r="AE135" s="137"/>
      <c r="AF135" s="137"/>
      <c r="AG135" s="137" t="s">
        <v>213</v>
      </c>
      <c r="AH135" s="137">
        <v>0</v>
      </c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</row>
    <row r="136" spans="1:60" outlineLevel="1">
      <c r="A136" s="144"/>
      <c r="B136" s="145"/>
      <c r="C136" s="187" t="s">
        <v>371</v>
      </c>
      <c r="D136" s="174"/>
      <c r="E136" s="175">
        <v>14.83</v>
      </c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37"/>
      <c r="Z136" s="137"/>
      <c r="AA136" s="137"/>
      <c r="AB136" s="137"/>
      <c r="AC136" s="137"/>
      <c r="AD136" s="137"/>
      <c r="AE136" s="137"/>
      <c r="AF136" s="137"/>
      <c r="AG136" s="137" t="s">
        <v>213</v>
      </c>
      <c r="AH136" s="137">
        <v>0</v>
      </c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</row>
    <row r="137" spans="1:60" outlineLevel="1">
      <c r="A137" s="144"/>
      <c r="B137" s="145"/>
      <c r="C137" s="188" t="s">
        <v>241</v>
      </c>
      <c r="D137" s="176"/>
      <c r="E137" s="177">
        <v>29.66</v>
      </c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37"/>
      <c r="Z137" s="137"/>
      <c r="AA137" s="137"/>
      <c r="AB137" s="137"/>
      <c r="AC137" s="137"/>
      <c r="AD137" s="137"/>
      <c r="AE137" s="137"/>
      <c r="AF137" s="137"/>
      <c r="AG137" s="137" t="s">
        <v>213</v>
      </c>
      <c r="AH137" s="137">
        <v>1</v>
      </c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</row>
    <row r="138" spans="1:60" outlineLevel="1">
      <c r="A138" s="160">
        <v>23</v>
      </c>
      <c r="B138" s="161" t="s">
        <v>372</v>
      </c>
      <c r="C138" s="170" t="s">
        <v>373</v>
      </c>
      <c r="D138" s="162" t="s">
        <v>252</v>
      </c>
      <c r="E138" s="163">
        <v>53</v>
      </c>
      <c r="F138" s="164"/>
      <c r="G138" s="165">
        <f>ROUND(E138*F138,2)</f>
        <v>0</v>
      </c>
      <c r="H138" s="164"/>
      <c r="I138" s="165">
        <f>ROUND(E138*H138,2)</f>
        <v>0</v>
      </c>
      <c r="J138" s="164"/>
      <c r="K138" s="165">
        <f>ROUND(E138*J138,2)</f>
        <v>0</v>
      </c>
      <c r="L138" s="165">
        <v>21</v>
      </c>
      <c r="M138" s="165">
        <f>G138*(1+L138/100)</f>
        <v>0</v>
      </c>
      <c r="N138" s="165">
        <v>0</v>
      </c>
      <c r="O138" s="165">
        <f>ROUND(E138*N138,2)</f>
        <v>0</v>
      </c>
      <c r="P138" s="165">
        <v>3.2000000000000003E-4</v>
      </c>
      <c r="Q138" s="165">
        <f>ROUND(E138*P138,2)</f>
        <v>0.02</v>
      </c>
      <c r="R138" s="165" t="s">
        <v>366</v>
      </c>
      <c r="S138" s="165" t="s">
        <v>208</v>
      </c>
      <c r="T138" s="166" t="s">
        <v>208</v>
      </c>
      <c r="U138" s="148">
        <v>5.7500000000000002E-2</v>
      </c>
      <c r="V138" s="148">
        <f>ROUND(E138*U138,2)</f>
        <v>3.05</v>
      </c>
      <c r="W138" s="148"/>
      <c r="X138" s="148" t="s">
        <v>125</v>
      </c>
      <c r="Y138" s="137"/>
      <c r="Z138" s="137"/>
      <c r="AA138" s="137"/>
      <c r="AB138" s="137"/>
      <c r="AC138" s="137"/>
      <c r="AD138" s="137"/>
      <c r="AE138" s="137"/>
      <c r="AF138" s="137"/>
      <c r="AG138" s="137" t="s">
        <v>126</v>
      </c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</row>
    <row r="139" spans="1:60" outlineLevel="1">
      <c r="A139" s="144"/>
      <c r="B139" s="145"/>
      <c r="C139" s="187" t="s">
        <v>374</v>
      </c>
      <c r="D139" s="174"/>
      <c r="E139" s="175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37"/>
      <c r="Z139" s="137"/>
      <c r="AA139" s="137"/>
      <c r="AB139" s="137"/>
      <c r="AC139" s="137"/>
      <c r="AD139" s="137"/>
      <c r="AE139" s="137"/>
      <c r="AF139" s="137"/>
      <c r="AG139" s="137" t="s">
        <v>213</v>
      </c>
      <c r="AH139" s="137">
        <v>0</v>
      </c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</row>
    <row r="140" spans="1:60" outlineLevel="1">
      <c r="A140" s="144"/>
      <c r="B140" s="145"/>
      <c r="C140" s="187" t="s">
        <v>375</v>
      </c>
      <c r="D140" s="174"/>
      <c r="E140" s="175">
        <v>53</v>
      </c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37"/>
      <c r="Z140" s="137"/>
      <c r="AA140" s="137"/>
      <c r="AB140" s="137"/>
      <c r="AC140" s="137"/>
      <c r="AD140" s="137"/>
      <c r="AE140" s="137"/>
      <c r="AF140" s="137"/>
      <c r="AG140" s="137" t="s">
        <v>213</v>
      </c>
      <c r="AH140" s="137">
        <v>0</v>
      </c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</row>
    <row r="141" spans="1:60" ht="33.75" outlineLevel="1">
      <c r="A141" s="160">
        <v>24</v>
      </c>
      <c r="B141" s="161" t="s">
        <v>376</v>
      </c>
      <c r="C141" s="170" t="s">
        <v>377</v>
      </c>
      <c r="D141" s="162" t="s">
        <v>206</v>
      </c>
      <c r="E141" s="163">
        <v>58.875100000000003</v>
      </c>
      <c r="F141" s="164"/>
      <c r="G141" s="165">
        <f>ROUND(E141*F141,2)</f>
        <v>0</v>
      </c>
      <c r="H141" s="164"/>
      <c r="I141" s="165">
        <f>ROUND(E141*H141,2)</f>
        <v>0</v>
      </c>
      <c r="J141" s="164"/>
      <c r="K141" s="165">
        <f>ROUND(E141*J141,2)</f>
        <v>0</v>
      </c>
      <c r="L141" s="165">
        <v>21</v>
      </c>
      <c r="M141" s="165">
        <f>G141*(1+L141/100)</f>
        <v>0</v>
      </c>
      <c r="N141" s="165">
        <v>0</v>
      </c>
      <c r="O141" s="165">
        <f>ROUND(E141*N141,2)</f>
        <v>0</v>
      </c>
      <c r="P141" s="165">
        <v>5.8999999999999997E-2</v>
      </c>
      <c r="Q141" s="165">
        <f>ROUND(E141*P141,2)</f>
        <v>3.47</v>
      </c>
      <c r="R141" s="165" t="s">
        <v>273</v>
      </c>
      <c r="S141" s="165" t="s">
        <v>208</v>
      </c>
      <c r="T141" s="166" t="s">
        <v>208</v>
      </c>
      <c r="U141" s="148">
        <v>0.2</v>
      </c>
      <c r="V141" s="148">
        <f>ROUND(E141*U141,2)</f>
        <v>11.78</v>
      </c>
      <c r="W141" s="148"/>
      <c r="X141" s="148" t="s">
        <v>125</v>
      </c>
      <c r="Y141" s="137"/>
      <c r="Z141" s="137"/>
      <c r="AA141" s="137"/>
      <c r="AB141" s="137"/>
      <c r="AC141" s="137"/>
      <c r="AD141" s="137"/>
      <c r="AE141" s="137"/>
      <c r="AF141" s="137"/>
      <c r="AG141" s="137" t="s">
        <v>126</v>
      </c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</row>
    <row r="142" spans="1:60" outlineLevel="1">
      <c r="A142" s="144"/>
      <c r="B142" s="145"/>
      <c r="C142" s="187" t="s">
        <v>334</v>
      </c>
      <c r="D142" s="174"/>
      <c r="E142" s="175">
        <v>25.210999999999999</v>
      </c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37"/>
      <c r="Z142" s="137"/>
      <c r="AA142" s="137"/>
      <c r="AB142" s="137"/>
      <c r="AC142" s="137"/>
      <c r="AD142" s="137"/>
      <c r="AE142" s="137"/>
      <c r="AF142" s="137"/>
      <c r="AG142" s="137" t="s">
        <v>213</v>
      </c>
      <c r="AH142" s="137">
        <v>0</v>
      </c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</row>
    <row r="143" spans="1:60" outlineLevel="1">
      <c r="A143" s="144"/>
      <c r="B143" s="145"/>
      <c r="C143" s="187" t="s">
        <v>378</v>
      </c>
      <c r="D143" s="174"/>
      <c r="E143" s="175">
        <v>33.664099999999998</v>
      </c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37"/>
      <c r="Z143" s="137"/>
      <c r="AA143" s="137"/>
      <c r="AB143" s="137"/>
      <c r="AC143" s="137"/>
      <c r="AD143" s="137"/>
      <c r="AE143" s="137"/>
      <c r="AF143" s="137"/>
      <c r="AG143" s="137" t="s">
        <v>213</v>
      </c>
      <c r="AH143" s="137">
        <v>0</v>
      </c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</row>
    <row r="144" spans="1:60" outlineLevel="1">
      <c r="A144" s="144"/>
      <c r="B144" s="145"/>
      <c r="C144" s="188" t="s">
        <v>241</v>
      </c>
      <c r="D144" s="176"/>
      <c r="E144" s="177">
        <v>58.875100000000003</v>
      </c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37"/>
      <c r="Z144" s="137"/>
      <c r="AA144" s="137"/>
      <c r="AB144" s="137"/>
      <c r="AC144" s="137"/>
      <c r="AD144" s="137"/>
      <c r="AE144" s="137"/>
      <c r="AF144" s="137"/>
      <c r="AG144" s="137" t="s">
        <v>213</v>
      </c>
      <c r="AH144" s="137">
        <v>1</v>
      </c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</row>
    <row r="145" spans="1:60" ht="22.5" outlineLevel="1">
      <c r="A145" s="160">
        <v>25</v>
      </c>
      <c r="B145" s="161" t="s">
        <v>379</v>
      </c>
      <c r="C145" s="170" t="s">
        <v>380</v>
      </c>
      <c r="D145" s="162" t="s">
        <v>235</v>
      </c>
      <c r="E145" s="163">
        <v>0.81198000000000004</v>
      </c>
      <c r="F145" s="164"/>
      <c r="G145" s="165">
        <f>ROUND(E145*F145,2)</f>
        <v>0</v>
      </c>
      <c r="H145" s="164"/>
      <c r="I145" s="165">
        <f>ROUND(E145*H145,2)</f>
        <v>0</v>
      </c>
      <c r="J145" s="164"/>
      <c r="K145" s="165">
        <f>ROUND(E145*J145,2)</f>
        <v>0</v>
      </c>
      <c r="L145" s="165">
        <v>21</v>
      </c>
      <c r="M145" s="165">
        <f>G145*(1+L145/100)</f>
        <v>0</v>
      </c>
      <c r="N145" s="165">
        <v>1.2800000000000001E-3</v>
      </c>
      <c r="O145" s="165">
        <f>ROUND(E145*N145,2)</f>
        <v>0</v>
      </c>
      <c r="P145" s="165">
        <v>1.8</v>
      </c>
      <c r="Q145" s="165">
        <f>ROUND(E145*P145,2)</f>
        <v>1.46</v>
      </c>
      <c r="R145" s="165" t="s">
        <v>273</v>
      </c>
      <c r="S145" s="165" t="s">
        <v>208</v>
      </c>
      <c r="T145" s="166" t="s">
        <v>208</v>
      </c>
      <c r="U145" s="148">
        <v>1.52</v>
      </c>
      <c r="V145" s="148">
        <f>ROUND(E145*U145,2)</f>
        <v>1.23</v>
      </c>
      <c r="W145" s="148"/>
      <c r="X145" s="148" t="s">
        <v>125</v>
      </c>
      <c r="Y145" s="137"/>
      <c r="Z145" s="137"/>
      <c r="AA145" s="137"/>
      <c r="AB145" s="137"/>
      <c r="AC145" s="137"/>
      <c r="AD145" s="137"/>
      <c r="AE145" s="137"/>
      <c r="AF145" s="137"/>
      <c r="AG145" s="137" t="s">
        <v>126</v>
      </c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</row>
    <row r="146" spans="1:60" ht="22.5" outlineLevel="1">
      <c r="A146" s="144"/>
      <c r="B146" s="145"/>
      <c r="C146" s="284" t="s">
        <v>381</v>
      </c>
      <c r="D146" s="285"/>
      <c r="E146" s="285"/>
      <c r="F146" s="285"/>
      <c r="G146" s="285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37"/>
      <c r="Z146" s="137"/>
      <c r="AA146" s="137"/>
      <c r="AB146" s="137"/>
      <c r="AC146" s="137"/>
      <c r="AD146" s="137"/>
      <c r="AE146" s="137"/>
      <c r="AF146" s="137"/>
      <c r="AG146" s="137" t="s">
        <v>210</v>
      </c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67" t="str">
        <f>C146</f>
        <v>nebo vybourání otvorů průřezové plochy přes 4 m2 ve zdivu nadzákladovém, včetně pomocného lešení o výšce podlahy do 1900 mm a pro zatížení do 1,5 kPa  (150 kg/m2)</v>
      </c>
      <c r="BB146" s="137"/>
      <c r="BC146" s="137"/>
      <c r="BD146" s="137"/>
      <c r="BE146" s="137"/>
      <c r="BF146" s="137"/>
      <c r="BG146" s="137"/>
      <c r="BH146" s="137"/>
    </row>
    <row r="147" spans="1:60" outlineLevel="1">
      <c r="A147" s="144"/>
      <c r="B147" s="145"/>
      <c r="C147" s="273" t="s">
        <v>138</v>
      </c>
      <c r="D147" s="274"/>
      <c r="E147" s="274"/>
      <c r="F147" s="274"/>
      <c r="G147" s="274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37"/>
      <c r="Z147" s="137"/>
      <c r="AA147" s="137"/>
      <c r="AB147" s="137"/>
      <c r="AC147" s="137"/>
      <c r="AD147" s="137"/>
      <c r="AE147" s="137"/>
      <c r="AF147" s="137"/>
      <c r="AG147" s="137" t="s">
        <v>128</v>
      </c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</row>
    <row r="148" spans="1:60" outlineLevel="1">
      <c r="A148" s="144"/>
      <c r="B148" s="145"/>
      <c r="C148" s="273" t="s">
        <v>382</v>
      </c>
      <c r="D148" s="274"/>
      <c r="E148" s="274"/>
      <c r="F148" s="274"/>
      <c r="G148" s="274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37"/>
      <c r="Z148" s="137"/>
      <c r="AA148" s="137"/>
      <c r="AB148" s="137"/>
      <c r="AC148" s="137"/>
      <c r="AD148" s="137"/>
      <c r="AE148" s="137"/>
      <c r="AF148" s="137"/>
      <c r="AG148" s="137" t="s">
        <v>128</v>
      </c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67" t="str">
        <f>C148</f>
        <v>- pata zdiva atiky tvořící zlom hydroizolačního souvrství bude odstraněna pouze při odhalení špatného technického stavu.</v>
      </c>
      <c r="BB148" s="137"/>
      <c r="BC148" s="137"/>
      <c r="BD148" s="137"/>
      <c r="BE148" s="137"/>
      <c r="BF148" s="137"/>
      <c r="BG148" s="137"/>
      <c r="BH148" s="137"/>
    </row>
    <row r="149" spans="1:60" outlineLevel="1">
      <c r="A149" s="144"/>
      <c r="B149" s="145"/>
      <c r="C149" s="187" t="s">
        <v>383</v>
      </c>
      <c r="D149" s="174"/>
      <c r="E149" s="175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37"/>
      <c r="Z149" s="137"/>
      <c r="AA149" s="137"/>
      <c r="AB149" s="137"/>
      <c r="AC149" s="137"/>
      <c r="AD149" s="137"/>
      <c r="AE149" s="137"/>
      <c r="AF149" s="137"/>
      <c r="AG149" s="137" t="s">
        <v>213</v>
      </c>
      <c r="AH149" s="137">
        <v>0</v>
      </c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</row>
    <row r="150" spans="1:60" outlineLevel="1">
      <c r="A150" s="144"/>
      <c r="B150" s="145"/>
      <c r="C150" s="187" t="s">
        <v>384</v>
      </c>
      <c r="D150" s="174"/>
      <c r="E150" s="175">
        <v>0.53388000000000002</v>
      </c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37"/>
      <c r="Z150" s="137"/>
      <c r="AA150" s="137"/>
      <c r="AB150" s="137"/>
      <c r="AC150" s="137"/>
      <c r="AD150" s="137"/>
      <c r="AE150" s="137"/>
      <c r="AF150" s="137"/>
      <c r="AG150" s="137" t="s">
        <v>213</v>
      </c>
      <c r="AH150" s="137">
        <v>0</v>
      </c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</row>
    <row r="151" spans="1:60" outlineLevel="1">
      <c r="A151" s="144"/>
      <c r="B151" s="145"/>
      <c r="C151" s="188" t="s">
        <v>241</v>
      </c>
      <c r="D151" s="176"/>
      <c r="E151" s="177">
        <v>0.53388000000000002</v>
      </c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37"/>
      <c r="Z151" s="137"/>
      <c r="AA151" s="137"/>
      <c r="AB151" s="137"/>
      <c r="AC151" s="137"/>
      <c r="AD151" s="137"/>
      <c r="AE151" s="137"/>
      <c r="AF151" s="137"/>
      <c r="AG151" s="137" t="s">
        <v>213</v>
      </c>
      <c r="AH151" s="137">
        <v>1</v>
      </c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</row>
    <row r="152" spans="1:60" outlineLevel="1">
      <c r="A152" s="144"/>
      <c r="B152" s="145"/>
      <c r="C152" s="187" t="s">
        <v>385</v>
      </c>
      <c r="D152" s="174"/>
      <c r="E152" s="175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37"/>
      <c r="Z152" s="137"/>
      <c r="AA152" s="137"/>
      <c r="AB152" s="137"/>
      <c r="AC152" s="137"/>
      <c r="AD152" s="137"/>
      <c r="AE152" s="137"/>
      <c r="AF152" s="137"/>
      <c r="AG152" s="137" t="s">
        <v>213</v>
      </c>
      <c r="AH152" s="137">
        <v>0</v>
      </c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</row>
    <row r="153" spans="1:60" outlineLevel="1">
      <c r="A153" s="144"/>
      <c r="B153" s="145"/>
      <c r="C153" s="187" t="s">
        <v>386</v>
      </c>
      <c r="D153" s="174"/>
      <c r="E153" s="175">
        <v>0.27810000000000001</v>
      </c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37"/>
      <c r="Z153" s="137"/>
      <c r="AA153" s="137"/>
      <c r="AB153" s="137"/>
      <c r="AC153" s="137"/>
      <c r="AD153" s="137"/>
      <c r="AE153" s="137"/>
      <c r="AF153" s="137"/>
      <c r="AG153" s="137" t="s">
        <v>213</v>
      </c>
      <c r="AH153" s="137">
        <v>0</v>
      </c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</row>
    <row r="154" spans="1:60" outlineLevel="1">
      <c r="A154" s="144"/>
      <c r="B154" s="145"/>
      <c r="C154" s="188" t="s">
        <v>241</v>
      </c>
      <c r="D154" s="176"/>
      <c r="E154" s="177">
        <v>0.27810000000000001</v>
      </c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37"/>
      <c r="Z154" s="137"/>
      <c r="AA154" s="137"/>
      <c r="AB154" s="137"/>
      <c r="AC154" s="137"/>
      <c r="AD154" s="137"/>
      <c r="AE154" s="137"/>
      <c r="AF154" s="137"/>
      <c r="AG154" s="137" t="s">
        <v>213</v>
      </c>
      <c r="AH154" s="137">
        <v>1</v>
      </c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</row>
    <row r="155" spans="1:60" outlineLevel="1">
      <c r="A155" s="160">
        <v>26</v>
      </c>
      <c r="B155" s="161" t="s">
        <v>387</v>
      </c>
      <c r="C155" s="170" t="s">
        <v>388</v>
      </c>
      <c r="D155" s="162" t="s">
        <v>206</v>
      </c>
      <c r="E155" s="163">
        <v>19.71</v>
      </c>
      <c r="F155" s="164"/>
      <c r="G155" s="165">
        <f>ROUND(E155*F155,2)</f>
        <v>0</v>
      </c>
      <c r="H155" s="164"/>
      <c r="I155" s="165">
        <f>ROUND(E155*H155,2)</f>
        <v>0</v>
      </c>
      <c r="J155" s="164"/>
      <c r="K155" s="165">
        <f>ROUND(E155*J155,2)</f>
        <v>0</v>
      </c>
      <c r="L155" s="165">
        <v>21</v>
      </c>
      <c r="M155" s="165">
        <f>G155*(1+L155/100)</f>
        <v>0</v>
      </c>
      <c r="N155" s="165">
        <v>0</v>
      </c>
      <c r="O155" s="165">
        <f>ROUND(E155*N155,2)</f>
        <v>0</v>
      </c>
      <c r="P155" s="165">
        <v>7.3999999999999999E-4</v>
      </c>
      <c r="Q155" s="165">
        <f>ROUND(E155*P155,2)</f>
        <v>0.01</v>
      </c>
      <c r="R155" s="165" t="s">
        <v>389</v>
      </c>
      <c r="S155" s="165" t="s">
        <v>208</v>
      </c>
      <c r="T155" s="166" t="s">
        <v>208</v>
      </c>
      <c r="U155" s="148">
        <v>0.04</v>
      </c>
      <c r="V155" s="148">
        <f>ROUND(E155*U155,2)</f>
        <v>0.79</v>
      </c>
      <c r="W155" s="148"/>
      <c r="X155" s="148" t="s">
        <v>125</v>
      </c>
      <c r="Y155" s="137"/>
      <c r="Z155" s="137"/>
      <c r="AA155" s="137"/>
      <c r="AB155" s="137"/>
      <c r="AC155" s="137"/>
      <c r="AD155" s="137"/>
      <c r="AE155" s="137"/>
      <c r="AF155" s="137"/>
      <c r="AG155" s="137" t="s">
        <v>126</v>
      </c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</row>
    <row r="156" spans="1:60" outlineLevel="1">
      <c r="A156" s="144"/>
      <c r="B156" s="145"/>
      <c r="C156" s="282" t="s">
        <v>390</v>
      </c>
      <c r="D156" s="283"/>
      <c r="E156" s="283"/>
      <c r="F156" s="283"/>
      <c r="G156" s="283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37"/>
      <c r="Z156" s="137"/>
      <c r="AA156" s="137"/>
      <c r="AB156" s="137"/>
      <c r="AC156" s="137"/>
      <c r="AD156" s="137"/>
      <c r="AE156" s="137"/>
      <c r="AF156" s="137"/>
      <c r="AG156" s="137" t="s">
        <v>128</v>
      </c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</row>
    <row r="157" spans="1:60" outlineLevel="1">
      <c r="A157" s="144"/>
      <c r="B157" s="145"/>
      <c r="C157" s="187" t="s">
        <v>391</v>
      </c>
      <c r="D157" s="174"/>
      <c r="E157" s="175">
        <v>19.71</v>
      </c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37"/>
      <c r="Z157" s="137"/>
      <c r="AA157" s="137"/>
      <c r="AB157" s="137"/>
      <c r="AC157" s="137"/>
      <c r="AD157" s="137"/>
      <c r="AE157" s="137"/>
      <c r="AF157" s="137"/>
      <c r="AG157" s="137" t="s">
        <v>213</v>
      </c>
      <c r="AH157" s="137">
        <v>0</v>
      </c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</row>
    <row r="158" spans="1:60" outlineLevel="1">
      <c r="A158" s="160">
        <v>27</v>
      </c>
      <c r="B158" s="161" t="s">
        <v>392</v>
      </c>
      <c r="C158" s="170" t="s">
        <v>393</v>
      </c>
      <c r="D158" s="162" t="s">
        <v>206</v>
      </c>
      <c r="E158" s="163">
        <v>6.0296000000000003</v>
      </c>
      <c r="F158" s="164"/>
      <c r="G158" s="165">
        <f>ROUND(E158*F158,2)</f>
        <v>0</v>
      </c>
      <c r="H158" s="164"/>
      <c r="I158" s="165">
        <f>ROUND(E158*H158,2)</f>
        <v>0</v>
      </c>
      <c r="J158" s="164"/>
      <c r="K158" s="165">
        <f>ROUND(E158*J158,2)</f>
        <v>0</v>
      </c>
      <c r="L158" s="165">
        <v>21</v>
      </c>
      <c r="M158" s="165">
        <f>G158*(1+L158/100)</f>
        <v>0</v>
      </c>
      <c r="N158" s="165">
        <v>0</v>
      </c>
      <c r="O158" s="165">
        <f>ROUND(E158*N158,2)</f>
        <v>0</v>
      </c>
      <c r="P158" s="165">
        <v>8.0999999999999996E-4</v>
      </c>
      <c r="Q158" s="165">
        <f>ROUND(E158*P158,2)</f>
        <v>0</v>
      </c>
      <c r="R158" s="165" t="s">
        <v>389</v>
      </c>
      <c r="S158" s="165" t="s">
        <v>208</v>
      </c>
      <c r="T158" s="166" t="s">
        <v>208</v>
      </c>
      <c r="U158" s="148">
        <v>0.04</v>
      </c>
      <c r="V158" s="148">
        <f>ROUND(E158*U158,2)</f>
        <v>0.24</v>
      </c>
      <c r="W158" s="148"/>
      <c r="X158" s="148" t="s">
        <v>125</v>
      </c>
      <c r="Y158" s="137"/>
      <c r="Z158" s="137"/>
      <c r="AA158" s="137"/>
      <c r="AB158" s="137"/>
      <c r="AC158" s="137"/>
      <c r="AD158" s="137"/>
      <c r="AE158" s="137"/>
      <c r="AF158" s="137"/>
      <c r="AG158" s="137" t="s">
        <v>126</v>
      </c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</row>
    <row r="159" spans="1:60" outlineLevel="1">
      <c r="A159" s="144"/>
      <c r="B159" s="145"/>
      <c r="C159" s="282" t="s">
        <v>390</v>
      </c>
      <c r="D159" s="283"/>
      <c r="E159" s="283"/>
      <c r="F159" s="283"/>
      <c r="G159" s="283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37"/>
      <c r="Z159" s="137"/>
      <c r="AA159" s="137"/>
      <c r="AB159" s="137"/>
      <c r="AC159" s="137"/>
      <c r="AD159" s="137"/>
      <c r="AE159" s="137"/>
      <c r="AF159" s="137"/>
      <c r="AG159" s="137" t="s">
        <v>128</v>
      </c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</row>
    <row r="160" spans="1:60" outlineLevel="1">
      <c r="A160" s="144"/>
      <c r="B160" s="145"/>
      <c r="C160" s="187" t="s">
        <v>394</v>
      </c>
      <c r="D160" s="174"/>
      <c r="E160" s="175">
        <v>0.76959999999999995</v>
      </c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37"/>
      <c r="Z160" s="137"/>
      <c r="AA160" s="137"/>
      <c r="AB160" s="137"/>
      <c r="AC160" s="137"/>
      <c r="AD160" s="137"/>
      <c r="AE160" s="137"/>
      <c r="AF160" s="137"/>
      <c r="AG160" s="137" t="s">
        <v>213</v>
      </c>
      <c r="AH160" s="137">
        <v>0</v>
      </c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</row>
    <row r="161" spans="1:60" outlineLevel="1">
      <c r="A161" s="144"/>
      <c r="B161" s="145"/>
      <c r="C161" s="187" t="s">
        <v>395</v>
      </c>
      <c r="D161" s="174"/>
      <c r="E161" s="175">
        <v>5.26</v>
      </c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37"/>
      <c r="Z161" s="137"/>
      <c r="AA161" s="137"/>
      <c r="AB161" s="137"/>
      <c r="AC161" s="137"/>
      <c r="AD161" s="137"/>
      <c r="AE161" s="137"/>
      <c r="AF161" s="137"/>
      <c r="AG161" s="137" t="s">
        <v>213</v>
      </c>
      <c r="AH161" s="137">
        <v>0</v>
      </c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</row>
    <row r="162" spans="1:60" outlineLevel="1">
      <c r="A162" s="144"/>
      <c r="B162" s="145"/>
      <c r="C162" s="188" t="s">
        <v>241</v>
      </c>
      <c r="D162" s="176"/>
      <c r="E162" s="177">
        <v>6.0296000000000003</v>
      </c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37"/>
      <c r="Z162" s="137"/>
      <c r="AA162" s="137"/>
      <c r="AB162" s="137"/>
      <c r="AC162" s="137"/>
      <c r="AD162" s="137"/>
      <c r="AE162" s="137"/>
      <c r="AF162" s="137"/>
      <c r="AG162" s="137" t="s">
        <v>213</v>
      </c>
      <c r="AH162" s="137">
        <v>1</v>
      </c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</row>
    <row r="163" spans="1:60" outlineLevel="1">
      <c r="A163" s="160">
        <v>28</v>
      </c>
      <c r="B163" s="161" t="s">
        <v>396</v>
      </c>
      <c r="C163" s="170" t="s">
        <v>397</v>
      </c>
      <c r="D163" s="162" t="s">
        <v>221</v>
      </c>
      <c r="E163" s="163">
        <v>77.180000000000007</v>
      </c>
      <c r="F163" s="164"/>
      <c r="G163" s="165">
        <f>ROUND(E163*F163,2)</f>
        <v>0</v>
      </c>
      <c r="H163" s="164"/>
      <c r="I163" s="165">
        <f>ROUND(E163*H163,2)</f>
        <v>0</v>
      </c>
      <c r="J163" s="164"/>
      <c r="K163" s="165">
        <f>ROUND(E163*J163,2)</f>
        <v>0</v>
      </c>
      <c r="L163" s="165">
        <v>21</v>
      </c>
      <c r="M163" s="165">
        <f>G163*(1+L163/100)</f>
        <v>0</v>
      </c>
      <c r="N163" s="165">
        <v>0</v>
      </c>
      <c r="O163" s="165">
        <f>ROUND(E163*N163,2)</f>
        <v>0</v>
      </c>
      <c r="P163" s="165">
        <v>1.64E-3</v>
      </c>
      <c r="Q163" s="165">
        <f>ROUND(E163*P163,2)</f>
        <v>0.13</v>
      </c>
      <c r="R163" s="165"/>
      <c r="S163" s="165" t="s">
        <v>123</v>
      </c>
      <c r="T163" s="166" t="s">
        <v>208</v>
      </c>
      <c r="U163" s="148">
        <v>0.06</v>
      </c>
      <c r="V163" s="148">
        <f>ROUND(E163*U163,2)</f>
        <v>4.63</v>
      </c>
      <c r="W163" s="148"/>
      <c r="X163" s="148" t="s">
        <v>125</v>
      </c>
      <c r="Y163" s="137"/>
      <c r="Z163" s="137"/>
      <c r="AA163" s="137"/>
      <c r="AB163" s="137"/>
      <c r="AC163" s="137"/>
      <c r="AD163" s="137"/>
      <c r="AE163" s="137"/>
      <c r="AF163" s="137"/>
      <c r="AG163" s="137" t="s">
        <v>126</v>
      </c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</row>
    <row r="164" spans="1:60" outlineLevel="1">
      <c r="A164" s="144"/>
      <c r="B164" s="145"/>
      <c r="C164" s="187" t="s">
        <v>398</v>
      </c>
      <c r="D164" s="174"/>
      <c r="E164" s="175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37"/>
      <c r="Z164" s="137"/>
      <c r="AA164" s="137"/>
      <c r="AB164" s="137"/>
      <c r="AC164" s="137"/>
      <c r="AD164" s="137"/>
      <c r="AE164" s="137"/>
      <c r="AF164" s="137"/>
      <c r="AG164" s="137" t="s">
        <v>213</v>
      </c>
      <c r="AH164" s="137">
        <v>0</v>
      </c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</row>
    <row r="165" spans="1:60" outlineLevel="1">
      <c r="A165" s="144"/>
      <c r="B165" s="145"/>
      <c r="C165" s="187" t="s">
        <v>399</v>
      </c>
      <c r="D165" s="174"/>
      <c r="E165" s="175">
        <v>17.82</v>
      </c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37"/>
      <c r="Z165" s="137"/>
      <c r="AA165" s="137"/>
      <c r="AB165" s="137"/>
      <c r="AC165" s="137"/>
      <c r="AD165" s="137"/>
      <c r="AE165" s="137"/>
      <c r="AF165" s="137"/>
      <c r="AG165" s="137" t="s">
        <v>213</v>
      </c>
      <c r="AH165" s="137">
        <v>0</v>
      </c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</row>
    <row r="166" spans="1:60" outlineLevel="1">
      <c r="A166" s="144"/>
      <c r="B166" s="145"/>
      <c r="C166" s="188" t="s">
        <v>241</v>
      </c>
      <c r="D166" s="176"/>
      <c r="E166" s="177">
        <v>17.82</v>
      </c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37"/>
      <c r="Z166" s="137"/>
      <c r="AA166" s="137"/>
      <c r="AB166" s="137"/>
      <c r="AC166" s="137"/>
      <c r="AD166" s="137"/>
      <c r="AE166" s="137"/>
      <c r="AF166" s="137"/>
      <c r="AG166" s="137" t="s">
        <v>213</v>
      </c>
      <c r="AH166" s="137">
        <v>1</v>
      </c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</row>
    <row r="167" spans="1:60" outlineLevel="1">
      <c r="A167" s="144"/>
      <c r="B167" s="145"/>
      <c r="C167" s="187" t="s">
        <v>400</v>
      </c>
      <c r="D167" s="174"/>
      <c r="E167" s="175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37"/>
      <c r="Z167" s="137"/>
      <c r="AA167" s="137"/>
      <c r="AB167" s="137"/>
      <c r="AC167" s="137"/>
      <c r="AD167" s="137"/>
      <c r="AE167" s="137"/>
      <c r="AF167" s="137"/>
      <c r="AG167" s="137" t="s">
        <v>213</v>
      </c>
      <c r="AH167" s="137">
        <v>0</v>
      </c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</row>
    <row r="168" spans="1:60" outlineLevel="1">
      <c r="A168" s="144"/>
      <c r="B168" s="145"/>
      <c r="C168" s="187" t="s">
        <v>326</v>
      </c>
      <c r="D168" s="174"/>
      <c r="E168" s="175">
        <v>14.83</v>
      </c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37"/>
      <c r="Z168" s="137"/>
      <c r="AA168" s="137"/>
      <c r="AB168" s="137"/>
      <c r="AC168" s="137"/>
      <c r="AD168" s="137"/>
      <c r="AE168" s="137"/>
      <c r="AF168" s="137"/>
      <c r="AG168" s="137" t="s">
        <v>213</v>
      </c>
      <c r="AH168" s="137">
        <v>0</v>
      </c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</row>
    <row r="169" spans="1:60" outlineLevel="1">
      <c r="A169" s="144"/>
      <c r="B169" s="145"/>
      <c r="C169" s="187" t="s">
        <v>326</v>
      </c>
      <c r="D169" s="174"/>
      <c r="E169" s="175">
        <v>14.83</v>
      </c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37"/>
      <c r="Z169" s="137"/>
      <c r="AA169" s="137"/>
      <c r="AB169" s="137"/>
      <c r="AC169" s="137"/>
      <c r="AD169" s="137"/>
      <c r="AE169" s="137"/>
      <c r="AF169" s="137"/>
      <c r="AG169" s="137" t="s">
        <v>213</v>
      </c>
      <c r="AH169" s="137">
        <v>0</v>
      </c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</row>
    <row r="170" spans="1:60" outlineLevel="1">
      <c r="A170" s="144"/>
      <c r="B170" s="145"/>
      <c r="C170" s="187" t="s">
        <v>401</v>
      </c>
      <c r="D170" s="174"/>
      <c r="E170" s="175">
        <v>29.7</v>
      </c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37"/>
      <c r="Z170" s="137"/>
      <c r="AA170" s="137"/>
      <c r="AB170" s="137"/>
      <c r="AC170" s="137"/>
      <c r="AD170" s="137"/>
      <c r="AE170" s="137"/>
      <c r="AF170" s="137"/>
      <c r="AG170" s="137" t="s">
        <v>213</v>
      </c>
      <c r="AH170" s="137">
        <v>0</v>
      </c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</row>
    <row r="171" spans="1:60" outlineLevel="1">
      <c r="A171" s="144"/>
      <c r="B171" s="145"/>
      <c r="C171" s="188" t="s">
        <v>241</v>
      </c>
      <c r="D171" s="176"/>
      <c r="E171" s="177">
        <v>59.36</v>
      </c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37"/>
      <c r="Z171" s="137"/>
      <c r="AA171" s="137"/>
      <c r="AB171" s="137"/>
      <c r="AC171" s="137"/>
      <c r="AD171" s="137"/>
      <c r="AE171" s="137"/>
      <c r="AF171" s="137"/>
      <c r="AG171" s="137" t="s">
        <v>213</v>
      </c>
      <c r="AH171" s="137">
        <v>1</v>
      </c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</row>
    <row r="172" spans="1:60" outlineLevel="1">
      <c r="A172" s="160">
        <v>29</v>
      </c>
      <c r="B172" s="161" t="s">
        <v>233</v>
      </c>
      <c r="C172" s="170" t="s">
        <v>234</v>
      </c>
      <c r="D172" s="162" t="s">
        <v>235</v>
      </c>
      <c r="E172" s="163">
        <v>4.32</v>
      </c>
      <c r="F172" s="164"/>
      <c r="G172" s="165">
        <f>ROUND(E172*F172,2)</f>
        <v>0</v>
      </c>
      <c r="H172" s="164"/>
      <c r="I172" s="165">
        <f>ROUND(E172*H172,2)</f>
        <v>0</v>
      </c>
      <c r="J172" s="164"/>
      <c r="K172" s="165">
        <f>ROUND(E172*J172,2)</f>
        <v>0</v>
      </c>
      <c r="L172" s="165">
        <v>21</v>
      </c>
      <c r="M172" s="165">
        <f>G172*(1+L172/100)</f>
        <v>0</v>
      </c>
      <c r="N172" s="165">
        <v>8.3300000000000006E-3</v>
      </c>
      <c r="O172" s="165">
        <f>ROUND(E172*N172,2)</f>
        <v>0.04</v>
      </c>
      <c r="P172" s="165">
        <v>2.5</v>
      </c>
      <c r="Q172" s="165">
        <f>ROUND(E172*P172,2)</f>
        <v>10.8</v>
      </c>
      <c r="R172" s="165"/>
      <c r="S172" s="165" t="s">
        <v>123</v>
      </c>
      <c r="T172" s="166" t="s">
        <v>208</v>
      </c>
      <c r="U172" s="148">
        <v>4.04</v>
      </c>
      <c r="V172" s="148">
        <f>ROUND(E172*U172,2)</f>
        <v>17.45</v>
      </c>
      <c r="W172" s="148"/>
      <c r="X172" s="148" t="s">
        <v>125</v>
      </c>
      <c r="Y172" s="137"/>
      <c r="Z172" s="137"/>
      <c r="AA172" s="137"/>
      <c r="AB172" s="137"/>
      <c r="AC172" s="137"/>
      <c r="AD172" s="137"/>
      <c r="AE172" s="137"/>
      <c r="AF172" s="137"/>
      <c r="AG172" s="137" t="s">
        <v>126</v>
      </c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</row>
    <row r="173" spans="1:60" outlineLevel="1">
      <c r="A173" s="144"/>
      <c r="B173" s="145"/>
      <c r="C173" s="187" t="s">
        <v>402</v>
      </c>
      <c r="D173" s="174"/>
      <c r="E173" s="175">
        <v>0.56000000000000005</v>
      </c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37"/>
      <c r="Z173" s="137"/>
      <c r="AA173" s="137"/>
      <c r="AB173" s="137"/>
      <c r="AC173" s="137"/>
      <c r="AD173" s="137"/>
      <c r="AE173" s="137"/>
      <c r="AF173" s="137"/>
      <c r="AG173" s="137" t="s">
        <v>213</v>
      </c>
      <c r="AH173" s="137">
        <v>0</v>
      </c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</row>
    <row r="174" spans="1:60" outlineLevel="1">
      <c r="A174" s="144"/>
      <c r="B174" s="145"/>
      <c r="C174" s="187" t="s">
        <v>403</v>
      </c>
      <c r="D174" s="174"/>
      <c r="E174" s="175">
        <v>0.72</v>
      </c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37"/>
      <c r="Z174" s="137"/>
      <c r="AA174" s="137"/>
      <c r="AB174" s="137"/>
      <c r="AC174" s="137"/>
      <c r="AD174" s="137"/>
      <c r="AE174" s="137"/>
      <c r="AF174" s="137"/>
      <c r="AG174" s="137" t="s">
        <v>213</v>
      </c>
      <c r="AH174" s="137">
        <v>0</v>
      </c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</row>
    <row r="175" spans="1:60" outlineLevel="1">
      <c r="A175" s="144"/>
      <c r="B175" s="145"/>
      <c r="C175" s="187" t="s">
        <v>404</v>
      </c>
      <c r="D175" s="174"/>
      <c r="E175" s="175">
        <v>0.16</v>
      </c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37"/>
      <c r="Z175" s="137"/>
      <c r="AA175" s="137"/>
      <c r="AB175" s="137"/>
      <c r="AC175" s="137"/>
      <c r="AD175" s="137"/>
      <c r="AE175" s="137"/>
      <c r="AF175" s="137"/>
      <c r="AG175" s="137" t="s">
        <v>213</v>
      </c>
      <c r="AH175" s="137">
        <v>0</v>
      </c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</row>
    <row r="176" spans="1:60" outlineLevel="1">
      <c r="A176" s="144"/>
      <c r="B176" s="145"/>
      <c r="C176" s="187" t="s">
        <v>405</v>
      </c>
      <c r="D176" s="174"/>
      <c r="E176" s="175">
        <v>2.88</v>
      </c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37"/>
      <c r="Z176" s="137"/>
      <c r="AA176" s="137"/>
      <c r="AB176" s="137"/>
      <c r="AC176" s="137"/>
      <c r="AD176" s="137"/>
      <c r="AE176" s="137"/>
      <c r="AF176" s="137"/>
      <c r="AG176" s="137" t="s">
        <v>213</v>
      </c>
      <c r="AH176" s="137">
        <v>0</v>
      </c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</row>
    <row r="177" spans="1:60" outlineLevel="1">
      <c r="A177" s="144"/>
      <c r="B177" s="145"/>
      <c r="C177" s="188" t="s">
        <v>241</v>
      </c>
      <c r="D177" s="176"/>
      <c r="E177" s="177">
        <v>4.32</v>
      </c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37"/>
      <c r="Z177" s="137"/>
      <c r="AA177" s="137"/>
      <c r="AB177" s="137"/>
      <c r="AC177" s="137"/>
      <c r="AD177" s="137"/>
      <c r="AE177" s="137"/>
      <c r="AF177" s="137"/>
      <c r="AG177" s="137" t="s">
        <v>213</v>
      </c>
      <c r="AH177" s="137">
        <v>1</v>
      </c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</row>
    <row r="178" spans="1:60" outlineLevel="1">
      <c r="A178" s="160">
        <v>30</v>
      </c>
      <c r="B178" s="161" t="s">
        <v>406</v>
      </c>
      <c r="C178" s="195" t="s">
        <v>609</v>
      </c>
      <c r="D178" s="162" t="s">
        <v>221</v>
      </c>
      <c r="E178" s="163">
        <v>45.81</v>
      </c>
      <c r="F178" s="164"/>
      <c r="G178" s="165">
        <f>ROUND(E178*F178,2)</f>
        <v>0</v>
      </c>
      <c r="H178" s="164"/>
      <c r="I178" s="165">
        <f>ROUND(E178*H178,2)</f>
        <v>0</v>
      </c>
      <c r="J178" s="164"/>
      <c r="K178" s="165">
        <f>ROUND(E178*J178,2)</f>
        <v>0</v>
      </c>
      <c r="L178" s="165">
        <v>21</v>
      </c>
      <c r="M178" s="165">
        <f>G178*(1+L178/100)</f>
        <v>0</v>
      </c>
      <c r="N178" s="165">
        <v>0</v>
      </c>
      <c r="O178" s="165">
        <f>ROUND(E178*N178,2)</f>
        <v>0</v>
      </c>
      <c r="P178" s="165">
        <v>3.9500000000000004E-3</v>
      </c>
      <c r="Q178" s="165">
        <f>ROUND(E178*P178,2)</f>
        <v>0.18</v>
      </c>
      <c r="R178" s="165" t="s">
        <v>366</v>
      </c>
      <c r="S178" s="165" t="s">
        <v>208</v>
      </c>
      <c r="T178" s="166" t="s">
        <v>208</v>
      </c>
      <c r="U178" s="148">
        <v>0.1</v>
      </c>
      <c r="V178" s="148">
        <f>ROUND(E178*U178,2)</f>
        <v>4.58</v>
      </c>
      <c r="W178" s="148"/>
      <c r="X178" s="148" t="s">
        <v>125</v>
      </c>
      <c r="Y178" s="137"/>
      <c r="Z178" s="137"/>
      <c r="AA178" s="137"/>
      <c r="AB178" s="137"/>
      <c r="AC178" s="137"/>
      <c r="AD178" s="137"/>
      <c r="AE178" s="137"/>
      <c r="AF178" s="137"/>
      <c r="AG178" s="137" t="s">
        <v>126</v>
      </c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</row>
    <row r="179" spans="1:60" outlineLevel="1">
      <c r="A179" s="144"/>
      <c r="B179" s="145"/>
      <c r="C179" s="187" t="s">
        <v>407</v>
      </c>
      <c r="D179" s="174"/>
      <c r="E179" s="175">
        <v>14.83</v>
      </c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37"/>
      <c r="Z179" s="137"/>
      <c r="AA179" s="137"/>
      <c r="AB179" s="137"/>
      <c r="AC179" s="137"/>
      <c r="AD179" s="137"/>
      <c r="AE179" s="137"/>
      <c r="AF179" s="137"/>
      <c r="AG179" s="137" t="s">
        <v>213</v>
      </c>
      <c r="AH179" s="137">
        <v>0</v>
      </c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</row>
    <row r="180" spans="1:60" outlineLevel="1">
      <c r="A180" s="144"/>
      <c r="B180" s="145"/>
      <c r="C180" s="187" t="s">
        <v>408</v>
      </c>
      <c r="D180" s="174"/>
      <c r="E180" s="175">
        <v>29.7</v>
      </c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37"/>
      <c r="Z180" s="137"/>
      <c r="AA180" s="137"/>
      <c r="AB180" s="137"/>
      <c r="AC180" s="137"/>
      <c r="AD180" s="137"/>
      <c r="AE180" s="137"/>
      <c r="AF180" s="137"/>
      <c r="AG180" s="137" t="s">
        <v>213</v>
      </c>
      <c r="AH180" s="137">
        <v>0</v>
      </c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</row>
    <row r="181" spans="1:60" outlineLevel="1">
      <c r="A181" s="144"/>
      <c r="B181" s="145"/>
      <c r="C181" s="187" t="s">
        <v>409</v>
      </c>
      <c r="D181" s="174"/>
      <c r="E181" s="175">
        <v>1.28</v>
      </c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37"/>
      <c r="Z181" s="137"/>
      <c r="AA181" s="137"/>
      <c r="AB181" s="137"/>
      <c r="AC181" s="137"/>
      <c r="AD181" s="137"/>
      <c r="AE181" s="137"/>
      <c r="AF181" s="137"/>
      <c r="AG181" s="137" t="s">
        <v>213</v>
      </c>
      <c r="AH181" s="137">
        <v>0</v>
      </c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</row>
    <row r="182" spans="1:60" outlineLevel="1">
      <c r="A182" s="144"/>
      <c r="B182" s="145"/>
      <c r="C182" s="188" t="s">
        <v>241</v>
      </c>
      <c r="D182" s="176"/>
      <c r="E182" s="177">
        <v>45.81</v>
      </c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37"/>
      <c r="Z182" s="137"/>
      <c r="AA182" s="137"/>
      <c r="AB182" s="137"/>
      <c r="AC182" s="137"/>
      <c r="AD182" s="137"/>
      <c r="AE182" s="137"/>
      <c r="AF182" s="137"/>
      <c r="AG182" s="137" t="s">
        <v>213</v>
      </c>
      <c r="AH182" s="137">
        <v>1</v>
      </c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</row>
    <row r="183" spans="1:60">
      <c r="A183" s="154" t="s">
        <v>121</v>
      </c>
      <c r="B183" s="155" t="s">
        <v>78</v>
      </c>
      <c r="C183" s="169" t="s">
        <v>79</v>
      </c>
      <c r="D183" s="156"/>
      <c r="E183" s="157"/>
      <c r="F183" s="158"/>
      <c r="G183" s="158">
        <f>SUMIF(AG184:AG189,"&lt;&gt;NOR",G184:G189)</f>
        <v>0</v>
      </c>
      <c r="H183" s="158"/>
      <c r="I183" s="158">
        <f>SUM(I184:I189)</f>
        <v>0</v>
      </c>
      <c r="J183" s="158"/>
      <c r="K183" s="158">
        <f>SUM(K184:K189)</f>
        <v>0</v>
      </c>
      <c r="L183" s="158"/>
      <c r="M183" s="158">
        <f>SUM(M184:M189)</f>
        <v>0</v>
      </c>
      <c r="N183" s="158"/>
      <c r="O183" s="158">
        <f>SUM(O184:O189)</f>
        <v>0</v>
      </c>
      <c r="P183" s="158"/>
      <c r="Q183" s="158">
        <f>SUM(Q184:Q189)</f>
        <v>0</v>
      </c>
      <c r="R183" s="158"/>
      <c r="S183" s="158"/>
      <c r="T183" s="159"/>
      <c r="U183" s="153"/>
      <c r="V183" s="153">
        <f>SUM(V184:V189)</f>
        <v>107.24</v>
      </c>
      <c r="W183" s="153"/>
      <c r="X183" s="153"/>
      <c r="AG183" t="s">
        <v>122</v>
      </c>
    </row>
    <row r="184" spans="1:60" ht="33.75" outlineLevel="1">
      <c r="A184" s="160">
        <v>31</v>
      </c>
      <c r="B184" s="161" t="s">
        <v>242</v>
      </c>
      <c r="C184" s="170" t="s">
        <v>243</v>
      </c>
      <c r="D184" s="162" t="s">
        <v>244</v>
      </c>
      <c r="E184" s="163">
        <v>35.626750000000001</v>
      </c>
      <c r="F184" s="164"/>
      <c r="G184" s="165">
        <f>ROUND(E184*F184,2)</f>
        <v>0</v>
      </c>
      <c r="H184" s="164"/>
      <c r="I184" s="165">
        <f>ROUND(E184*H184,2)</f>
        <v>0</v>
      </c>
      <c r="J184" s="164"/>
      <c r="K184" s="165">
        <f>ROUND(E184*J184,2)</f>
        <v>0</v>
      </c>
      <c r="L184" s="165">
        <v>21</v>
      </c>
      <c r="M184" s="165">
        <f>G184*(1+L184/100)</f>
        <v>0</v>
      </c>
      <c r="N184" s="165">
        <v>0</v>
      </c>
      <c r="O184" s="165">
        <f>ROUND(E184*N184,2)</f>
        <v>0</v>
      </c>
      <c r="P184" s="165">
        <v>0</v>
      </c>
      <c r="Q184" s="165">
        <f>ROUND(E184*P184,2)</f>
        <v>0</v>
      </c>
      <c r="R184" s="165" t="s">
        <v>245</v>
      </c>
      <c r="S184" s="165" t="s">
        <v>208</v>
      </c>
      <c r="T184" s="166" t="s">
        <v>208</v>
      </c>
      <c r="U184" s="148">
        <v>3.01</v>
      </c>
      <c r="V184" s="148">
        <f>ROUND(E184*U184,2)</f>
        <v>107.24</v>
      </c>
      <c r="W184" s="148"/>
      <c r="X184" s="148" t="s">
        <v>246</v>
      </c>
      <c r="Y184" s="137"/>
      <c r="Z184" s="137"/>
      <c r="AA184" s="137"/>
      <c r="AB184" s="137"/>
      <c r="AC184" s="137"/>
      <c r="AD184" s="137"/>
      <c r="AE184" s="137"/>
      <c r="AF184" s="137"/>
      <c r="AG184" s="137" t="s">
        <v>247</v>
      </c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</row>
    <row r="185" spans="1:60" outlineLevel="1">
      <c r="A185" s="144"/>
      <c r="B185" s="145"/>
      <c r="C185" s="284" t="s">
        <v>248</v>
      </c>
      <c r="D185" s="285"/>
      <c r="E185" s="285"/>
      <c r="F185" s="285"/>
      <c r="G185" s="285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37"/>
      <c r="Z185" s="137"/>
      <c r="AA185" s="137"/>
      <c r="AB185" s="137"/>
      <c r="AC185" s="137"/>
      <c r="AD185" s="137"/>
      <c r="AE185" s="137"/>
      <c r="AF185" s="137"/>
      <c r="AG185" s="137" t="s">
        <v>210</v>
      </c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</row>
    <row r="186" spans="1:60" outlineLevel="1">
      <c r="A186" s="144"/>
      <c r="B186" s="145"/>
      <c r="C186" s="273" t="s">
        <v>138</v>
      </c>
      <c r="D186" s="274"/>
      <c r="E186" s="274"/>
      <c r="F186" s="274"/>
      <c r="G186" s="274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37"/>
      <c r="Z186" s="137"/>
      <c r="AA186" s="137"/>
      <c r="AB186" s="137"/>
      <c r="AC186" s="137"/>
      <c r="AD186" s="137"/>
      <c r="AE186" s="137"/>
      <c r="AF186" s="137"/>
      <c r="AG186" s="137" t="s">
        <v>128</v>
      </c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</row>
    <row r="187" spans="1:60" outlineLevel="1">
      <c r="A187" s="144"/>
      <c r="B187" s="145"/>
      <c r="C187" s="273" t="s">
        <v>249</v>
      </c>
      <c r="D187" s="274"/>
      <c r="E187" s="274"/>
      <c r="F187" s="274"/>
      <c r="G187" s="274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37"/>
      <c r="Z187" s="137"/>
      <c r="AA187" s="137"/>
      <c r="AB187" s="137"/>
      <c r="AC187" s="137"/>
      <c r="AD187" s="137"/>
      <c r="AE187" s="137"/>
      <c r="AF187" s="137"/>
      <c r="AG187" s="137" t="s">
        <v>128</v>
      </c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</row>
    <row r="188" spans="1:60" outlineLevel="1">
      <c r="A188" s="144"/>
      <c r="B188" s="145"/>
      <c r="C188" s="273" t="s">
        <v>297</v>
      </c>
      <c r="D188" s="274"/>
      <c r="E188" s="274"/>
      <c r="F188" s="274"/>
      <c r="G188" s="274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37"/>
      <c r="Z188" s="137"/>
      <c r="AA188" s="137"/>
      <c r="AB188" s="137"/>
      <c r="AC188" s="137"/>
      <c r="AD188" s="137"/>
      <c r="AE188" s="137"/>
      <c r="AF188" s="137"/>
      <c r="AG188" s="137" t="s">
        <v>128</v>
      </c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</row>
    <row r="189" spans="1:60" outlineLevel="1">
      <c r="A189" s="144"/>
      <c r="B189" s="145"/>
      <c r="C189" s="273" t="s">
        <v>250</v>
      </c>
      <c r="D189" s="274"/>
      <c r="E189" s="274"/>
      <c r="F189" s="274"/>
      <c r="G189" s="274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37"/>
      <c r="Z189" s="137"/>
      <c r="AA189" s="137"/>
      <c r="AB189" s="137"/>
      <c r="AC189" s="137"/>
      <c r="AD189" s="137"/>
      <c r="AE189" s="137"/>
      <c r="AF189" s="137"/>
      <c r="AG189" s="137" t="s">
        <v>128</v>
      </c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</row>
    <row r="190" spans="1:60">
      <c r="A190" s="154" t="s">
        <v>121</v>
      </c>
      <c r="B190" s="155" t="s">
        <v>80</v>
      </c>
      <c r="C190" s="169" t="s">
        <v>81</v>
      </c>
      <c r="D190" s="156"/>
      <c r="E190" s="157"/>
      <c r="F190" s="158"/>
      <c r="G190" s="158">
        <f>SUMIF(AG191:AG228,"&lt;&gt;NOR",G191:G228)</f>
        <v>0</v>
      </c>
      <c r="H190" s="158"/>
      <c r="I190" s="158">
        <f>SUM(I191:I228)</f>
        <v>0</v>
      </c>
      <c r="J190" s="158"/>
      <c r="K190" s="158">
        <f>SUM(K191:K228)</f>
        <v>0</v>
      </c>
      <c r="L190" s="158"/>
      <c r="M190" s="158">
        <f>SUM(M191:M228)</f>
        <v>0</v>
      </c>
      <c r="N190" s="158"/>
      <c r="O190" s="158">
        <f>SUM(O191:O228)</f>
        <v>0.09</v>
      </c>
      <c r="P190" s="158"/>
      <c r="Q190" s="158">
        <f>SUM(Q191:Q228)</f>
        <v>0</v>
      </c>
      <c r="R190" s="158"/>
      <c r="S190" s="158"/>
      <c r="T190" s="159"/>
      <c r="U190" s="153"/>
      <c r="V190" s="153">
        <f>SUM(V191:V228)</f>
        <v>34.830000000000005</v>
      </c>
      <c r="W190" s="153"/>
      <c r="X190" s="153"/>
      <c r="AG190" t="s">
        <v>122</v>
      </c>
    </row>
    <row r="191" spans="1:60" ht="22.5" outlineLevel="1">
      <c r="A191" s="160">
        <v>32</v>
      </c>
      <c r="B191" s="161" t="s">
        <v>410</v>
      </c>
      <c r="C191" s="195" t="s">
        <v>611</v>
      </c>
      <c r="D191" s="162" t="s">
        <v>206</v>
      </c>
      <c r="E191" s="163">
        <v>19.71</v>
      </c>
      <c r="F191" s="164"/>
      <c r="G191" s="165">
        <f>ROUND(E191*F191,2)</f>
        <v>0</v>
      </c>
      <c r="H191" s="164"/>
      <c r="I191" s="165">
        <f>ROUND(E191*H191,2)</f>
        <v>0</v>
      </c>
      <c r="J191" s="164"/>
      <c r="K191" s="165">
        <f>ROUND(E191*J191,2)</f>
        <v>0</v>
      </c>
      <c r="L191" s="165">
        <v>21</v>
      </c>
      <c r="M191" s="165">
        <f>G191*(1+L191/100)</f>
        <v>0</v>
      </c>
      <c r="N191" s="165">
        <v>0</v>
      </c>
      <c r="O191" s="165">
        <f>ROUND(E191*N191,2)</f>
        <v>0</v>
      </c>
      <c r="P191" s="165">
        <v>0</v>
      </c>
      <c r="Q191" s="165">
        <f>ROUND(E191*P191,2)</f>
        <v>0</v>
      </c>
      <c r="R191" s="165" t="s">
        <v>389</v>
      </c>
      <c r="S191" s="165" t="s">
        <v>208</v>
      </c>
      <c r="T191" s="166" t="s">
        <v>208</v>
      </c>
      <c r="U191" s="148">
        <v>0.85</v>
      </c>
      <c r="V191" s="148">
        <f>ROUND(E191*U191,2)</f>
        <v>16.75</v>
      </c>
      <c r="W191" s="148"/>
      <c r="X191" s="148" t="s">
        <v>125</v>
      </c>
      <c r="Y191" s="137"/>
      <c r="Z191" s="137"/>
      <c r="AA191" s="137"/>
      <c r="AB191" s="137"/>
      <c r="AC191" s="137"/>
      <c r="AD191" s="137"/>
      <c r="AE191" s="137"/>
      <c r="AF191" s="137"/>
      <c r="AG191" s="137" t="s">
        <v>126</v>
      </c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</row>
    <row r="192" spans="1:60" outlineLevel="1">
      <c r="A192" s="144"/>
      <c r="B192" s="145"/>
      <c r="C192" s="282" t="s">
        <v>411</v>
      </c>
      <c r="D192" s="283"/>
      <c r="E192" s="283"/>
      <c r="F192" s="283"/>
      <c r="G192" s="283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37"/>
      <c r="Z192" s="137"/>
      <c r="AA192" s="137"/>
      <c r="AB192" s="137"/>
      <c r="AC192" s="137"/>
      <c r="AD192" s="137"/>
      <c r="AE192" s="137"/>
      <c r="AF192" s="137"/>
      <c r="AG192" s="137" t="s">
        <v>128</v>
      </c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</row>
    <row r="193" spans="1:60" outlineLevel="1">
      <c r="A193" s="144"/>
      <c r="B193" s="145"/>
      <c r="C193" s="187" t="s">
        <v>391</v>
      </c>
      <c r="D193" s="174"/>
      <c r="E193" s="175">
        <v>19.71</v>
      </c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37"/>
      <c r="Z193" s="137"/>
      <c r="AA193" s="137"/>
      <c r="AB193" s="137"/>
      <c r="AC193" s="137"/>
      <c r="AD193" s="137"/>
      <c r="AE193" s="137"/>
      <c r="AF193" s="137"/>
      <c r="AG193" s="137" t="s">
        <v>213</v>
      </c>
      <c r="AH193" s="137">
        <v>0</v>
      </c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</row>
    <row r="194" spans="1:60" outlineLevel="1">
      <c r="A194" s="160">
        <v>33</v>
      </c>
      <c r="B194" s="161" t="s">
        <v>412</v>
      </c>
      <c r="C194" s="195" t="s">
        <v>610</v>
      </c>
      <c r="D194" s="162" t="s">
        <v>206</v>
      </c>
      <c r="E194" s="163">
        <v>6.0296000000000003</v>
      </c>
      <c r="F194" s="164"/>
      <c r="G194" s="165">
        <f>ROUND(E194*F194,2)</f>
        <v>0</v>
      </c>
      <c r="H194" s="164"/>
      <c r="I194" s="165">
        <f>ROUND(E194*H194,2)</f>
        <v>0</v>
      </c>
      <c r="J194" s="164"/>
      <c r="K194" s="165">
        <f>ROUND(E194*J194,2)</f>
        <v>0</v>
      </c>
      <c r="L194" s="165">
        <v>21</v>
      </c>
      <c r="M194" s="165">
        <f>G194*(1+L194/100)</f>
        <v>0</v>
      </c>
      <c r="N194" s="165">
        <v>3.0000000000000001E-5</v>
      </c>
      <c r="O194" s="165">
        <f>ROUND(E194*N194,2)</f>
        <v>0</v>
      </c>
      <c r="P194" s="165">
        <v>0</v>
      </c>
      <c r="Q194" s="165">
        <f>ROUND(E194*P194,2)</f>
        <v>0</v>
      </c>
      <c r="R194" s="165" t="s">
        <v>389</v>
      </c>
      <c r="S194" s="165" t="s">
        <v>208</v>
      </c>
      <c r="T194" s="166" t="s">
        <v>208</v>
      </c>
      <c r="U194" s="148">
        <v>0.34</v>
      </c>
      <c r="V194" s="148">
        <f>ROUND(E194*U194,2)</f>
        <v>2.0499999999999998</v>
      </c>
      <c r="W194" s="148"/>
      <c r="X194" s="148" t="s">
        <v>125</v>
      </c>
      <c r="Y194" s="137"/>
      <c r="Z194" s="137"/>
      <c r="AA194" s="137"/>
      <c r="AB194" s="137"/>
      <c r="AC194" s="137"/>
      <c r="AD194" s="137"/>
      <c r="AE194" s="137"/>
      <c r="AF194" s="137"/>
      <c r="AG194" s="137" t="s">
        <v>126</v>
      </c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</row>
    <row r="195" spans="1:60" outlineLevel="1">
      <c r="A195" s="144"/>
      <c r="B195" s="145"/>
      <c r="C195" s="284" t="s">
        <v>413</v>
      </c>
      <c r="D195" s="285"/>
      <c r="E195" s="285"/>
      <c r="F195" s="285"/>
      <c r="G195" s="285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37"/>
      <c r="Z195" s="137"/>
      <c r="AA195" s="137"/>
      <c r="AB195" s="137"/>
      <c r="AC195" s="137"/>
      <c r="AD195" s="137"/>
      <c r="AE195" s="137"/>
      <c r="AF195" s="137"/>
      <c r="AG195" s="137" t="s">
        <v>210</v>
      </c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</row>
    <row r="196" spans="1:60" outlineLevel="1">
      <c r="A196" s="144"/>
      <c r="B196" s="145"/>
      <c r="C196" s="187" t="s">
        <v>394</v>
      </c>
      <c r="D196" s="174"/>
      <c r="E196" s="175">
        <v>0.76959999999999995</v>
      </c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37"/>
      <c r="Z196" s="137"/>
      <c r="AA196" s="137"/>
      <c r="AB196" s="137"/>
      <c r="AC196" s="137"/>
      <c r="AD196" s="137"/>
      <c r="AE196" s="137"/>
      <c r="AF196" s="137"/>
      <c r="AG196" s="137" t="s">
        <v>213</v>
      </c>
      <c r="AH196" s="137">
        <v>0</v>
      </c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</row>
    <row r="197" spans="1:60" outlineLevel="1">
      <c r="A197" s="144"/>
      <c r="B197" s="145"/>
      <c r="C197" s="187" t="s">
        <v>395</v>
      </c>
      <c r="D197" s="174"/>
      <c r="E197" s="175">
        <v>5.26</v>
      </c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37"/>
      <c r="Z197" s="137"/>
      <c r="AA197" s="137"/>
      <c r="AB197" s="137"/>
      <c r="AC197" s="137"/>
      <c r="AD197" s="137"/>
      <c r="AE197" s="137"/>
      <c r="AF197" s="137"/>
      <c r="AG197" s="137" t="s">
        <v>213</v>
      </c>
      <c r="AH197" s="137">
        <v>0</v>
      </c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</row>
    <row r="198" spans="1:60" outlineLevel="1">
      <c r="A198" s="144"/>
      <c r="B198" s="145"/>
      <c r="C198" s="188" t="s">
        <v>241</v>
      </c>
      <c r="D198" s="176"/>
      <c r="E198" s="177">
        <v>6.0296000000000003</v>
      </c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37"/>
      <c r="Z198" s="137"/>
      <c r="AA198" s="137"/>
      <c r="AB198" s="137"/>
      <c r="AC198" s="137"/>
      <c r="AD198" s="137"/>
      <c r="AE198" s="137"/>
      <c r="AF198" s="137"/>
      <c r="AG198" s="137" t="s">
        <v>213</v>
      </c>
      <c r="AH198" s="137">
        <v>1</v>
      </c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</row>
    <row r="199" spans="1:60" outlineLevel="1">
      <c r="A199" s="160">
        <v>34</v>
      </c>
      <c r="B199" s="161" t="s">
        <v>414</v>
      </c>
      <c r="C199" s="195" t="s">
        <v>612</v>
      </c>
      <c r="D199" s="162" t="s">
        <v>206</v>
      </c>
      <c r="E199" s="163">
        <v>29.6</v>
      </c>
      <c r="F199" s="164"/>
      <c r="G199" s="165">
        <f>ROUND(E199*F199,2)</f>
        <v>0</v>
      </c>
      <c r="H199" s="164"/>
      <c r="I199" s="165">
        <f>ROUND(E199*H199,2)</f>
        <v>0</v>
      </c>
      <c r="J199" s="164"/>
      <c r="K199" s="165">
        <f>ROUND(E199*J199,2)</f>
        <v>0</v>
      </c>
      <c r="L199" s="165">
        <v>21</v>
      </c>
      <c r="M199" s="165">
        <f>G199*(1+L199/100)</f>
        <v>0</v>
      </c>
      <c r="N199" s="165">
        <v>2.2000000000000001E-3</v>
      </c>
      <c r="O199" s="165">
        <f>ROUND(E199*N199,2)</f>
        <v>7.0000000000000007E-2</v>
      </c>
      <c r="P199" s="165">
        <v>0</v>
      </c>
      <c r="Q199" s="165">
        <f>ROUND(E199*P199,2)</f>
        <v>0</v>
      </c>
      <c r="R199" s="165" t="s">
        <v>263</v>
      </c>
      <c r="S199" s="165" t="s">
        <v>208</v>
      </c>
      <c r="T199" s="166" t="s">
        <v>208</v>
      </c>
      <c r="U199" s="148">
        <v>0</v>
      </c>
      <c r="V199" s="148">
        <f>ROUND(E199*U199,2)</f>
        <v>0</v>
      </c>
      <c r="W199" s="148"/>
      <c r="X199" s="148" t="s">
        <v>264</v>
      </c>
      <c r="Y199" s="137"/>
      <c r="Z199" s="137"/>
      <c r="AA199" s="137"/>
      <c r="AB199" s="137"/>
      <c r="AC199" s="137"/>
      <c r="AD199" s="137"/>
      <c r="AE199" s="137"/>
      <c r="AF199" s="137"/>
      <c r="AG199" s="137" t="s">
        <v>265</v>
      </c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</row>
    <row r="200" spans="1:60" outlineLevel="1">
      <c r="A200" s="144"/>
      <c r="B200" s="145"/>
      <c r="C200" s="187" t="s">
        <v>415</v>
      </c>
      <c r="D200" s="174"/>
      <c r="E200" s="175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37"/>
      <c r="Z200" s="137"/>
      <c r="AA200" s="137"/>
      <c r="AB200" s="137"/>
      <c r="AC200" s="137"/>
      <c r="AD200" s="137"/>
      <c r="AE200" s="137"/>
      <c r="AF200" s="137"/>
      <c r="AG200" s="137" t="s">
        <v>213</v>
      </c>
      <c r="AH200" s="137">
        <v>0</v>
      </c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</row>
    <row r="201" spans="1:60" outlineLevel="1">
      <c r="A201" s="144"/>
      <c r="B201" s="145"/>
      <c r="C201" s="187" t="s">
        <v>416</v>
      </c>
      <c r="D201" s="174"/>
      <c r="E201" s="175">
        <v>29.6</v>
      </c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37"/>
      <c r="Z201" s="137"/>
      <c r="AA201" s="137"/>
      <c r="AB201" s="137"/>
      <c r="AC201" s="137"/>
      <c r="AD201" s="137"/>
      <c r="AE201" s="137"/>
      <c r="AF201" s="137"/>
      <c r="AG201" s="137" t="s">
        <v>213</v>
      </c>
      <c r="AH201" s="137">
        <v>0</v>
      </c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</row>
    <row r="202" spans="1:60" outlineLevel="1">
      <c r="A202" s="160">
        <v>35</v>
      </c>
      <c r="B202" s="161" t="s">
        <v>417</v>
      </c>
      <c r="C202" s="170" t="s">
        <v>418</v>
      </c>
      <c r="D202" s="162" t="s">
        <v>221</v>
      </c>
      <c r="E202" s="163">
        <v>20.420000000000002</v>
      </c>
      <c r="F202" s="164"/>
      <c r="G202" s="165">
        <f>ROUND(E202*F202,2)</f>
        <v>0</v>
      </c>
      <c r="H202" s="164"/>
      <c r="I202" s="165">
        <f>ROUND(E202*H202,2)</f>
        <v>0</v>
      </c>
      <c r="J202" s="164"/>
      <c r="K202" s="165">
        <f>ROUND(E202*J202,2)</f>
        <v>0</v>
      </c>
      <c r="L202" s="165">
        <v>21</v>
      </c>
      <c r="M202" s="165">
        <f>G202*(1+L202/100)</f>
        <v>0</v>
      </c>
      <c r="N202" s="165">
        <v>3.1E-4</v>
      </c>
      <c r="O202" s="165">
        <f>ROUND(E202*N202,2)</f>
        <v>0.01</v>
      </c>
      <c r="P202" s="165">
        <v>0</v>
      </c>
      <c r="Q202" s="165">
        <f>ROUND(E202*P202,2)</f>
        <v>0</v>
      </c>
      <c r="R202" s="165" t="s">
        <v>389</v>
      </c>
      <c r="S202" s="165" t="s">
        <v>208</v>
      </c>
      <c r="T202" s="166" t="s">
        <v>419</v>
      </c>
      <c r="U202" s="148">
        <v>0.09</v>
      </c>
      <c r="V202" s="148">
        <f>ROUND(E202*U202,2)</f>
        <v>1.84</v>
      </c>
      <c r="W202" s="148"/>
      <c r="X202" s="148" t="s">
        <v>125</v>
      </c>
      <c r="Y202" s="137"/>
      <c r="Z202" s="137"/>
      <c r="AA202" s="137"/>
      <c r="AB202" s="137"/>
      <c r="AC202" s="137"/>
      <c r="AD202" s="137"/>
      <c r="AE202" s="137"/>
      <c r="AF202" s="137"/>
      <c r="AG202" s="137" t="s">
        <v>126</v>
      </c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</row>
    <row r="203" spans="1:60" outlineLevel="1">
      <c r="A203" s="144"/>
      <c r="B203" s="145"/>
      <c r="C203" s="187" t="s">
        <v>420</v>
      </c>
      <c r="D203" s="174"/>
      <c r="E203" s="175">
        <v>20.420000000000002</v>
      </c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37"/>
      <c r="Z203" s="137"/>
      <c r="AA203" s="137"/>
      <c r="AB203" s="137"/>
      <c r="AC203" s="137"/>
      <c r="AD203" s="137"/>
      <c r="AE203" s="137"/>
      <c r="AF203" s="137"/>
      <c r="AG203" s="137" t="s">
        <v>213</v>
      </c>
      <c r="AH203" s="137">
        <v>0</v>
      </c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</row>
    <row r="204" spans="1:60" ht="22.5" outlineLevel="1">
      <c r="A204" s="160">
        <v>36</v>
      </c>
      <c r="B204" s="161" t="s">
        <v>421</v>
      </c>
      <c r="C204" s="170" t="s">
        <v>422</v>
      </c>
      <c r="D204" s="162" t="s">
        <v>221</v>
      </c>
      <c r="E204" s="163">
        <v>12.8698</v>
      </c>
      <c r="F204" s="164"/>
      <c r="G204" s="165">
        <f>ROUND(E204*F204,2)</f>
        <v>0</v>
      </c>
      <c r="H204" s="164"/>
      <c r="I204" s="165">
        <f>ROUND(E204*H204,2)</f>
        <v>0</v>
      </c>
      <c r="J204" s="164"/>
      <c r="K204" s="165">
        <f>ROUND(E204*J204,2)</f>
        <v>0</v>
      </c>
      <c r="L204" s="165">
        <v>21</v>
      </c>
      <c r="M204" s="165">
        <f>G204*(1+L204/100)</f>
        <v>0</v>
      </c>
      <c r="N204" s="165">
        <v>6.0000000000000002E-5</v>
      </c>
      <c r="O204" s="165">
        <f>ROUND(E204*N204,2)</f>
        <v>0</v>
      </c>
      <c r="P204" s="165">
        <v>0</v>
      </c>
      <c r="Q204" s="165">
        <f>ROUND(E204*P204,2)</f>
        <v>0</v>
      </c>
      <c r="R204" s="165" t="s">
        <v>389</v>
      </c>
      <c r="S204" s="165" t="s">
        <v>208</v>
      </c>
      <c r="T204" s="166" t="s">
        <v>419</v>
      </c>
      <c r="U204" s="148">
        <v>0.7</v>
      </c>
      <c r="V204" s="148">
        <f>ROUND(E204*U204,2)</f>
        <v>9.01</v>
      </c>
      <c r="W204" s="148"/>
      <c r="X204" s="148" t="s">
        <v>125</v>
      </c>
      <c r="Y204" s="137"/>
      <c r="Z204" s="137"/>
      <c r="AA204" s="137"/>
      <c r="AB204" s="137"/>
      <c r="AC204" s="137"/>
      <c r="AD204" s="137"/>
      <c r="AE204" s="137"/>
      <c r="AF204" s="137"/>
      <c r="AG204" s="137" t="s">
        <v>126</v>
      </c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</row>
    <row r="205" spans="1:60" outlineLevel="1">
      <c r="A205" s="144"/>
      <c r="B205" s="145"/>
      <c r="C205" s="187" t="s">
        <v>423</v>
      </c>
      <c r="D205" s="174"/>
      <c r="E205" s="175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37"/>
      <c r="Z205" s="137"/>
      <c r="AA205" s="137"/>
      <c r="AB205" s="137"/>
      <c r="AC205" s="137"/>
      <c r="AD205" s="137"/>
      <c r="AE205" s="137"/>
      <c r="AF205" s="137"/>
      <c r="AG205" s="137" t="s">
        <v>213</v>
      </c>
      <c r="AH205" s="137">
        <v>0</v>
      </c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</row>
    <row r="206" spans="1:60" outlineLevel="1">
      <c r="A206" s="144"/>
      <c r="B206" s="145"/>
      <c r="C206" s="187" t="s">
        <v>424</v>
      </c>
      <c r="D206" s="174"/>
      <c r="E206" s="175">
        <v>9.8550000000000004</v>
      </c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37"/>
      <c r="Z206" s="137"/>
      <c r="AA206" s="137"/>
      <c r="AB206" s="137"/>
      <c r="AC206" s="137"/>
      <c r="AD206" s="137"/>
      <c r="AE206" s="137"/>
      <c r="AF206" s="137"/>
      <c r="AG206" s="137" t="s">
        <v>213</v>
      </c>
      <c r="AH206" s="137">
        <v>0</v>
      </c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</row>
    <row r="207" spans="1:60" outlineLevel="1">
      <c r="A207" s="144"/>
      <c r="B207" s="145"/>
      <c r="C207" s="187" t="s">
        <v>425</v>
      </c>
      <c r="D207" s="174"/>
      <c r="E207" s="175">
        <v>3.0148000000000001</v>
      </c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37"/>
      <c r="Z207" s="137"/>
      <c r="AA207" s="137"/>
      <c r="AB207" s="137"/>
      <c r="AC207" s="137"/>
      <c r="AD207" s="137"/>
      <c r="AE207" s="137"/>
      <c r="AF207" s="137"/>
      <c r="AG207" s="137" t="s">
        <v>213</v>
      </c>
      <c r="AH207" s="137">
        <v>0</v>
      </c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</row>
    <row r="208" spans="1:60" outlineLevel="1">
      <c r="A208" s="144"/>
      <c r="B208" s="145"/>
      <c r="C208" s="188" t="s">
        <v>241</v>
      </c>
      <c r="D208" s="176"/>
      <c r="E208" s="177">
        <v>12.8698</v>
      </c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37"/>
      <c r="Z208" s="137"/>
      <c r="AA208" s="137"/>
      <c r="AB208" s="137"/>
      <c r="AC208" s="137"/>
      <c r="AD208" s="137"/>
      <c r="AE208" s="137"/>
      <c r="AF208" s="137"/>
      <c r="AG208" s="137" t="s">
        <v>213</v>
      </c>
      <c r="AH208" s="137">
        <v>1</v>
      </c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</row>
    <row r="209" spans="1:60" ht="22.5" outlineLevel="1">
      <c r="A209" s="160">
        <v>37</v>
      </c>
      <c r="B209" s="161" t="s">
        <v>426</v>
      </c>
      <c r="C209" s="170" t="s">
        <v>427</v>
      </c>
      <c r="D209" s="162" t="s">
        <v>252</v>
      </c>
      <c r="E209" s="163">
        <v>6</v>
      </c>
      <c r="F209" s="164"/>
      <c r="G209" s="165">
        <f>ROUND(E209*F209,2)</f>
        <v>0</v>
      </c>
      <c r="H209" s="164"/>
      <c r="I209" s="165">
        <f>ROUND(E209*H209,2)</f>
        <v>0</v>
      </c>
      <c r="J209" s="164"/>
      <c r="K209" s="165">
        <f>ROUND(E209*J209,2)</f>
        <v>0</v>
      </c>
      <c r="L209" s="165">
        <v>21</v>
      </c>
      <c r="M209" s="165">
        <f>G209*(1+L209/100)</f>
        <v>0</v>
      </c>
      <c r="N209" s="165">
        <v>1E-4</v>
      </c>
      <c r="O209" s="165">
        <f>ROUND(E209*N209,2)</f>
        <v>0</v>
      </c>
      <c r="P209" s="165">
        <v>0</v>
      </c>
      <c r="Q209" s="165">
        <f>ROUND(E209*P209,2)</f>
        <v>0</v>
      </c>
      <c r="R209" s="165" t="s">
        <v>389</v>
      </c>
      <c r="S209" s="165" t="s">
        <v>208</v>
      </c>
      <c r="T209" s="166" t="s">
        <v>208</v>
      </c>
      <c r="U209" s="148">
        <v>0.13</v>
      </c>
      <c r="V209" s="148">
        <f>ROUND(E209*U209,2)</f>
        <v>0.78</v>
      </c>
      <c r="W209" s="148"/>
      <c r="X209" s="148" t="s">
        <v>125</v>
      </c>
      <c r="Y209" s="137"/>
      <c r="Z209" s="137"/>
      <c r="AA209" s="137"/>
      <c r="AB209" s="137"/>
      <c r="AC209" s="137"/>
      <c r="AD209" s="137"/>
      <c r="AE209" s="137"/>
      <c r="AF209" s="137"/>
      <c r="AG209" s="137" t="s">
        <v>126</v>
      </c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</row>
    <row r="210" spans="1:60" outlineLevel="1">
      <c r="A210" s="144"/>
      <c r="B210" s="145"/>
      <c r="C210" s="189" t="s">
        <v>201</v>
      </c>
      <c r="D210" s="146"/>
      <c r="E210" s="147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37"/>
      <c r="Z210" s="137"/>
      <c r="AA210" s="137"/>
      <c r="AB210" s="137"/>
      <c r="AC210" s="137"/>
      <c r="AD210" s="137"/>
      <c r="AE210" s="137"/>
      <c r="AF210" s="137"/>
      <c r="AG210" s="137" t="s">
        <v>210</v>
      </c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</row>
    <row r="211" spans="1:60" outlineLevel="1">
      <c r="A211" s="144"/>
      <c r="B211" s="145"/>
      <c r="C211" s="286" t="s">
        <v>428</v>
      </c>
      <c r="D211" s="287"/>
      <c r="E211" s="287"/>
      <c r="F211" s="287"/>
      <c r="G211" s="287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37"/>
      <c r="Z211" s="137"/>
      <c r="AA211" s="137"/>
      <c r="AB211" s="137"/>
      <c r="AC211" s="137"/>
      <c r="AD211" s="137"/>
      <c r="AE211" s="137"/>
      <c r="AF211" s="137"/>
      <c r="AG211" s="137" t="s">
        <v>210</v>
      </c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</row>
    <row r="212" spans="1:60" outlineLevel="1">
      <c r="A212" s="144"/>
      <c r="B212" s="145"/>
      <c r="C212" s="273" t="s">
        <v>429</v>
      </c>
      <c r="D212" s="274"/>
      <c r="E212" s="274"/>
      <c r="F212" s="274"/>
      <c r="G212" s="274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37"/>
      <c r="Z212" s="137"/>
      <c r="AA212" s="137"/>
      <c r="AB212" s="137"/>
      <c r="AC212" s="137"/>
      <c r="AD212" s="137"/>
      <c r="AE212" s="137"/>
      <c r="AF212" s="137"/>
      <c r="AG212" s="137" t="s">
        <v>128</v>
      </c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</row>
    <row r="213" spans="1:60" ht="22.5" outlineLevel="1">
      <c r="A213" s="160">
        <v>38</v>
      </c>
      <c r="B213" s="161" t="s">
        <v>430</v>
      </c>
      <c r="C213" s="170" t="s">
        <v>431</v>
      </c>
      <c r="D213" s="162" t="s">
        <v>252</v>
      </c>
      <c r="E213" s="163">
        <v>4</v>
      </c>
      <c r="F213" s="164"/>
      <c r="G213" s="165">
        <f>ROUND(E213*F213,2)</f>
        <v>0</v>
      </c>
      <c r="H213" s="164"/>
      <c r="I213" s="165">
        <f>ROUND(E213*H213,2)</f>
        <v>0</v>
      </c>
      <c r="J213" s="164"/>
      <c r="K213" s="165">
        <f>ROUND(E213*J213,2)</f>
        <v>0</v>
      </c>
      <c r="L213" s="165">
        <v>21</v>
      </c>
      <c r="M213" s="165">
        <f>G213*(1+L213/100)</f>
        <v>0</v>
      </c>
      <c r="N213" s="165">
        <v>1E-4</v>
      </c>
      <c r="O213" s="165">
        <f>ROUND(E213*N213,2)</f>
        <v>0</v>
      </c>
      <c r="P213" s="165">
        <v>0</v>
      </c>
      <c r="Q213" s="165">
        <f>ROUND(E213*P213,2)</f>
        <v>0</v>
      </c>
      <c r="R213" s="165" t="s">
        <v>389</v>
      </c>
      <c r="S213" s="165" t="s">
        <v>208</v>
      </c>
      <c r="T213" s="166" t="s">
        <v>208</v>
      </c>
      <c r="U213" s="148">
        <v>0.13</v>
      </c>
      <c r="V213" s="148">
        <f>ROUND(E213*U213,2)</f>
        <v>0.52</v>
      </c>
      <c r="W213" s="148"/>
      <c r="X213" s="148" t="s">
        <v>125</v>
      </c>
      <c r="Y213" s="137"/>
      <c r="Z213" s="137"/>
      <c r="AA213" s="137"/>
      <c r="AB213" s="137"/>
      <c r="AC213" s="137"/>
      <c r="AD213" s="137"/>
      <c r="AE213" s="137"/>
      <c r="AF213" s="137"/>
      <c r="AG213" s="137" t="s">
        <v>126</v>
      </c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</row>
    <row r="214" spans="1:60" outlineLevel="1">
      <c r="A214" s="144"/>
      <c r="B214" s="145"/>
      <c r="C214" s="189" t="s">
        <v>201</v>
      </c>
      <c r="D214" s="146"/>
      <c r="E214" s="147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37"/>
      <c r="Z214" s="137"/>
      <c r="AA214" s="137"/>
      <c r="AB214" s="137"/>
      <c r="AC214" s="137"/>
      <c r="AD214" s="137"/>
      <c r="AE214" s="137"/>
      <c r="AF214" s="137"/>
      <c r="AG214" s="137" t="s">
        <v>210</v>
      </c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</row>
    <row r="215" spans="1:60" outlineLevel="1">
      <c r="A215" s="144"/>
      <c r="B215" s="145"/>
      <c r="C215" s="286" t="s">
        <v>428</v>
      </c>
      <c r="D215" s="287"/>
      <c r="E215" s="287"/>
      <c r="F215" s="287"/>
      <c r="G215" s="287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37"/>
      <c r="Z215" s="137"/>
      <c r="AA215" s="137"/>
      <c r="AB215" s="137"/>
      <c r="AC215" s="137"/>
      <c r="AD215" s="137"/>
      <c r="AE215" s="137"/>
      <c r="AF215" s="137"/>
      <c r="AG215" s="137" t="s">
        <v>210</v>
      </c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</row>
    <row r="216" spans="1:60" outlineLevel="1">
      <c r="A216" s="144"/>
      <c r="B216" s="145"/>
      <c r="C216" s="273" t="s">
        <v>429</v>
      </c>
      <c r="D216" s="274"/>
      <c r="E216" s="274"/>
      <c r="F216" s="274"/>
      <c r="G216" s="274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37"/>
      <c r="Z216" s="137"/>
      <c r="AA216" s="137"/>
      <c r="AB216" s="137"/>
      <c r="AC216" s="137"/>
      <c r="AD216" s="137"/>
      <c r="AE216" s="137"/>
      <c r="AF216" s="137"/>
      <c r="AG216" s="137" t="s">
        <v>128</v>
      </c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</row>
    <row r="217" spans="1:60" outlineLevel="1">
      <c r="A217" s="160">
        <v>39</v>
      </c>
      <c r="B217" s="161" t="s">
        <v>432</v>
      </c>
      <c r="C217" s="195" t="s">
        <v>613</v>
      </c>
      <c r="D217" s="162" t="s">
        <v>221</v>
      </c>
      <c r="E217" s="163">
        <v>19.38</v>
      </c>
      <c r="F217" s="164"/>
      <c r="G217" s="165">
        <f>ROUND(E217*F217,2)</f>
        <v>0</v>
      </c>
      <c r="H217" s="164"/>
      <c r="I217" s="165">
        <f>ROUND(E217*H217,2)</f>
        <v>0</v>
      </c>
      <c r="J217" s="164"/>
      <c r="K217" s="165">
        <f>ROUND(E217*J217,2)</f>
        <v>0</v>
      </c>
      <c r="L217" s="165">
        <v>21</v>
      </c>
      <c r="M217" s="165">
        <f>G217*(1+L217/100)</f>
        <v>0</v>
      </c>
      <c r="N217" s="165">
        <v>7.6000000000000004E-4</v>
      </c>
      <c r="O217" s="165">
        <f>ROUND(E217*N217,2)</f>
        <v>0.01</v>
      </c>
      <c r="P217" s="165">
        <v>0</v>
      </c>
      <c r="Q217" s="165">
        <f>ROUND(E217*P217,2)</f>
        <v>0</v>
      </c>
      <c r="R217" s="165" t="s">
        <v>389</v>
      </c>
      <c r="S217" s="165" t="s">
        <v>208</v>
      </c>
      <c r="T217" s="166" t="s">
        <v>419</v>
      </c>
      <c r="U217" s="148">
        <v>0.19</v>
      </c>
      <c r="V217" s="148">
        <f>ROUND(E217*U217,2)</f>
        <v>3.68</v>
      </c>
      <c r="W217" s="148"/>
      <c r="X217" s="148" t="s">
        <v>125</v>
      </c>
      <c r="Y217" s="137"/>
      <c r="Z217" s="137"/>
      <c r="AA217" s="137"/>
      <c r="AB217" s="137"/>
      <c r="AC217" s="137"/>
      <c r="AD217" s="137"/>
      <c r="AE217" s="137"/>
      <c r="AF217" s="137"/>
      <c r="AG217" s="137" t="s">
        <v>126</v>
      </c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</row>
    <row r="218" spans="1:60" outlineLevel="1">
      <c r="A218" s="144"/>
      <c r="B218" s="145"/>
      <c r="C218" s="189" t="s">
        <v>201</v>
      </c>
      <c r="D218" s="146"/>
      <c r="E218" s="147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37"/>
      <c r="Z218" s="137"/>
      <c r="AA218" s="137"/>
      <c r="AB218" s="137"/>
      <c r="AC218" s="137"/>
      <c r="AD218" s="137"/>
      <c r="AE218" s="137"/>
      <c r="AF218" s="137"/>
      <c r="AG218" s="137" t="s">
        <v>210</v>
      </c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</row>
    <row r="219" spans="1:60" outlineLevel="1">
      <c r="A219" s="144"/>
      <c r="B219" s="145"/>
      <c r="C219" s="286" t="s">
        <v>428</v>
      </c>
      <c r="D219" s="287"/>
      <c r="E219" s="287"/>
      <c r="F219" s="287"/>
      <c r="G219" s="287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37"/>
      <c r="Z219" s="137"/>
      <c r="AA219" s="137"/>
      <c r="AB219" s="137"/>
      <c r="AC219" s="137"/>
      <c r="AD219" s="137"/>
      <c r="AE219" s="137"/>
      <c r="AF219" s="137"/>
      <c r="AG219" s="137" t="s">
        <v>210</v>
      </c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</row>
    <row r="220" spans="1:60" outlineLevel="1">
      <c r="A220" s="144"/>
      <c r="B220" s="145"/>
      <c r="C220" s="273" t="s">
        <v>433</v>
      </c>
      <c r="D220" s="274"/>
      <c r="E220" s="274"/>
      <c r="F220" s="274"/>
      <c r="G220" s="274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37"/>
      <c r="Z220" s="137"/>
      <c r="AA220" s="137"/>
      <c r="AB220" s="137"/>
      <c r="AC220" s="137"/>
      <c r="AD220" s="137"/>
      <c r="AE220" s="137"/>
      <c r="AF220" s="137"/>
      <c r="AG220" s="137" t="s">
        <v>128</v>
      </c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</row>
    <row r="221" spans="1:60" outlineLevel="1">
      <c r="A221" s="144"/>
      <c r="B221" s="145"/>
      <c r="C221" s="187" t="s">
        <v>434</v>
      </c>
      <c r="D221" s="174"/>
      <c r="E221" s="175">
        <v>19.38</v>
      </c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37"/>
      <c r="Z221" s="137"/>
      <c r="AA221" s="137"/>
      <c r="AB221" s="137"/>
      <c r="AC221" s="137"/>
      <c r="AD221" s="137"/>
      <c r="AE221" s="137"/>
      <c r="AF221" s="137"/>
      <c r="AG221" s="137" t="s">
        <v>213</v>
      </c>
      <c r="AH221" s="137">
        <v>0</v>
      </c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</row>
    <row r="222" spans="1:60" outlineLevel="1">
      <c r="A222" s="160">
        <v>40</v>
      </c>
      <c r="B222" s="161" t="s">
        <v>435</v>
      </c>
      <c r="C222" s="195" t="s">
        <v>614</v>
      </c>
      <c r="D222" s="162" t="s">
        <v>221</v>
      </c>
      <c r="E222" s="163">
        <v>1.04</v>
      </c>
      <c r="F222" s="164"/>
      <c r="G222" s="165">
        <f>ROUND(E222*F222,2)</f>
        <v>0</v>
      </c>
      <c r="H222" s="164"/>
      <c r="I222" s="165">
        <f>ROUND(E222*H222,2)</f>
        <v>0</v>
      </c>
      <c r="J222" s="164"/>
      <c r="K222" s="165">
        <f>ROUND(E222*J222,2)</f>
        <v>0</v>
      </c>
      <c r="L222" s="165">
        <v>21</v>
      </c>
      <c r="M222" s="165">
        <f>G222*(1+L222/100)</f>
        <v>0</v>
      </c>
      <c r="N222" s="165">
        <v>7.6000000000000004E-4</v>
      </c>
      <c r="O222" s="165">
        <f>ROUND(E222*N222,2)</f>
        <v>0</v>
      </c>
      <c r="P222" s="165">
        <v>0</v>
      </c>
      <c r="Q222" s="165">
        <f>ROUND(E222*P222,2)</f>
        <v>0</v>
      </c>
      <c r="R222" s="165" t="s">
        <v>389</v>
      </c>
      <c r="S222" s="165" t="s">
        <v>208</v>
      </c>
      <c r="T222" s="166" t="s">
        <v>208</v>
      </c>
      <c r="U222" s="148">
        <v>0.19</v>
      </c>
      <c r="V222" s="148">
        <f>ROUND(E222*U222,2)</f>
        <v>0.2</v>
      </c>
      <c r="W222" s="148"/>
      <c r="X222" s="148" t="s">
        <v>125</v>
      </c>
      <c r="Y222" s="137"/>
      <c r="Z222" s="137"/>
      <c r="AA222" s="137"/>
      <c r="AB222" s="137"/>
      <c r="AC222" s="137"/>
      <c r="AD222" s="137"/>
      <c r="AE222" s="137"/>
      <c r="AF222" s="137"/>
      <c r="AG222" s="137" t="s">
        <v>126</v>
      </c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</row>
    <row r="223" spans="1:60" outlineLevel="1">
      <c r="A223" s="144"/>
      <c r="B223" s="145"/>
      <c r="C223" s="189" t="s">
        <v>201</v>
      </c>
      <c r="D223" s="146"/>
      <c r="E223" s="147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37"/>
      <c r="Z223" s="137"/>
      <c r="AA223" s="137"/>
      <c r="AB223" s="137"/>
      <c r="AC223" s="137"/>
      <c r="AD223" s="137"/>
      <c r="AE223" s="137"/>
      <c r="AF223" s="137"/>
      <c r="AG223" s="137" t="s">
        <v>210</v>
      </c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</row>
    <row r="224" spans="1:60" outlineLevel="1">
      <c r="A224" s="144"/>
      <c r="B224" s="145"/>
      <c r="C224" s="286" t="s">
        <v>428</v>
      </c>
      <c r="D224" s="287"/>
      <c r="E224" s="287"/>
      <c r="F224" s="287"/>
      <c r="G224" s="287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37"/>
      <c r="Z224" s="137"/>
      <c r="AA224" s="137"/>
      <c r="AB224" s="137"/>
      <c r="AC224" s="137"/>
      <c r="AD224" s="137"/>
      <c r="AE224" s="137"/>
      <c r="AF224" s="137"/>
      <c r="AG224" s="137" t="s">
        <v>210</v>
      </c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</row>
    <row r="225" spans="1:60" outlineLevel="1">
      <c r="A225" s="144"/>
      <c r="B225" s="145"/>
      <c r="C225" s="273" t="s">
        <v>433</v>
      </c>
      <c r="D225" s="274"/>
      <c r="E225" s="274"/>
      <c r="F225" s="274"/>
      <c r="G225" s="274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37"/>
      <c r="Z225" s="137"/>
      <c r="AA225" s="137"/>
      <c r="AB225" s="137"/>
      <c r="AC225" s="137"/>
      <c r="AD225" s="137"/>
      <c r="AE225" s="137"/>
      <c r="AF225" s="137"/>
      <c r="AG225" s="137" t="s">
        <v>128</v>
      </c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</row>
    <row r="226" spans="1:60" outlineLevel="1">
      <c r="A226" s="144"/>
      <c r="B226" s="145"/>
      <c r="C226" s="187" t="s">
        <v>436</v>
      </c>
      <c r="D226" s="174"/>
      <c r="E226" s="175">
        <v>1.04</v>
      </c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37"/>
      <c r="Z226" s="137"/>
      <c r="AA226" s="137"/>
      <c r="AB226" s="137"/>
      <c r="AC226" s="137"/>
      <c r="AD226" s="137"/>
      <c r="AE226" s="137"/>
      <c r="AF226" s="137"/>
      <c r="AG226" s="137" t="s">
        <v>213</v>
      </c>
      <c r="AH226" s="137">
        <v>0</v>
      </c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</row>
    <row r="227" spans="1:60" outlineLevel="1">
      <c r="A227" s="144">
        <v>41</v>
      </c>
      <c r="B227" s="145" t="s">
        <v>437</v>
      </c>
      <c r="C227" s="189" t="s">
        <v>438</v>
      </c>
      <c r="D227" s="146" t="s">
        <v>0</v>
      </c>
      <c r="E227" s="178"/>
      <c r="F227" s="149"/>
      <c r="G227" s="148">
        <f>ROUND(E227*F227,2)</f>
        <v>0</v>
      </c>
      <c r="H227" s="149"/>
      <c r="I227" s="148">
        <f>ROUND(E227*H227,2)</f>
        <v>0</v>
      </c>
      <c r="J227" s="149"/>
      <c r="K227" s="148">
        <f>ROUND(E227*J227,2)</f>
        <v>0</v>
      </c>
      <c r="L227" s="148">
        <v>21</v>
      </c>
      <c r="M227" s="148">
        <f>G227*(1+L227/100)</f>
        <v>0</v>
      </c>
      <c r="N227" s="148">
        <v>0</v>
      </c>
      <c r="O227" s="148">
        <f>ROUND(E227*N227,2)</f>
        <v>0</v>
      </c>
      <c r="P227" s="148">
        <v>0</v>
      </c>
      <c r="Q227" s="148">
        <f>ROUND(E227*P227,2)</f>
        <v>0</v>
      </c>
      <c r="R227" s="148" t="s">
        <v>389</v>
      </c>
      <c r="S227" s="148" t="s">
        <v>208</v>
      </c>
      <c r="T227" s="148" t="s">
        <v>208</v>
      </c>
      <c r="U227" s="148">
        <v>0</v>
      </c>
      <c r="V227" s="148">
        <f>ROUND(E227*U227,2)</f>
        <v>0</v>
      </c>
      <c r="W227" s="148"/>
      <c r="X227" s="148" t="s">
        <v>246</v>
      </c>
      <c r="Y227" s="137"/>
      <c r="Z227" s="137"/>
      <c r="AA227" s="137"/>
      <c r="AB227" s="137"/>
      <c r="AC227" s="137"/>
      <c r="AD227" s="137"/>
      <c r="AE227" s="137"/>
      <c r="AF227" s="137"/>
      <c r="AG227" s="137" t="s">
        <v>247</v>
      </c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</row>
    <row r="228" spans="1:60" outlineLevel="1">
      <c r="A228" s="144"/>
      <c r="B228" s="145"/>
      <c r="C228" s="286" t="s">
        <v>270</v>
      </c>
      <c r="D228" s="287"/>
      <c r="E228" s="287"/>
      <c r="F228" s="287"/>
      <c r="G228" s="287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37"/>
      <c r="Z228" s="137"/>
      <c r="AA228" s="137"/>
      <c r="AB228" s="137"/>
      <c r="AC228" s="137"/>
      <c r="AD228" s="137"/>
      <c r="AE228" s="137"/>
      <c r="AF228" s="137"/>
      <c r="AG228" s="137" t="s">
        <v>210</v>
      </c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</row>
    <row r="229" spans="1:60">
      <c r="A229" s="154" t="s">
        <v>121</v>
      </c>
      <c r="B229" s="155" t="s">
        <v>84</v>
      </c>
      <c r="C229" s="169" t="s">
        <v>85</v>
      </c>
      <c r="D229" s="156"/>
      <c r="E229" s="157"/>
      <c r="F229" s="158"/>
      <c r="G229" s="158">
        <f>SUMIF(AG230:AG273,"&lt;&gt;NOR",G230:G273)</f>
        <v>0</v>
      </c>
      <c r="H229" s="158"/>
      <c r="I229" s="158">
        <f>SUM(I230:I273)</f>
        <v>0</v>
      </c>
      <c r="J229" s="158"/>
      <c r="K229" s="158">
        <f>SUM(K230:K273)</f>
        <v>0</v>
      </c>
      <c r="L229" s="158"/>
      <c r="M229" s="158">
        <f>SUM(M230:M273)</f>
        <v>0</v>
      </c>
      <c r="N229" s="158"/>
      <c r="O229" s="158">
        <f>SUM(O230:O273)</f>
        <v>0.51000000000000012</v>
      </c>
      <c r="P229" s="158"/>
      <c r="Q229" s="158">
        <f>SUM(Q230:Q273)</f>
        <v>0</v>
      </c>
      <c r="R229" s="158"/>
      <c r="S229" s="158"/>
      <c r="T229" s="159"/>
      <c r="U229" s="153"/>
      <c r="V229" s="153">
        <f>SUM(V230:V273)</f>
        <v>110.58</v>
      </c>
      <c r="W229" s="153"/>
      <c r="X229" s="153"/>
      <c r="AG229" t="s">
        <v>122</v>
      </c>
    </row>
    <row r="230" spans="1:60" outlineLevel="1">
      <c r="A230" s="160">
        <v>42</v>
      </c>
      <c r="B230" s="161" t="s">
        <v>439</v>
      </c>
      <c r="C230" s="214" t="s">
        <v>619</v>
      </c>
      <c r="D230" s="162" t="s">
        <v>221</v>
      </c>
      <c r="E230" s="163">
        <v>14.83</v>
      </c>
      <c r="F230" s="164"/>
      <c r="G230" s="165">
        <f>ROUND(E230*F230,2)</f>
        <v>0</v>
      </c>
      <c r="H230" s="164"/>
      <c r="I230" s="165">
        <f>ROUND(E230*H230,2)</f>
        <v>0</v>
      </c>
      <c r="J230" s="164"/>
      <c r="K230" s="165">
        <f>ROUND(E230*J230,2)</f>
        <v>0</v>
      </c>
      <c r="L230" s="165">
        <v>21</v>
      </c>
      <c r="M230" s="165">
        <f>G230*(1+L230/100)</f>
        <v>0</v>
      </c>
      <c r="N230" s="165">
        <v>5.6800000000000002E-3</v>
      </c>
      <c r="O230" s="165">
        <f>ROUND(E230*N230,2)</f>
        <v>0.08</v>
      </c>
      <c r="P230" s="165">
        <v>0</v>
      </c>
      <c r="Q230" s="165">
        <f>ROUND(E230*P230,2)</f>
        <v>0</v>
      </c>
      <c r="R230" s="165"/>
      <c r="S230" s="165" t="s">
        <v>123</v>
      </c>
      <c r="T230" s="166" t="s">
        <v>137</v>
      </c>
      <c r="U230" s="148">
        <v>0.9</v>
      </c>
      <c r="V230" s="148">
        <f>ROUND(E230*U230,2)</f>
        <v>13.35</v>
      </c>
      <c r="W230" s="148"/>
      <c r="X230" s="148" t="s">
        <v>125</v>
      </c>
      <c r="Y230" s="137"/>
      <c r="Z230" s="137"/>
      <c r="AA230" s="137"/>
      <c r="AB230" s="137"/>
      <c r="AC230" s="137"/>
      <c r="AD230" s="137"/>
      <c r="AE230" s="137"/>
      <c r="AF230" s="137"/>
      <c r="AG230" s="137" t="s">
        <v>126</v>
      </c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</row>
    <row r="231" spans="1:60" outlineLevel="1">
      <c r="A231" s="144"/>
      <c r="B231" s="145"/>
      <c r="C231" s="282" t="s">
        <v>307</v>
      </c>
      <c r="D231" s="283"/>
      <c r="E231" s="283"/>
      <c r="F231" s="283"/>
      <c r="G231" s="283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37"/>
      <c r="Z231" s="137"/>
      <c r="AA231" s="137"/>
      <c r="AB231" s="137"/>
      <c r="AC231" s="137"/>
      <c r="AD231" s="137"/>
      <c r="AE231" s="137"/>
      <c r="AF231" s="137"/>
      <c r="AG231" s="137" t="s">
        <v>128</v>
      </c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</row>
    <row r="232" spans="1:60" outlineLevel="1">
      <c r="A232" s="144"/>
      <c r="B232" s="145"/>
      <c r="C232" s="273" t="s">
        <v>440</v>
      </c>
      <c r="D232" s="274"/>
      <c r="E232" s="274"/>
      <c r="F232" s="274"/>
      <c r="G232" s="274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37"/>
      <c r="Z232" s="137"/>
      <c r="AA232" s="137"/>
      <c r="AB232" s="137"/>
      <c r="AC232" s="137"/>
      <c r="AD232" s="137"/>
      <c r="AE232" s="137"/>
      <c r="AF232" s="137"/>
      <c r="AG232" s="137" t="s">
        <v>128</v>
      </c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</row>
    <row r="233" spans="1:60" outlineLevel="1">
      <c r="A233" s="144"/>
      <c r="B233" s="145"/>
      <c r="C233" s="273" t="s">
        <v>441</v>
      </c>
      <c r="D233" s="274"/>
      <c r="E233" s="274"/>
      <c r="F233" s="274"/>
      <c r="G233" s="274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37"/>
      <c r="Z233" s="137"/>
      <c r="AA233" s="137"/>
      <c r="AB233" s="137"/>
      <c r="AC233" s="137"/>
      <c r="AD233" s="137"/>
      <c r="AE233" s="137"/>
      <c r="AF233" s="137"/>
      <c r="AG233" s="137" t="s">
        <v>128</v>
      </c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</row>
    <row r="234" spans="1:60" outlineLevel="1">
      <c r="A234" s="144"/>
      <c r="B234" s="145"/>
      <c r="C234" s="187" t="s">
        <v>326</v>
      </c>
      <c r="D234" s="174"/>
      <c r="E234" s="175">
        <v>14.83</v>
      </c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37"/>
      <c r="Z234" s="137"/>
      <c r="AA234" s="137"/>
      <c r="AB234" s="137"/>
      <c r="AC234" s="137"/>
      <c r="AD234" s="137"/>
      <c r="AE234" s="137"/>
      <c r="AF234" s="137"/>
      <c r="AG234" s="137" t="s">
        <v>213</v>
      </c>
      <c r="AH234" s="137">
        <v>0</v>
      </c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</row>
    <row r="235" spans="1:60" outlineLevel="1">
      <c r="A235" s="160">
        <v>43</v>
      </c>
      <c r="B235" s="161" t="s">
        <v>442</v>
      </c>
      <c r="C235" s="214" t="s">
        <v>620</v>
      </c>
      <c r="D235" s="162" t="s">
        <v>221</v>
      </c>
      <c r="E235" s="163">
        <v>14.83</v>
      </c>
      <c r="F235" s="164"/>
      <c r="G235" s="165">
        <f>ROUND(E235*F235,2)</f>
        <v>0</v>
      </c>
      <c r="H235" s="164"/>
      <c r="I235" s="165">
        <f>ROUND(E235*H235,2)</f>
        <v>0</v>
      </c>
      <c r="J235" s="164"/>
      <c r="K235" s="165">
        <f>ROUND(E235*J235,2)</f>
        <v>0</v>
      </c>
      <c r="L235" s="165">
        <v>21</v>
      </c>
      <c r="M235" s="165">
        <f>G235*(1+L235/100)</f>
        <v>0</v>
      </c>
      <c r="N235" s="165">
        <v>4.0699999999999998E-3</v>
      </c>
      <c r="O235" s="165">
        <f>ROUND(E235*N235,2)</f>
        <v>0.06</v>
      </c>
      <c r="P235" s="165">
        <v>0</v>
      </c>
      <c r="Q235" s="165">
        <f>ROUND(E235*P235,2)</f>
        <v>0</v>
      </c>
      <c r="R235" s="165"/>
      <c r="S235" s="165" t="s">
        <v>123</v>
      </c>
      <c r="T235" s="166" t="s">
        <v>208</v>
      </c>
      <c r="U235" s="148">
        <v>0.83</v>
      </c>
      <c r="V235" s="148">
        <f>ROUND(E235*U235,2)</f>
        <v>12.31</v>
      </c>
      <c r="W235" s="148"/>
      <c r="X235" s="148" t="s">
        <v>125</v>
      </c>
      <c r="Y235" s="137"/>
      <c r="Z235" s="137"/>
      <c r="AA235" s="137"/>
      <c r="AB235" s="137"/>
      <c r="AC235" s="137"/>
      <c r="AD235" s="137"/>
      <c r="AE235" s="137"/>
      <c r="AF235" s="137"/>
      <c r="AG235" s="137" t="s">
        <v>126</v>
      </c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</row>
    <row r="236" spans="1:60" outlineLevel="1">
      <c r="A236" s="144"/>
      <c r="B236" s="145"/>
      <c r="C236" s="282" t="s">
        <v>307</v>
      </c>
      <c r="D236" s="283"/>
      <c r="E236" s="283"/>
      <c r="F236" s="283"/>
      <c r="G236" s="283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37"/>
      <c r="Z236" s="137"/>
      <c r="AA236" s="137"/>
      <c r="AB236" s="137"/>
      <c r="AC236" s="137"/>
      <c r="AD236" s="137"/>
      <c r="AE236" s="137"/>
      <c r="AF236" s="137"/>
      <c r="AG236" s="137" t="s">
        <v>128</v>
      </c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</row>
    <row r="237" spans="1:60" outlineLevel="1">
      <c r="A237" s="144"/>
      <c r="B237" s="145"/>
      <c r="C237" s="273" t="s">
        <v>443</v>
      </c>
      <c r="D237" s="274"/>
      <c r="E237" s="274"/>
      <c r="F237" s="274"/>
      <c r="G237" s="274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37"/>
      <c r="Z237" s="137"/>
      <c r="AA237" s="137"/>
      <c r="AB237" s="137"/>
      <c r="AC237" s="137"/>
      <c r="AD237" s="137"/>
      <c r="AE237" s="137"/>
      <c r="AF237" s="137"/>
      <c r="AG237" s="137" t="s">
        <v>128</v>
      </c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</row>
    <row r="238" spans="1:60" outlineLevel="1">
      <c r="A238" s="144"/>
      <c r="B238" s="145"/>
      <c r="C238" s="273" t="s">
        <v>441</v>
      </c>
      <c r="D238" s="274"/>
      <c r="E238" s="274"/>
      <c r="F238" s="274"/>
      <c r="G238" s="274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37"/>
      <c r="Z238" s="137"/>
      <c r="AA238" s="137"/>
      <c r="AB238" s="137"/>
      <c r="AC238" s="137"/>
      <c r="AD238" s="137"/>
      <c r="AE238" s="137"/>
      <c r="AF238" s="137"/>
      <c r="AG238" s="137" t="s">
        <v>128</v>
      </c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</row>
    <row r="239" spans="1:60" outlineLevel="1">
      <c r="A239" s="144"/>
      <c r="B239" s="145"/>
      <c r="C239" s="187" t="s">
        <v>326</v>
      </c>
      <c r="D239" s="174"/>
      <c r="E239" s="175">
        <v>14.83</v>
      </c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37"/>
      <c r="Z239" s="137"/>
      <c r="AA239" s="137"/>
      <c r="AB239" s="137"/>
      <c r="AC239" s="137"/>
      <c r="AD239" s="137"/>
      <c r="AE239" s="137"/>
      <c r="AF239" s="137"/>
      <c r="AG239" s="137" t="s">
        <v>213</v>
      </c>
      <c r="AH239" s="137">
        <v>0</v>
      </c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</row>
    <row r="240" spans="1:60" outlineLevel="1">
      <c r="A240" s="160">
        <v>44</v>
      </c>
      <c r="B240" s="161" t="s">
        <v>444</v>
      </c>
      <c r="C240" s="214" t="s">
        <v>621</v>
      </c>
      <c r="D240" s="162" t="s">
        <v>221</v>
      </c>
      <c r="E240" s="163">
        <v>29.7</v>
      </c>
      <c r="F240" s="164"/>
      <c r="G240" s="165">
        <f>ROUND(E240*F240,2)</f>
        <v>0</v>
      </c>
      <c r="H240" s="164"/>
      <c r="I240" s="165">
        <f>ROUND(E240*H240,2)</f>
        <v>0</v>
      </c>
      <c r="J240" s="164"/>
      <c r="K240" s="165">
        <f>ROUND(E240*J240,2)</f>
        <v>0</v>
      </c>
      <c r="L240" s="165">
        <v>21</v>
      </c>
      <c r="M240" s="165">
        <f>G240*(1+L240/100)</f>
        <v>0</v>
      </c>
      <c r="N240" s="165">
        <v>5.6800000000000002E-3</v>
      </c>
      <c r="O240" s="165">
        <f>ROUND(E240*N240,2)</f>
        <v>0.17</v>
      </c>
      <c r="P240" s="165">
        <v>0</v>
      </c>
      <c r="Q240" s="165">
        <f>ROUND(E240*P240,2)</f>
        <v>0</v>
      </c>
      <c r="R240" s="165"/>
      <c r="S240" s="165" t="s">
        <v>123</v>
      </c>
      <c r="T240" s="166" t="s">
        <v>137</v>
      </c>
      <c r="U240" s="148">
        <v>0.9</v>
      </c>
      <c r="V240" s="148">
        <f>ROUND(E240*U240,2)</f>
        <v>26.73</v>
      </c>
      <c r="W240" s="148"/>
      <c r="X240" s="148" t="s">
        <v>125</v>
      </c>
      <c r="Y240" s="137"/>
      <c r="Z240" s="137"/>
      <c r="AA240" s="137"/>
      <c r="AB240" s="137"/>
      <c r="AC240" s="137"/>
      <c r="AD240" s="137"/>
      <c r="AE240" s="137"/>
      <c r="AF240" s="137"/>
      <c r="AG240" s="137" t="s">
        <v>126</v>
      </c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</row>
    <row r="241" spans="1:60" outlineLevel="1">
      <c r="A241" s="144"/>
      <c r="B241" s="145"/>
      <c r="C241" s="282" t="s">
        <v>307</v>
      </c>
      <c r="D241" s="283"/>
      <c r="E241" s="283"/>
      <c r="F241" s="283"/>
      <c r="G241" s="283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37"/>
      <c r="Z241" s="137"/>
      <c r="AA241" s="137"/>
      <c r="AB241" s="137"/>
      <c r="AC241" s="137"/>
      <c r="AD241" s="137"/>
      <c r="AE241" s="137"/>
      <c r="AF241" s="137"/>
      <c r="AG241" s="137" t="s">
        <v>128</v>
      </c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</row>
    <row r="242" spans="1:60" outlineLevel="1">
      <c r="A242" s="144"/>
      <c r="B242" s="145"/>
      <c r="C242" s="273" t="s">
        <v>445</v>
      </c>
      <c r="D242" s="274"/>
      <c r="E242" s="274"/>
      <c r="F242" s="274"/>
      <c r="G242" s="274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37"/>
      <c r="Z242" s="137"/>
      <c r="AA242" s="137"/>
      <c r="AB242" s="137"/>
      <c r="AC242" s="137"/>
      <c r="AD242" s="137"/>
      <c r="AE242" s="137"/>
      <c r="AF242" s="137"/>
      <c r="AG242" s="137" t="s">
        <v>128</v>
      </c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</row>
    <row r="243" spans="1:60" outlineLevel="1">
      <c r="A243" s="144"/>
      <c r="B243" s="145"/>
      <c r="C243" s="273" t="s">
        <v>441</v>
      </c>
      <c r="D243" s="274"/>
      <c r="E243" s="274"/>
      <c r="F243" s="274"/>
      <c r="G243" s="274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37"/>
      <c r="Z243" s="137"/>
      <c r="AA243" s="137"/>
      <c r="AB243" s="137"/>
      <c r="AC243" s="137"/>
      <c r="AD243" s="137"/>
      <c r="AE243" s="137"/>
      <c r="AF243" s="137"/>
      <c r="AG243" s="137" t="s">
        <v>128</v>
      </c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</row>
    <row r="244" spans="1:60" outlineLevel="1">
      <c r="A244" s="144"/>
      <c r="B244" s="145"/>
      <c r="C244" s="187" t="s">
        <v>401</v>
      </c>
      <c r="D244" s="174"/>
      <c r="E244" s="175">
        <v>29.7</v>
      </c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37"/>
      <c r="Z244" s="137"/>
      <c r="AA244" s="137"/>
      <c r="AB244" s="137"/>
      <c r="AC244" s="137"/>
      <c r="AD244" s="137"/>
      <c r="AE244" s="137"/>
      <c r="AF244" s="137"/>
      <c r="AG244" s="137" t="s">
        <v>213</v>
      </c>
      <c r="AH244" s="137">
        <v>0</v>
      </c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</row>
    <row r="245" spans="1:60" outlineLevel="1">
      <c r="A245" s="160">
        <v>45</v>
      </c>
      <c r="B245" s="161" t="s">
        <v>446</v>
      </c>
      <c r="C245" s="214" t="s">
        <v>622</v>
      </c>
      <c r="D245" s="162" t="s">
        <v>221</v>
      </c>
      <c r="E245" s="163">
        <v>4.7249999999999996</v>
      </c>
      <c r="F245" s="164"/>
      <c r="G245" s="165">
        <f>ROUND(E245*F245,2)</f>
        <v>0</v>
      </c>
      <c r="H245" s="164"/>
      <c r="I245" s="165">
        <f>ROUND(E245*H245,2)</f>
        <v>0</v>
      </c>
      <c r="J245" s="164"/>
      <c r="K245" s="165">
        <f>ROUND(E245*J245,2)</f>
        <v>0</v>
      </c>
      <c r="L245" s="165">
        <v>21</v>
      </c>
      <c r="M245" s="165">
        <f>G245*(1+L245/100)</f>
        <v>0</v>
      </c>
      <c r="N245" s="165">
        <v>3.0100000000000001E-3</v>
      </c>
      <c r="O245" s="165">
        <f>ROUND(E245*N245,2)</f>
        <v>0.01</v>
      </c>
      <c r="P245" s="165">
        <v>0</v>
      </c>
      <c r="Q245" s="165">
        <f>ROUND(E245*P245,2)</f>
        <v>0</v>
      </c>
      <c r="R245" s="165"/>
      <c r="S245" s="165" t="s">
        <v>123</v>
      </c>
      <c r="T245" s="166" t="s">
        <v>208</v>
      </c>
      <c r="U245" s="148">
        <v>0.8</v>
      </c>
      <c r="V245" s="148">
        <f>ROUND(E245*U245,2)</f>
        <v>3.78</v>
      </c>
      <c r="W245" s="148"/>
      <c r="X245" s="148" t="s">
        <v>125</v>
      </c>
      <c r="Y245" s="137"/>
      <c r="Z245" s="137"/>
      <c r="AA245" s="137"/>
      <c r="AB245" s="137"/>
      <c r="AC245" s="137"/>
      <c r="AD245" s="137"/>
      <c r="AE245" s="137"/>
      <c r="AF245" s="137"/>
      <c r="AG245" s="137" t="s">
        <v>126</v>
      </c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</row>
    <row r="246" spans="1:60" outlineLevel="1">
      <c r="A246" s="144"/>
      <c r="B246" s="145"/>
      <c r="C246" s="282" t="s">
        <v>307</v>
      </c>
      <c r="D246" s="283"/>
      <c r="E246" s="283"/>
      <c r="F246" s="283"/>
      <c r="G246" s="283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37"/>
      <c r="Z246" s="137"/>
      <c r="AA246" s="137"/>
      <c r="AB246" s="137"/>
      <c r="AC246" s="137"/>
      <c r="AD246" s="137"/>
      <c r="AE246" s="137"/>
      <c r="AF246" s="137"/>
      <c r="AG246" s="137" t="s">
        <v>128</v>
      </c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</row>
    <row r="247" spans="1:60" outlineLevel="1">
      <c r="A247" s="144"/>
      <c r="B247" s="145"/>
      <c r="C247" s="273" t="s">
        <v>447</v>
      </c>
      <c r="D247" s="274"/>
      <c r="E247" s="274"/>
      <c r="F247" s="274"/>
      <c r="G247" s="274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37"/>
      <c r="Z247" s="137"/>
      <c r="AA247" s="137"/>
      <c r="AB247" s="137"/>
      <c r="AC247" s="137"/>
      <c r="AD247" s="137"/>
      <c r="AE247" s="137"/>
      <c r="AF247" s="137"/>
      <c r="AG247" s="137" t="s">
        <v>128</v>
      </c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</row>
    <row r="248" spans="1:60" outlineLevel="1">
      <c r="A248" s="144"/>
      <c r="B248" s="145"/>
      <c r="C248" s="273" t="s">
        <v>448</v>
      </c>
      <c r="D248" s="274"/>
      <c r="E248" s="274"/>
      <c r="F248" s="274"/>
      <c r="G248" s="274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37"/>
      <c r="Z248" s="137"/>
      <c r="AA248" s="137"/>
      <c r="AB248" s="137"/>
      <c r="AC248" s="137"/>
      <c r="AD248" s="137"/>
      <c r="AE248" s="137"/>
      <c r="AF248" s="137"/>
      <c r="AG248" s="137" t="s">
        <v>128</v>
      </c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</row>
    <row r="249" spans="1:60" outlineLevel="1">
      <c r="A249" s="144"/>
      <c r="B249" s="145"/>
      <c r="C249" s="187" t="s">
        <v>449</v>
      </c>
      <c r="D249" s="174"/>
      <c r="E249" s="175">
        <v>4.7249999999999996</v>
      </c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37"/>
      <c r="Z249" s="137"/>
      <c r="AA249" s="137"/>
      <c r="AB249" s="137"/>
      <c r="AC249" s="137"/>
      <c r="AD249" s="137"/>
      <c r="AE249" s="137"/>
      <c r="AF249" s="137"/>
      <c r="AG249" s="137" t="s">
        <v>213</v>
      </c>
      <c r="AH249" s="137">
        <v>0</v>
      </c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</row>
    <row r="250" spans="1:60" outlineLevel="1">
      <c r="A250" s="160">
        <v>46</v>
      </c>
      <c r="B250" s="161" t="s">
        <v>450</v>
      </c>
      <c r="C250" s="214" t="s">
        <v>623</v>
      </c>
      <c r="D250" s="162" t="s">
        <v>206</v>
      </c>
      <c r="E250" s="163">
        <v>1.28</v>
      </c>
      <c r="F250" s="164"/>
      <c r="G250" s="165">
        <f>ROUND(E250*F250,2)</f>
        <v>0</v>
      </c>
      <c r="H250" s="164"/>
      <c r="I250" s="165">
        <f>ROUND(E250*H250,2)</f>
        <v>0</v>
      </c>
      <c r="J250" s="164"/>
      <c r="K250" s="165">
        <f>ROUND(E250*J250,2)</f>
        <v>0</v>
      </c>
      <c r="L250" s="165">
        <v>21</v>
      </c>
      <c r="M250" s="165">
        <f>G250*(1+L250/100)</f>
        <v>0</v>
      </c>
      <c r="N250" s="165">
        <v>6.28E-3</v>
      </c>
      <c r="O250" s="165">
        <f>ROUND(E250*N250,2)</f>
        <v>0.01</v>
      </c>
      <c r="P250" s="165">
        <v>0</v>
      </c>
      <c r="Q250" s="165">
        <f>ROUND(E250*P250,2)</f>
        <v>0</v>
      </c>
      <c r="R250" s="165"/>
      <c r="S250" s="165" t="s">
        <v>123</v>
      </c>
      <c r="T250" s="166" t="s">
        <v>137</v>
      </c>
      <c r="U250" s="148">
        <v>0.91</v>
      </c>
      <c r="V250" s="148">
        <f>ROUND(E250*U250,2)</f>
        <v>1.1599999999999999</v>
      </c>
      <c r="W250" s="148"/>
      <c r="X250" s="148" t="s">
        <v>125</v>
      </c>
      <c r="Y250" s="137"/>
      <c r="Z250" s="137"/>
      <c r="AA250" s="137"/>
      <c r="AB250" s="137"/>
      <c r="AC250" s="137"/>
      <c r="AD250" s="137"/>
      <c r="AE250" s="137"/>
      <c r="AF250" s="137"/>
      <c r="AG250" s="137" t="s">
        <v>126</v>
      </c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</row>
    <row r="251" spans="1:60" outlineLevel="1">
      <c r="A251" s="144"/>
      <c r="B251" s="145"/>
      <c r="C251" s="282" t="s">
        <v>307</v>
      </c>
      <c r="D251" s="283"/>
      <c r="E251" s="283"/>
      <c r="F251" s="283"/>
      <c r="G251" s="283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37"/>
      <c r="Z251" s="137"/>
      <c r="AA251" s="137"/>
      <c r="AB251" s="137"/>
      <c r="AC251" s="137"/>
      <c r="AD251" s="137"/>
      <c r="AE251" s="137"/>
      <c r="AF251" s="137"/>
      <c r="AG251" s="137" t="s">
        <v>128</v>
      </c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</row>
    <row r="252" spans="1:60" outlineLevel="1">
      <c r="A252" s="144"/>
      <c r="B252" s="145"/>
      <c r="C252" s="273" t="s">
        <v>451</v>
      </c>
      <c r="D252" s="274"/>
      <c r="E252" s="274"/>
      <c r="F252" s="274"/>
      <c r="G252" s="274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37"/>
      <c r="Z252" s="137"/>
      <c r="AA252" s="137"/>
      <c r="AB252" s="137"/>
      <c r="AC252" s="137"/>
      <c r="AD252" s="137"/>
      <c r="AE252" s="137"/>
      <c r="AF252" s="137"/>
      <c r="AG252" s="137" t="s">
        <v>128</v>
      </c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</row>
    <row r="253" spans="1:60" outlineLevel="1">
      <c r="A253" s="144"/>
      <c r="B253" s="145"/>
      <c r="C253" s="273" t="s">
        <v>441</v>
      </c>
      <c r="D253" s="274"/>
      <c r="E253" s="274"/>
      <c r="F253" s="274"/>
      <c r="G253" s="274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37"/>
      <c r="Z253" s="137"/>
      <c r="AA253" s="137"/>
      <c r="AB253" s="137"/>
      <c r="AC253" s="137"/>
      <c r="AD253" s="137"/>
      <c r="AE253" s="137"/>
      <c r="AF253" s="137"/>
      <c r="AG253" s="137" t="s">
        <v>128</v>
      </c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</row>
    <row r="254" spans="1:60" outlineLevel="1">
      <c r="A254" s="144"/>
      <c r="B254" s="145"/>
      <c r="C254" s="187" t="s">
        <v>452</v>
      </c>
      <c r="D254" s="174"/>
      <c r="E254" s="175">
        <v>1.28</v>
      </c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37"/>
      <c r="Z254" s="137"/>
      <c r="AA254" s="137"/>
      <c r="AB254" s="137"/>
      <c r="AC254" s="137"/>
      <c r="AD254" s="137"/>
      <c r="AE254" s="137"/>
      <c r="AF254" s="137"/>
      <c r="AG254" s="137" t="s">
        <v>213</v>
      </c>
      <c r="AH254" s="137">
        <v>0</v>
      </c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</row>
    <row r="255" spans="1:60" ht="22.5" outlineLevel="1">
      <c r="A255" s="160">
        <v>47</v>
      </c>
      <c r="B255" s="161" t="s">
        <v>453</v>
      </c>
      <c r="C255" s="170" t="s">
        <v>454</v>
      </c>
      <c r="D255" s="162" t="s">
        <v>221</v>
      </c>
      <c r="E255" s="163">
        <v>17.82</v>
      </c>
      <c r="F255" s="164"/>
      <c r="G255" s="165">
        <f>ROUND(E255*F255,2)</f>
        <v>0</v>
      </c>
      <c r="H255" s="164"/>
      <c r="I255" s="165">
        <f>ROUND(E255*H255,2)</f>
        <v>0</v>
      </c>
      <c r="J255" s="164"/>
      <c r="K255" s="165">
        <f>ROUND(E255*J255,2)</f>
        <v>0</v>
      </c>
      <c r="L255" s="165">
        <v>21</v>
      </c>
      <c r="M255" s="165">
        <f>G255*(1+L255/100)</f>
        <v>0</v>
      </c>
      <c r="N255" s="165">
        <v>8.4000000000000003E-4</v>
      </c>
      <c r="O255" s="165">
        <f>ROUND(E255*N255,2)</f>
        <v>0.01</v>
      </c>
      <c r="P255" s="165">
        <v>0</v>
      </c>
      <c r="Q255" s="165">
        <f>ROUND(E255*P255,2)</f>
        <v>0</v>
      </c>
      <c r="R255" s="165"/>
      <c r="S255" s="165" t="s">
        <v>123</v>
      </c>
      <c r="T255" s="166" t="s">
        <v>137</v>
      </c>
      <c r="U255" s="148">
        <v>0</v>
      </c>
      <c r="V255" s="148">
        <f>ROUND(E255*U255,2)</f>
        <v>0</v>
      </c>
      <c r="W255" s="148"/>
      <c r="X255" s="148" t="s">
        <v>264</v>
      </c>
      <c r="Y255" s="137"/>
      <c r="Z255" s="137"/>
      <c r="AA255" s="137"/>
      <c r="AB255" s="137"/>
      <c r="AC255" s="137"/>
      <c r="AD255" s="137"/>
      <c r="AE255" s="137"/>
      <c r="AF255" s="137"/>
      <c r="AG255" s="137" t="s">
        <v>265</v>
      </c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</row>
    <row r="256" spans="1:60" outlineLevel="1">
      <c r="A256" s="144"/>
      <c r="B256" s="145"/>
      <c r="C256" s="282" t="s">
        <v>455</v>
      </c>
      <c r="D256" s="283"/>
      <c r="E256" s="283"/>
      <c r="F256" s="283"/>
      <c r="G256" s="283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37"/>
      <c r="Z256" s="137"/>
      <c r="AA256" s="137"/>
      <c r="AB256" s="137"/>
      <c r="AC256" s="137"/>
      <c r="AD256" s="137"/>
      <c r="AE256" s="137"/>
      <c r="AF256" s="137"/>
      <c r="AG256" s="137" t="s">
        <v>128</v>
      </c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</row>
    <row r="257" spans="1:60" outlineLevel="1">
      <c r="A257" s="144"/>
      <c r="B257" s="145"/>
      <c r="C257" s="273" t="s">
        <v>456</v>
      </c>
      <c r="D257" s="274"/>
      <c r="E257" s="274"/>
      <c r="F257" s="274"/>
      <c r="G257" s="274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37"/>
      <c r="Z257" s="137"/>
      <c r="AA257" s="137"/>
      <c r="AB257" s="137"/>
      <c r="AC257" s="137"/>
      <c r="AD257" s="137"/>
      <c r="AE257" s="137"/>
      <c r="AF257" s="137"/>
      <c r="AG257" s="137" t="s">
        <v>128</v>
      </c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</row>
    <row r="258" spans="1:60" outlineLevel="1">
      <c r="A258" s="160">
        <v>48</v>
      </c>
      <c r="B258" s="161" t="s">
        <v>457</v>
      </c>
      <c r="C258" s="214" t="s">
        <v>624</v>
      </c>
      <c r="D258" s="162" t="s">
        <v>221</v>
      </c>
      <c r="E258" s="163">
        <v>59.36</v>
      </c>
      <c r="F258" s="164"/>
      <c r="G258" s="165">
        <f>ROUND(E258*F258,2)</f>
        <v>0</v>
      </c>
      <c r="H258" s="164"/>
      <c r="I258" s="165">
        <f>ROUND(E258*H258,2)</f>
        <v>0</v>
      </c>
      <c r="J258" s="164"/>
      <c r="K258" s="165">
        <f>ROUND(E258*J258,2)</f>
        <v>0</v>
      </c>
      <c r="L258" s="165">
        <v>21</v>
      </c>
      <c r="M258" s="165">
        <f>G258*(1+L258/100)</f>
        <v>0</v>
      </c>
      <c r="N258" s="165">
        <v>2.7100000000000002E-3</v>
      </c>
      <c r="O258" s="165">
        <f>ROUND(E258*N258,2)</f>
        <v>0.16</v>
      </c>
      <c r="P258" s="165">
        <v>0</v>
      </c>
      <c r="Q258" s="165">
        <f>ROUND(E258*P258,2)</f>
        <v>0</v>
      </c>
      <c r="R258" s="165"/>
      <c r="S258" s="165" t="s">
        <v>123</v>
      </c>
      <c r="T258" s="166" t="s">
        <v>208</v>
      </c>
      <c r="U258" s="148">
        <v>0.79</v>
      </c>
      <c r="V258" s="148">
        <f>ROUND(E258*U258,2)</f>
        <v>46.89</v>
      </c>
      <c r="W258" s="148"/>
      <c r="X258" s="148" t="s">
        <v>125</v>
      </c>
      <c r="Y258" s="137"/>
      <c r="Z258" s="137"/>
      <c r="AA258" s="137"/>
      <c r="AB258" s="137"/>
      <c r="AC258" s="137"/>
      <c r="AD258" s="137"/>
      <c r="AE258" s="137"/>
      <c r="AF258" s="137"/>
      <c r="AG258" s="137" t="s">
        <v>126</v>
      </c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</row>
    <row r="259" spans="1:60" outlineLevel="1">
      <c r="A259" s="144"/>
      <c r="B259" s="145"/>
      <c r="C259" s="282" t="s">
        <v>455</v>
      </c>
      <c r="D259" s="283"/>
      <c r="E259" s="283"/>
      <c r="F259" s="283"/>
      <c r="G259" s="283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37"/>
      <c r="Z259" s="137"/>
      <c r="AA259" s="137"/>
      <c r="AB259" s="137"/>
      <c r="AC259" s="137"/>
      <c r="AD259" s="137"/>
      <c r="AE259" s="137"/>
      <c r="AF259" s="137"/>
      <c r="AG259" s="137" t="s">
        <v>128</v>
      </c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</row>
    <row r="260" spans="1:60" outlineLevel="1">
      <c r="A260" s="144"/>
      <c r="B260" s="145"/>
      <c r="C260" s="273" t="s">
        <v>458</v>
      </c>
      <c r="D260" s="274"/>
      <c r="E260" s="274"/>
      <c r="F260" s="274"/>
      <c r="G260" s="274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37"/>
      <c r="Z260" s="137"/>
      <c r="AA260" s="137"/>
      <c r="AB260" s="137"/>
      <c r="AC260" s="137"/>
      <c r="AD260" s="137"/>
      <c r="AE260" s="137"/>
      <c r="AF260" s="137"/>
      <c r="AG260" s="137" t="s">
        <v>128</v>
      </c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</row>
    <row r="261" spans="1:60" outlineLevel="1">
      <c r="A261" s="144"/>
      <c r="B261" s="145"/>
      <c r="C261" s="187" t="s">
        <v>459</v>
      </c>
      <c r="D261" s="174"/>
      <c r="E261" s="175">
        <v>14.83</v>
      </c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37"/>
      <c r="Z261" s="137"/>
      <c r="AA261" s="137"/>
      <c r="AB261" s="137"/>
      <c r="AC261" s="137"/>
      <c r="AD261" s="137"/>
      <c r="AE261" s="137"/>
      <c r="AF261" s="137"/>
      <c r="AG261" s="137" t="s">
        <v>213</v>
      </c>
      <c r="AH261" s="137">
        <v>0</v>
      </c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</row>
    <row r="262" spans="1:60" outlineLevel="1">
      <c r="A262" s="144"/>
      <c r="B262" s="145"/>
      <c r="C262" s="187" t="s">
        <v>460</v>
      </c>
      <c r="D262" s="174"/>
      <c r="E262" s="175">
        <v>14.83</v>
      </c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37"/>
      <c r="Z262" s="137"/>
      <c r="AA262" s="137"/>
      <c r="AB262" s="137"/>
      <c r="AC262" s="137"/>
      <c r="AD262" s="137"/>
      <c r="AE262" s="137"/>
      <c r="AF262" s="137"/>
      <c r="AG262" s="137" t="s">
        <v>213</v>
      </c>
      <c r="AH262" s="137">
        <v>0</v>
      </c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</row>
    <row r="263" spans="1:60" outlineLevel="1">
      <c r="A263" s="144"/>
      <c r="B263" s="145"/>
      <c r="C263" s="187" t="s">
        <v>461</v>
      </c>
      <c r="D263" s="174"/>
      <c r="E263" s="175">
        <v>29.7</v>
      </c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37"/>
      <c r="Z263" s="137"/>
      <c r="AA263" s="137"/>
      <c r="AB263" s="137"/>
      <c r="AC263" s="137"/>
      <c r="AD263" s="137"/>
      <c r="AE263" s="137"/>
      <c r="AF263" s="137"/>
      <c r="AG263" s="137" t="s">
        <v>213</v>
      </c>
      <c r="AH263" s="137">
        <v>0</v>
      </c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</row>
    <row r="264" spans="1:60" outlineLevel="1">
      <c r="A264" s="144"/>
      <c r="B264" s="145"/>
      <c r="C264" s="188" t="s">
        <v>241</v>
      </c>
      <c r="D264" s="176"/>
      <c r="E264" s="177">
        <v>59.36</v>
      </c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37"/>
      <c r="Z264" s="137"/>
      <c r="AA264" s="137"/>
      <c r="AB264" s="137"/>
      <c r="AC264" s="137"/>
      <c r="AD264" s="137"/>
      <c r="AE264" s="137"/>
      <c r="AF264" s="137"/>
      <c r="AG264" s="137" t="s">
        <v>213</v>
      </c>
      <c r="AH264" s="137">
        <v>1</v>
      </c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</row>
    <row r="265" spans="1:60" outlineLevel="1">
      <c r="A265" s="160">
        <v>49</v>
      </c>
      <c r="B265" s="161" t="s">
        <v>462</v>
      </c>
      <c r="C265" s="214" t="s">
        <v>616</v>
      </c>
      <c r="D265" s="162" t="s">
        <v>252</v>
      </c>
      <c r="E265" s="163">
        <v>53</v>
      </c>
      <c r="F265" s="164"/>
      <c r="G265" s="165">
        <f>ROUND(E265*F265,2)</f>
        <v>0</v>
      </c>
      <c r="H265" s="164"/>
      <c r="I265" s="165">
        <f>ROUND(E265*H265,2)</f>
        <v>0</v>
      </c>
      <c r="J265" s="164"/>
      <c r="K265" s="165">
        <f>ROUND(E265*J265,2)</f>
        <v>0</v>
      </c>
      <c r="L265" s="165">
        <v>21</v>
      </c>
      <c r="M265" s="165">
        <f>G265*(1+L265/100)</f>
        <v>0</v>
      </c>
      <c r="N265" s="165">
        <v>2.0000000000000001E-4</v>
      </c>
      <c r="O265" s="165">
        <f>ROUND(E265*N265,2)</f>
        <v>0.01</v>
      </c>
      <c r="P265" s="165">
        <v>0</v>
      </c>
      <c r="Q265" s="165">
        <f>ROUND(E265*P265,2)</f>
        <v>0</v>
      </c>
      <c r="R265" s="165" t="s">
        <v>366</v>
      </c>
      <c r="S265" s="165" t="s">
        <v>208</v>
      </c>
      <c r="T265" s="166" t="s">
        <v>208</v>
      </c>
      <c r="U265" s="148">
        <v>0.12</v>
      </c>
      <c r="V265" s="148">
        <f>ROUND(E265*U265,2)</f>
        <v>6.36</v>
      </c>
      <c r="W265" s="148"/>
      <c r="X265" s="148" t="s">
        <v>125</v>
      </c>
      <c r="Y265" s="137"/>
      <c r="Z265" s="137"/>
      <c r="AA265" s="137"/>
      <c r="AB265" s="137"/>
      <c r="AC265" s="137"/>
      <c r="AD265" s="137"/>
      <c r="AE265" s="137"/>
      <c r="AF265" s="137"/>
      <c r="AG265" s="137" t="s">
        <v>126</v>
      </c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</row>
    <row r="266" spans="1:60" outlineLevel="1">
      <c r="A266" s="144"/>
      <c r="B266" s="145"/>
      <c r="C266" s="187" t="s">
        <v>463</v>
      </c>
      <c r="D266" s="174"/>
      <c r="E266" s="175">
        <v>53</v>
      </c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37"/>
      <c r="Z266" s="137"/>
      <c r="AA266" s="137"/>
      <c r="AB266" s="137"/>
      <c r="AC266" s="137"/>
      <c r="AD266" s="137"/>
      <c r="AE266" s="137"/>
      <c r="AF266" s="137"/>
      <c r="AG266" s="137" t="s">
        <v>213</v>
      </c>
      <c r="AH266" s="137">
        <v>0</v>
      </c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</row>
    <row r="267" spans="1:60" ht="22.5" outlineLevel="1">
      <c r="A267" s="160">
        <v>50</v>
      </c>
      <c r="B267" s="161" t="s">
        <v>464</v>
      </c>
      <c r="C267" s="214" t="s">
        <v>625</v>
      </c>
      <c r="D267" s="162" t="s">
        <v>465</v>
      </c>
      <c r="E267" s="163">
        <v>0.56000000000000005</v>
      </c>
      <c r="F267" s="164"/>
      <c r="G267" s="165">
        <f>ROUND(E267*F267,2)</f>
        <v>0</v>
      </c>
      <c r="H267" s="164"/>
      <c r="I267" s="165">
        <f>ROUND(E267*H267,2)</f>
        <v>0</v>
      </c>
      <c r="J267" s="164"/>
      <c r="K267" s="165">
        <f>ROUND(E267*J267,2)</f>
        <v>0</v>
      </c>
      <c r="L267" s="165">
        <v>21</v>
      </c>
      <c r="M267" s="165">
        <f>G267*(1+L267/100)</f>
        <v>0</v>
      </c>
      <c r="N267" s="165">
        <v>3.0999999999999999E-3</v>
      </c>
      <c r="O267" s="165">
        <f>ROUND(E267*N267,2)</f>
        <v>0</v>
      </c>
      <c r="P267" s="165">
        <v>0</v>
      </c>
      <c r="Q267" s="165">
        <f>ROUND(E267*P267,2)</f>
        <v>0</v>
      </c>
      <c r="R267" s="165" t="s">
        <v>263</v>
      </c>
      <c r="S267" s="165" t="s">
        <v>208</v>
      </c>
      <c r="T267" s="166" t="s">
        <v>208</v>
      </c>
      <c r="U267" s="148">
        <v>0</v>
      </c>
      <c r="V267" s="148">
        <f>ROUND(E267*U267,2)</f>
        <v>0</v>
      </c>
      <c r="W267" s="148"/>
      <c r="X267" s="148" t="s">
        <v>264</v>
      </c>
      <c r="Y267" s="137"/>
      <c r="Z267" s="137"/>
      <c r="AA267" s="137"/>
      <c r="AB267" s="137"/>
      <c r="AC267" s="137"/>
      <c r="AD267" s="137"/>
      <c r="AE267" s="137"/>
      <c r="AF267" s="137"/>
      <c r="AG267" s="137" t="s">
        <v>265</v>
      </c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</row>
    <row r="268" spans="1:60" outlineLevel="1">
      <c r="A268" s="144"/>
      <c r="B268" s="145"/>
      <c r="C268" s="282" t="s">
        <v>307</v>
      </c>
      <c r="D268" s="283"/>
      <c r="E268" s="283"/>
      <c r="F268" s="283"/>
      <c r="G268" s="283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37"/>
      <c r="Z268" s="137"/>
      <c r="AA268" s="137"/>
      <c r="AB268" s="137"/>
      <c r="AC268" s="137"/>
      <c r="AD268" s="137"/>
      <c r="AE268" s="137"/>
      <c r="AF268" s="137"/>
      <c r="AG268" s="137" t="s">
        <v>128</v>
      </c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</row>
    <row r="269" spans="1:60" outlineLevel="1">
      <c r="A269" s="144"/>
      <c r="B269" s="145"/>
      <c r="C269" s="273" t="s">
        <v>466</v>
      </c>
      <c r="D269" s="274"/>
      <c r="E269" s="274"/>
      <c r="F269" s="274"/>
      <c r="G269" s="274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37"/>
      <c r="Z269" s="137"/>
      <c r="AA269" s="137"/>
      <c r="AB269" s="137"/>
      <c r="AC269" s="137"/>
      <c r="AD269" s="137"/>
      <c r="AE269" s="137"/>
      <c r="AF269" s="137"/>
      <c r="AG269" s="137" t="s">
        <v>128</v>
      </c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</row>
    <row r="270" spans="1:60" outlineLevel="1">
      <c r="A270" s="144"/>
      <c r="B270" s="145"/>
      <c r="C270" s="187" t="s">
        <v>467</v>
      </c>
      <c r="D270" s="174"/>
      <c r="E270" s="175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37"/>
      <c r="Z270" s="137"/>
      <c r="AA270" s="137"/>
      <c r="AB270" s="137"/>
      <c r="AC270" s="137"/>
      <c r="AD270" s="137"/>
      <c r="AE270" s="137"/>
      <c r="AF270" s="137"/>
      <c r="AG270" s="137" t="s">
        <v>213</v>
      </c>
      <c r="AH270" s="137">
        <v>0</v>
      </c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</row>
    <row r="271" spans="1:60" outlineLevel="1">
      <c r="A271" s="144"/>
      <c r="B271" s="145"/>
      <c r="C271" s="187" t="s">
        <v>468</v>
      </c>
      <c r="D271" s="174"/>
      <c r="E271" s="175">
        <v>0.56000000000000005</v>
      </c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37"/>
      <c r="Z271" s="137"/>
      <c r="AA271" s="137"/>
      <c r="AB271" s="137"/>
      <c r="AC271" s="137"/>
      <c r="AD271" s="137"/>
      <c r="AE271" s="137"/>
      <c r="AF271" s="137"/>
      <c r="AG271" s="137" t="s">
        <v>213</v>
      </c>
      <c r="AH271" s="137">
        <v>0</v>
      </c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</row>
    <row r="272" spans="1:60" outlineLevel="1">
      <c r="A272" s="144">
        <v>51</v>
      </c>
      <c r="B272" s="145" t="s">
        <v>469</v>
      </c>
      <c r="C272" s="189" t="s">
        <v>470</v>
      </c>
      <c r="D272" s="146" t="s">
        <v>0</v>
      </c>
      <c r="E272" s="178"/>
      <c r="F272" s="149"/>
      <c r="G272" s="148">
        <f>ROUND(E272*F272,2)</f>
        <v>0</v>
      </c>
      <c r="H272" s="149"/>
      <c r="I272" s="148">
        <f>ROUND(E272*H272,2)</f>
        <v>0</v>
      </c>
      <c r="J272" s="149"/>
      <c r="K272" s="148">
        <f>ROUND(E272*J272,2)</f>
        <v>0</v>
      </c>
      <c r="L272" s="148">
        <v>21</v>
      </c>
      <c r="M272" s="148">
        <f>G272*(1+L272/100)</f>
        <v>0</v>
      </c>
      <c r="N272" s="148">
        <v>0</v>
      </c>
      <c r="O272" s="148">
        <f>ROUND(E272*N272,2)</f>
        <v>0</v>
      </c>
      <c r="P272" s="148">
        <v>0</v>
      </c>
      <c r="Q272" s="148">
        <f>ROUND(E272*P272,2)</f>
        <v>0</v>
      </c>
      <c r="R272" s="148" t="s">
        <v>366</v>
      </c>
      <c r="S272" s="148" t="s">
        <v>208</v>
      </c>
      <c r="T272" s="148" t="s">
        <v>208</v>
      </c>
      <c r="U272" s="148">
        <v>0</v>
      </c>
      <c r="V272" s="148">
        <f>ROUND(E272*U272,2)</f>
        <v>0</v>
      </c>
      <c r="W272" s="148"/>
      <c r="X272" s="148" t="s">
        <v>246</v>
      </c>
      <c r="Y272" s="137"/>
      <c r="Z272" s="137"/>
      <c r="AA272" s="137"/>
      <c r="AB272" s="137"/>
      <c r="AC272" s="137"/>
      <c r="AD272" s="137"/>
      <c r="AE272" s="137"/>
      <c r="AF272" s="137"/>
      <c r="AG272" s="137" t="s">
        <v>247</v>
      </c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</row>
    <row r="273" spans="1:60" outlineLevel="1">
      <c r="A273" s="144"/>
      <c r="B273" s="145"/>
      <c r="C273" s="286" t="s">
        <v>270</v>
      </c>
      <c r="D273" s="287"/>
      <c r="E273" s="287"/>
      <c r="F273" s="287"/>
      <c r="G273" s="287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37"/>
      <c r="Z273" s="137"/>
      <c r="AA273" s="137"/>
      <c r="AB273" s="137"/>
      <c r="AC273" s="137"/>
      <c r="AD273" s="137"/>
      <c r="AE273" s="137"/>
      <c r="AF273" s="137"/>
      <c r="AG273" s="137" t="s">
        <v>210</v>
      </c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</row>
    <row r="274" spans="1:60">
      <c r="A274" s="154" t="s">
        <v>121</v>
      </c>
      <c r="B274" s="155" t="s">
        <v>86</v>
      </c>
      <c r="C274" s="169" t="s">
        <v>87</v>
      </c>
      <c r="D274" s="156"/>
      <c r="E274" s="157"/>
      <c r="F274" s="158"/>
      <c r="G274" s="158">
        <f>SUMIF(AG275:AG282,"&lt;&gt;NOR",G275:G282)</f>
        <v>0</v>
      </c>
      <c r="H274" s="158"/>
      <c r="I274" s="158">
        <f>SUM(I275:I282)</f>
        <v>0</v>
      </c>
      <c r="J274" s="158"/>
      <c r="K274" s="158">
        <f>SUM(K275:K282)</f>
        <v>0</v>
      </c>
      <c r="L274" s="158"/>
      <c r="M274" s="158">
        <f>SUM(M275:M282)</f>
        <v>0</v>
      </c>
      <c r="N274" s="158"/>
      <c r="O274" s="158">
        <f>SUM(O275:O282)</f>
        <v>0</v>
      </c>
      <c r="P274" s="158"/>
      <c r="Q274" s="158">
        <f>SUM(Q275:Q282)</f>
        <v>0</v>
      </c>
      <c r="R274" s="158"/>
      <c r="S274" s="158"/>
      <c r="T274" s="159"/>
      <c r="U274" s="153"/>
      <c r="V274" s="153">
        <f>SUM(V275:V282)</f>
        <v>0</v>
      </c>
      <c r="W274" s="153"/>
      <c r="X274" s="153"/>
      <c r="AG274" t="s">
        <v>122</v>
      </c>
    </row>
    <row r="275" spans="1:60" ht="22.5" outlineLevel="1">
      <c r="A275" s="160">
        <v>52</v>
      </c>
      <c r="B275" s="161" t="s">
        <v>471</v>
      </c>
      <c r="C275" s="170" t="s">
        <v>472</v>
      </c>
      <c r="D275" s="162" t="s">
        <v>199</v>
      </c>
      <c r="E275" s="163">
        <v>1</v>
      </c>
      <c r="F275" s="164"/>
      <c r="G275" s="165">
        <f>ROUND(E275*F275,2)</f>
        <v>0</v>
      </c>
      <c r="H275" s="164"/>
      <c r="I275" s="165">
        <f>ROUND(E275*H275,2)</f>
        <v>0</v>
      </c>
      <c r="J275" s="164"/>
      <c r="K275" s="165">
        <f>ROUND(E275*J275,2)</f>
        <v>0</v>
      </c>
      <c r="L275" s="165">
        <v>21</v>
      </c>
      <c r="M275" s="165">
        <f>G275*(1+L275/100)</f>
        <v>0</v>
      </c>
      <c r="N275" s="165">
        <v>0</v>
      </c>
      <c r="O275" s="165">
        <f>ROUND(E275*N275,2)</f>
        <v>0</v>
      </c>
      <c r="P275" s="165">
        <v>0</v>
      </c>
      <c r="Q275" s="165">
        <f>ROUND(E275*P275,2)</f>
        <v>0</v>
      </c>
      <c r="R275" s="165"/>
      <c r="S275" s="165" t="s">
        <v>123</v>
      </c>
      <c r="T275" s="166" t="s">
        <v>137</v>
      </c>
      <c r="U275" s="148">
        <v>0</v>
      </c>
      <c r="V275" s="148">
        <f>ROUND(E275*U275,2)</f>
        <v>0</v>
      </c>
      <c r="W275" s="148"/>
      <c r="X275" s="148" t="s">
        <v>125</v>
      </c>
      <c r="Y275" s="137"/>
      <c r="Z275" s="137"/>
      <c r="AA275" s="137"/>
      <c r="AB275" s="137"/>
      <c r="AC275" s="137"/>
      <c r="AD275" s="137"/>
      <c r="AE275" s="137"/>
      <c r="AF275" s="137"/>
      <c r="AG275" s="137" t="s">
        <v>126</v>
      </c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</row>
    <row r="276" spans="1:60" outlineLevel="1">
      <c r="A276" s="144"/>
      <c r="B276" s="145"/>
      <c r="C276" s="282" t="s">
        <v>307</v>
      </c>
      <c r="D276" s="283"/>
      <c r="E276" s="283"/>
      <c r="F276" s="283"/>
      <c r="G276" s="283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37"/>
      <c r="Z276" s="137"/>
      <c r="AA276" s="137"/>
      <c r="AB276" s="137"/>
      <c r="AC276" s="137"/>
      <c r="AD276" s="137"/>
      <c r="AE276" s="137"/>
      <c r="AF276" s="137"/>
      <c r="AG276" s="137" t="s">
        <v>128</v>
      </c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</row>
    <row r="277" spans="1:60" outlineLevel="1">
      <c r="A277" s="144"/>
      <c r="B277" s="145"/>
      <c r="C277" s="273" t="s">
        <v>473</v>
      </c>
      <c r="D277" s="274"/>
      <c r="E277" s="274"/>
      <c r="F277" s="274"/>
      <c r="G277" s="274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37"/>
      <c r="Z277" s="137"/>
      <c r="AA277" s="137"/>
      <c r="AB277" s="137"/>
      <c r="AC277" s="137"/>
      <c r="AD277" s="137"/>
      <c r="AE277" s="137"/>
      <c r="AF277" s="137"/>
      <c r="AG277" s="137" t="s">
        <v>128</v>
      </c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</row>
    <row r="278" spans="1:60" ht="22.5" outlineLevel="1">
      <c r="A278" s="160">
        <v>53</v>
      </c>
      <c r="B278" s="161" t="s">
        <v>474</v>
      </c>
      <c r="C278" s="170" t="s">
        <v>475</v>
      </c>
      <c r="D278" s="162" t="s">
        <v>199</v>
      </c>
      <c r="E278" s="163">
        <v>1</v>
      </c>
      <c r="F278" s="164"/>
      <c r="G278" s="165">
        <f>ROUND(E278*F278,2)</f>
        <v>0</v>
      </c>
      <c r="H278" s="164"/>
      <c r="I278" s="165">
        <f>ROUND(E278*H278,2)</f>
        <v>0</v>
      </c>
      <c r="J278" s="164"/>
      <c r="K278" s="165">
        <f>ROUND(E278*J278,2)</f>
        <v>0</v>
      </c>
      <c r="L278" s="165">
        <v>21</v>
      </c>
      <c r="M278" s="165">
        <f>G278*(1+L278/100)</f>
        <v>0</v>
      </c>
      <c r="N278" s="165">
        <v>0</v>
      </c>
      <c r="O278" s="165">
        <f>ROUND(E278*N278,2)</f>
        <v>0</v>
      </c>
      <c r="P278" s="165">
        <v>0</v>
      </c>
      <c r="Q278" s="165">
        <f>ROUND(E278*P278,2)</f>
        <v>0</v>
      </c>
      <c r="R278" s="165"/>
      <c r="S278" s="165" t="s">
        <v>123</v>
      </c>
      <c r="T278" s="166" t="s">
        <v>137</v>
      </c>
      <c r="U278" s="148">
        <v>0</v>
      </c>
      <c r="V278" s="148">
        <f>ROUND(E278*U278,2)</f>
        <v>0</v>
      </c>
      <c r="W278" s="148"/>
      <c r="X278" s="148" t="s">
        <v>125</v>
      </c>
      <c r="Y278" s="137"/>
      <c r="Z278" s="137"/>
      <c r="AA278" s="137"/>
      <c r="AB278" s="137"/>
      <c r="AC278" s="137"/>
      <c r="AD278" s="137"/>
      <c r="AE278" s="137"/>
      <c r="AF278" s="137"/>
      <c r="AG278" s="137" t="s">
        <v>126</v>
      </c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</row>
    <row r="279" spans="1:60" outlineLevel="1">
      <c r="A279" s="144"/>
      <c r="B279" s="145"/>
      <c r="C279" s="282" t="s">
        <v>307</v>
      </c>
      <c r="D279" s="283"/>
      <c r="E279" s="283"/>
      <c r="F279" s="283"/>
      <c r="G279" s="283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37"/>
      <c r="Z279" s="137"/>
      <c r="AA279" s="137"/>
      <c r="AB279" s="137"/>
      <c r="AC279" s="137"/>
      <c r="AD279" s="137"/>
      <c r="AE279" s="137"/>
      <c r="AF279" s="137"/>
      <c r="AG279" s="137" t="s">
        <v>128</v>
      </c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</row>
    <row r="280" spans="1:60" outlineLevel="1">
      <c r="A280" s="144"/>
      <c r="B280" s="145"/>
      <c r="C280" s="273" t="s">
        <v>476</v>
      </c>
      <c r="D280" s="274"/>
      <c r="E280" s="274"/>
      <c r="F280" s="274"/>
      <c r="G280" s="274"/>
      <c r="H280" s="148"/>
      <c r="I280" s="148"/>
      <c r="J280" s="148"/>
      <c r="K280" s="148"/>
      <c r="L280" s="148"/>
      <c r="M280" s="148"/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8"/>
      <c r="Y280" s="137"/>
      <c r="Z280" s="137"/>
      <c r="AA280" s="137"/>
      <c r="AB280" s="137"/>
      <c r="AC280" s="137"/>
      <c r="AD280" s="137"/>
      <c r="AE280" s="137"/>
      <c r="AF280" s="137"/>
      <c r="AG280" s="137" t="s">
        <v>128</v>
      </c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</row>
    <row r="281" spans="1:60" outlineLevel="1">
      <c r="A281" s="144">
        <v>54</v>
      </c>
      <c r="B281" s="145" t="s">
        <v>477</v>
      </c>
      <c r="C281" s="189" t="s">
        <v>478</v>
      </c>
      <c r="D281" s="146" t="s">
        <v>0</v>
      </c>
      <c r="E281" s="178"/>
      <c r="F281" s="149"/>
      <c r="G281" s="148">
        <f>ROUND(E281*F281,2)</f>
        <v>0</v>
      </c>
      <c r="H281" s="149"/>
      <c r="I281" s="148">
        <f>ROUND(E281*H281,2)</f>
        <v>0</v>
      </c>
      <c r="J281" s="149"/>
      <c r="K281" s="148">
        <f>ROUND(E281*J281,2)</f>
        <v>0</v>
      </c>
      <c r="L281" s="148">
        <v>21</v>
      </c>
      <c r="M281" s="148">
        <f>G281*(1+L281/100)</f>
        <v>0</v>
      </c>
      <c r="N281" s="148">
        <v>0</v>
      </c>
      <c r="O281" s="148">
        <f>ROUND(E281*N281,2)</f>
        <v>0</v>
      </c>
      <c r="P281" s="148">
        <v>0</v>
      </c>
      <c r="Q281" s="148">
        <f>ROUND(E281*P281,2)</f>
        <v>0</v>
      </c>
      <c r="R281" s="148" t="s">
        <v>479</v>
      </c>
      <c r="S281" s="148" t="s">
        <v>208</v>
      </c>
      <c r="T281" s="148" t="s">
        <v>208</v>
      </c>
      <c r="U281" s="148">
        <v>0</v>
      </c>
      <c r="V281" s="148">
        <f>ROUND(E281*U281,2)</f>
        <v>0</v>
      </c>
      <c r="W281" s="148"/>
      <c r="X281" s="148" t="s">
        <v>246</v>
      </c>
      <c r="Y281" s="137"/>
      <c r="Z281" s="137"/>
      <c r="AA281" s="137"/>
      <c r="AB281" s="137"/>
      <c r="AC281" s="137"/>
      <c r="AD281" s="137"/>
      <c r="AE281" s="137"/>
      <c r="AF281" s="137"/>
      <c r="AG281" s="137" t="s">
        <v>247</v>
      </c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</row>
    <row r="282" spans="1:60" outlineLevel="1">
      <c r="A282" s="144"/>
      <c r="B282" s="145"/>
      <c r="C282" s="286" t="s">
        <v>270</v>
      </c>
      <c r="D282" s="287"/>
      <c r="E282" s="287"/>
      <c r="F282" s="287"/>
      <c r="G282" s="287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37"/>
      <c r="Z282" s="137"/>
      <c r="AA282" s="137"/>
      <c r="AB282" s="137"/>
      <c r="AC282" s="137"/>
      <c r="AD282" s="137"/>
      <c r="AE282" s="137"/>
      <c r="AF282" s="137"/>
      <c r="AG282" s="137" t="s">
        <v>210</v>
      </c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</row>
    <row r="283" spans="1:60">
      <c r="A283" s="154" t="s">
        <v>121</v>
      </c>
      <c r="B283" s="155" t="s">
        <v>88</v>
      </c>
      <c r="C283" s="169" t="s">
        <v>89</v>
      </c>
      <c r="D283" s="156"/>
      <c r="E283" s="157"/>
      <c r="F283" s="158"/>
      <c r="G283" s="158">
        <f>SUMIF(AG284:AG284,"&lt;&gt;NOR",G284:G284)</f>
        <v>0</v>
      </c>
      <c r="H283" s="158"/>
      <c r="I283" s="158">
        <f>SUM(I284:I284)</f>
        <v>0</v>
      </c>
      <c r="J283" s="158"/>
      <c r="K283" s="158">
        <f>SUM(K284:K284)</f>
        <v>0</v>
      </c>
      <c r="L283" s="158"/>
      <c r="M283" s="158">
        <f>SUM(M284:M284)</f>
        <v>0</v>
      </c>
      <c r="N283" s="158"/>
      <c r="O283" s="158">
        <f>SUM(O284:O284)</f>
        <v>0</v>
      </c>
      <c r="P283" s="158"/>
      <c r="Q283" s="158">
        <f>SUM(Q284:Q284)</f>
        <v>0</v>
      </c>
      <c r="R283" s="158"/>
      <c r="S283" s="158"/>
      <c r="T283" s="159"/>
      <c r="U283" s="153"/>
      <c r="V283" s="153">
        <f>SUM(V284:V284)</f>
        <v>0</v>
      </c>
      <c r="W283" s="153"/>
      <c r="X283" s="153"/>
      <c r="AG283" t="s">
        <v>122</v>
      </c>
    </row>
    <row r="284" spans="1:60" outlineLevel="1">
      <c r="A284" s="179">
        <v>55</v>
      </c>
      <c r="B284" s="180" t="s">
        <v>480</v>
      </c>
      <c r="C284" s="190" t="s">
        <v>481</v>
      </c>
      <c r="D284" s="181" t="s">
        <v>199</v>
      </c>
      <c r="E284" s="182">
        <v>4</v>
      </c>
      <c r="F284" s="183"/>
      <c r="G284" s="184">
        <f>ROUND(E284*F284,2)</f>
        <v>0</v>
      </c>
      <c r="H284" s="183"/>
      <c r="I284" s="184">
        <f>ROUND(E284*H284,2)</f>
        <v>0</v>
      </c>
      <c r="J284" s="183"/>
      <c r="K284" s="184">
        <f>ROUND(E284*J284,2)</f>
        <v>0</v>
      </c>
      <c r="L284" s="184">
        <v>21</v>
      </c>
      <c r="M284" s="184">
        <f>G284*(1+L284/100)</f>
        <v>0</v>
      </c>
      <c r="N284" s="184">
        <v>0</v>
      </c>
      <c r="O284" s="184">
        <f>ROUND(E284*N284,2)</f>
        <v>0</v>
      </c>
      <c r="P284" s="184">
        <v>0</v>
      </c>
      <c r="Q284" s="184">
        <f>ROUND(E284*P284,2)</f>
        <v>0</v>
      </c>
      <c r="R284" s="184"/>
      <c r="S284" s="184" t="s">
        <v>123</v>
      </c>
      <c r="T284" s="185" t="s">
        <v>137</v>
      </c>
      <c r="U284" s="148">
        <v>0</v>
      </c>
      <c r="V284" s="148">
        <f>ROUND(E284*U284,2)</f>
        <v>0</v>
      </c>
      <c r="W284" s="148"/>
      <c r="X284" s="148" t="s">
        <v>125</v>
      </c>
      <c r="Y284" s="137"/>
      <c r="Z284" s="137"/>
      <c r="AA284" s="137"/>
      <c r="AB284" s="137"/>
      <c r="AC284" s="137"/>
      <c r="AD284" s="137"/>
      <c r="AE284" s="137"/>
      <c r="AF284" s="137"/>
      <c r="AG284" s="137" t="s">
        <v>126</v>
      </c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</row>
    <row r="285" spans="1:60">
      <c r="A285" s="154" t="s">
        <v>121</v>
      </c>
      <c r="B285" s="155" t="s">
        <v>90</v>
      </c>
      <c r="C285" s="169" t="s">
        <v>91</v>
      </c>
      <c r="D285" s="156"/>
      <c r="E285" s="157"/>
      <c r="F285" s="158"/>
      <c r="G285" s="158">
        <f>SUMIF(AG286:AG296,"&lt;&gt;NOR",G286:G296)</f>
        <v>0</v>
      </c>
      <c r="H285" s="158"/>
      <c r="I285" s="158">
        <f>SUM(I286:I296)</f>
        <v>0</v>
      </c>
      <c r="J285" s="158"/>
      <c r="K285" s="158">
        <f>SUM(K286:K296)</f>
        <v>0</v>
      </c>
      <c r="L285" s="158"/>
      <c r="M285" s="158">
        <f>SUM(M286:M296)</f>
        <v>0</v>
      </c>
      <c r="N285" s="158"/>
      <c r="O285" s="158">
        <f>SUM(O286:O296)</f>
        <v>0</v>
      </c>
      <c r="P285" s="158"/>
      <c r="Q285" s="158">
        <f>SUM(Q286:Q296)</f>
        <v>0</v>
      </c>
      <c r="R285" s="158"/>
      <c r="S285" s="158"/>
      <c r="T285" s="159"/>
      <c r="U285" s="153"/>
      <c r="V285" s="153">
        <f>SUM(V286:V296)</f>
        <v>58.410000000000004</v>
      </c>
      <c r="W285" s="153"/>
      <c r="X285" s="153"/>
      <c r="AG285" t="s">
        <v>122</v>
      </c>
    </row>
    <row r="286" spans="1:60" ht="22.5" outlineLevel="1">
      <c r="A286" s="179">
        <v>56</v>
      </c>
      <c r="B286" s="180" t="s">
        <v>271</v>
      </c>
      <c r="C286" s="190" t="s">
        <v>482</v>
      </c>
      <c r="D286" s="181" t="s">
        <v>244</v>
      </c>
      <c r="E286" s="182">
        <v>16.1355</v>
      </c>
      <c r="F286" s="183"/>
      <c r="G286" s="184">
        <f>ROUND(E286*F286,2)</f>
        <v>0</v>
      </c>
      <c r="H286" s="183"/>
      <c r="I286" s="184">
        <f>ROUND(E286*H286,2)</f>
        <v>0</v>
      </c>
      <c r="J286" s="183"/>
      <c r="K286" s="184">
        <f>ROUND(E286*J286,2)</f>
        <v>0</v>
      </c>
      <c r="L286" s="184">
        <v>21</v>
      </c>
      <c r="M286" s="184">
        <f>G286*(1+L286/100)</f>
        <v>0</v>
      </c>
      <c r="N286" s="184">
        <v>0</v>
      </c>
      <c r="O286" s="184">
        <f>ROUND(E286*N286,2)</f>
        <v>0</v>
      </c>
      <c r="P286" s="184">
        <v>0</v>
      </c>
      <c r="Q286" s="184">
        <f>ROUND(E286*P286,2)</f>
        <v>0</v>
      </c>
      <c r="R286" s="184" t="s">
        <v>273</v>
      </c>
      <c r="S286" s="184" t="s">
        <v>208</v>
      </c>
      <c r="T286" s="185" t="s">
        <v>208</v>
      </c>
      <c r="U286" s="148">
        <v>0.94</v>
      </c>
      <c r="V286" s="148">
        <f>ROUND(E286*U286,2)</f>
        <v>15.17</v>
      </c>
      <c r="W286" s="148"/>
      <c r="X286" s="148" t="s">
        <v>125</v>
      </c>
      <c r="Y286" s="137"/>
      <c r="Z286" s="137"/>
      <c r="AA286" s="137"/>
      <c r="AB286" s="137"/>
      <c r="AC286" s="137"/>
      <c r="AD286" s="137"/>
      <c r="AE286" s="137"/>
      <c r="AF286" s="137"/>
      <c r="AG286" s="137" t="s">
        <v>126</v>
      </c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</row>
    <row r="287" spans="1:60" ht="22.5" outlineLevel="1">
      <c r="A287" s="160">
        <v>57</v>
      </c>
      <c r="B287" s="161" t="s">
        <v>276</v>
      </c>
      <c r="C287" s="170" t="s">
        <v>277</v>
      </c>
      <c r="D287" s="162" t="s">
        <v>244</v>
      </c>
      <c r="E287" s="163">
        <v>225.89699999999999</v>
      </c>
      <c r="F287" s="164"/>
      <c r="G287" s="165">
        <f>ROUND(E287*F287,2)</f>
        <v>0</v>
      </c>
      <c r="H287" s="164"/>
      <c r="I287" s="165">
        <f>ROUND(E287*H287,2)</f>
        <v>0</v>
      </c>
      <c r="J287" s="164"/>
      <c r="K287" s="165">
        <f>ROUND(E287*J287,2)</f>
        <v>0</v>
      </c>
      <c r="L287" s="165">
        <v>21</v>
      </c>
      <c r="M287" s="165">
        <f>G287*(1+L287/100)</f>
        <v>0</v>
      </c>
      <c r="N287" s="165">
        <v>0</v>
      </c>
      <c r="O287" s="165">
        <f>ROUND(E287*N287,2)</f>
        <v>0</v>
      </c>
      <c r="P287" s="165">
        <v>0</v>
      </c>
      <c r="Q287" s="165">
        <f>ROUND(E287*P287,2)</f>
        <v>0</v>
      </c>
      <c r="R287" s="165" t="s">
        <v>273</v>
      </c>
      <c r="S287" s="165" t="s">
        <v>208</v>
      </c>
      <c r="T287" s="166" t="s">
        <v>208</v>
      </c>
      <c r="U287" s="148">
        <v>0.11</v>
      </c>
      <c r="V287" s="148">
        <f>ROUND(E287*U287,2)</f>
        <v>24.85</v>
      </c>
      <c r="W287" s="148"/>
      <c r="X287" s="148" t="s">
        <v>125</v>
      </c>
      <c r="Y287" s="137"/>
      <c r="Z287" s="137"/>
      <c r="AA287" s="137"/>
      <c r="AB287" s="137"/>
      <c r="AC287" s="137"/>
      <c r="AD287" s="137"/>
      <c r="AE287" s="137"/>
      <c r="AF287" s="137"/>
      <c r="AG287" s="137" t="s">
        <v>126</v>
      </c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</row>
    <row r="288" spans="1:60" outlineLevel="1">
      <c r="A288" s="144"/>
      <c r="B288" s="145"/>
      <c r="C288" s="187" t="s">
        <v>483</v>
      </c>
      <c r="D288" s="174"/>
      <c r="E288" s="175">
        <v>225.89699999999999</v>
      </c>
      <c r="F288" s="148"/>
      <c r="G288" s="148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37"/>
      <c r="Z288" s="137"/>
      <c r="AA288" s="137"/>
      <c r="AB288" s="137"/>
      <c r="AC288" s="137"/>
      <c r="AD288" s="137"/>
      <c r="AE288" s="137"/>
      <c r="AF288" s="137"/>
      <c r="AG288" s="137" t="s">
        <v>213</v>
      </c>
      <c r="AH288" s="137">
        <v>0</v>
      </c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</row>
    <row r="289" spans="1:60" outlineLevel="1">
      <c r="A289" s="160">
        <v>58</v>
      </c>
      <c r="B289" s="161" t="s">
        <v>281</v>
      </c>
      <c r="C289" s="170" t="s">
        <v>282</v>
      </c>
      <c r="D289" s="162" t="s">
        <v>244</v>
      </c>
      <c r="E289" s="163">
        <v>16.1355</v>
      </c>
      <c r="F289" s="164"/>
      <c r="G289" s="165">
        <f>ROUND(E289*F289,2)</f>
        <v>0</v>
      </c>
      <c r="H289" s="164"/>
      <c r="I289" s="165">
        <f>ROUND(E289*H289,2)</f>
        <v>0</v>
      </c>
      <c r="J289" s="164"/>
      <c r="K289" s="165">
        <f>ROUND(E289*J289,2)</f>
        <v>0</v>
      </c>
      <c r="L289" s="165">
        <v>21</v>
      </c>
      <c r="M289" s="165">
        <f>G289*(1+L289/100)</f>
        <v>0</v>
      </c>
      <c r="N289" s="165">
        <v>0</v>
      </c>
      <c r="O289" s="165">
        <f>ROUND(E289*N289,2)</f>
        <v>0</v>
      </c>
      <c r="P289" s="165">
        <v>0</v>
      </c>
      <c r="Q289" s="165">
        <f>ROUND(E289*P289,2)</f>
        <v>0</v>
      </c>
      <c r="R289" s="165" t="s">
        <v>283</v>
      </c>
      <c r="S289" s="165" t="s">
        <v>208</v>
      </c>
      <c r="T289" s="166" t="s">
        <v>208</v>
      </c>
      <c r="U289" s="148">
        <v>0.1</v>
      </c>
      <c r="V289" s="148">
        <f>ROUND(E289*U289,2)</f>
        <v>1.61</v>
      </c>
      <c r="W289" s="148"/>
      <c r="X289" s="148" t="s">
        <v>125</v>
      </c>
      <c r="Y289" s="137"/>
      <c r="Z289" s="137"/>
      <c r="AA289" s="137"/>
      <c r="AB289" s="137"/>
      <c r="AC289" s="137"/>
      <c r="AD289" s="137"/>
      <c r="AE289" s="137"/>
      <c r="AF289" s="137"/>
      <c r="AG289" s="137" t="s">
        <v>126</v>
      </c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</row>
    <row r="290" spans="1:60" outlineLevel="1">
      <c r="A290" s="144"/>
      <c r="B290" s="145"/>
      <c r="C290" s="284" t="s">
        <v>284</v>
      </c>
      <c r="D290" s="285"/>
      <c r="E290" s="285"/>
      <c r="F290" s="285"/>
      <c r="G290" s="285"/>
      <c r="H290" s="148"/>
      <c r="I290" s="148"/>
      <c r="J290" s="148"/>
      <c r="K290" s="148"/>
      <c r="L290" s="148"/>
      <c r="M290" s="148"/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8"/>
      <c r="Y290" s="137"/>
      <c r="Z290" s="137"/>
      <c r="AA290" s="137"/>
      <c r="AB290" s="137"/>
      <c r="AC290" s="137"/>
      <c r="AD290" s="137"/>
      <c r="AE290" s="137"/>
      <c r="AF290" s="137"/>
      <c r="AG290" s="137" t="s">
        <v>210</v>
      </c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</row>
    <row r="291" spans="1:60" outlineLevel="1">
      <c r="A291" s="179">
        <v>59</v>
      </c>
      <c r="B291" s="180" t="s">
        <v>285</v>
      </c>
      <c r="C291" s="190" t="s">
        <v>286</v>
      </c>
      <c r="D291" s="181" t="s">
        <v>287</v>
      </c>
      <c r="E291" s="182">
        <v>30</v>
      </c>
      <c r="F291" s="183"/>
      <c r="G291" s="184">
        <f>ROUND(E291*F291,2)</f>
        <v>0</v>
      </c>
      <c r="H291" s="183"/>
      <c r="I291" s="184">
        <f>ROUND(E291*H291,2)</f>
        <v>0</v>
      </c>
      <c r="J291" s="183"/>
      <c r="K291" s="184">
        <f>ROUND(E291*J291,2)</f>
        <v>0</v>
      </c>
      <c r="L291" s="184">
        <v>21</v>
      </c>
      <c r="M291" s="184">
        <f>G291*(1+L291/100)</f>
        <v>0</v>
      </c>
      <c r="N291" s="184">
        <v>0</v>
      </c>
      <c r="O291" s="184">
        <f>ROUND(E291*N291,2)</f>
        <v>0</v>
      </c>
      <c r="P291" s="184">
        <v>0</v>
      </c>
      <c r="Q291" s="184">
        <f>ROUND(E291*P291,2)</f>
        <v>0</v>
      </c>
      <c r="R291" s="184" t="s">
        <v>273</v>
      </c>
      <c r="S291" s="184" t="s">
        <v>208</v>
      </c>
      <c r="T291" s="185" t="s">
        <v>208</v>
      </c>
      <c r="U291" s="148">
        <v>0</v>
      </c>
      <c r="V291" s="148">
        <f>ROUND(E291*U291,2)</f>
        <v>0</v>
      </c>
      <c r="W291" s="148"/>
      <c r="X291" s="148" t="s">
        <v>125</v>
      </c>
      <c r="Y291" s="137"/>
      <c r="Z291" s="137"/>
      <c r="AA291" s="137"/>
      <c r="AB291" s="137"/>
      <c r="AC291" s="137"/>
      <c r="AD291" s="137"/>
      <c r="AE291" s="137"/>
      <c r="AF291" s="137"/>
      <c r="AG291" s="137" t="s">
        <v>126</v>
      </c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</row>
    <row r="292" spans="1:60" outlineLevel="1">
      <c r="A292" s="179">
        <v>60</v>
      </c>
      <c r="B292" s="180" t="s">
        <v>288</v>
      </c>
      <c r="C292" s="190" t="s">
        <v>289</v>
      </c>
      <c r="D292" s="181" t="s">
        <v>244</v>
      </c>
      <c r="E292" s="182">
        <v>16.1355</v>
      </c>
      <c r="F292" s="183"/>
      <c r="G292" s="184">
        <f>ROUND(E292*F292,2)</f>
        <v>0</v>
      </c>
      <c r="H292" s="183"/>
      <c r="I292" s="184">
        <f>ROUND(E292*H292,2)</f>
        <v>0</v>
      </c>
      <c r="J292" s="183"/>
      <c r="K292" s="184">
        <f>ROUND(E292*J292,2)</f>
        <v>0</v>
      </c>
      <c r="L292" s="184">
        <v>21</v>
      </c>
      <c r="M292" s="184">
        <f>G292*(1+L292/100)</f>
        <v>0</v>
      </c>
      <c r="N292" s="184">
        <v>0</v>
      </c>
      <c r="O292" s="184">
        <f>ROUND(E292*N292,2)</f>
        <v>0</v>
      </c>
      <c r="P292" s="184">
        <v>0</v>
      </c>
      <c r="Q292" s="184">
        <f>ROUND(E292*P292,2)</f>
        <v>0</v>
      </c>
      <c r="R292" s="184" t="s">
        <v>273</v>
      </c>
      <c r="S292" s="184" t="s">
        <v>208</v>
      </c>
      <c r="T292" s="185" t="s">
        <v>208</v>
      </c>
      <c r="U292" s="148">
        <v>0.49</v>
      </c>
      <c r="V292" s="148">
        <f>ROUND(E292*U292,2)</f>
        <v>7.91</v>
      </c>
      <c r="W292" s="148"/>
      <c r="X292" s="148" t="s">
        <v>125</v>
      </c>
      <c r="Y292" s="137"/>
      <c r="Z292" s="137"/>
      <c r="AA292" s="137"/>
      <c r="AB292" s="137"/>
      <c r="AC292" s="137"/>
      <c r="AD292" s="137"/>
      <c r="AE292" s="137"/>
      <c r="AF292" s="137"/>
      <c r="AG292" s="137" t="s">
        <v>126</v>
      </c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</row>
    <row r="293" spans="1:60" outlineLevel="1">
      <c r="A293" s="160">
        <v>61</v>
      </c>
      <c r="B293" s="161" t="s">
        <v>290</v>
      </c>
      <c r="C293" s="170" t="s">
        <v>291</v>
      </c>
      <c r="D293" s="162" t="s">
        <v>244</v>
      </c>
      <c r="E293" s="163">
        <v>80.677499999999995</v>
      </c>
      <c r="F293" s="164"/>
      <c r="G293" s="165">
        <f>ROUND(E293*F293,2)</f>
        <v>0</v>
      </c>
      <c r="H293" s="164"/>
      <c r="I293" s="165">
        <f>ROUND(E293*H293,2)</f>
        <v>0</v>
      </c>
      <c r="J293" s="164"/>
      <c r="K293" s="165">
        <f>ROUND(E293*J293,2)</f>
        <v>0</v>
      </c>
      <c r="L293" s="165">
        <v>21</v>
      </c>
      <c r="M293" s="165">
        <f>G293*(1+L293/100)</f>
        <v>0</v>
      </c>
      <c r="N293" s="165">
        <v>0</v>
      </c>
      <c r="O293" s="165">
        <f>ROUND(E293*N293,2)</f>
        <v>0</v>
      </c>
      <c r="P293" s="165">
        <v>0</v>
      </c>
      <c r="Q293" s="165">
        <f>ROUND(E293*P293,2)</f>
        <v>0</v>
      </c>
      <c r="R293" s="165" t="s">
        <v>273</v>
      </c>
      <c r="S293" s="165" t="s">
        <v>208</v>
      </c>
      <c r="T293" s="166" t="s">
        <v>208</v>
      </c>
      <c r="U293" s="148">
        <v>0</v>
      </c>
      <c r="V293" s="148">
        <f>ROUND(E293*U293,2)</f>
        <v>0</v>
      </c>
      <c r="W293" s="148"/>
      <c r="X293" s="148" t="s">
        <v>125</v>
      </c>
      <c r="Y293" s="137"/>
      <c r="Z293" s="137"/>
      <c r="AA293" s="137"/>
      <c r="AB293" s="137"/>
      <c r="AC293" s="137"/>
      <c r="AD293" s="137"/>
      <c r="AE293" s="137"/>
      <c r="AF293" s="137"/>
      <c r="AG293" s="137" t="s">
        <v>126</v>
      </c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</row>
    <row r="294" spans="1:60" outlineLevel="1">
      <c r="A294" s="144"/>
      <c r="B294" s="145"/>
      <c r="C294" s="187" t="s">
        <v>484</v>
      </c>
      <c r="D294" s="174"/>
      <c r="E294" s="175">
        <v>80.677499999999995</v>
      </c>
      <c r="F294" s="148"/>
      <c r="G294" s="148"/>
      <c r="H294" s="148"/>
      <c r="I294" s="148"/>
      <c r="J294" s="148"/>
      <c r="K294" s="148"/>
      <c r="L294" s="148"/>
      <c r="M294" s="148"/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8"/>
      <c r="Y294" s="137"/>
      <c r="Z294" s="137"/>
      <c r="AA294" s="137"/>
      <c r="AB294" s="137"/>
      <c r="AC294" s="137"/>
      <c r="AD294" s="137"/>
      <c r="AE294" s="137"/>
      <c r="AF294" s="137"/>
      <c r="AG294" s="137" t="s">
        <v>213</v>
      </c>
      <c r="AH294" s="137">
        <v>0</v>
      </c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</row>
    <row r="295" spans="1:60" ht="22.5" outlineLevel="1">
      <c r="A295" s="179">
        <v>62</v>
      </c>
      <c r="B295" s="180" t="s">
        <v>293</v>
      </c>
      <c r="C295" s="190" t="s">
        <v>294</v>
      </c>
      <c r="D295" s="181" t="s">
        <v>244</v>
      </c>
      <c r="E295" s="182">
        <v>16.1355</v>
      </c>
      <c r="F295" s="183"/>
      <c r="G295" s="184">
        <f>ROUND(E295*F295,2)</f>
        <v>0</v>
      </c>
      <c r="H295" s="183"/>
      <c r="I295" s="184">
        <f>ROUND(E295*H295,2)</f>
        <v>0</v>
      </c>
      <c r="J295" s="183"/>
      <c r="K295" s="184">
        <f>ROUND(E295*J295,2)</f>
        <v>0</v>
      </c>
      <c r="L295" s="184">
        <v>21</v>
      </c>
      <c r="M295" s="184">
        <f>G295*(1+L295/100)</f>
        <v>0</v>
      </c>
      <c r="N295" s="184">
        <v>0</v>
      </c>
      <c r="O295" s="184">
        <f>ROUND(E295*N295,2)</f>
        <v>0</v>
      </c>
      <c r="P295" s="184">
        <v>0</v>
      </c>
      <c r="Q295" s="184">
        <f>ROUND(E295*P295,2)</f>
        <v>0</v>
      </c>
      <c r="R295" s="184" t="s">
        <v>273</v>
      </c>
      <c r="S295" s="184" t="s">
        <v>208</v>
      </c>
      <c r="T295" s="185" t="s">
        <v>208</v>
      </c>
      <c r="U295" s="148">
        <v>0</v>
      </c>
      <c r="V295" s="148">
        <f>ROUND(E295*U295,2)</f>
        <v>0</v>
      </c>
      <c r="W295" s="148"/>
      <c r="X295" s="148" t="s">
        <v>125</v>
      </c>
      <c r="Y295" s="137"/>
      <c r="Z295" s="137"/>
      <c r="AA295" s="137"/>
      <c r="AB295" s="137"/>
      <c r="AC295" s="137"/>
      <c r="AD295" s="137"/>
      <c r="AE295" s="137"/>
      <c r="AF295" s="137"/>
      <c r="AG295" s="137" t="s">
        <v>126</v>
      </c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7"/>
    </row>
    <row r="296" spans="1:60" outlineLevel="1">
      <c r="A296" s="160">
        <v>63</v>
      </c>
      <c r="B296" s="161" t="s">
        <v>279</v>
      </c>
      <c r="C296" s="170" t="s">
        <v>280</v>
      </c>
      <c r="D296" s="162" t="s">
        <v>244</v>
      </c>
      <c r="E296" s="163">
        <v>16.1355</v>
      </c>
      <c r="F296" s="164"/>
      <c r="G296" s="165">
        <f>ROUND(E296*F296,2)</f>
        <v>0</v>
      </c>
      <c r="H296" s="164"/>
      <c r="I296" s="165">
        <f>ROUND(E296*H296,2)</f>
        <v>0</v>
      </c>
      <c r="J296" s="164"/>
      <c r="K296" s="165">
        <f>ROUND(E296*J296,2)</f>
        <v>0</v>
      </c>
      <c r="L296" s="165">
        <v>21</v>
      </c>
      <c r="M296" s="165">
        <f>G296*(1+L296/100)</f>
        <v>0</v>
      </c>
      <c r="N296" s="165">
        <v>0</v>
      </c>
      <c r="O296" s="165">
        <f>ROUND(E296*N296,2)</f>
        <v>0</v>
      </c>
      <c r="P296" s="165">
        <v>0</v>
      </c>
      <c r="Q296" s="165">
        <f>ROUND(E296*P296,2)</f>
        <v>0</v>
      </c>
      <c r="R296" s="165"/>
      <c r="S296" s="165" t="s">
        <v>123</v>
      </c>
      <c r="T296" s="166" t="s">
        <v>208</v>
      </c>
      <c r="U296" s="148">
        <v>0.55000000000000004</v>
      </c>
      <c r="V296" s="148">
        <f>ROUND(E296*U296,2)</f>
        <v>8.8699999999999992</v>
      </c>
      <c r="W296" s="148"/>
      <c r="X296" s="148" t="s">
        <v>125</v>
      </c>
      <c r="Y296" s="137"/>
      <c r="Z296" s="137"/>
      <c r="AA296" s="137"/>
      <c r="AB296" s="137"/>
      <c r="AC296" s="137"/>
      <c r="AD296" s="137"/>
      <c r="AE296" s="137"/>
      <c r="AF296" s="137"/>
      <c r="AG296" s="137" t="s">
        <v>126</v>
      </c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</row>
    <row r="297" spans="1:60">
      <c r="A297" s="3"/>
      <c r="B297" s="4"/>
      <c r="C297" s="171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AE297">
        <v>15</v>
      </c>
      <c r="AF297">
        <v>21</v>
      </c>
      <c r="AG297" t="s">
        <v>108</v>
      </c>
    </row>
    <row r="298" spans="1:60">
      <c r="A298" s="140"/>
      <c r="B298" s="141" t="s">
        <v>29</v>
      </c>
      <c r="C298" s="172"/>
      <c r="D298" s="142"/>
      <c r="E298" s="143"/>
      <c r="F298" s="143"/>
      <c r="G298" s="168">
        <f>G8+G76+G97+G126+G128+G183+G190+G229+G274+G283+G285</f>
        <v>0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AE298">
        <f>SUMIF(L7:L296,AE297,G7:G296)</f>
        <v>0</v>
      </c>
      <c r="AF298">
        <f>SUMIF(L7:L296,AF297,G7:G296)</f>
        <v>0</v>
      </c>
      <c r="AG298" t="s">
        <v>190</v>
      </c>
    </row>
    <row r="299" spans="1:60">
      <c r="C299" s="173"/>
      <c r="D299" s="10"/>
      <c r="AG299" t="s">
        <v>196</v>
      </c>
    </row>
    <row r="300" spans="1:60">
      <c r="D300" s="10"/>
    </row>
    <row r="301" spans="1:60">
      <c r="D301" s="10"/>
    </row>
    <row r="302" spans="1:60">
      <c r="D302" s="10"/>
    </row>
    <row r="303" spans="1:60">
      <c r="D303" s="10"/>
    </row>
    <row r="304" spans="1:60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 objects="1" scenarios="1"/>
  <mergeCells count="109">
    <mergeCell ref="C290:G290"/>
    <mergeCell ref="C273:G273"/>
    <mergeCell ref="C276:G276"/>
    <mergeCell ref="C277:G277"/>
    <mergeCell ref="C279:G279"/>
    <mergeCell ref="C280:G280"/>
    <mergeCell ref="C282:G282"/>
    <mergeCell ref="C256:G256"/>
    <mergeCell ref="C257:G257"/>
    <mergeCell ref="C259:G259"/>
    <mergeCell ref="C260:G260"/>
    <mergeCell ref="C268:G268"/>
    <mergeCell ref="C269:G269"/>
    <mergeCell ref="C246:G246"/>
    <mergeCell ref="C247:G247"/>
    <mergeCell ref="C248:G248"/>
    <mergeCell ref="C251:G251"/>
    <mergeCell ref="C252:G252"/>
    <mergeCell ref="C253:G253"/>
    <mergeCell ref="C236:G236"/>
    <mergeCell ref="C237:G237"/>
    <mergeCell ref="C238:G238"/>
    <mergeCell ref="C241:G241"/>
    <mergeCell ref="C242:G242"/>
    <mergeCell ref="C243:G243"/>
    <mergeCell ref="C224:G224"/>
    <mergeCell ref="C225:G225"/>
    <mergeCell ref="C228:G228"/>
    <mergeCell ref="C231:G231"/>
    <mergeCell ref="C232:G232"/>
    <mergeCell ref="C233:G233"/>
    <mergeCell ref="C211:G211"/>
    <mergeCell ref="C212:G212"/>
    <mergeCell ref="C215:G215"/>
    <mergeCell ref="C216:G216"/>
    <mergeCell ref="C219:G219"/>
    <mergeCell ref="C220:G220"/>
    <mergeCell ref="C186:G186"/>
    <mergeCell ref="C187:G187"/>
    <mergeCell ref="C188:G188"/>
    <mergeCell ref="C189:G189"/>
    <mergeCell ref="C192:G192"/>
    <mergeCell ref="C195:G195"/>
    <mergeCell ref="C146:G146"/>
    <mergeCell ref="C147:G147"/>
    <mergeCell ref="C148:G148"/>
    <mergeCell ref="C156:G156"/>
    <mergeCell ref="C159:G159"/>
    <mergeCell ref="C185:G185"/>
    <mergeCell ref="C100:G100"/>
    <mergeCell ref="C101:G101"/>
    <mergeCell ref="C102:G102"/>
    <mergeCell ref="C107:G107"/>
    <mergeCell ref="C130:G130"/>
    <mergeCell ref="C131:G131"/>
    <mergeCell ref="C79:G79"/>
    <mergeCell ref="C84:G84"/>
    <mergeCell ref="C85:G85"/>
    <mergeCell ref="C86:G86"/>
    <mergeCell ref="C90:G90"/>
    <mergeCell ref="C99:G99"/>
    <mergeCell ref="C67:G67"/>
    <mergeCell ref="C70:G70"/>
    <mergeCell ref="C71:G71"/>
    <mergeCell ref="C73:G73"/>
    <mergeCell ref="C74:G74"/>
    <mergeCell ref="C78:G78"/>
    <mergeCell ref="C58:G58"/>
    <mergeCell ref="C61:G61"/>
    <mergeCell ref="C62:G62"/>
    <mergeCell ref="C64:G64"/>
    <mergeCell ref="C65:G65"/>
    <mergeCell ref="C66:G66"/>
    <mergeCell ref="C51:G51"/>
    <mergeCell ref="C53:G53"/>
    <mergeCell ref="C54:G54"/>
    <mergeCell ref="C55:G55"/>
    <mergeCell ref="C56:G56"/>
    <mergeCell ref="C57:G57"/>
    <mergeCell ref="C43:G43"/>
    <mergeCell ref="C44:G44"/>
    <mergeCell ref="C45:G45"/>
    <mergeCell ref="C46:G46"/>
    <mergeCell ref="C47:G47"/>
    <mergeCell ref="C50:G50"/>
    <mergeCell ref="C34:G34"/>
    <mergeCell ref="C35:G35"/>
    <mergeCell ref="C36:G36"/>
    <mergeCell ref="C39:G39"/>
    <mergeCell ref="C40:G40"/>
    <mergeCell ref="C42:G42"/>
    <mergeCell ref="C25:G25"/>
    <mergeCell ref="C28:G28"/>
    <mergeCell ref="C29:G29"/>
    <mergeCell ref="C31:G31"/>
    <mergeCell ref="C32:G32"/>
    <mergeCell ref="C33:G33"/>
    <mergeCell ref="C18:G18"/>
    <mergeCell ref="C20:G20"/>
    <mergeCell ref="C21:G21"/>
    <mergeCell ref="C22:G22"/>
    <mergeCell ref="C23:G23"/>
    <mergeCell ref="C24:G24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activeCell="C3" sqref="C3:G3"/>
      <selection pane="bottomLeft" activeCell="C268" sqref="C268:G268"/>
    </sheetView>
  </sheetViews>
  <sheetFormatPr defaultRowHeight="12.75" outlineLevelRow="1"/>
  <cols>
    <col min="1" max="1" width="3.42578125" customWidth="1"/>
    <col min="2" max="2" width="12.5703125" style="111" customWidth="1"/>
    <col min="3" max="3" width="63.28515625" style="1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75" t="s">
        <v>95</v>
      </c>
      <c r="B1" s="275"/>
      <c r="C1" s="275"/>
      <c r="D1" s="275"/>
      <c r="E1" s="275"/>
      <c r="F1" s="275"/>
      <c r="G1" s="275"/>
      <c r="AG1" t="s">
        <v>96</v>
      </c>
    </row>
    <row r="2" spans="1:60" ht="24.95" customHeight="1">
      <c r="A2" s="129" t="s">
        <v>7</v>
      </c>
      <c r="B2" s="49" t="s">
        <v>44</v>
      </c>
      <c r="C2" s="276" t="s">
        <v>45</v>
      </c>
      <c r="D2" s="277"/>
      <c r="E2" s="277"/>
      <c r="F2" s="277"/>
      <c r="G2" s="278"/>
      <c r="AG2" t="s">
        <v>97</v>
      </c>
    </row>
    <row r="3" spans="1:60" ht="24.95" customHeight="1">
      <c r="A3" s="129" t="s">
        <v>8</v>
      </c>
      <c r="B3" s="49" t="s">
        <v>55</v>
      </c>
      <c r="C3" s="276" t="s">
        <v>56</v>
      </c>
      <c r="D3" s="277"/>
      <c r="E3" s="277"/>
      <c r="F3" s="277"/>
      <c r="G3" s="278"/>
      <c r="AC3" s="111" t="s">
        <v>97</v>
      </c>
      <c r="AG3" t="s">
        <v>98</v>
      </c>
    </row>
    <row r="4" spans="1:60" ht="24.95" customHeight="1">
      <c r="A4" s="130" t="s">
        <v>9</v>
      </c>
      <c r="B4" s="131" t="s">
        <v>59</v>
      </c>
      <c r="C4" s="279" t="s">
        <v>60</v>
      </c>
      <c r="D4" s="280"/>
      <c r="E4" s="280"/>
      <c r="F4" s="280"/>
      <c r="G4" s="281"/>
      <c r="AG4" t="s">
        <v>99</v>
      </c>
    </row>
    <row r="5" spans="1:60">
      <c r="D5" s="10"/>
    </row>
    <row r="6" spans="1:60" ht="38.25">
      <c r="A6" s="133" t="s">
        <v>100</v>
      </c>
      <c r="B6" s="135" t="s">
        <v>101</v>
      </c>
      <c r="C6" s="135" t="s">
        <v>102</v>
      </c>
      <c r="D6" s="134" t="s">
        <v>103</v>
      </c>
      <c r="E6" s="133" t="s">
        <v>104</v>
      </c>
      <c r="F6" s="132" t="s">
        <v>105</v>
      </c>
      <c r="G6" s="133" t="s">
        <v>29</v>
      </c>
      <c r="H6" s="136" t="s">
        <v>30</v>
      </c>
      <c r="I6" s="136" t="s">
        <v>106</v>
      </c>
      <c r="J6" s="136" t="s">
        <v>31</v>
      </c>
      <c r="K6" s="136" t="s">
        <v>107</v>
      </c>
      <c r="L6" s="136" t="s">
        <v>108</v>
      </c>
      <c r="M6" s="136" t="s">
        <v>109</v>
      </c>
      <c r="N6" s="136" t="s">
        <v>110</v>
      </c>
      <c r="O6" s="136" t="s">
        <v>111</v>
      </c>
      <c r="P6" s="136" t="s">
        <v>112</v>
      </c>
      <c r="Q6" s="136" t="s">
        <v>113</v>
      </c>
      <c r="R6" s="136" t="s">
        <v>114</v>
      </c>
      <c r="S6" s="136" t="s">
        <v>115</v>
      </c>
      <c r="T6" s="136" t="s">
        <v>116</v>
      </c>
      <c r="U6" s="136" t="s">
        <v>117</v>
      </c>
      <c r="V6" s="136" t="s">
        <v>118</v>
      </c>
      <c r="W6" s="136" t="s">
        <v>119</v>
      </c>
      <c r="X6" s="136" t="s">
        <v>120</v>
      </c>
    </row>
    <row r="7" spans="1:60" hidden="1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60">
      <c r="A8" s="154" t="s">
        <v>121</v>
      </c>
      <c r="B8" s="155" t="s">
        <v>68</v>
      </c>
      <c r="C8" s="169" t="s">
        <v>69</v>
      </c>
      <c r="D8" s="156"/>
      <c r="E8" s="157"/>
      <c r="F8" s="158"/>
      <c r="G8" s="158">
        <f>SUMIF(AG9:AG75,"&lt;&gt;NOR",G9:G75)</f>
        <v>0</v>
      </c>
      <c r="H8" s="158"/>
      <c r="I8" s="158">
        <f>SUM(I9:I75)</f>
        <v>0</v>
      </c>
      <c r="J8" s="158"/>
      <c r="K8" s="158">
        <f>SUM(K9:K75)</f>
        <v>0</v>
      </c>
      <c r="L8" s="158"/>
      <c r="M8" s="158">
        <f>SUM(M9:M75)</f>
        <v>0</v>
      </c>
      <c r="N8" s="158"/>
      <c r="O8" s="158">
        <f>SUM(O9:O75)</f>
        <v>15.53</v>
      </c>
      <c r="P8" s="158"/>
      <c r="Q8" s="158">
        <f>SUM(Q9:Q75)</f>
        <v>0</v>
      </c>
      <c r="R8" s="158"/>
      <c r="S8" s="158"/>
      <c r="T8" s="159"/>
      <c r="U8" s="153"/>
      <c r="V8" s="153">
        <f>SUM(V9:V75)</f>
        <v>11.04</v>
      </c>
      <c r="W8" s="153"/>
      <c r="X8" s="153"/>
      <c r="AG8" t="s">
        <v>122</v>
      </c>
    </row>
    <row r="9" spans="1:60" ht="22.5" outlineLevel="1">
      <c r="A9" s="160">
        <v>1</v>
      </c>
      <c r="B9" s="161" t="s">
        <v>298</v>
      </c>
      <c r="C9" s="170" t="s">
        <v>299</v>
      </c>
      <c r="D9" s="162" t="s">
        <v>206</v>
      </c>
      <c r="E9" s="163">
        <v>26.922599999999999</v>
      </c>
      <c r="F9" s="164"/>
      <c r="G9" s="165">
        <f>ROUND(E9*F9,2)</f>
        <v>0</v>
      </c>
      <c r="H9" s="164"/>
      <c r="I9" s="165">
        <f>ROUND(E9*H9,2)</f>
        <v>0</v>
      </c>
      <c r="J9" s="164"/>
      <c r="K9" s="165">
        <f>ROUND(E9*J9,2)</f>
        <v>0</v>
      </c>
      <c r="L9" s="165">
        <v>21</v>
      </c>
      <c r="M9" s="165">
        <f>G9*(1+L9/100)</f>
        <v>0</v>
      </c>
      <c r="N9" s="165">
        <v>3.7670000000000002E-2</v>
      </c>
      <c r="O9" s="165">
        <f>ROUND(E9*N9,2)</f>
        <v>1.01</v>
      </c>
      <c r="P9" s="165">
        <v>0</v>
      </c>
      <c r="Q9" s="165">
        <f>ROUND(E9*P9,2)</f>
        <v>0</v>
      </c>
      <c r="R9" s="165" t="s">
        <v>245</v>
      </c>
      <c r="S9" s="165" t="s">
        <v>208</v>
      </c>
      <c r="T9" s="166" t="s">
        <v>208</v>
      </c>
      <c r="U9" s="148">
        <v>0.41</v>
      </c>
      <c r="V9" s="148">
        <f>ROUND(E9*U9,2)</f>
        <v>11.04</v>
      </c>
      <c r="W9" s="148"/>
      <c r="X9" s="148" t="s">
        <v>125</v>
      </c>
      <c r="Y9" s="137"/>
      <c r="Z9" s="137"/>
      <c r="AA9" s="137"/>
      <c r="AB9" s="137"/>
      <c r="AC9" s="137"/>
      <c r="AD9" s="137"/>
      <c r="AE9" s="137"/>
      <c r="AF9" s="137"/>
      <c r="AG9" s="137" t="s">
        <v>126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>
      <c r="A10" s="144"/>
      <c r="B10" s="145"/>
      <c r="C10" s="284" t="s">
        <v>300</v>
      </c>
      <c r="D10" s="285"/>
      <c r="E10" s="285"/>
      <c r="F10" s="285"/>
      <c r="G10" s="285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37"/>
      <c r="Z10" s="137"/>
      <c r="AA10" s="137"/>
      <c r="AB10" s="137"/>
      <c r="AC10" s="137"/>
      <c r="AD10" s="137"/>
      <c r="AE10" s="137"/>
      <c r="AF10" s="137"/>
      <c r="AG10" s="137" t="s">
        <v>210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>
      <c r="A11" s="144"/>
      <c r="B11" s="145"/>
      <c r="C11" s="187" t="s">
        <v>301</v>
      </c>
      <c r="D11" s="174"/>
      <c r="E11" s="175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37"/>
      <c r="Z11" s="137"/>
      <c r="AA11" s="137"/>
      <c r="AB11" s="137"/>
      <c r="AC11" s="137"/>
      <c r="AD11" s="137"/>
      <c r="AE11" s="137"/>
      <c r="AF11" s="137"/>
      <c r="AG11" s="137" t="s">
        <v>213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>
      <c r="A12" s="144"/>
      <c r="B12" s="145"/>
      <c r="C12" s="187" t="s">
        <v>491</v>
      </c>
      <c r="D12" s="174"/>
      <c r="E12" s="175">
        <v>3.5712000000000002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37"/>
      <c r="Z12" s="137"/>
      <c r="AA12" s="137"/>
      <c r="AB12" s="137"/>
      <c r="AC12" s="137"/>
      <c r="AD12" s="137"/>
      <c r="AE12" s="137"/>
      <c r="AF12" s="137"/>
      <c r="AG12" s="137" t="s">
        <v>213</v>
      </c>
      <c r="AH12" s="137">
        <v>0</v>
      </c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>
      <c r="A13" s="144"/>
      <c r="B13" s="145"/>
      <c r="C13" s="187" t="s">
        <v>492</v>
      </c>
      <c r="D13" s="174"/>
      <c r="E13" s="175">
        <v>8.1839999999999993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37"/>
      <c r="Z13" s="137"/>
      <c r="AA13" s="137"/>
      <c r="AB13" s="137"/>
      <c r="AC13" s="137"/>
      <c r="AD13" s="137"/>
      <c r="AE13" s="137"/>
      <c r="AF13" s="137"/>
      <c r="AG13" s="137" t="s">
        <v>213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>
      <c r="A14" s="144"/>
      <c r="B14" s="145"/>
      <c r="C14" s="187" t="s">
        <v>493</v>
      </c>
      <c r="D14" s="174"/>
      <c r="E14" s="175">
        <v>15.167400000000001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37"/>
      <c r="Z14" s="137"/>
      <c r="AA14" s="137"/>
      <c r="AB14" s="137"/>
      <c r="AC14" s="137"/>
      <c r="AD14" s="137"/>
      <c r="AE14" s="137"/>
      <c r="AF14" s="137"/>
      <c r="AG14" s="137" t="s">
        <v>213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>
      <c r="A15" s="144"/>
      <c r="B15" s="145"/>
      <c r="C15" s="188" t="s">
        <v>241</v>
      </c>
      <c r="D15" s="176"/>
      <c r="E15" s="177">
        <v>26.922599999999999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37"/>
      <c r="Z15" s="137"/>
      <c r="AA15" s="137"/>
      <c r="AB15" s="137"/>
      <c r="AC15" s="137"/>
      <c r="AD15" s="137"/>
      <c r="AE15" s="137"/>
      <c r="AF15" s="137"/>
      <c r="AG15" s="137" t="s">
        <v>213</v>
      </c>
      <c r="AH15" s="137">
        <v>1</v>
      </c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ht="22.5" outlineLevel="1">
      <c r="A16" s="160">
        <v>2</v>
      </c>
      <c r="B16" s="161" t="s">
        <v>305</v>
      </c>
      <c r="C16" s="170" t="s">
        <v>306</v>
      </c>
      <c r="D16" s="162" t="s">
        <v>199</v>
      </c>
      <c r="E16" s="163">
        <v>4</v>
      </c>
      <c r="F16" s="164"/>
      <c r="G16" s="165">
        <f>ROUND(E16*F16,2)</f>
        <v>0</v>
      </c>
      <c r="H16" s="164"/>
      <c r="I16" s="165">
        <f>ROUND(E16*H16,2)</f>
        <v>0</v>
      </c>
      <c r="J16" s="164"/>
      <c r="K16" s="165">
        <f>ROUND(E16*J16,2)</f>
        <v>0</v>
      </c>
      <c r="L16" s="165">
        <v>21</v>
      </c>
      <c r="M16" s="165">
        <f>G16*(1+L16/100)</f>
        <v>0</v>
      </c>
      <c r="N16" s="165">
        <v>0.35</v>
      </c>
      <c r="O16" s="165">
        <f>ROUND(E16*N16,2)</f>
        <v>1.4</v>
      </c>
      <c r="P16" s="165">
        <v>0</v>
      </c>
      <c r="Q16" s="165">
        <f>ROUND(E16*P16,2)</f>
        <v>0</v>
      </c>
      <c r="R16" s="165"/>
      <c r="S16" s="165" t="s">
        <v>123</v>
      </c>
      <c r="T16" s="166" t="s">
        <v>137</v>
      </c>
      <c r="U16" s="148">
        <v>0</v>
      </c>
      <c r="V16" s="148">
        <f>ROUND(E16*U16,2)</f>
        <v>0</v>
      </c>
      <c r="W16" s="148"/>
      <c r="X16" s="148" t="s">
        <v>125</v>
      </c>
      <c r="Y16" s="137"/>
      <c r="Z16" s="137"/>
      <c r="AA16" s="137"/>
      <c r="AB16" s="137"/>
      <c r="AC16" s="137"/>
      <c r="AD16" s="137"/>
      <c r="AE16" s="137"/>
      <c r="AF16" s="137"/>
      <c r="AG16" s="137" t="s">
        <v>126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>
      <c r="A17" s="144"/>
      <c r="B17" s="145"/>
      <c r="C17" s="282" t="s">
        <v>200</v>
      </c>
      <c r="D17" s="283"/>
      <c r="E17" s="283"/>
      <c r="F17" s="283"/>
      <c r="G17" s="283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37"/>
      <c r="Z17" s="137"/>
      <c r="AA17" s="137"/>
      <c r="AB17" s="137"/>
      <c r="AC17" s="137"/>
      <c r="AD17" s="137"/>
      <c r="AE17" s="137"/>
      <c r="AF17" s="137"/>
      <c r="AG17" s="137" t="s">
        <v>128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>
      <c r="A18" s="144"/>
      <c r="B18" s="145"/>
      <c r="C18" s="273" t="s">
        <v>485</v>
      </c>
      <c r="D18" s="274"/>
      <c r="E18" s="274"/>
      <c r="F18" s="274"/>
      <c r="G18" s="274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37"/>
      <c r="Z18" s="137"/>
      <c r="AA18" s="137"/>
      <c r="AB18" s="137"/>
      <c r="AC18" s="137"/>
      <c r="AD18" s="137"/>
      <c r="AE18" s="137"/>
      <c r="AF18" s="137"/>
      <c r="AG18" s="137" t="s">
        <v>128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>
      <c r="A19" s="144"/>
      <c r="B19" s="145"/>
      <c r="C19" s="186" t="s">
        <v>201</v>
      </c>
      <c r="D19" s="150"/>
      <c r="E19" s="151"/>
      <c r="F19" s="152"/>
      <c r="G19" s="152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37"/>
      <c r="Z19" s="137"/>
      <c r="AA19" s="137"/>
      <c r="AB19" s="137"/>
      <c r="AC19" s="137"/>
      <c r="AD19" s="137"/>
      <c r="AE19" s="137"/>
      <c r="AF19" s="137"/>
      <c r="AG19" s="137" t="s">
        <v>128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>
      <c r="A20" s="144"/>
      <c r="B20" s="145"/>
      <c r="C20" s="273" t="s">
        <v>307</v>
      </c>
      <c r="D20" s="274"/>
      <c r="E20" s="274"/>
      <c r="F20" s="274"/>
      <c r="G20" s="274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37"/>
      <c r="Z20" s="137"/>
      <c r="AA20" s="137"/>
      <c r="AB20" s="137"/>
      <c r="AC20" s="137"/>
      <c r="AD20" s="137"/>
      <c r="AE20" s="137"/>
      <c r="AF20" s="137"/>
      <c r="AG20" s="137" t="s">
        <v>128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>
      <c r="A21" s="144"/>
      <c r="B21" s="145"/>
      <c r="C21" s="273" t="s">
        <v>308</v>
      </c>
      <c r="D21" s="274"/>
      <c r="E21" s="274"/>
      <c r="F21" s="274"/>
      <c r="G21" s="274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37"/>
      <c r="Z21" s="137"/>
      <c r="AA21" s="137"/>
      <c r="AB21" s="137"/>
      <c r="AC21" s="137"/>
      <c r="AD21" s="137"/>
      <c r="AE21" s="137"/>
      <c r="AF21" s="137"/>
      <c r="AG21" s="137" t="s">
        <v>128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>
      <c r="A22" s="144"/>
      <c r="B22" s="145"/>
      <c r="C22" s="273" t="s">
        <v>309</v>
      </c>
      <c r="D22" s="274"/>
      <c r="E22" s="274"/>
      <c r="F22" s="274"/>
      <c r="G22" s="274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37"/>
      <c r="Z22" s="137"/>
      <c r="AA22" s="137"/>
      <c r="AB22" s="137"/>
      <c r="AC22" s="137"/>
      <c r="AD22" s="137"/>
      <c r="AE22" s="137"/>
      <c r="AF22" s="137"/>
      <c r="AG22" s="137" t="s">
        <v>128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67" t="str">
        <f>C22</f>
        <v>- materiál umělého kamene výdusku na bázi křemičitého písku, bílého cementu a opatřen silikátovým nátěrem;</v>
      </c>
      <c r="BB22" s="137"/>
      <c r="BC22" s="137"/>
      <c r="BD22" s="137"/>
      <c r="BE22" s="137"/>
      <c r="BF22" s="137"/>
      <c r="BG22" s="137"/>
      <c r="BH22" s="137"/>
    </row>
    <row r="23" spans="1:60" outlineLevel="1">
      <c r="A23" s="144"/>
      <c r="B23" s="145"/>
      <c r="C23" s="273" t="s">
        <v>310</v>
      </c>
      <c r="D23" s="274"/>
      <c r="E23" s="274"/>
      <c r="F23" s="274"/>
      <c r="G23" s="274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37"/>
      <c r="Z23" s="137"/>
      <c r="AA23" s="137"/>
      <c r="AB23" s="137"/>
      <c r="AC23" s="137"/>
      <c r="AD23" s="137"/>
      <c r="AE23" s="137"/>
      <c r="AF23" s="137"/>
      <c r="AG23" s="137" t="s">
        <v>128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>
      <c r="A24" s="144"/>
      <c r="B24" s="145"/>
      <c r="C24" s="273" t="s">
        <v>311</v>
      </c>
      <c r="D24" s="274"/>
      <c r="E24" s="274"/>
      <c r="F24" s="274"/>
      <c r="G24" s="274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37"/>
      <c r="Z24" s="137"/>
      <c r="AA24" s="137"/>
      <c r="AB24" s="137"/>
      <c r="AC24" s="137"/>
      <c r="AD24" s="137"/>
      <c r="AE24" s="137"/>
      <c r="AF24" s="137"/>
      <c r="AG24" s="137" t="s">
        <v>128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>
      <c r="A25" s="144"/>
      <c r="B25" s="145"/>
      <c r="C25" s="273" t="s">
        <v>312</v>
      </c>
      <c r="D25" s="274"/>
      <c r="E25" s="274"/>
      <c r="F25" s="274"/>
      <c r="G25" s="274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37"/>
      <c r="Z25" s="137"/>
      <c r="AA25" s="137"/>
      <c r="AB25" s="137"/>
      <c r="AC25" s="137"/>
      <c r="AD25" s="137"/>
      <c r="AE25" s="137"/>
      <c r="AF25" s="137"/>
      <c r="AG25" s="137" t="s">
        <v>128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67" t="str">
        <f>C25</f>
        <v>- do dutiny vůdusků budou vloženy ocelové trny pro armování věžičky (viz.dokument autorizované vyjádření statika).</v>
      </c>
      <c r="BB25" s="137"/>
      <c r="BC25" s="137"/>
      <c r="BD25" s="137"/>
      <c r="BE25" s="137"/>
      <c r="BF25" s="137"/>
      <c r="BG25" s="137"/>
      <c r="BH25" s="137"/>
    </row>
    <row r="26" spans="1:60" outlineLevel="1">
      <c r="A26" s="144"/>
      <c r="B26" s="145"/>
      <c r="C26" s="187" t="s">
        <v>313</v>
      </c>
      <c r="D26" s="174"/>
      <c r="E26" s="175">
        <v>4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37"/>
      <c r="Z26" s="137"/>
      <c r="AA26" s="137"/>
      <c r="AB26" s="137"/>
      <c r="AC26" s="137"/>
      <c r="AD26" s="137"/>
      <c r="AE26" s="137"/>
      <c r="AF26" s="137"/>
      <c r="AG26" s="137" t="s">
        <v>213</v>
      </c>
      <c r="AH26" s="137">
        <v>0</v>
      </c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ht="22.5" outlineLevel="1">
      <c r="A27" s="160">
        <v>3</v>
      </c>
      <c r="B27" s="161" t="s">
        <v>314</v>
      </c>
      <c r="C27" s="170" t="s">
        <v>315</v>
      </c>
      <c r="D27" s="162" t="s">
        <v>199</v>
      </c>
      <c r="E27" s="163">
        <v>4</v>
      </c>
      <c r="F27" s="164"/>
      <c r="G27" s="165">
        <f>ROUND(E27*F27,2)</f>
        <v>0</v>
      </c>
      <c r="H27" s="164"/>
      <c r="I27" s="165">
        <f>ROUND(E27*H27,2)</f>
        <v>0</v>
      </c>
      <c r="J27" s="164"/>
      <c r="K27" s="165">
        <f>ROUND(E27*J27,2)</f>
        <v>0</v>
      </c>
      <c r="L27" s="165">
        <v>21</v>
      </c>
      <c r="M27" s="165">
        <f>G27*(1+L27/100)</f>
        <v>0</v>
      </c>
      <c r="N27" s="165">
        <v>0.45</v>
      </c>
      <c r="O27" s="165">
        <f>ROUND(E27*N27,2)</f>
        <v>1.8</v>
      </c>
      <c r="P27" s="165">
        <v>0</v>
      </c>
      <c r="Q27" s="165">
        <f>ROUND(E27*P27,2)</f>
        <v>0</v>
      </c>
      <c r="R27" s="165"/>
      <c r="S27" s="165" t="s">
        <v>123</v>
      </c>
      <c r="T27" s="166" t="s">
        <v>137</v>
      </c>
      <c r="U27" s="148">
        <v>0</v>
      </c>
      <c r="V27" s="148">
        <f>ROUND(E27*U27,2)</f>
        <v>0</v>
      </c>
      <c r="W27" s="148"/>
      <c r="X27" s="148" t="s">
        <v>125</v>
      </c>
      <c r="Y27" s="137"/>
      <c r="Z27" s="137"/>
      <c r="AA27" s="137"/>
      <c r="AB27" s="137"/>
      <c r="AC27" s="137"/>
      <c r="AD27" s="137"/>
      <c r="AE27" s="137"/>
      <c r="AF27" s="137"/>
      <c r="AG27" s="137" t="s">
        <v>126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>
      <c r="A28" s="144"/>
      <c r="B28" s="145"/>
      <c r="C28" s="282" t="s">
        <v>200</v>
      </c>
      <c r="D28" s="283"/>
      <c r="E28" s="283"/>
      <c r="F28" s="283"/>
      <c r="G28" s="283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37"/>
      <c r="Z28" s="137"/>
      <c r="AA28" s="137"/>
      <c r="AB28" s="137"/>
      <c r="AC28" s="137"/>
      <c r="AD28" s="137"/>
      <c r="AE28" s="137"/>
      <c r="AF28" s="137"/>
      <c r="AG28" s="137" t="s">
        <v>128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>
      <c r="A29" s="144"/>
      <c r="B29" s="145"/>
      <c r="C29" s="273" t="s">
        <v>486</v>
      </c>
      <c r="D29" s="274"/>
      <c r="E29" s="274"/>
      <c r="F29" s="274"/>
      <c r="G29" s="274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37"/>
      <c r="Z29" s="137"/>
      <c r="AA29" s="137"/>
      <c r="AB29" s="137"/>
      <c r="AC29" s="137"/>
      <c r="AD29" s="137"/>
      <c r="AE29" s="137"/>
      <c r="AF29" s="137"/>
      <c r="AG29" s="137" t="s">
        <v>128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>
      <c r="A30" s="144"/>
      <c r="B30" s="145"/>
      <c r="C30" s="186" t="s">
        <v>201</v>
      </c>
      <c r="D30" s="150"/>
      <c r="E30" s="151"/>
      <c r="F30" s="152"/>
      <c r="G30" s="152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37"/>
      <c r="Z30" s="137"/>
      <c r="AA30" s="137"/>
      <c r="AB30" s="137"/>
      <c r="AC30" s="137"/>
      <c r="AD30" s="137"/>
      <c r="AE30" s="137"/>
      <c r="AF30" s="137"/>
      <c r="AG30" s="137" t="s">
        <v>128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>
      <c r="A31" s="144"/>
      <c r="B31" s="145"/>
      <c r="C31" s="273" t="s">
        <v>307</v>
      </c>
      <c r="D31" s="274"/>
      <c r="E31" s="274"/>
      <c r="F31" s="274"/>
      <c r="G31" s="274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37"/>
      <c r="Z31" s="137"/>
      <c r="AA31" s="137"/>
      <c r="AB31" s="137"/>
      <c r="AC31" s="137"/>
      <c r="AD31" s="137"/>
      <c r="AE31" s="137"/>
      <c r="AF31" s="137"/>
      <c r="AG31" s="137" t="s">
        <v>128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>
      <c r="A32" s="144"/>
      <c r="B32" s="145"/>
      <c r="C32" s="273" t="s">
        <v>316</v>
      </c>
      <c r="D32" s="274"/>
      <c r="E32" s="274"/>
      <c r="F32" s="274"/>
      <c r="G32" s="274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37"/>
      <c r="Z32" s="137"/>
      <c r="AA32" s="137"/>
      <c r="AB32" s="137"/>
      <c r="AC32" s="137"/>
      <c r="AD32" s="137"/>
      <c r="AE32" s="137"/>
      <c r="AF32" s="137"/>
      <c r="AG32" s="137" t="s">
        <v>128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>
      <c r="A33" s="144"/>
      <c r="B33" s="145"/>
      <c r="C33" s="273" t="s">
        <v>309</v>
      </c>
      <c r="D33" s="274"/>
      <c r="E33" s="274"/>
      <c r="F33" s="274"/>
      <c r="G33" s="274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37"/>
      <c r="Z33" s="137"/>
      <c r="AA33" s="137"/>
      <c r="AB33" s="137"/>
      <c r="AC33" s="137"/>
      <c r="AD33" s="137"/>
      <c r="AE33" s="137"/>
      <c r="AF33" s="137"/>
      <c r="AG33" s="137" t="s">
        <v>128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67" t="str">
        <f>C33</f>
        <v>- materiál umělého kamene výdusku na bázi křemičitého písku, bílého cementu a opatřen silikátovým nátěrem;</v>
      </c>
      <c r="BB33" s="137"/>
      <c r="BC33" s="137"/>
      <c r="BD33" s="137"/>
      <c r="BE33" s="137"/>
      <c r="BF33" s="137"/>
      <c r="BG33" s="137"/>
      <c r="BH33" s="137"/>
    </row>
    <row r="34" spans="1:60" outlineLevel="1">
      <c r="A34" s="144"/>
      <c r="B34" s="145"/>
      <c r="C34" s="273" t="s">
        <v>310</v>
      </c>
      <c r="D34" s="274"/>
      <c r="E34" s="274"/>
      <c r="F34" s="274"/>
      <c r="G34" s="274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37"/>
      <c r="Z34" s="137"/>
      <c r="AA34" s="137"/>
      <c r="AB34" s="137"/>
      <c r="AC34" s="137"/>
      <c r="AD34" s="137"/>
      <c r="AE34" s="137"/>
      <c r="AF34" s="137"/>
      <c r="AG34" s="137" t="s">
        <v>128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>
      <c r="A35" s="144"/>
      <c r="B35" s="145"/>
      <c r="C35" s="273" t="s">
        <v>311</v>
      </c>
      <c r="D35" s="274"/>
      <c r="E35" s="274"/>
      <c r="F35" s="274"/>
      <c r="G35" s="274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37"/>
      <c r="Z35" s="137"/>
      <c r="AA35" s="137"/>
      <c r="AB35" s="137"/>
      <c r="AC35" s="137"/>
      <c r="AD35" s="137"/>
      <c r="AE35" s="137"/>
      <c r="AF35" s="137"/>
      <c r="AG35" s="137" t="s">
        <v>128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>
      <c r="A36" s="144"/>
      <c r="B36" s="145"/>
      <c r="C36" s="273" t="s">
        <v>312</v>
      </c>
      <c r="D36" s="274"/>
      <c r="E36" s="274"/>
      <c r="F36" s="274"/>
      <c r="G36" s="274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37"/>
      <c r="Z36" s="137"/>
      <c r="AA36" s="137"/>
      <c r="AB36" s="137"/>
      <c r="AC36" s="137"/>
      <c r="AD36" s="137"/>
      <c r="AE36" s="137"/>
      <c r="AF36" s="137"/>
      <c r="AG36" s="137" t="s">
        <v>128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67" t="str">
        <f>C36</f>
        <v>- do dutiny vůdusků budou vloženy ocelové trny pro armování věžičky (viz.dokument autorizované vyjádření statika).</v>
      </c>
      <c r="BB36" s="137"/>
      <c r="BC36" s="137"/>
      <c r="BD36" s="137"/>
      <c r="BE36" s="137"/>
      <c r="BF36" s="137"/>
      <c r="BG36" s="137"/>
      <c r="BH36" s="137"/>
    </row>
    <row r="37" spans="1:60" outlineLevel="1">
      <c r="A37" s="144"/>
      <c r="B37" s="145"/>
      <c r="C37" s="187" t="s">
        <v>313</v>
      </c>
      <c r="D37" s="174"/>
      <c r="E37" s="175">
        <v>4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37"/>
      <c r="Z37" s="137"/>
      <c r="AA37" s="137"/>
      <c r="AB37" s="137"/>
      <c r="AC37" s="137"/>
      <c r="AD37" s="137"/>
      <c r="AE37" s="137"/>
      <c r="AF37" s="137"/>
      <c r="AG37" s="137" t="s">
        <v>213</v>
      </c>
      <c r="AH37" s="137">
        <v>0</v>
      </c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ht="22.5" outlineLevel="1">
      <c r="A38" s="160">
        <v>4</v>
      </c>
      <c r="B38" s="161" t="s">
        <v>317</v>
      </c>
      <c r="C38" s="170" t="s">
        <v>318</v>
      </c>
      <c r="D38" s="162" t="s">
        <v>199</v>
      </c>
      <c r="E38" s="163">
        <v>4</v>
      </c>
      <c r="F38" s="164"/>
      <c r="G38" s="165">
        <f>ROUND(E38*F38,2)</f>
        <v>0</v>
      </c>
      <c r="H38" s="164"/>
      <c r="I38" s="165">
        <f>ROUND(E38*H38,2)</f>
        <v>0</v>
      </c>
      <c r="J38" s="164"/>
      <c r="K38" s="165">
        <f>ROUND(E38*J38,2)</f>
        <v>0</v>
      </c>
      <c r="L38" s="165">
        <v>21</v>
      </c>
      <c r="M38" s="165">
        <f>G38*(1+L38/100)</f>
        <v>0</v>
      </c>
      <c r="N38" s="165">
        <v>0.1</v>
      </c>
      <c r="O38" s="165">
        <f>ROUND(E38*N38,2)</f>
        <v>0.4</v>
      </c>
      <c r="P38" s="165">
        <v>0</v>
      </c>
      <c r="Q38" s="165">
        <f>ROUND(E38*P38,2)</f>
        <v>0</v>
      </c>
      <c r="R38" s="165"/>
      <c r="S38" s="165" t="s">
        <v>123</v>
      </c>
      <c r="T38" s="166" t="s">
        <v>137</v>
      </c>
      <c r="U38" s="148">
        <v>0</v>
      </c>
      <c r="V38" s="148">
        <f>ROUND(E38*U38,2)</f>
        <v>0</v>
      </c>
      <c r="W38" s="148"/>
      <c r="X38" s="148" t="s">
        <v>125</v>
      </c>
      <c r="Y38" s="137"/>
      <c r="Z38" s="137"/>
      <c r="AA38" s="137"/>
      <c r="AB38" s="137"/>
      <c r="AC38" s="137"/>
      <c r="AD38" s="137"/>
      <c r="AE38" s="137"/>
      <c r="AF38" s="137"/>
      <c r="AG38" s="137" t="s">
        <v>126</v>
      </c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1">
      <c r="A39" s="144"/>
      <c r="B39" s="145"/>
      <c r="C39" s="282" t="s">
        <v>200</v>
      </c>
      <c r="D39" s="283"/>
      <c r="E39" s="283"/>
      <c r="F39" s="283"/>
      <c r="G39" s="283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37"/>
      <c r="Z39" s="137"/>
      <c r="AA39" s="137"/>
      <c r="AB39" s="137"/>
      <c r="AC39" s="137"/>
      <c r="AD39" s="137"/>
      <c r="AE39" s="137"/>
      <c r="AF39" s="137"/>
      <c r="AG39" s="137" t="s">
        <v>128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>
      <c r="A40" s="144"/>
      <c r="B40" s="145"/>
      <c r="C40" s="273" t="s">
        <v>487</v>
      </c>
      <c r="D40" s="274"/>
      <c r="E40" s="274"/>
      <c r="F40" s="274"/>
      <c r="G40" s="274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37"/>
      <c r="Z40" s="137"/>
      <c r="AA40" s="137"/>
      <c r="AB40" s="137"/>
      <c r="AC40" s="137"/>
      <c r="AD40" s="137"/>
      <c r="AE40" s="137"/>
      <c r="AF40" s="137"/>
      <c r="AG40" s="137" t="s">
        <v>128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>
      <c r="A41" s="144"/>
      <c r="B41" s="145"/>
      <c r="C41" s="186" t="s">
        <v>201</v>
      </c>
      <c r="D41" s="150"/>
      <c r="E41" s="151"/>
      <c r="F41" s="152"/>
      <c r="G41" s="152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37"/>
      <c r="Z41" s="137"/>
      <c r="AA41" s="137"/>
      <c r="AB41" s="137"/>
      <c r="AC41" s="137"/>
      <c r="AD41" s="137"/>
      <c r="AE41" s="137"/>
      <c r="AF41" s="137"/>
      <c r="AG41" s="137" t="s">
        <v>128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>
      <c r="A42" s="144"/>
      <c r="B42" s="145"/>
      <c r="C42" s="273" t="s">
        <v>307</v>
      </c>
      <c r="D42" s="274"/>
      <c r="E42" s="274"/>
      <c r="F42" s="274"/>
      <c r="G42" s="274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37"/>
      <c r="Z42" s="137"/>
      <c r="AA42" s="137"/>
      <c r="AB42" s="137"/>
      <c r="AC42" s="137"/>
      <c r="AD42" s="137"/>
      <c r="AE42" s="137"/>
      <c r="AF42" s="137"/>
      <c r="AG42" s="137" t="s">
        <v>128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>
      <c r="A43" s="144"/>
      <c r="B43" s="145"/>
      <c r="C43" s="273" t="s">
        <v>319</v>
      </c>
      <c r="D43" s="274"/>
      <c r="E43" s="274"/>
      <c r="F43" s="274"/>
      <c r="G43" s="274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37"/>
      <c r="Z43" s="137"/>
      <c r="AA43" s="137"/>
      <c r="AB43" s="137"/>
      <c r="AC43" s="137"/>
      <c r="AD43" s="137"/>
      <c r="AE43" s="137"/>
      <c r="AF43" s="137"/>
      <c r="AG43" s="137" t="s">
        <v>128</v>
      </c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>
      <c r="A44" s="144"/>
      <c r="B44" s="145"/>
      <c r="C44" s="273" t="s">
        <v>309</v>
      </c>
      <c r="D44" s="274"/>
      <c r="E44" s="274"/>
      <c r="F44" s="274"/>
      <c r="G44" s="274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37"/>
      <c r="Z44" s="137"/>
      <c r="AA44" s="137"/>
      <c r="AB44" s="137"/>
      <c r="AC44" s="137"/>
      <c r="AD44" s="137"/>
      <c r="AE44" s="137"/>
      <c r="AF44" s="137"/>
      <c r="AG44" s="137" t="s">
        <v>128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67" t="str">
        <f>C44</f>
        <v>- materiál umělého kamene výdusku na bázi křemičitého písku, bílého cementu a opatřen silikátovým nátěrem;</v>
      </c>
      <c r="BB44" s="137"/>
      <c r="BC44" s="137"/>
      <c r="BD44" s="137"/>
      <c r="BE44" s="137"/>
      <c r="BF44" s="137"/>
      <c r="BG44" s="137"/>
      <c r="BH44" s="137"/>
    </row>
    <row r="45" spans="1:60" outlineLevel="1">
      <c r="A45" s="144"/>
      <c r="B45" s="145"/>
      <c r="C45" s="273" t="s">
        <v>310</v>
      </c>
      <c r="D45" s="274"/>
      <c r="E45" s="274"/>
      <c r="F45" s="274"/>
      <c r="G45" s="274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37"/>
      <c r="Z45" s="137"/>
      <c r="AA45" s="137"/>
      <c r="AB45" s="137"/>
      <c r="AC45" s="137"/>
      <c r="AD45" s="137"/>
      <c r="AE45" s="137"/>
      <c r="AF45" s="137"/>
      <c r="AG45" s="137" t="s">
        <v>128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>
      <c r="A46" s="144"/>
      <c r="B46" s="145"/>
      <c r="C46" s="273" t="s">
        <v>311</v>
      </c>
      <c r="D46" s="274"/>
      <c r="E46" s="274"/>
      <c r="F46" s="274"/>
      <c r="G46" s="274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37"/>
      <c r="Z46" s="137"/>
      <c r="AA46" s="137"/>
      <c r="AB46" s="137"/>
      <c r="AC46" s="137"/>
      <c r="AD46" s="137"/>
      <c r="AE46" s="137"/>
      <c r="AF46" s="137"/>
      <c r="AG46" s="137" t="s">
        <v>128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>
      <c r="A47" s="144"/>
      <c r="B47" s="145"/>
      <c r="C47" s="273" t="s">
        <v>312</v>
      </c>
      <c r="D47" s="274"/>
      <c r="E47" s="274"/>
      <c r="F47" s="274"/>
      <c r="G47" s="274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37"/>
      <c r="Z47" s="137"/>
      <c r="AA47" s="137"/>
      <c r="AB47" s="137"/>
      <c r="AC47" s="137"/>
      <c r="AD47" s="137"/>
      <c r="AE47" s="137"/>
      <c r="AF47" s="137"/>
      <c r="AG47" s="137" t="s">
        <v>128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67" t="str">
        <f>C47</f>
        <v>- do dutiny vůdusků budou vloženy ocelové trny pro armování věžičky (viz.dokument autorizované vyjádření statika).</v>
      </c>
      <c r="BB47" s="137"/>
      <c r="BC47" s="137"/>
      <c r="BD47" s="137"/>
      <c r="BE47" s="137"/>
      <c r="BF47" s="137"/>
      <c r="BG47" s="137"/>
      <c r="BH47" s="137"/>
    </row>
    <row r="48" spans="1:60" outlineLevel="1">
      <c r="A48" s="144"/>
      <c r="B48" s="145"/>
      <c r="C48" s="187" t="s">
        <v>313</v>
      </c>
      <c r="D48" s="174"/>
      <c r="E48" s="175">
        <v>4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37"/>
      <c r="Z48" s="137"/>
      <c r="AA48" s="137"/>
      <c r="AB48" s="137"/>
      <c r="AC48" s="137"/>
      <c r="AD48" s="137"/>
      <c r="AE48" s="137"/>
      <c r="AF48" s="137"/>
      <c r="AG48" s="137" t="s">
        <v>213</v>
      </c>
      <c r="AH48" s="137">
        <v>0</v>
      </c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ht="22.5" outlineLevel="1">
      <c r="A49" s="160">
        <v>5</v>
      </c>
      <c r="B49" s="161" t="s">
        <v>320</v>
      </c>
      <c r="C49" s="170" t="s">
        <v>321</v>
      </c>
      <c r="D49" s="162" t="s">
        <v>199</v>
      </c>
      <c r="E49" s="163">
        <v>4</v>
      </c>
      <c r="F49" s="164"/>
      <c r="G49" s="165">
        <f>ROUND(E49*F49,2)</f>
        <v>0</v>
      </c>
      <c r="H49" s="164"/>
      <c r="I49" s="165">
        <f>ROUND(E49*H49,2)</f>
        <v>0</v>
      </c>
      <c r="J49" s="164"/>
      <c r="K49" s="165">
        <f>ROUND(E49*J49,2)</f>
        <v>0</v>
      </c>
      <c r="L49" s="165">
        <v>21</v>
      </c>
      <c r="M49" s="165">
        <f>G49*(1+L49/100)</f>
        <v>0</v>
      </c>
      <c r="N49" s="165">
        <v>1.8</v>
      </c>
      <c r="O49" s="165">
        <f>ROUND(E49*N49,2)</f>
        <v>7.2</v>
      </c>
      <c r="P49" s="165">
        <v>0</v>
      </c>
      <c r="Q49" s="165">
        <f>ROUND(E49*P49,2)</f>
        <v>0</v>
      </c>
      <c r="R49" s="165"/>
      <c r="S49" s="165" t="s">
        <v>123</v>
      </c>
      <c r="T49" s="166" t="s">
        <v>137</v>
      </c>
      <c r="U49" s="148">
        <v>0</v>
      </c>
      <c r="V49" s="148">
        <f>ROUND(E49*U49,2)</f>
        <v>0</v>
      </c>
      <c r="W49" s="148"/>
      <c r="X49" s="148" t="s">
        <v>125</v>
      </c>
      <c r="Y49" s="137"/>
      <c r="Z49" s="137"/>
      <c r="AA49" s="137"/>
      <c r="AB49" s="137"/>
      <c r="AC49" s="137"/>
      <c r="AD49" s="137"/>
      <c r="AE49" s="137"/>
      <c r="AF49" s="137"/>
      <c r="AG49" s="137" t="s">
        <v>126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>
      <c r="A50" s="144"/>
      <c r="B50" s="145"/>
      <c r="C50" s="282" t="s">
        <v>200</v>
      </c>
      <c r="D50" s="283"/>
      <c r="E50" s="283"/>
      <c r="F50" s="283"/>
      <c r="G50" s="283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37"/>
      <c r="Z50" s="137"/>
      <c r="AA50" s="137"/>
      <c r="AB50" s="137"/>
      <c r="AC50" s="137"/>
      <c r="AD50" s="137"/>
      <c r="AE50" s="137"/>
      <c r="AF50" s="137"/>
      <c r="AG50" s="137" t="s">
        <v>128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>
      <c r="A51" s="144"/>
      <c r="B51" s="145"/>
      <c r="C51" s="273" t="s">
        <v>488</v>
      </c>
      <c r="D51" s="274"/>
      <c r="E51" s="274"/>
      <c r="F51" s="274"/>
      <c r="G51" s="274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37"/>
      <c r="Z51" s="137"/>
      <c r="AA51" s="137"/>
      <c r="AB51" s="137"/>
      <c r="AC51" s="137"/>
      <c r="AD51" s="137"/>
      <c r="AE51" s="137"/>
      <c r="AF51" s="137"/>
      <c r="AG51" s="137" t="s">
        <v>128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1">
      <c r="A52" s="144"/>
      <c r="B52" s="145"/>
      <c r="C52" s="186" t="s">
        <v>201</v>
      </c>
      <c r="D52" s="150"/>
      <c r="E52" s="151"/>
      <c r="F52" s="152"/>
      <c r="G52" s="152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37"/>
      <c r="Z52" s="137"/>
      <c r="AA52" s="137"/>
      <c r="AB52" s="137"/>
      <c r="AC52" s="137"/>
      <c r="AD52" s="137"/>
      <c r="AE52" s="137"/>
      <c r="AF52" s="137"/>
      <c r="AG52" s="137" t="s">
        <v>128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>
      <c r="A53" s="144"/>
      <c r="B53" s="145"/>
      <c r="C53" s="273" t="s">
        <v>307</v>
      </c>
      <c r="D53" s="274"/>
      <c r="E53" s="274"/>
      <c r="F53" s="274"/>
      <c r="G53" s="274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37"/>
      <c r="Z53" s="137"/>
      <c r="AA53" s="137"/>
      <c r="AB53" s="137"/>
      <c r="AC53" s="137"/>
      <c r="AD53" s="137"/>
      <c r="AE53" s="137"/>
      <c r="AF53" s="137"/>
      <c r="AG53" s="137" t="s">
        <v>128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>
      <c r="A54" s="144"/>
      <c r="B54" s="145"/>
      <c r="C54" s="273" t="s">
        <v>322</v>
      </c>
      <c r="D54" s="274"/>
      <c r="E54" s="274"/>
      <c r="F54" s="274"/>
      <c r="G54" s="274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37"/>
      <c r="Z54" s="137"/>
      <c r="AA54" s="137"/>
      <c r="AB54" s="137"/>
      <c r="AC54" s="137"/>
      <c r="AD54" s="137"/>
      <c r="AE54" s="137"/>
      <c r="AF54" s="137"/>
      <c r="AG54" s="137" t="s">
        <v>128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>
      <c r="A55" s="144"/>
      <c r="B55" s="145"/>
      <c r="C55" s="273" t="s">
        <v>309</v>
      </c>
      <c r="D55" s="274"/>
      <c r="E55" s="274"/>
      <c r="F55" s="274"/>
      <c r="G55" s="274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37"/>
      <c r="Z55" s="137"/>
      <c r="AA55" s="137"/>
      <c r="AB55" s="137"/>
      <c r="AC55" s="137"/>
      <c r="AD55" s="137"/>
      <c r="AE55" s="137"/>
      <c r="AF55" s="137"/>
      <c r="AG55" s="137" t="s">
        <v>128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67" t="str">
        <f>C55</f>
        <v>- materiál umělého kamene výdusku na bázi křemičitého písku, bílého cementu a opatřen silikátovým nátěrem;</v>
      </c>
      <c r="BB55" s="137"/>
      <c r="BC55" s="137"/>
      <c r="BD55" s="137"/>
      <c r="BE55" s="137"/>
      <c r="BF55" s="137"/>
      <c r="BG55" s="137"/>
      <c r="BH55" s="137"/>
    </row>
    <row r="56" spans="1:60" outlineLevel="1">
      <c r="A56" s="144"/>
      <c r="B56" s="145"/>
      <c r="C56" s="273" t="s">
        <v>310</v>
      </c>
      <c r="D56" s="274"/>
      <c r="E56" s="274"/>
      <c r="F56" s="274"/>
      <c r="G56" s="274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37"/>
      <c r="Z56" s="137"/>
      <c r="AA56" s="137"/>
      <c r="AB56" s="137"/>
      <c r="AC56" s="137"/>
      <c r="AD56" s="137"/>
      <c r="AE56" s="137"/>
      <c r="AF56" s="137"/>
      <c r="AG56" s="137" t="s">
        <v>128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>
      <c r="A57" s="144"/>
      <c r="B57" s="145"/>
      <c r="C57" s="273" t="s">
        <v>311</v>
      </c>
      <c r="D57" s="274"/>
      <c r="E57" s="274"/>
      <c r="F57" s="274"/>
      <c r="G57" s="274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37"/>
      <c r="Z57" s="137"/>
      <c r="AA57" s="137"/>
      <c r="AB57" s="137"/>
      <c r="AC57" s="137"/>
      <c r="AD57" s="137"/>
      <c r="AE57" s="137"/>
      <c r="AF57" s="137"/>
      <c r="AG57" s="137" t="s">
        <v>128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>
      <c r="A58" s="144"/>
      <c r="B58" s="145"/>
      <c r="C58" s="273" t="s">
        <v>312</v>
      </c>
      <c r="D58" s="274"/>
      <c r="E58" s="274"/>
      <c r="F58" s="274"/>
      <c r="G58" s="274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37"/>
      <c r="Z58" s="137"/>
      <c r="AA58" s="137"/>
      <c r="AB58" s="137"/>
      <c r="AC58" s="137"/>
      <c r="AD58" s="137"/>
      <c r="AE58" s="137"/>
      <c r="AF58" s="137"/>
      <c r="AG58" s="137" t="s">
        <v>128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67" t="str">
        <f>C58</f>
        <v>- do dutiny vůdusků budou vloženy ocelové trny pro armování věžičky (viz.dokument autorizované vyjádření statika).</v>
      </c>
      <c r="BB58" s="137"/>
      <c r="BC58" s="137"/>
      <c r="BD58" s="137"/>
      <c r="BE58" s="137"/>
      <c r="BF58" s="137"/>
      <c r="BG58" s="137"/>
      <c r="BH58" s="137"/>
    </row>
    <row r="59" spans="1:60" outlineLevel="1">
      <c r="A59" s="144"/>
      <c r="B59" s="145"/>
      <c r="C59" s="187" t="s">
        <v>313</v>
      </c>
      <c r="D59" s="174"/>
      <c r="E59" s="175">
        <v>4</v>
      </c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37"/>
      <c r="Z59" s="137"/>
      <c r="AA59" s="137"/>
      <c r="AB59" s="137"/>
      <c r="AC59" s="137"/>
      <c r="AD59" s="137"/>
      <c r="AE59" s="137"/>
      <c r="AF59" s="137"/>
      <c r="AG59" s="137" t="s">
        <v>213</v>
      </c>
      <c r="AH59" s="137">
        <v>0</v>
      </c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>
      <c r="A60" s="160">
        <v>6</v>
      </c>
      <c r="B60" s="161" t="s">
        <v>323</v>
      </c>
      <c r="C60" s="170" t="s">
        <v>324</v>
      </c>
      <c r="D60" s="162" t="s">
        <v>221</v>
      </c>
      <c r="E60" s="163">
        <v>14.88</v>
      </c>
      <c r="F60" s="164"/>
      <c r="G60" s="165">
        <f>ROUND(E60*F60,2)</f>
        <v>0</v>
      </c>
      <c r="H60" s="164"/>
      <c r="I60" s="165">
        <f>ROUND(E60*H60,2)</f>
        <v>0</v>
      </c>
      <c r="J60" s="164"/>
      <c r="K60" s="165">
        <f>ROUND(E60*J60,2)</f>
        <v>0</v>
      </c>
      <c r="L60" s="165">
        <v>21</v>
      </c>
      <c r="M60" s="165">
        <f>G60*(1+L60/100)</f>
        <v>0</v>
      </c>
      <c r="N60" s="165">
        <v>0.125</v>
      </c>
      <c r="O60" s="165">
        <f>ROUND(E60*N60,2)</f>
        <v>1.86</v>
      </c>
      <c r="P60" s="165">
        <v>0</v>
      </c>
      <c r="Q60" s="165">
        <f>ROUND(E60*P60,2)</f>
        <v>0</v>
      </c>
      <c r="R60" s="165"/>
      <c r="S60" s="165" t="s">
        <v>123</v>
      </c>
      <c r="T60" s="166" t="s">
        <v>137</v>
      </c>
      <c r="U60" s="148">
        <v>0</v>
      </c>
      <c r="V60" s="148">
        <f>ROUND(E60*U60,2)</f>
        <v>0</v>
      </c>
      <c r="W60" s="148"/>
      <c r="X60" s="148" t="s">
        <v>125</v>
      </c>
      <c r="Y60" s="137"/>
      <c r="Z60" s="137"/>
      <c r="AA60" s="137"/>
      <c r="AB60" s="137"/>
      <c r="AC60" s="137"/>
      <c r="AD60" s="137"/>
      <c r="AE60" s="137"/>
      <c r="AF60" s="137"/>
      <c r="AG60" s="137" t="s">
        <v>126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>
      <c r="A61" s="144"/>
      <c r="B61" s="145"/>
      <c r="C61" s="282" t="s">
        <v>200</v>
      </c>
      <c r="D61" s="283"/>
      <c r="E61" s="283"/>
      <c r="F61" s="283"/>
      <c r="G61" s="283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37"/>
      <c r="Z61" s="137"/>
      <c r="AA61" s="137"/>
      <c r="AB61" s="137"/>
      <c r="AC61" s="137"/>
      <c r="AD61" s="137"/>
      <c r="AE61" s="137"/>
      <c r="AF61" s="137"/>
      <c r="AG61" s="137" t="s">
        <v>128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>
      <c r="A62" s="144"/>
      <c r="B62" s="145"/>
      <c r="C62" s="273" t="s">
        <v>489</v>
      </c>
      <c r="D62" s="274"/>
      <c r="E62" s="274"/>
      <c r="F62" s="274"/>
      <c r="G62" s="274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37"/>
      <c r="Z62" s="137"/>
      <c r="AA62" s="137"/>
      <c r="AB62" s="137"/>
      <c r="AC62" s="137"/>
      <c r="AD62" s="137"/>
      <c r="AE62" s="137"/>
      <c r="AF62" s="137"/>
      <c r="AG62" s="137" t="s">
        <v>128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>
      <c r="A63" s="144"/>
      <c r="B63" s="145"/>
      <c r="C63" s="186" t="s">
        <v>201</v>
      </c>
      <c r="D63" s="150"/>
      <c r="E63" s="151"/>
      <c r="F63" s="152"/>
      <c r="G63" s="152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37"/>
      <c r="Z63" s="137"/>
      <c r="AA63" s="137"/>
      <c r="AB63" s="137"/>
      <c r="AC63" s="137"/>
      <c r="AD63" s="137"/>
      <c r="AE63" s="137"/>
      <c r="AF63" s="137"/>
      <c r="AG63" s="137" t="s">
        <v>128</v>
      </c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outlineLevel="1">
      <c r="A64" s="144"/>
      <c r="B64" s="145"/>
      <c r="C64" s="273" t="s">
        <v>307</v>
      </c>
      <c r="D64" s="274"/>
      <c r="E64" s="274"/>
      <c r="F64" s="274"/>
      <c r="G64" s="274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37"/>
      <c r="Z64" s="137"/>
      <c r="AA64" s="137"/>
      <c r="AB64" s="137"/>
      <c r="AC64" s="137"/>
      <c r="AD64" s="137"/>
      <c r="AE64" s="137"/>
      <c r="AF64" s="137"/>
      <c r="AG64" s="137" t="s">
        <v>128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outlineLevel="1">
      <c r="A65" s="144"/>
      <c r="B65" s="145"/>
      <c r="C65" s="273" t="s">
        <v>309</v>
      </c>
      <c r="D65" s="274"/>
      <c r="E65" s="274"/>
      <c r="F65" s="274"/>
      <c r="G65" s="274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37"/>
      <c r="Z65" s="137"/>
      <c r="AA65" s="137"/>
      <c r="AB65" s="137"/>
      <c r="AC65" s="137"/>
      <c r="AD65" s="137"/>
      <c r="AE65" s="137"/>
      <c r="AF65" s="137"/>
      <c r="AG65" s="137" t="s">
        <v>128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67" t="str">
        <f>C65</f>
        <v>- materiál umělého kamene výdusku na bázi křemičitého písku, bílého cementu a opatřen silikátovým nátěrem;</v>
      </c>
      <c r="BB65" s="137"/>
      <c r="BC65" s="137"/>
      <c r="BD65" s="137"/>
      <c r="BE65" s="137"/>
      <c r="BF65" s="137"/>
      <c r="BG65" s="137"/>
      <c r="BH65" s="137"/>
    </row>
    <row r="66" spans="1:60" outlineLevel="1">
      <c r="A66" s="144"/>
      <c r="B66" s="145"/>
      <c r="C66" s="273" t="s">
        <v>310</v>
      </c>
      <c r="D66" s="274"/>
      <c r="E66" s="274"/>
      <c r="F66" s="274"/>
      <c r="G66" s="274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37"/>
      <c r="Z66" s="137"/>
      <c r="AA66" s="137"/>
      <c r="AB66" s="137"/>
      <c r="AC66" s="137"/>
      <c r="AD66" s="137"/>
      <c r="AE66" s="137"/>
      <c r="AF66" s="137"/>
      <c r="AG66" s="137" t="s">
        <v>128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>
      <c r="A67" s="144"/>
      <c r="B67" s="145"/>
      <c r="C67" s="273" t="s">
        <v>325</v>
      </c>
      <c r="D67" s="274"/>
      <c r="E67" s="274"/>
      <c r="F67" s="274"/>
      <c r="G67" s="274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37"/>
      <c r="Z67" s="137"/>
      <c r="AA67" s="137"/>
      <c r="AB67" s="137"/>
      <c r="AC67" s="137"/>
      <c r="AD67" s="137"/>
      <c r="AE67" s="137"/>
      <c r="AF67" s="137"/>
      <c r="AG67" s="137" t="s">
        <v>128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outlineLevel="1">
      <c r="A68" s="144"/>
      <c r="B68" s="145"/>
      <c r="C68" s="187" t="s">
        <v>494</v>
      </c>
      <c r="D68" s="174"/>
      <c r="E68" s="175">
        <v>14.88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37"/>
      <c r="Z68" s="137"/>
      <c r="AA68" s="137"/>
      <c r="AB68" s="137"/>
      <c r="AC68" s="137"/>
      <c r="AD68" s="137"/>
      <c r="AE68" s="137"/>
      <c r="AF68" s="137"/>
      <c r="AG68" s="137" t="s">
        <v>213</v>
      </c>
      <c r="AH68" s="137">
        <v>0</v>
      </c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outlineLevel="1">
      <c r="A69" s="160">
        <v>7</v>
      </c>
      <c r="B69" s="161" t="s">
        <v>327</v>
      </c>
      <c r="C69" s="170" t="s">
        <v>328</v>
      </c>
      <c r="D69" s="162" t="s">
        <v>221</v>
      </c>
      <c r="E69" s="163">
        <v>14.88</v>
      </c>
      <c r="F69" s="164"/>
      <c r="G69" s="165">
        <f>ROUND(E69*F69,2)</f>
        <v>0</v>
      </c>
      <c r="H69" s="164"/>
      <c r="I69" s="165">
        <f>ROUND(E69*H69,2)</f>
        <v>0</v>
      </c>
      <c r="J69" s="164"/>
      <c r="K69" s="165">
        <f>ROUND(E69*J69,2)</f>
        <v>0</v>
      </c>
      <c r="L69" s="165">
        <v>21</v>
      </c>
      <c r="M69" s="165">
        <f>G69*(1+L69/100)</f>
        <v>0</v>
      </c>
      <c r="N69" s="165">
        <v>0.125</v>
      </c>
      <c r="O69" s="165">
        <f>ROUND(E69*N69,2)</f>
        <v>1.86</v>
      </c>
      <c r="P69" s="165">
        <v>0</v>
      </c>
      <c r="Q69" s="165">
        <f>ROUND(E69*P69,2)</f>
        <v>0</v>
      </c>
      <c r="R69" s="165"/>
      <c r="S69" s="165" t="s">
        <v>123</v>
      </c>
      <c r="T69" s="166" t="s">
        <v>137</v>
      </c>
      <c r="U69" s="148">
        <v>0</v>
      </c>
      <c r="V69" s="148">
        <f>ROUND(E69*U69,2)</f>
        <v>0</v>
      </c>
      <c r="W69" s="148"/>
      <c r="X69" s="148" t="s">
        <v>125</v>
      </c>
      <c r="Y69" s="137"/>
      <c r="Z69" s="137"/>
      <c r="AA69" s="137"/>
      <c r="AB69" s="137"/>
      <c r="AC69" s="137"/>
      <c r="AD69" s="137"/>
      <c r="AE69" s="137"/>
      <c r="AF69" s="137"/>
      <c r="AG69" s="137" t="s">
        <v>126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>
      <c r="A70" s="144"/>
      <c r="B70" s="145"/>
      <c r="C70" s="282" t="s">
        <v>200</v>
      </c>
      <c r="D70" s="283"/>
      <c r="E70" s="283"/>
      <c r="F70" s="283"/>
      <c r="G70" s="283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37"/>
      <c r="Z70" s="137"/>
      <c r="AA70" s="137"/>
      <c r="AB70" s="137"/>
      <c r="AC70" s="137"/>
      <c r="AD70" s="137"/>
      <c r="AE70" s="137"/>
      <c r="AF70" s="137"/>
      <c r="AG70" s="137" t="s">
        <v>128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>
      <c r="A71" s="144"/>
      <c r="B71" s="145"/>
      <c r="C71" s="273" t="s">
        <v>490</v>
      </c>
      <c r="D71" s="274"/>
      <c r="E71" s="274"/>
      <c r="F71" s="274"/>
      <c r="G71" s="274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37"/>
      <c r="Z71" s="137"/>
      <c r="AA71" s="137"/>
      <c r="AB71" s="137"/>
      <c r="AC71" s="137"/>
      <c r="AD71" s="137"/>
      <c r="AE71" s="137"/>
      <c r="AF71" s="137"/>
      <c r="AG71" s="137" t="s">
        <v>128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>
      <c r="A72" s="144"/>
      <c r="B72" s="145"/>
      <c r="C72" s="186" t="s">
        <v>201</v>
      </c>
      <c r="D72" s="150"/>
      <c r="E72" s="151"/>
      <c r="F72" s="152"/>
      <c r="G72" s="152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37"/>
      <c r="Z72" s="137"/>
      <c r="AA72" s="137"/>
      <c r="AB72" s="137"/>
      <c r="AC72" s="137"/>
      <c r="AD72" s="137"/>
      <c r="AE72" s="137"/>
      <c r="AF72" s="137"/>
      <c r="AG72" s="137" t="s">
        <v>128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>
      <c r="A73" s="144"/>
      <c r="B73" s="145"/>
      <c r="C73" s="273" t="s">
        <v>307</v>
      </c>
      <c r="D73" s="274"/>
      <c r="E73" s="274"/>
      <c r="F73" s="274"/>
      <c r="G73" s="274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37"/>
      <c r="Z73" s="137"/>
      <c r="AA73" s="137"/>
      <c r="AB73" s="137"/>
      <c r="AC73" s="137"/>
      <c r="AD73" s="137"/>
      <c r="AE73" s="137"/>
      <c r="AF73" s="137"/>
      <c r="AG73" s="137" t="s">
        <v>128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>
      <c r="A74" s="144"/>
      <c r="B74" s="145"/>
      <c r="C74" s="273" t="s">
        <v>329</v>
      </c>
      <c r="D74" s="274"/>
      <c r="E74" s="274"/>
      <c r="F74" s="274"/>
      <c r="G74" s="274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37"/>
      <c r="Z74" s="137"/>
      <c r="AA74" s="137"/>
      <c r="AB74" s="137"/>
      <c r="AC74" s="137"/>
      <c r="AD74" s="137"/>
      <c r="AE74" s="137"/>
      <c r="AF74" s="137"/>
      <c r="AG74" s="137" t="s">
        <v>128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>
      <c r="A75" s="144"/>
      <c r="B75" s="145"/>
      <c r="C75" s="187" t="s">
        <v>494</v>
      </c>
      <c r="D75" s="174"/>
      <c r="E75" s="175">
        <v>14.88</v>
      </c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37"/>
      <c r="Z75" s="137"/>
      <c r="AA75" s="137"/>
      <c r="AB75" s="137"/>
      <c r="AC75" s="137"/>
      <c r="AD75" s="137"/>
      <c r="AE75" s="137"/>
      <c r="AF75" s="137"/>
      <c r="AG75" s="137" t="s">
        <v>213</v>
      </c>
      <c r="AH75" s="137">
        <v>0</v>
      </c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>
      <c r="A76" s="154" t="s">
        <v>121</v>
      </c>
      <c r="B76" s="155" t="s">
        <v>70</v>
      </c>
      <c r="C76" s="169" t="s">
        <v>71</v>
      </c>
      <c r="D76" s="156"/>
      <c r="E76" s="157"/>
      <c r="F76" s="158"/>
      <c r="G76" s="158">
        <f>SUMIF(AG77:AG96,"&lt;&gt;NOR",G77:G96)</f>
        <v>0</v>
      </c>
      <c r="H76" s="158"/>
      <c r="I76" s="158">
        <f>SUM(I77:I96)</f>
        <v>0</v>
      </c>
      <c r="J76" s="158"/>
      <c r="K76" s="158">
        <f>SUM(K77:K96)</f>
        <v>0</v>
      </c>
      <c r="L76" s="158"/>
      <c r="M76" s="158">
        <f>SUM(M77:M96)</f>
        <v>0</v>
      </c>
      <c r="N76" s="158"/>
      <c r="O76" s="158">
        <f>SUM(O77:O96)</f>
        <v>3.4099999999999997</v>
      </c>
      <c r="P76" s="158"/>
      <c r="Q76" s="158">
        <f>SUM(Q77:Q96)</f>
        <v>0</v>
      </c>
      <c r="R76" s="158"/>
      <c r="S76" s="158"/>
      <c r="T76" s="159"/>
      <c r="U76" s="153"/>
      <c r="V76" s="153">
        <f>SUM(V77:V96)</f>
        <v>96.28</v>
      </c>
      <c r="W76" s="153"/>
      <c r="X76" s="153"/>
      <c r="AG76" t="s">
        <v>122</v>
      </c>
    </row>
    <row r="77" spans="1:60" outlineLevel="1">
      <c r="A77" s="160">
        <v>8</v>
      </c>
      <c r="B77" s="161" t="s">
        <v>330</v>
      </c>
      <c r="C77" s="170" t="s">
        <v>331</v>
      </c>
      <c r="D77" s="162" t="s">
        <v>206</v>
      </c>
      <c r="E77" s="163">
        <v>59.073599999999999</v>
      </c>
      <c r="F77" s="164"/>
      <c r="G77" s="165">
        <f>ROUND(E77*F77,2)</f>
        <v>0</v>
      </c>
      <c r="H77" s="164"/>
      <c r="I77" s="165">
        <f>ROUND(E77*H77,2)</f>
        <v>0</v>
      </c>
      <c r="J77" s="164"/>
      <c r="K77" s="165">
        <f>ROUND(E77*J77,2)</f>
        <v>0</v>
      </c>
      <c r="L77" s="165">
        <v>21</v>
      </c>
      <c r="M77" s="165">
        <f>G77*(1+L77/100)</f>
        <v>0</v>
      </c>
      <c r="N77" s="165">
        <v>5.2580000000000002E-2</v>
      </c>
      <c r="O77" s="165">
        <f>ROUND(E77*N77,2)</f>
        <v>3.11</v>
      </c>
      <c r="P77" s="165">
        <v>0</v>
      </c>
      <c r="Q77" s="165">
        <f>ROUND(E77*P77,2)</f>
        <v>0</v>
      </c>
      <c r="R77" s="165" t="s">
        <v>332</v>
      </c>
      <c r="S77" s="165" t="s">
        <v>208</v>
      </c>
      <c r="T77" s="166" t="s">
        <v>208</v>
      </c>
      <c r="U77" s="148">
        <v>0.92</v>
      </c>
      <c r="V77" s="148">
        <f>ROUND(E77*U77,2)</f>
        <v>54.35</v>
      </c>
      <c r="W77" s="148"/>
      <c r="X77" s="148" t="s">
        <v>125</v>
      </c>
      <c r="Y77" s="137"/>
      <c r="Z77" s="137"/>
      <c r="AA77" s="137"/>
      <c r="AB77" s="137"/>
      <c r="AC77" s="137"/>
      <c r="AD77" s="137"/>
      <c r="AE77" s="137"/>
      <c r="AF77" s="137"/>
      <c r="AG77" s="137" t="s">
        <v>126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outlineLevel="1">
      <c r="A78" s="144"/>
      <c r="B78" s="145"/>
      <c r="C78" s="282" t="s">
        <v>138</v>
      </c>
      <c r="D78" s="283"/>
      <c r="E78" s="283"/>
      <c r="F78" s="283"/>
      <c r="G78" s="283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37"/>
      <c r="Z78" s="137"/>
      <c r="AA78" s="137"/>
      <c r="AB78" s="137"/>
      <c r="AC78" s="137"/>
      <c r="AD78" s="137"/>
      <c r="AE78" s="137"/>
      <c r="AF78" s="137"/>
      <c r="AG78" s="137" t="s">
        <v>128</v>
      </c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>
      <c r="A79" s="144"/>
      <c r="B79" s="145"/>
      <c r="C79" s="273" t="s">
        <v>333</v>
      </c>
      <c r="D79" s="274"/>
      <c r="E79" s="274"/>
      <c r="F79" s="274"/>
      <c r="G79" s="274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37"/>
      <c r="Z79" s="137"/>
      <c r="AA79" s="137"/>
      <c r="AB79" s="137"/>
      <c r="AC79" s="137"/>
      <c r="AD79" s="137"/>
      <c r="AE79" s="137"/>
      <c r="AF79" s="137"/>
      <c r="AG79" s="137" t="s">
        <v>128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>
      <c r="A80" s="144"/>
      <c r="B80" s="145"/>
      <c r="C80" s="187" t="s">
        <v>495</v>
      </c>
      <c r="D80" s="174"/>
      <c r="E80" s="175">
        <v>25.295999999999999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37"/>
      <c r="Z80" s="137"/>
      <c r="AA80" s="137"/>
      <c r="AB80" s="137"/>
      <c r="AC80" s="137"/>
      <c r="AD80" s="137"/>
      <c r="AE80" s="137"/>
      <c r="AF80" s="137"/>
      <c r="AG80" s="137" t="s">
        <v>213</v>
      </c>
      <c r="AH80" s="137">
        <v>0</v>
      </c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>
      <c r="A81" s="144"/>
      <c r="B81" s="145"/>
      <c r="C81" s="187" t="s">
        <v>496</v>
      </c>
      <c r="D81" s="174"/>
      <c r="E81" s="175">
        <v>33.7776</v>
      </c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37"/>
      <c r="Z81" s="137"/>
      <c r="AA81" s="137"/>
      <c r="AB81" s="137"/>
      <c r="AC81" s="137"/>
      <c r="AD81" s="137"/>
      <c r="AE81" s="137"/>
      <c r="AF81" s="137"/>
      <c r="AG81" s="137" t="s">
        <v>213</v>
      </c>
      <c r="AH81" s="137">
        <v>0</v>
      </c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>
      <c r="A82" s="144"/>
      <c r="B82" s="145"/>
      <c r="C82" s="188" t="s">
        <v>241</v>
      </c>
      <c r="D82" s="176"/>
      <c r="E82" s="177">
        <v>59.073599999999999</v>
      </c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37"/>
      <c r="Z82" s="137"/>
      <c r="AA82" s="137"/>
      <c r="AB82" s="137"/>
      <c r="AC82" s="137"/>
      <c r="AD82" s="137"/>
      <c r="AE82" s="137"/>
      <c r="AF82" s="137"/>
      <c r="AG82" s="137" t="s">
        <v>213</v>
      </c>
      <c r="AH82" s="137">
        <v>1</v>
      </c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>
      <c r="A83" s="160">
        <v>9</v>
      </c>
      <c r="B83" s="161" t="s">
        <v>336</v>
      </c>
      <c r="C83" s="170" t="s">
        <v>337</v>
      </c>
      <c r="D83" s="162" t="s">
        <v>206</v>
      </c>
      <c r="E83" s="163">
        <v>118.1472</v>
      </c>
      <c r="F83" s="164"/>
      <c r="G83" s="165">
        <f>ROUND(E83*F83,2)</f>
        <v>0</v>
      </c>
      <c r="H83" s="164"/>
      <c r="I83" s="165">
        <f>ROUND(E83*H83,2)</f>
        <v>0</v>
      </c>
      <c r="J83" s="164"/>
      <c r="K83" s="165">
        <f>ROUND(E83*J83,2)</f>
        <v>0</v>
      </c>
      <c r="L83" s="165">
        <v>21</v>
      </c>
      <c r="M83" s="165">
        <f>G83*(1+L83/100)</f>
        <v>0</v>
      </c>
      <c r="N83" s="165">
        <v>2.0100000000000001E-3</v>
      </c>
      <c r="O83" s="165">
        <f>ROUND(E83*N83,2)</f>
        <v>0.24</v>
      </c>
      <c r="P83" s="165">
        <v>0</v>
      </c>
      <c r="Q83" s="165">
        <f>ROUND(E83*P83,2)</f>
        <v>0</v>
      </c>
      <c r="R83" s="165" t="s">
        <v>332</v>
      </c>
      <c r="S83" s="165" t="s">
        <v>208</v>
      </c>
      <c r="T83" s="166" t="s">
        <v>208</v>
      </c>
      <c r="U83" s="148">
        <v>0.11</v>
      </c>
      <c r="V83" s="148">
        <f>ROUND(E83*U83,2)</f>
        <v>13</v>
      </c>
      <c r="W83" s="148"/>
      <c r="X83" s="148" t="s">
        <v>125</v>
      </c>
      <c r="Y83" s="137"/>
      <c r="Z83" s="137"/>
      <c r="AA83" s="137"/>
      <c r="AB83" s="137"/>
      <c r="AC83" s="137"/>
      <c r="AD83" s="137"/>
      <c r="AE83" s="137"/>
      <c r="AF83" s="137"/>
      <c r="AG83" s="137" t="s">
        <v>126</v>
      </c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>
      <c r="A84" s="144"/>
      <c r="B84" s="145"/>
      <c r="C84" s="284" t="s">
        <v>338</v>
      </c>
      <c r="D84" s="285"/>
      <c r="E84" s="285"/>
      <c r="F84" s="285"/>
      <c r="G84" s="285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37"/>
      <c r="Z84" s="137"/>
      <c r="AA84" s="137"/>
      <c r="AB84" s="137"/>
      <c r="AC84" s="137"/>
      <c r="AD84" s="137"/>
      <c r="AE84" s="137"/>
      <c r="AF84" s="137"/>
      <c r="AG84" s="137" t="s">
        <v>210</v>
      </c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>
      <c r="A85" s="144"/>
      <c r="B85" s="145"/>
      <c r="C85" s="273" t="s">
        <v>138</v>
      </c>
      <c r="D85" s="274"/>
      <c r="E85" s="274"/>
      <c r="F85" s="274"/>
      <c r="G85" s="274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37"/>
      <c r="Z85" s="137"/>
      <c r="AA85" s="137"/>
      <c r="AB85" s="137"/>
      <c r="AC85" s="137"/>
      <c r="AD85" s="137"/>
      <c r="AE85" s="137"/>
      <c r="AF85" s="137"/>
      <c r="AG85" s="137" t="s">
        <v>128</v>
      </c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>
      <c r="A86" s="144"/>
      <c r="B86" s="145"/>
      <c r="C86" s="273" t="s">
        <v>339</v>
      </c>
      <c r="D86" s="274"/>
      <c r="E86" s="274"/>
      <c r="F86" s="274"/>
      <c r="G86" s="274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37"/>
      <c r="Z86" s="137"/>
      <c r="AA86" s="137"/>
      <c r="AB86" s="137"/>
      <c r="AC86" s="137"/>
      <c r="AD86" s="137"/>
      <c r="AE86" s="137"/>
      <c r="AF86" s="137"/>
      <c r="AG86" s="137" t="s">
        <v>128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>
      <c r="A87" s="144"/>
      <c r="B87" s="145"/>
      <c r="C87" s="187" t="s">
        <v>340</v>
      </c>
      <c r="D87" s="174"/>
      <c r="E87" s="175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37"/>
      <c r="Z87" s="137"/>
      <c r="AA87" s="137"/>
      <c r="AB87" s="137"/>
      <c r="AC87" s="137"/>
      <c r="AD87" s="137"/>
      <c r="AE87" s="137"/>
      <c r="AF87" s="137"/>
      <c r="AG87" s="137" t="s">
        <v>213</v>
      </c>
      <c r="AH87" s="137">
        <v>0</v>
      </c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outlineLevel="1">
      <c r="A88" s="144"/>
      <c r="B88" s="145"/>
      <c r="C88" s="187" t="s">
        <v>497</v>
      </c>
      <c r="D88" s="174"/>
      <c r="E88" s="175">
        <v>118.1472</v>
      </c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37"/>
      <c r="Z88" s="137"/>
      <c r="AA88" s="137"/>
      <c r="AB88" s="137"/>
      <c r="AC88" s="137"/>
      <c r="AD88" s="137"/>
      <c r="AE88" s="137"/>
      <c r="AF88" s="137"/>
      <c r="AG88" s="137" t="s">
        <v>213</v>
      </c>
      <c r="AH88" s="137">
        <v>0</v>
      </c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>
      <c r="A89" s="160">
        <v>10</v>
      </c>
      <c r="B89" s="161" t="s">
        <v>342</v>
      </c>
      <c r="C89" s="212" t="s">
        <v>615</v>
      </c>
      <c r="D89" s="162" t="s">
        <v>221</v>
      </c>
      <c r="E89" s="163">
        <v>107.14</v>
      </c>
      <c r="F89" s="164"/>
      <c r="G89" s="165">
        <f>ROUND(E89*F89,2)</f>
        <v>0</v>
      </c>
      <c r="H89" s="164"/>
      <c r="I89" s="165">
        <f>ROUND(E89*H89,2)</f>
        <v>0</v>
      </c>
      <c r="J89" s="164"/>
      <c r="K89" s="165">
        <f>ROUND(E89*J89,2)</f>
        <v>0</v>
      </c>
      <c r="L89" s="165">
        <v>21</v>
      </c>
      <c r="M89" s="165">
        <f>G89*(1+L89/100)</f>
        <v>0</v>
      </c>
      <c r="N89" s="165">
        <v>5.2999999999999998E-4</v>
      </c>
      <c r="O89" s="165">
        <f>ROUND(E89*N89,2)</f>
        <v>0.06</v>
      </c>
      <c r="P89" s="165">
        <v>0</v>
      </c>
      <c r="Q89" s="165">
        <f>ROUND(E89*P89,2)</f>
        <v>0</v>
      </c>
      <c r="R89" s="165" t="s">
        <v>245</v>
      </c>
      <c r="S89" s="165" t="s">
        <v>208</v>
      </c>
      <c r="T89" s="166" t="s">
        <v>208</v>
      </c>
      <c r="U89" s="148">
        <v>0.27</v>
      </c>
      <c r="V89" s="148">
        <f>ROUND(E89*U89,2)</f>
        <v>28.93</v>
      </c>
      <c r="W89" s="148"/>
      <c r="X89" s="148" t="s">
        <v>125</v>
      </c>
      <c r="Y89" s="137"/>
      <c r="Z89" s="137"/>
      <c r="AA89" s="137"/>
      <c r="AB89" s="137"/>
      <c r="AC89" s="137"/>
      <c r="AD89" s="137"/>
      <c r="AE89" s="137"/>
      <c r="AF89" s="137"/>
      <c r="AG89" s="137" t="s">
        <v>126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>
      <c r="A90" s="144"/>
      <c r="B90" s="145"/>
      <c r="C90" s="284" t="s">
        <v>343</v>
      </c>
      <c r="D90" s="285"/>
      <c r="E90" s="285"/>
      <c r="F90" s="285"/>
      <c r="G90" s="285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37"/>
      <c r="Z90" s="137"/>
      <c r="AA90" s="137"/>
      <c r="AB90" s="137"/>
      <c r="AC90" s="137"/>
      <c r="AD90" s="137"/>
      <c r="AE90" s="137"/>
      <c r="AF90" s="137"/>
      <c r="AG90" s="137" t="s">
        <v>210</v>
      </c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>
      <c r="A91" s="144"/>
      <c r="B91" s="145"/>
      <c r="C91" s="187" t="s">
        <v>498</v>
      </c>
      <c r="D91" s="174"/>
      <c r="E91" s="175">
        <v>14.88</v>
      </c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37"/>
      <c r="Z91" s="137"/>
      <c r="AA91" s="137"/>
      <c r="AB91" s="137"/>
      <c r="AC91" s="137"/>
      <c r="AD91" s="137"/>
      <c r="AE91" s="137"/>
      <c r="AF91" s="137"/>
      <c r="AG91" s="137" t="s">
        <v>213</v>
      </c>
      <c r="AH91" s="137">
        <v>0</v>
      </c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>
      <c r="A92" s="144"/>
      <c r="B92" s="145"/>
      <c r="C92" s="187" t="s">
        <v>499</v>
      </c>
      <c r="D92" s="174"/>
      <c r="E92" s="175">
        <v>14.88</v>
      </c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37"/>
      <c r="Z92" s="137"/>
      <c r="AA92" s="137"/>
      <c r="AB92" s="137"/>
      <c r="AC92" s="137"/>
      <c r="AD92" s="137"/>
      <c r="AE92" s="137"/>
      <c r="AF92" s="137"/>
      <c r="AG92" s="137" t="s">
        <v>213</v>
      </c>
      <c r="AH92" s="137">
        <v>0</v>
      </c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>
      <c r="A93" s="144"/>
      <c r="B93" s="145"/>
      <c r="C93" s="187" t="s">
        <v>500</v>
      </c>
      <c r="D93" s="174"/>
      <c r="E93" s="175">
        <v>29.74</v>
      </c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37"/>
      <c r="Z93" s="137"/>
      <c r="AA93" s="137"/>
      <c r="AB93" s="137"/>
      <c r="AC93" s="137"/>
      <c r="AD93" s="137"/>
      <c r="AE93" s="137"/>
      <c r="AF93" s="137"/>
      <c r="AG93" s="137" t="s">
        <v>213</v>
      </c>
      <c r="AH93" s="137">
        <v>0</v>
      </c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>
      <c r="A94" s="144"/>
      <c r="B94" s="145"/>
      <c r="C94" s="187" t="s">
        <v>501</v>
      </c>
      <c r="D94" s="174"/>
      <c r="E94" s="175">
        <v>17.88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37"/>
      <c r="Z94" s="137"/>
      <c r="AA94" s="137"/>
      <c r="AB94" s="137"/>
      <c r="AC94" s="137"/>
      <c r="AD94" s="137"/>
      <c r="AE94" s="137"/>
      <c r="AF94" s="137"/>
      <c r="AG94" s="137" t="s">
        <v>213</v>
      </c>
      <c r="AH94" s="137">
        <v>0</v>
      </c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>
      <c r="A95" s="144"/>
      <c r="B95" s="145"/>
      <c r="C95" s="187" t="s">
        <v>502</v>
      </c>
      <c r="D95" s="174"/>
      <c r="E95" s="175">
        <v>29.76</v>
      </c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37"/>
      <c r="Z95" s="137"/>
      <c r="AA95" s="137"/>
      <c r="AB95" s="137"/>
      <c r="AC95" s="137"/>
      <c r="AD95" s="137"/>
      <c r="AE95" s="137"/>
      <c r="AF95" s="137"/>
      <c r="AG95" s="137" t="s">
        <v>213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>
      <c r="A96" s="144"/>
      <c r="B96" s="145"/>
      <c r="C96" s="188" t="s">
        <v>241</v>
      </c>
      <c r="D96" s="176"/>
      <c r="E96" s="177">
        <v>107.14</v>
      </c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37"/>
      <c r="Z96" s="137"/>
      <c r="AA96" s="137"/>
      <c r="AB96" s="137"/>
      <c r="AC96" s="137"/>
      <c r="AD96" s="137"/>
      <c r="AE96" s="137"/>
      <c r="AF96" s="137"/>
      <c r="AG96" s="137" t="s">
        <v>213</v>
      </c>
      <c r="AH96" s="137">
        <v>1</v>
      </c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>
      <c r="A97" s="154" t="s">
        <v>121</v>
      </c>
      <c r="B97" s="155" t="s">
        <v>72</v>
      </c>
      <c r="C97" s="169" t="s">
        <v>73</v>
      </c>
      <c r="D97" s="156"/>
      <c r="E97" s="157"/>
      <c r="F97" s="158"/>
      <c r="G97" s="158">
        <f>SUMIF(AG98:AG125,"&lt;&gt;NOR",G98:G125)</f>
        <v>0</v>
      </c>
      <c r="H97" s="158"/>
      <c r="I97" s="158">
        <f>SUM(I98:I125)</f>
        <v>0</v>
      </c>
      <c r="J97" s="158"/>
      <c r="K97" s="158">
        <f>SUM(K98:K125)</f>
        <v>0</v>
      </c>
      <c r="L97" s="158"/>
      <c r="M97" s="158">
        <f>SUM(M98:M125)</f>
        <v>0</v>
      </c>
      <c r="N97" s="158"/>
      <c r="O97" s="158">
        <f>SUM(O98:O125)</f>
        <v>17.670000000000002</v>
      </c>
      <c r="P97" s="158"/>
      <c r="Q97" s="158">
        <f>SUM(Q98:Q125)</f>
        <v>0</v>
      </c>
      <c r="R97" s="158"/>
      <c r="S97" s="158"/>
      <c r="T97" s="159"/>
      <c r="U97" s="153"/>
      <c r="V97" s="153">
        <f>SUM(V98:V125)</f>
        <v>282.48999999999995</v>
      </c>
      <c r="W97" s="153"/>
      <c r="X97" s="153"/>
      <c r="AG97" t="s">
        <v>122</v>
      </c>
    </row>
    <row r="98" spans="1:60" outlineLevel="1">
      <c r="A98" s="160">
        <v>11</v>
      </c>
      <c r="B98" s="161" t="s">
        <v>205</v>
      </c>
      <c r="C98" s="195" t="s">
        <v>603</v>
      </c>
      <c r="D98" s="162" t="s">
        <v>206</v>
      </c>
      <c r="E98" s="163">
        <v>657.28</v>
      </c>
      <c r="F98" s="164"/>
      <c r="G98" s="165">
        <f>ROUND(E98*F98,2)</f>
        <v>0</v>
      </c>
      <c r="H98" s="164"/>
      <c r="I98" s="165">
        <f>ROUND(E98*H98,2)</f>
        <v>0</v>
      </c>
      <c r="J98" s="164"/>
      <c r="K98" s="165">
        <f>ROUND(E98*J98,2)</f>
        <v>0</v>
      </c>
      <c r="L98" s="165">
        <v>21</v>
      </c>
      <c r="M98" s="165">
        <f>G98*(1+L98/100)</f>
        <v>0</v>
      </c>
      <c r="N98" s="165">
        <v>1.8380000000000001E-2</v>
      </c>
      <c r="O98" s="165">
        <f>ROUND(E98*N98,2)</f>
        <v>12.08</v>
      </c>
      <c r="P98" s="165">
        <v>0</v>
      </c>
      <c r="Q98" s="165">
        <f>ROUND(E98*P98,2)</f>
        <v>0</v>
      </c>
      <c r="R98" s="165" t="s">
        <v>207</v>
      </c>
      <c r="S98" s="165" t="s">
        <v>208</v>
      </c>
      <c r="T98" s="166" t="s">
        <v>208</v>
      </c>
      <c r="U98" s="148">
        <v>0.14000000000000001</v>
      </c>
      <c r="V98" s="148">
        <f>ROUND(E98*U98,2)</f>
        <v>92.02</v>
      </c>
      <c r="W98" s="148"/>
      <c r="X98" s="148" t="s">
        <v>125</v>
      </c>
      <c r="Y98" s="137"/>
      <c r="Z98" s="137"/>
      <c r="AA98" s="137"/>
      <c r="AB98" s="137"/>
      <c r="AC98" s="137"/>
      <c r="AD98" s="137"/>
      <c r="AE98" s="137"/>
      <c r="AF98" s="137"/>
      <c r="AG98" s="137" t="s">
        <v>126</v>
      </c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outlineLevel="1">
      <c r="A99" s="144"/>
      <c r="B99" s="145"/>
      <c r="C99" s="284" t="s">
        <v>209</v>
      </c>
      <c r="D99" s="285"/>
      <c r="E99" s="285"/>
      <c r="F99" s="285"/>
      <c r="G99" s="285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37"/>
      <c r="Z99" s="137"/>
      <c r="AA99" s="137"/>
      <c r="AB99" s="137"/>
      <c r="AC99" s="137"/>
      <c r="AD99" s="137"/>
      <c r="AE99" s="137"/>
      <c r="AF99" s="137"/>
      <c r="AG99" s="137" t="s">
        <v>210</v>
      </c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outlineLevel="1">
      <c r="A100" s="144"/>
      <c r="B100" s="145"/>
      <c r="C100" s="273" t="s">
        <v>138</v>
      </c>
      <c r="D100" s="274"/>
      <c r="E100" s="274"/>
      <c r="F100" s="274"/>
      <c r="G100" s="274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37"/>
      <c r="Z100" s="137"/>
      <c r="AA100" s="137"/>
      <c r="AB100" s="137"/>
      <c r="AC100" s="137"/>
      <c r="AD100" s="137"/>
      <c r="AE100" s="137"/>
      <c r="AF100" s="137"/>
      <c r="AG100" s="137" t="s">
        <v>128</v>
      </c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>
      <c r="A101" s="144"/>
      <c r="B101" s="145"/>
      <c r="C101" s="273" t="s">
        <v>296</v>
      </c>
      <c r="D101" s="274"/>
      <c r="E101" s="274"/>
      <c r="F101" s="274"/>
      <c r="G101" s="274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37"/>
      <c r="Z101" s="137"/>
      <c r="AA101" s="137"/>
      <c r="AB101" s="137"/>
      <c r="AC101" s="137"/>
      <c r="AD101" s="137"/>
      <c r="AE101" s="137"/>
      <c r="AF101" s="137"/>
      <c r="AG101" s="137" t="s">
        <v>128</v>
      </c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>
      <c r="A102" s="144"/>
      <c r="B102" s="145"/>
      <c r="C102" s="273" t="s">
        <v>211</v>
      </c>
      <c r="D102" s="274"/>
      <c r="E102" s="274"/>
      <c r="F102" s="274"/>
      <c r="G102" s="274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37"/>
      <c r="Z102" s="137"/>
      <c r="AA102" s="137"/>
      <c r="AB102" s="137"/>
      <c r="AC102" s="137"/>
      <c r="AD102" s="137"/>
      <c r="AE102" s="137"/>
      <c r="AF102" s="137"/>
      <c r="AG102" s="137" t="s">
        <v>128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>
      <c r="A103" s="144"/>
      <c r="B103" s="145"/>
      <c r="C103" s="187" t="s">
        <v>503</v>
      </c>
      <c r="D103" s="174"/>
      <c r="E103" s="175">
        <v>444.88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37"/>
      <c r="Z103" s="137"/>
      <c r="AA103" s="137"/>
      <c r="AB103" s="137"/>
      <c r="AC103" s="137"/>
      <c r="AD103" s="137"/>
      <c r="AE103" s="137"/>
      <c r="AF103" s="137"/>
      <c r="AG103" s="137" t="s">
        <v>213</v>
      </c>
      <c r="AH103" s="137">
        <v>0</v>
      </c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outlineLevel="1">
      <c r="A104" s="144"/>
      <c r="B104" s="145"/>
      <c r="C104" s="187" t="s">
        <v>504</v>
      </c>
      <c r="D104" s="174"/>
      <c r="E104" s="175">
        <v>212.4</v>
      </c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37"/>
      <c r="Z104" s="137"/>
      <c r="AA104" s="137"/>
      <c r="AB104" s="137"/>
      <c r="AC104" s="137"/>
      <c r="AD104" s="137"/>
      <c r="AE104" s="137"/>
      <c r="AF104" s="137"/>
      <c r="AG104" s="137" t="s">
        <v>213</v>
      </c>
      <c r="AH104" s="137">
        <v>0</v>
      </c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>
      <c r="A105" s="144"/>
      <c r="B105" s="145"/>
      <c r="C105" s="188" t="s">
        <v>241</v>
      </c>
      <c r="D105" s="176"/>
      <c r="E105" s="177">
        <v>657.28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37"/>
      <c r="Z105" s="137"/>
      <c r="AA105" s="137"/>
      <c r="AB105" s="137"/>
      <c r="AC105" s="137"/>
      <c r="AD105" s="137"/>
      <c r="AE105" s="137"/>
      <c r="AF105" s="137"/>
      <c r="AG105" s="137" t="s">
        <v>213</v>
      </c>
      <c r="AH105" s="137">
        <v>1</v>
      </c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ht="33.75" outlineLevel="1">
      <c r="A106" s="160">
        <v>12</v>
      </c>
      <c r="B106" s="161" t="s">
        <v>214</v>
      </c>
      <c r="C106" s="195" t="s">
        <v>606</v>
      </c>
      <c r="D106" s="162" t="s">
        <v>206</v>
      </c>
      <c r="E106" s="163">
        <v>3286.4</v>
      </c>
      <c r="F106" s="164"/>
      <c r="G106" s="165">
        <f>ROUND(E106*F106,2)</f>
        <v>0</v>
      </c>
      <c r="H106" s="164"/>
      <c r="I106" s="165">
        <f>ROUND(E106*H106,2)</f>
        <v>0</v>
      </c>
      <c r="J106" s="164"/>
      <c r="K106" s="165">
        <f>ROUND(E106*J106,2)</f>
        <v>0</v>
      </c>
      <c r="L106" s="165">
        <v>21</v>
      </c>
      <c r="M106" s="165">
        <f>G106*(1+L106/100)</f>
        <v>0</v>
      </c>
      <c r="N106" s="165">
        <v>9.5E-4</v>
      </c>
      <c r="O106" s="165">
        <f>ROUND(E106*N106,2)</f>
        <v>3.12</v>
      </c>
      <c r="P106" s="165">
        <v>0</v>
      </c>
      <c r="Q106" s="165">
        <f>ROUND(E106*P106,2)</f>
        <v>0</v>
      </c>
      <c r="R106" s="165" t="s">
        <v>207</v>
      </c>
      <c r="S106" s="165" t="s">
        <v>208</v>
      </c>
      <c r="T106" s="166" t="s">
        <v>208</v>
      </c>
      <c r="U106" s="148">
        <v>7.0000000000000001E-3</v>
      </c>
      <c r="V106" s="148">
        <f>ROUND(E106*U106,2)</f>
        <v>23</v>
      </c>
      <c r="W106" s="148"/>
      <c r="X106" s="148" t="s">
        <v>125</v>
      </c>
      <c r="Y106" s="137"/>
      <c r="Z106" s="137"/>
      <c r="AA106" s="137"/>
      <c r="AB106" s="137"/>
      <c r="AC106" s="137"/>
      <c r="AD106" s="137"/>
      <c r="AE106" s="137"/>
      <c r="AF106" s="137"/>
      <c r="AG106" s="137" t="s">
        <v>126</v>
      </c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>
      <c r="A107" s="144"/>
      <c r="B107" s="145"/>
      <c r="C107" s="284" t="s">
        <v>209</v>
      </c>
      <c r="D107" s="285"/>
      <c r="E107" s="285"/>
      <c r="F107" s="285"/>
      <c r="G107" s="285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37"/>
      <c r="Z107" s="137"/>
      <c r="AA107" s="137"/>
      <c r="AB107" s="137"/>
      <c r="AC107" s="137"/>
      <c r="AD107" s="137"/>
      <c r="AE107" s="137"/>
      <c r="AF107" s="137"/>
      <c r="AG107" s="137" t="s">
        <v>210</v>
      </c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outlineLevel="1">
      <c r="A108" s="144"/>
      <c r="B108" s="145"/>
      <c r="C108" s="187" t="s">
        <v>505</v>
      </c>
      <c r="D108" s="174"/>
      <c r="E108" s="175">
        <v>3286.4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37"/>
      <c r="Z108" s="137"/>
      <c r="AA108" s="137"/>
      <c r="AB108" s="137"/>
      <c r="AC108" s="137"/>
      <c r="AD108" s="137"/>
      <c r="AE108" s="137"/>
      <c r="AF108" s="137"/>
      <c r="AG108" s="137" t="s">
        <v>213</v>
      </c>
      <c r="AH108" s="137">
        <v>5</v>
      </c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outlineLevel="1">
      <c r="A109" s="160">
        <v>13</v>
      </c>
      <c r="B109" s="161" t="s">
        <v>216</v>
      </c>
      <c r="C109" s="195" t="s">
        <v>605</v>
      </c>
      <c r="D109" s="162" t="s">
        <v>206</v>
      </c>
      <c r="E109" s="163">
        <v>657.28</v>
      </c>
      <c r="F109" s="164"/>
      <c r="G109" s="165">
        <f>ROUND(E109*F109,2)</f>
        <v>0</v>
      </c>
      <c r="H109" s="164"/>
      <c r="I109" s="165">
        <f>ROUND(E109*H109,2)</f>
        <v>0</v>
      </c>
      <c r="J109" s="164"/>
      <c r="K109" s="165">
        <f>ROUND(E109*J109,2)</f>
        <v>0</v>
      </c>
      <c r="L109" s="165">
        <v>21</v>
      </c>
      <c r="M109" s="165">
        <f>G109*(1+L109/100)</f>
        <v>0</v>
      </c>
      <c r="N109" s="165">
        <v>0</v>
      </c>
      <c r="O109" s="165">
        <f>ROUND(E109*N109,2)</f>
        <v>0</v>
      </c>
      <c r="P109" s="165">
        <v>0</v>
      </c>
      <c r="Q109" s="165">
        <f>ROUND(E109*P109,2)</f>
        <v>0</v>
      </c>
      <c r="R109" s="165" t="s">
        <v>207</v>
      </c>
      <c r="S109" s="165" t="s">
        <v>208</v>
      </c>
      <c r="T109" s="166" t="s">
        <v>208</v>
      </c>
      <c r="U109" s="148">
        <v>0.11700000000000001</v>
      </c>
      <c r="V109" s="148">
        <f>ROUND(E109*U109,2)</f>
        <v>76.900000000000006</v>
      </c>
      <c r="W109" s="148"/>
      <c r="X109" s="148" t="s">
        <v>125</v>
      </c>
      <c r="Y109" s="137"/>
      <c r="Z109" s="137"/>
      <c r="AA109" s="137"/>
      <c r="AB109" s="137"/>
      <c r="AC109" s="137"/>
      <c r="AD109" s="137"/>
      <c r="AE109" s="137"/>
      <c r="AF109" s="137"/>
      <c r="AG109" s="137" t="s">
        <v>126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>
      <c r="A110" s="144"/>
      <c r="B110" s="145"/>
      <c r="C110" s="187" t="s">
        <v>217</v>
      </c>
      <c r="D110" s="174"/>
      <c r="E110" s="175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37"/>
      <c r="Z110" s="137"/>
      <c r="AA110" s="137"/>
      <c r="AB110" s="137"/>
      <c r="AC110" s="137"/>
      <c r="AD110" s="137"/>
      <c r="AE110" s="137"/>
      <c r="AF110" s="137"/>
      <c r="AG110" s="137" t="s">
        <v>213</v>
      </c>
      <c r="AH110" s="137">
        <v>0</v>
      </c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>
      <c r="A111" s="144"/>
      <c r="B111" s="145"/>
      <c r="C111" s="187" t="s">
        <v>506</v>
      </c>
      <c r="D111" s="174"/>
      <c r="E111" s="175">
        <v>657.28</v>
      </c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37"/>
      <c r="Z111" s="137"/>
      <c r="AA111" s="137"/>
      <c r="AB111" s="137"/>
      <c r="AC111" s="137"/>
      <c r="AD111" s="137"/>
      <c r="AE111" s="137"/>
      <c r="AF111" s="137"/>
      <c r="AG111" s="137" t="s">
        <v>213</v>
      </c>
      <c r="AH111" s="137">
        <v>5</v>
      </c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outlineLevel="1">
      <c r="A112" s="160">
        <v>14</v>
      </c>
      <c r="B112" s="161" t="s">
        <v>219</v>
      </c>
      <c r="C112" s="170" t="s">
        <v>220</v>
      </c>
      <c r="D112" s="162" t="s">
        <v>221</v>
      </c>
      <c r="E112" s="163">
        <v>359.2</v>
      </c>
      <c r="F112" s="164"/>
      <c r="G112" s="165">
        <f>ROUND(E112*F112,2)</f>
        <v>0</v>
      </c>
      <c r="H112" s="164"/>
      <c r="I112" s="165">
        <f>ROUND(E112*H112,2)</f>
        <v>0</v>
      </c>
      <c r="J112" s="164"/>
      <c r="K112" s="165">
        <f>ROUND(E112*J112,2)</f>
        <v>0</v>
      </c>
      <c r="L112" s="165">
        <v>21</v>
      </c>
      <c r="M112" s="165">
        <f>G112*(1+L112/100)</f>
        <v>0</v>
      </c>
      <c r="N112" s="165">
        <v>6.3499999999999997E-3</v>
      </c>
      <c r="O112" s="165">
        <f>ROUND(E112*N112,2)</f>
        <v>2.2799999999999998</v>
      </c>
      <c r="P112" s="165">
        <v>0</v>
      </c>
      <c r="Q112" s="165">
        <f>ROUND(E112*P112,2)</f>
        <v>0</v>
      </c>
      <c r="R112" s="165" t="s">
        <v>207</v>
      </c>
      <c r="S112" s="165" t="s">
        <v>208</v>
      </c>
      <c r="T112" s="166" t="s">
        <v>208</v>
      </c>
      <c r="U112" s="148">
        <v>0.15</v>
      </c>
      <c r="V112" s="148">
        <f>ROUND(E112*U112,2)</f>
        <v>53.88</v>
      </c>
      <c r="W112" s="148"/>
      <c r="X112" s="148" t="s">
        <v>125</v>
      </c>
      <c r="Y112" s="137"/>
      <c r="Z112" s="137"/>
      <c r="AA112" s="137"/>
      <c r="AB112" s="137"/>
      <c r="AC112" s="137"/>
      <c r="AD112" s="137"/>
      <c r="AE112" s="137"/>
      <c r="AF112" s="137"/>
      <c r="AG112" s="137" t="s">
        <v>126</v>
      </c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outlineLevel="1">
      <c r="A113" s="144"/>
      <c r="B113" s="145"/>
      <c r="C113" s="187" t="s">
        <v>507</v>
      </c>
      <c r="D113" s="174"/>
      <c r="E113" s="175">
        <v>241.2</v>
      </c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37"/>
      <c r="Z113" s="137"/>
      <c r="AA113" s="137"/>
      <c r="AB113" s="137"/>
      <c r="AC113" s="137"/>
      <c r="AD113" s="137"/>
      <c r="AE113" s="137"/>
      <c r="AF113" s="137"/>
      <c r="AG113" s="137" t="s">
        <v>213</v>
      </c>
      <c r="AH113" s="137">
        <v>0</v>
      </c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outlineLevel="1">
      <c r="A114" s="144"/>
      <c r="B114" s="145"/>
      <c r="C114" s="187" t="s">
        <v>508</v>
      </c>
      <c r="D114" s="174"/>
      <c r="E114" s="175">
        <v>118</v>
      </c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37"/>
      <c r="Z114" s="137"/>
      <c r="AA114" s="137"/>
      <c r="AB114" s="137"/>
      <c r="AC114" s="137"/>
      <c r="AD114" s="137"/>
      <c r="AE114" s="137"/>
      <c r="AF114" s="137"/>
      <c r="AG114" s="137" t="s">
        <v>213</v>
      </c>
      <c r="AH114" s="137">
        <v>0</v>
      </c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>
      <c r="A115" s="144"/>
      <c r="B115" s="145"/>
      <c r="C115" s="188" t="s">
        <v>241</v>
      </c>
      <c r="D115" s="176"/>
      <c r="E115" s="177">
        <v>359.2</v>
      </c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37"/>
      <c r="Z115" s="137"/>
      <c r="AA115" s="137"/>
      <c r="AB115" s="137"/>
      <c r="AC115" s="137"/>
      <c r="AD115" s="137"/>
      <c r="AE115" s="137"/>
      <c r="AF115" s="137"/>
      <c r="AG115" s="137" t="s">
        <v>213</v>
      </c>
      <c r="AH115" s="137">
        <v>1</v>
      </c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>
      <c r="A116" s="160">
        <v>15</v>
      </c>
      <c r="B116" s="161" t="s">
        <v>223</v>
      </c>
      <c r="C116" s="170" t="s">
        <v>224</v>
      </c>
      <c r="D116" s="162" t="s">
        <v>206</v>
      </c>
      <c r="E116" s="163">
        <v>657.28</v>
      </c>
      <c r="F116" s="164"/>
      <c r="G116" s="165">
        <f>ROUND(E116*F116,2)</f>
        <v>0</v>
      </c>
      <c r="H116" s="164"/>
      <c r="I116" s="165">
        <f>ROUND(E116*H116,2)</f>
        <v>0</v>
      </c>
      <c r="J116" s="164"/>
      <c r="K116" s="165">
        <f>ROUND(E116*J116,2)</f>
        <v>0</v>
      </c>
      <c r="L116" s="165">
        <v>21</v>
      </c>
      <c r="M116" s="165">
        <f>G116*(1+L116/100)</f>
        <v>0</v>
      </c>
      <c r="N116" s="165">
        <v>0</v>
      </c>
      <c r="O116" s="165">
        <f>ROUND(E116*N116,2)</f>
        <v>0</v>
      </c>
      <c r="P116" s="165">
        <v>0</v>
      </c>
      <c r="Q116" s="165">
        <f>ROUND(E116*P116,2)</f>
        <v>0</v>
      </c>
      <c r="R116" s="165" t="s">
        <v>207</v>
      </c>
      <c r="S116" s="165" t="s">
        <v>208</v>
      </c>
      <c r="T116" s="166" t="s">
        <v>208</v>
      </c>
      <c r="U116" s="148">
        <v>0.03</v>
      </c>
      <c r="V116" s="148">
        <f>ROUND(E116*U116,2)</f>
        <v>19.72</v>
      </c>
      <c r="W116" s="148"/>
      <c r="X116" s="148" t="s">
        <v>125</v>
      </c>
      <c r="Y116" s="137"/>
      <c r="Z116" s="137"/>
      <c r="AA116" s="137"/>
      <c r="AB116" s="137"/>
      <c r="AC116" s="137"/>
      <c r="AD116" s="137"/>
      <c r="AE116" s="137"/>
      <c r="AF116" s="137"/>
      <c r="AG116" s="137" t="s">
        <v>126</v>
      </c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>
      <c r="A117" s="144"/>
      <c r="B117" s="145"/>
      <c r="C117" s="187" t="s">
        <v>217</v>
      </c>
      <c r="D117" s="174"/>
      <c r="E117" s="175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213</v>
      </c>
      <c r="AH117" s="137">
        <v>0</v>
      </c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>
      <c r="A118" s="144"/>
      <c r="B118" s="145"/>
      <c r="C118" s="187" t="s">
        <v>506</v>
      </c>
      <c r="D118" s="174"/>
      <c r="E118" s="175">
        <v>657.28</v>
      </c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213</v>
      </c>
      <c r="AH118" s="137">
        <v>5</v>
      </c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ht="33.75" outlineLevel="1">
      <c r="A119" s="160">
        <v>16</v>
      </c>
      <c r="B119" s="161" t="s">
        <v>225</v>
      </c>
      <c r="C119" s="170" t="s">
        <v>226</v>
      </c>
      <c r="D119" s="162" t="s">
        <v>206</v>
      </c>
      <c r="E119" s="163">
        <v>3286.4</v>
      </c>
      <c r="F119" s="164"/>
      <c r="G119" s="165">
        <f>ROUND(E119*F119,2)</f>
        <v>0</v>
      </c>
      <c r="H119" s="164"/>
      <c r="I119" s="165">
        <f>ROUND(E119*H119,2)</f>
        <v>0</v>
      </c>
      <c r="J119" s="164"/>
      <c r="K119" s="165">
        <f>ROUND(E119*J119,2)</f>
        <v>0</v>
      </c>
      <c r="L119" s="165">
        <v>21</v>
      </c>
      <c r="M119" s="165">
        <f>G119*(1+L119/100)</f>
        <v>0</v>
      </c>
      <c r="N119" s="165">
        <v>5.0000000000000002E-5</v>
      </c>
      <c r="O119" s="165">
        <f>ROUND(E119*N119,2)</f>
        <v>0.16</v>
      </c>
      <c r="P119" s="165">
        <v>0</v>
      </c>
      <c r="Q119" s="165">
        <f>ROUND(E119*P119,2)</f>
        <v>0</v>
      </c>
      <c r="R119" s="165" t="s">
        <v>207</v>
      </c>
      <c r="S119" s="165" t="s">
        <v>208</v>
      </c>
      <c r="T119" s="166" t="s">
        <v>208</v>
      </c>
      <c r="U119" s="148">
        <v>0</v>
      </c>
      <c r="V119" s="148">
        <f>ROUND(E119*U119,2)</f>
        <v>0</v>
      </c>
      <c r="W119" s="148"/>
      <c r="X119" s="148" t="s">
        <v>125</v>
      </c>
      <c r="Y119" s="137"/>
      <c r="Z119" s="137"/>
      <c r="AA119" s="137"/>
      <c r="AB119" s="137"/>
      <c r="AC119" s="137"/>
      <c r="AD119" s="137"/>
      <c r="AE119" s="137"/>
      <c r="AF119" s="137"/>
      <c r="AG119" s="137" t="s">
        <v>126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>
      <c r="A120" s="144"/>
      <c r="B120" s="145"/>
      <c r="C120" s="187" t="s">
        <v>509</v>
      </c>
      <c r="D120" s="174"/>
      <c r="E120" s="175">
        <v>3286.4</v>
      </c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213</v>
      </c>
      <c r="AH120" s="137">
        <v>5</v>
      </c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outlineLevel="1">
      <c r="A121" s="160">
        <v>17</v>
      </c>
      <c r="B121" s="161" t="s">
        <v>228</v>
      </c>
      <c r="C121" s="170" t="s">
        <v>229</v>
      </c>
      <c r="D121" s="162" t="s">
        <v>206</v>
      </c>
      <c r="E121" s="163">
        <v>657.28</v>
      </c>
      <c r="F121" s="164"/>
      <c r="G121" s="165">
        <f>ROUND(E121*F121,2)</f>
        <v>0</v>
      </c>
      <c r="H121" s="164"/>
      <c r="I121" s="165">
        <f>ROUND(E121*H121,2)</f>
        <v>0</v>
      </c>
      <c r="J121" s="164"/>
      <c r="K121" s="165">
        <f>ROUND(E121*J121,2)</f>
        <v>0</v>
      </c>
      <c r="L121" s="165">
        <v>21</v>
      </c>
      <c r="M121" s="165">
        <f>G121*(1+L121/100)</f>
        <v>0</v>
      </c>
      <c r="N121" s="165">
        <v>0</v>
      </c>
      <c r="O121" s="165">
        <f>ROUND(E121*N121,2)</f>
        <v>0</v>
      </c>
      <c r="P121" s="165">
        <v>0</v>
      </c>
      <c r="Q121" s="165">
        <f>ROUND(E121*P121,2)</f>
        <v>0</v>
      </c>
      <c r="R121" s="165" t="s">
        <v>207</v>
      </c>
      <c r="S121" s="165" t="s">
        <v>208</v>
      </c>
      <c r="T121" s="166" t="s">
        <v>208</v>
      </c>
      <c r="U121" s="148">
        <v>0.02</v>
      </c>
      <c r="V121" s="148">
        <f>ROUND(E121*U121,2)</f>
        <v>13.15</v>
      </c>
      <c r="W121" s="148"/>
      <c r="X121" s="148" t="s">
        <v>125</v>
      </c>
      <c r="Y121" s="137"/>
      <c r="Z121" s="137"/>
      <c r="AA121" s="137"/>
      <c r="AB121" s="137"/>
      <c r="AC121" s="137"/>
      <c r="AD121" s="137"/>
      <c r="AE121" s="137"/>
      <c r="AF121" s="137"/>
      <c r="AG121" s="137" t="s">
        <v>126</v>
      </c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outlineLevel="1">
      <c r="A122" s="144"/>
      <c r="B122" s="145"/>
      <c r="C122" s="187" t="s">
        <v>217</v>
      </c>
      <c r="D122" s="174"/>
      <c r="E122" s="175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37"/>
      <c r="Z122" s="137"/>
      <c r="AA122" s="137"/>
      <c r="AB122" s="137"/>
      <c r="AC122" s="137"/>
      <c r="AD122" s="137"/>
      <c r="AE122" s="137"/>
      <c r="AF122" s="137"/>
      <c r="AG122" s="137" t="s">
        <v>213</v>
      </c>
      <c r="AH122" s="137">
        <v>0</v>
      </c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>
      <c r="A123" s="144"/>
      <c r="B123" s="145"/>
      <c r="C123" s="187" t="s">
        <v>506</v>
      </c>
      <c r="D123" s="174"/>
      <c r="E123" s="175">
        <v>657.28</v>
      </c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213</v>
      </c>
      <c r="AH123" s="137">
        <v>5</v>
      </c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>
      <c r="A124" s="160">
        <v>18</v>
      </c>
      <c r="B124" s="161" t="s">
        <v>230</v>
      </c>
      <c r="C124" s="170" t="s">
        <v>231</v>
      </c>
      <c r="D124" s="162" t="s">
        <v>206</v>
      </c>
      <c r="E124" s="163">
        <v>18.2</v>
      </c>
      <c r="F124" s="164"/>
      <c r="G124" s="165">
        <f>ROUND(E124*F124,2)</f>
        <v>0</v>
      </c>
      <c r="H124" s="164"/>
      <c r="I124" s="165">
        <f>ROUND(E124*H124,2)</f>
        <v>0</v>
      </c>
      <c r="J124" s="164"/>
      <c r="K124" s="165">
        <f>ROUND(E124*J124,2)</f>
        <v>0</v>
      </c>
      <c r="L124" s="165">
        <v>21</v>
      </c>
      <c r="M124" s="165">
        <f>G124*(1+L124/100)</f>
        <v>0</v>
      </c>
      <c r="N124" s="165">
        <v>1.58E-3</v>
      </c>
      <c r="O124" s="165">
        <f>ROUND(E124*N124,2)</f>
        <v>0.03</v>
      </c>
      <c r="P124" s="165">
        <v>0</v>
      </c>
      <c r="Q124" s="165">
        <f>ROUND(E124*P124,2)</f>
        <v>0</v>
      </c>
      <c r="R124" s="165" t="s">
        <v>207</v>
      </c>
      <c r="S124" s="165" t="s">
        <v>208</v>
      </c>
      <c r="T124" s="166" t="s">
        <v>208</v>
      </c>
      <c r="U124" s="148">
        <v>0.21</v>
      </c>
      <c r="V124" s="148">
        <f>ROUND(E124*U124,2)</f>
        <v>3.82</v>
      </c>
      <c r="W124" s="148"/>
      <c r="X124" s="148" t="s">
        <v>125</v>
      </c>
      <c r="Y124" s="137"/>
      <c r="Z124" s="137"/>
      <c r="AA124" s="137"/>
      <c r="AB124" s="137"/>
      <c r="AC124" s="137"/>
      <c r="AD124" s="137"/>
      <c r="AE124" s="137"/>
      <c r="AF124" s="137"/>
      <c r="AG124" s="137" t="s">
        <v>126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outlineLevel="1">
      <c r="A125" s="144"/>
      <c r="B125" s="145"/>
      <c r="C125" s="187" t="s">
        <v>356</v>
      </c>
      <c r="D125" s="174"/>
      <c r="E125" s="175">
        <v>18.2</v>
      </c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37"/>
      <c r="Z125" s="137"/>
      <c r="AA125" s="137"/>
      <c r="AB125" s="137"/>
      <c r="AC125" s="137"/>
      <c r="AD125" s="137"/>
      <c r="AE125" s="137"/>
      <c r="AF125" s="137"/>
      <c r="AG125" s="137" t="s">
        <v>213</v>
      </c>
      <c r="AH125" s="137">
        <v>0</v>
      </c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</row>
    <row r="126" spans="1:60">
      <c r="A126" s="154" t="s">
        <v>121</v>
      </c>
      <c r="B126" s="155" t="s">
        <v>74</v>
      </c>
      <c r="C126" s="169" t="s">
        <v>75</v>
      </c>
      <c r="D126" s="156"/>
      <c r="E126" s="157"/>
      <c r="F126" s="158"/>
      <c r="G126" s="158">
        <f>SUMIF(AG127:AG127,"&lt;&gt;NOR",G127:G127)</f>
        <v>0</v>
      </c>
      <c r="H126" s="158"/>
      <c r="I126" s="158">
        <f>SUM(I127:I127)</f>
        <v>0</v>
      </c>
      <c r="J126" s="158"/>
      <c r="K126" s="158">
        <f>SUM(K127:K127)</f>
        <v>0</v>
      </c>
      <c r="L126" s="158"/>
      <c r="M126" s="158">
        <f>SUM(M127:M127)</f>
        <v>0</v>
      </c>
      <c r="N126" s="158"/>
      <c r="O126" s="158">
        <f>SUM(O127:O127)</f>
        <v>0</v>
      </c>
      <c r="P126" s="158"/>
      <c r="Q126" s="158">
        <f>SUM(Q127:Q127)</f>
        <v>0</v>
      </c>
      <c r="R126" s="158"/>
      <c r="S126" s="158"/>
      <c r="T126" s="159"/>
      <c r="U126" s="153"/>
      <c r="V126" s="153">
        <f>SUM(V127:V127)</f>
        <v>0</v>
      </c>
      <c r="W126" s="153"/>
      <c r="X126" s="153"/>
      <c r="AG126" t="s">
        <v>122</v>
      </c>
    </row>
    <row r="127" spans="1:60" outlineLevel="1">
      <c r="A127" s="179">
        <v>19</v>
      </c>
      <c r="B127" s="180" t="s">
        <v>357</v>
      </c>
      <c r="C127" s="190" t="s">
        <v>358</v>
      </c>
      <c r="D127" s="181" t="s">
        <v>359</v>
      </c>
      <c r="E127" s="182">
        <v>10</v>
      </c>
      <c r="F127" s="183"/>
      <c r="G127" s="184">
        <f>ROUND(E127*F127,2)</f>
        <v>0</v>
      </c>
      <c r="H127" s="183"/>
      <c r="I127" s="184">
        <f>ROUND(E127*H127,2)</f>
        <v>0</v>
      </c>
      <c r="J127" s="183"/>
      <c r="K127" s="184">
        <f>ROUND(E127*J127,2)</f>
        <v>0</v>
      </c>
      <c r="L127" s="184">
        <v>21</v>
      </c>
      <c r="M127" s="184">
        <f>G127*(1+L127/100)</f>
        <v>0</v>
      </c>
      <c r="N127" s="184">
        <v>0</v>
      </c>
      <c r="O127" s="184">
        <f>ROUND(E127*N127,2)</f>
        <v>0</v>
      </c>
      <c r="P127" s="184">
        <v>0</v>
      </c>
      <c r="Q127" s="184">
        <f>ROUND(E127*P127,2)</f>
        <v>0</v>
      </c>
      <c r="R127" s="184"/>
      <c r="S127" s="184" t="s">
        <v>123</v>
      </c>
      <c r="T127" s="185" t="s">
        <v>137</v>
      </c>
      <c r="U127" s="148">
        <v>0</v>
      </c>
      <c r="V127" s="148">
        <f>ROUND(E127*U127,2)</f>
        <v>0</v>
      </c>
      <c r="W127" s="148"/>
      <c r="X127" s="148" t="s">
        <v>125</v>
      </c>
      <c r="Y127" s="137"/>
      <c r="Z127" s="137"/>
      <c r="AA127" s="137"/>
      <c r="AB127" s="137"/>
      <c r="AC127" s="137"/>
      <c r="AD127" s="137"/>
      <c r="AE127" s="137"/>
      <c r="AF127" s="137"/>
      <c r="AG127" s="137" t="s">
        <v>360</v>
      </c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</row>
    <row r="128" spans="1:60">
      <c r="A128" s="154" t="s">
        <v>121</v>
      </c>
      <c r="B128" s="155" t="s">
        <v>76</v>
      </c>
      <c r="C128" s="169" t="s">
        <v>77</v>
      </c>
      <c r="D128" s="156"/>
      <c r="E128" s="157"/>
      <c r="F128" s="158"/>
      <c r="G128" s="158">
        <f>SUMIF(AG129:AG182,"&lt;&gt;NOR",G129:G182)</f>
        <v>0</v>
      </c>
      <c r="H128" s="158"/>
      <c r="I128" s="158">
        <f>SUM(I129:I182)</f>
        <v>0</v>
      </c>
      <c r="J128" s="158"/>
      <c r="K128" s="158">
        <f>SUM(K129:K182)</f>
        <v>0</v>
      </c>
      <c r="L128" s="158"/>
      <c r="M128" s="158">
        <f>SUM(M129:M182)</f>
        <v>0</v>
      </c>
      <c r="N128" s="158"/>
      <c r="O128" s="158">
        <f>SUM(O129:O182)</f>
        <v>0.04</v>
      </c>
      <c r="P128" s="158"/>
      <c r="Q128" s="158">
        <f>SUM(Q129:Q182)</f>
        <v>16.170000000000002</v>
      </c>
      <c r="R128" s="158"/>
      <c r="S128" s="158"/>
      <c r="T128" s="159"/>
      <c r="U128" s="153"/>
      <c r="V128" s="153">
        <f>SUM(V129:V182)</f>
        <v>47.19</v>
      </c>
      <c r="W128" s="153"/>
      <c r="X128" s="153"/>
      <c r="AG128" t="s">
        <v>122</v>
      </c>
    </row>
    <row r="129" spans="1:60" outlineLevel="1">
      <c r="A129" s="160">
        <v>20</v>
      </c>
      <c r="B129" s="161" t="s">
        <v>361</v>
      </c>
      <c r="C129" s="170" t="s">
        <v>362</v>
      </c>
      <c r="D129" s="162" t="s">
        <v>199</v>
      </c>
      <c r="E129" s="163">
        <v>1</v>
      </c>
      <c r="F129" s="164"/>
      <c r="G129" s="165">
        <f>ROUND(E129*F129,2)</f>
        <v>0</v>
      </c>
      <c r="H129" s="164"/>
      <c r="I129" s="165">
        <f>ROUND(E129*H129,2)</f>
        <v>0</v>
      </c>
      <c r="J129" s="164"/>
      <c r="K129" s="165">
        <f>ROUND(E129*J129,2)</f>
        <v>0</v>
      </c>
      <c r="L129" s="165">
        <v>21</v>
      </c>
      <c r="M129" s="165">
        <f>G129*(1+L129/100)</f>
        <v>0</v>
      </c>
      <c r="N129" s="165">
        <v>0</v>
      </c>
      <c r="O129" s="165">
        <f>ROUND(E129*N129,2)</f>
        <v>0</v>
      </c>
      <c r="P129" s="165">
        <v>0</v>
      </c>
      <c r="Q129" s="165">
        <f>ROUND(E129*P129,2)</f>
        <v>0</v>
      </c>
      <c r="R129" s="165"/>
      <c r="S129" s="165" t="s">
        <v>123</v>
      </c>
      <c r="T129" s="166" t="s">
        <v>137</v>
      </c>
      <c r="U129" s="148">
        <v>0</v>
      </c>
      <c r="V129" s="148">
        <f>ROUND(E129*U129,2)</f>
        <v>0</v>
      </c>
      <c r="W129" s="148"/>
      <c r="X129" s="148" t="s">
        <v>125</v>
      </c>
      <c r="Y129" s="137"/>
      <c r="Z129" s="137"/>
      <c r="AA129" s="137"/>
      <c r="AB129" s="137"/>
      <c r="AC129" s="137"/>
      <c r="AD129" s="137"/>
      <c r="AE129" s="137"/>
      <c r="AF129" s="137"/>
      <c r="AG129" s="137" t="s">
        <v>126</v>
      </c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</row>
    <row r="130" spans="1:60" outlineLevel="1">
      <c r="A130" s="144"/>
      <c r="B130" s="145"/>
      <c r="C130" s="282" t="s">
        <v>307</v>
      </c>
      <c r="D130" s="283"/>
      <c r="E130" s="283"/>
      <c r="F130" s="283"/>
      <c r="G130" s="283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37"/>
      <c r="Z130" s="137"/>
      <c r="AA130" s="137"/>
      <c r="AB130" s="137"/>
      <c r="AC130" s="137"/>
      <c r="AD130" s="137"/>
      <c r="AE130" s="137"/>
      <c r="AF130" s="137"/>
      <c r="AG130" s="137" t="s">
        <v>128</v>
      </c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</row>
    <row r="131" spans="1:60" outlineLevel="1">
      <c r="A131" s="144"/>
      <c r="B131" s="145"/>
      <c r="C131" s="273" t="s">
        <v>363</v>
      </c>
      <c r="D131" s="274"/>
      <c r="E131" s="274"/>
      <c r="F131" s="274"/>
      <c r="G131" s="274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37"/>
      <c r="Z131" s="137"/>
      <c r="AA131" s="137"/>
      <c r="AB131" s="137"/>
      <c r="AC131" s="137"/>
      <c r="AD131" s="137"/>
      <c r="AE131" s="137"/>
      <c r="AF131" s="137"/>
      <c r="AG131" s="137" t="s">
        <v>128</v>
      </c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</row>
    <row r="132" spans="1:60" outlineLevel="1">
      <c r="A132" s="160">
        <v>21</v>
      </c>
      <c r="B132" s="161" t="s">
        <v>364</v>
      </c>
      <c r="C132" s="170" t="s">
        <v>365</v>
      </c>
      <c r="D132" s="162" t="s">
        <v>221</v>
      </c>
      <c r="E132" s="163">
        <v>5.25</v>
      </c>
      <c r="F132" s="164"/>
      <c r="G132" s="165">
        <f>ROUND(E132*F132,2)</f>
        <v>0</v>
      </c>
      <c r="H132" s="164"/>
      <c r="I132" s="165">
        <f>ROUND(E132*H132,2)</f>
        <v>0</v>
      </c>
      <c r="J132" s="164"/>
      <c r="K132" s="165">
        <f>ROUND(E132*J132,2)</f>
        <v>0</v>
      </c>
      <c r="L132" s="165">
        <v>21</v>
      </c>
      <c r="M132" s="165">
        <f>G132*(1+L132/100)</f>
        <v>0</v>
      </c>
      <c r="N132" s="165">
        <v>0</v>
      </c>
      <c r="O132" s="165">
        <f>ROUND(E132*N132,2)</f>
        <v>0</v>
      </c>
      <c r="P132" s="165">
        <v>9.3999999999999997E-4</v>
      </c>
      <c r="Q132" s="165">
        <f>ROUND(E132*P132,2)</f>
        <v>0</v>
      </c>
      <c r="R132" s="165" t="s">
        <v>366</v>
      </c>
      <c r="S132" s="165" t="s">
        <v>208</v>
      </c>
      <c r="T132" s="166" t="s">
        <v>208</v>
      </c>
      <c r="U132" s="148">
        <v>7.0000000000000007E-2</v>
      </c>
      <c r="V132" s="148">
        <f>ROUND(E132*U132,2)</f>
        <v>0.37</v>
      </c>
      <c r="W132" s="148"/>
      <c r="X132" s="148" t="s">
        <v>125</v>
      </c>
      <c r="Y132" s="137"/>
      <c r="Z132" s="137"/>
      <c r="AA132" s="137"/>
      <c r="AB132" s="137"/>
      <c r="AC132" s="137"/>
      <c r="AD132" s="137"/>
      <c r="AE132" s="137"/>
      <c r="AF132" s="137"/>
      <c r="AG132" s="137" t="s">
        <v>126</v>
      </c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</row>
    <row r="133" spans="1:60" outlineLevel="1">
      <c r="A133" s="144"/>
      <c r="B133" s="145"/>
      <c r="C133" s="187" t="s">
        <v>510</v>
      </c>
      <c r="D133" s="174"/>
      <c r="E133" s="175">
        <v>5.25</v>
      </c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37"/>
      <c r="Z133" s="137"/>
      <c r="AA133" s="137"/>
      <c r="AB133" s="137"/>
      <c r="AC133" s="137"/>
      <c r="AD133" s="137"/>
      <c r="AE133" s="137"/>
      <c r="AF133" s="137"/>
      <c r="AG133" s="137" t="s">
        <v>213</v>
      </c>
      <c r="AH133" s="137">
        <v>0</v>
      </c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</row>
    <row r="134" spans="1:60" outlineLevel="1">
      <c r="A134" s="160">
        <v>22</v>
      </c>
      <c r="B134" s="161" t="s">
        <v>368</v>
      </c>
      <c r="C134" s="170" t="s">
        <v>369</v>
      </c>
      <c r="D134" s="162" t="s">
        <v>221</v>
      </c>
      <c r="E134" s="163">
        <v>29.76</v>
      </c>
      <c r="F134" s="164"/>
      <c r="G134" s="165">
        <f>ROUND(E134*F134,2)</f>
        <v>0</v>
      </c>
      <c r="H134" s="164"/>
      <c r="I134" s="165">
        <f>ROUND(E134*H134,2)</f>
        <v>0</v>
      </c>
      <c r="J134" s="164"/>
      <c r="K134" s="165">
        <f>ROUND(E134*J134,2)</f>
        <v>0</v>
      </c>
      <c r="L134" s="165">
        <v>21</v>
      </c>
      <c r="M134" s="165">
        <f>G134*(1+L134/100)</f>
        <v>0</v>
      </c>
      <c r="N134" s="165">
        <v>0</v>
      </c>
      <c r="O134" s="165">
        <f>ROUND(E134*N134,2)</f>
        <v>0</v>
      </c>
      <c r="P134" s="165">
        <v>1.75E-3</v>
      </c>
      <c r="Q134" s="165">
        <f>ROUND(E134*P134,2)</f>
        <v>0.05</v>
      </c>
      <c r="R134" s="165" t="s">
        <v>366</v>
      </c>
      <c r="S134" s="165" t="s">
        <v>208</v>
      </c>
      <c r="T134" s="166" t="s">
        <v>208</v>
      </c>
      <c r="U134" s="148">
        <v>0.08</v>
      </c>
      <c r="V134" s="148">
        <f>ROUND(E134*U134,2)</f>
        <v>2.38</v>
      </c>
      <c r="W134" s="148"/>
      <c r="X134" s="148" t="s">
        <v>125</v>
      </c>
      <c r="Y134" s="137"/>
      <c r="Z134" s="137"/>
      <c r="AA134" s="137"/>
      <c r="AB134" s="137"/>
      <c r="AC134" s="137"/>
      <c r="AD134" s="137"/>
      <c r="AE134" s="137"/>
      <c r="AF134" s="137"/>
      <c r="AG134" s="137" t="s">
        <v>126</v>
      </c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</row>
    <row r="135" spans="1:60" outlineLevel="1">
      <c r="A135" s="144"/>
      <c r="B135" s="145"/>
      <c r="C135" s="187" t="s">
        <v>511</v>
      </c>
      <c r="D135" s="174"/>
      <c r="E135" s="175">
        <v>14.88</v>
      </c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37"/>
      <c r="Z135" s="137"/>
      <c r="AA135" s="137"/>
      <c r="AB135" s="137"/>
      <c r="AC135" s="137"/>
      <c r="AD135" s="137"/>
      <c r="AE135" s="137"/>
      <c r="AF135" s="137"/>
      <c r="AG135" s="137" t="s">
        <v>213</v>
      </c>
      <c r="AH135" s="137">
        <v>0</v>
      </c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</row>
    <row r="136" spans="1:60" outlineLevel="1">
      <c r="A136" s="144"/>
      <c r="B136" s="145"/>
      <c r="C136" s="187" t="s">
        <v>512</v>
      </c>
      <c r="D136" s="174"/>
      <c r="E136" s="175">
        <v>14.88</v>
      </c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37"/>
      <c r="Z136" s="137"/>
      <c r="AA136" s="137"/>
      <c r="AB136" s="137"/>
      <c r="AC136" s="137"/>
      <c r="AD136" s="137"/>
      <c r="AE136" s="137"/>
      <c r="AF136" s="137"/>
      <c r="AG136" s="137" t="s">
        <v>213</v>
      </c>
      <c r="AH136" s="137">
        <v>0</v>
      </c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</row>
    <row r="137" spans="1:60" outlineLevel="1">
      <c r="A137" s="144"/>
      <c r="B137" s="145"/>
      <c r="C137" s="188" t="s">
        <v>241</v>
      </c>
      <c r="D137" s="176"/>
      <c r="E137" s="177">
        <v>29.76</v>
      </c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37"/>
      <c r="Z137" s="137"/>
      <c r="AA137" s="137"/>
      <c r="AB137" s="137"/>
      <c r="AC137" s="137"/>
      <c r="AD137" s="137"/>
      <c r="AE137" s="137"/>
      <c r="AF137" s="137"/>
      <c r="AG137" s="137" t="s">
        <v>213</v>
      </c>
      <c r="AH137" s="137">
        <v>1</v>
      </c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</row>
    <row r="138" spans="1:60" outlineLevel="1">
      <c r="A138" s="160">
        <v>23</v>
      </c>
      <c r="B138" s="161" t="s">
        <v>372</v>
      </c>
      <c r="C138" s="170" t="s">
        <v>373</v>
      </c>
      <c r="D138" s="162" t="s">
        <v>252</v>
      </c>
      <c r="E138" s="163">
        <v>60</v>
      </c>
      <c r="F138" s="164"/>
      <c r="G138" s="165">
        <f>ROUND(E138*F138,2)</f>
        <v>0</v>
      </c>
      <c r="H138" s="164"/>
      <c r="I138" s="165">
        <f>ROUND(E138*H138,2)</f>
        <v>0</v>
      </c>
      <c r="J138" s="164"/>
      <c r="K138" s="165">
        <f>ROUND(E138*J138,2)</f>
        <v>0</v>
      </c>
      <c r="L138" s="165">
        <v>21</v>
      </c>
      <c r="M138" s="165">
        <f>G138*(1+L138/100)</f>
        <v>0</v>
      </c>
      <c r="N138" s="165">
        <v>0</v>
      </c>
      <c r="O138" s="165">
        <f>ROUND(E138*N138,2)</f>
        <v>0</v>
      </c>
      <c r="P138" s="165">
        <v>3.2000000000000003E-4</v>
      </c>
      <c r="Q138" s="165">
        <f>ROUND(E138*P138,2)</f>
        <v>0.02</v>
      </c>
      <c r="R138" s="165" t="s">
        <v>366</v>
      </c>
      <c r="S138" s="165" t="s">
        <v>208</v>
      </c>
      <c r="T138" s="166" t="s">
        <v>208</v>
      </c>
      <c r="U138" s="148">
        <v>0.06</v>
      </c>
      <c r="V138" s="148">
        <f>ROUND(E138*U138,2)</f>
        <v>3.6</v>
      </c>
      <c r="W138" s="148"/>
      <c r="X138" s="148" t="s">
        <v>125</v>
      </c>
      <c r="Y138" s="137"/>
      <c r="Z138" s="137"/>
      <c r="AA138" s="137"/>
      <c r="AB138" s="137"/>
      <c r="AC138" s="137"/>
      <c r="AD138" s="137"/>
      <c r="AE138" s="137"/>
      <c r="AF138" s="137"/>
      <c r="AG138" s="137" t="s">
        <v>126</v>
      </c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</row>
    <row r="139" spans="1:60" outlineLevel="1">
      <c r="A139" s="144"/>
      <c r="B139" s="145"/>
      <c r="C139" s="187" t="s">
        <v>374</v>
      </c>
      <c r="D139" s="174"/>
      <c r="E139" s="175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37"/>
      <c r="Z139" s="137"/>
      <c r="AA139" s="137"/>
      <c r="AB139" s="137"/>
      <c r="AC139" s="137"/>
      <c r="AD139" s="137"/>
      <c r="AE139" s="137"/>
      <c r="AF139" s="137"/>
      <c r="AG139" s="137" t="s">
        <v>213</v>
      </c>
      <c r="AH139" s="137">
        <v>0</v>
      </c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</row>
    <row r="140" spans="1:60" outlineLevel="1">
      <c r="A140" s="144"/>
      <c r="B140" s="145"/>
      <c r="C140" s="187" t="s">
        <v>513</v>
      </c>
      <c r="D140" s="174"/>
      <c r="E140" s="175">
        <v>60</v>
      </c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37"/>
      <c r="Z140" s="137"/>
      <c r="AA140" s="137"/>
      <c r="AB140" s="137"/>
      <c r="AC140" s="137"/>
      <c r="AD140" s="137"/>
      <c r="AE140" s="137"/>
      <c r="AF140" s="137"/>
      <c r="AG140" s="137" t="s">
        <v>213</v>
      </c>
      <c r="AH140" s="137">
        <v>0</v>
      </c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</row>
    <row r="141" spans="1:60" ht="33.75" outlineLevel="1">
      <c r="A141" s="160">
        <v>24</v>
      </c>
      <c r="B141" s="161" t="s">
        <v>376</v>
      </c>
      <c r="C141" s="170" t="s">
        <v>377</v>
      </c>
      <c r="D141" s="162" t="s">
        <v>206</v>
      </c>
      <c r="E141" s="163">
        <v>59.52</v>
      </c>
      <c r="F141" s="164"/>
      <c r="G141" s="165">
        <f>ROUND(E141*F141,2)</f>
        <v>0</v>
      </c>
      <c r="H141" s="164"/>
      <c r="I141" s="165">
        <f>ROUND(E141*H141,2)</f>
        <v>0</v>
      </c>
      <c r="J141" s="164"/>
      <c r="K141" s="165">
        <f>ROUND(E141*J141,2)</f>
        <v>0</v>
      </c>
      <c r="L141" s="165">
        <v>21</v>
      </c>
      <c r="M141" s="165">
        <f>G141*(1+L141/100)</f>
        <v>0</v>
      </c>
      <c r="N141" s="165">
        <v>0</v>
      </c>
      <c r="O141" s="165">
        <f>ROUND(E141*N141,2)</f>
        <v>0</v>
      </c>
      <c r="P141" s="165">
        <v>5.8999999999999997E-2</v>
      </c>
      <c r="Q141" s="165">
        <f>ROUND(E141*P141,2)</f>
        <v>3.51</v>
      </c>
      <c r="R141" s="165" t="s">
        <v>273</v>
      </c>
      <c r="S141" s="165" t="s">
        <v>208</v>
      </c>
      <c r="T141" s="166" t="s">
        <v>208</v>
      </c>
      <c r="U141" s="148">
        <v>0.2</v>
      </c>
      <c r="V141" s="148">
        <f>ROUND(E141*U141,2)</f>
        <v>11.9</v>
      </c>
      <c r="W141" s="148"/>
      <c r="X141" s="148" t="s">
        <v>125</v>
      </c>
      <c r="Y141" s="137"/>
      <c r="Z141" s="137"/>
      <c r="AA141" s="137"/>
      <c r="AB141" s="137"/>
      <c r="AC141" s="137"/>
      <c r="AD141" s="137"/>
      <c r="AE141" s="137"/>
      <c r="AF141" s="137"/>
      <c r="AG141" s="137" t="s">
        <v>126</v>
      </c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</row>
    <row r="142" spans="1:60" outlineLevel="1">
      <c r="A142" s="144"/>
      <c r="B142" s="145"/>
      <c r="C142" s="187" t="s">
        <v>514</v>
      </c>
      <c r="D142" s="174"/>
      <c r="E142" s="175">
        <v>25.7424</v>
      </c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37"/>
      <c r="Z142" s="137"/>
      <c r="AA142" s="137"/>
      <c r="AB142" s="137"/>
      <c r="AC142" s="137"/>
      <c r="AD142" s="137"/>
      <c r="AE142" s="137"/>
      <c r="AF142" s="137"/>
      <c r="AG142" s="137" t="s">
        <v>213</v>
      </c>
      <c r="AH142" s="137">
        <v>0</v>
      </c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</row>
    <row r="143" spans="1:60" outlineLevel="1">
      <c r="A143" s="144"/>
      <c r="B143" s="145"/>
      <c r="C143" s="187" t="s">
        <v>515</v>
      </c>
      <c r="D143" s="174"/>
      <c r="E143" s="175">
        <v>33.7776</v>
      </c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37"/>
      <c r="Z143" s="137"/>
      <c r="AA143" s="137"/>
      <c r="AB143" s="137"/>
      <c r="AC143" s="137"/>
      <c r="AD143" s="137"/>
      <c r="AE143" s="137"/>
      <c r="AF143" s="137"/>
      <c r="AG143" s="137" t="s">
        <v>213</v>
      </c>
      <c r="AH143" s="137">
        <v>0</v>
      </c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</row>
    <row r="144" spans="1:60" outlineLevel="1">
      <c r="A144" s="144"/>
      <c r="B144" s="145"/>
      <c r="C144" s="188" t="s">
        <v>241</v>
      </c>
      <c r="D144" s="176"/>
      <c r="E144" s="177">
        <v>59.52</v>
      </c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37"/>
      <c r="Z144" s="137"/>
      <c r="AA144" s="137"/>
      <c r="AB144" s="137"/>
      <c r="AC144" s="137"/>
      <c r="AD144" s="137"/>
      <c r="AE144" s="137"/>
      <c r="AF144" s="137"/>
      <c r="AG144" s="137" t="s">
        <v>213</v>
      </c>
      <c r="AH144" s="137">
        <v>1</v>
      </c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</row>
    <row r="145" spans="1:60" ht="22.5" outlineLevel="1">
      <c r="A145" s="160">
        <v>25</v>
      </c>
      <c r="B145" s="161" t="s">
        <v>379</v>
      </c>
      <c r="C145" s="170" t="s">
        <v>380</v>
      </c>
      <c r="D145" s="162" t="s">
        <v>235</v>
      </c>
      <c r="E145" s="163">
        <v>0.81513000000000002</v>
      </c>
      <c r="F145" s="164"/>
      <c r="G145" s="165">
        <f>ROUND(E145*F145,2)</f>
        <v>0</v>
      </c>
      <c r="H145" s="164"/>
      <c r="I145" s="165">
        <f>ROUND(E145*H145,2)</f>
        <v>0</v>
      </c>
      <c r="J145" s="164"/>
      <c r="K145" s="165">
        <f>ROUND(E145*J145,2)</f>
        <v>0</v>
      </c>
      <c r="L145" s="165">
        <v>21</v>
      </c>
      <c r="M145" s="165">
        <f>G145*(1+L145/100)</f>
        <v>0</v>
      </c>
      <c r="N145" s="165">
        <v>1.2800000000000001E-3</v>
      </c>
      <c r="O145" s="165">
        <f>ROUND(E145*N145,2)</f>
        <v>0</v>
      </c>
      <c r="P145" s="165">
        <v>1.8</v>
      </c>
      <c r="Q145" s="165">
        <f>ROUND(E145*P145,2)</f>
        <v>1.47</v>
      </c>
      <c r="R145" s="165" t="s">
        <v>273</v>
      </c>
      <c r="S145" s="165" t="s">
        <v>208</v>
      </c>
      <c r="T145" s="166" t="s">
        <v>208</v>
      </c>
      <c r="U145" s="148">
        <v>1.52</v>
      </c>
      <c r="V145" s="148">
        <f>ROUND(E145*U145,2)</f>
        <v>1.24</v>
      </c>
      <c r="W145" s="148"/>
      <c r="X145" s="148" t="s">
        <v>125</v>
      </c>
      <c r="Y145" s="137"/>
      <c r="Z145" s="137"/>
      <c r="AA145" s="137"/>
      <c r="AB145" s="137"/>
      <c r="AC145" s="137"/>
      <c r="AD145" s="137"/>
      <c r="AE145" s="137"/>
      <c r="AF145" s="137"/>
      <c r="AG145" s="137" t="s">
        <v>126</v>
      </c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</row>
    <row r="146" spans="1:60" ht="22.5" outlineLevel="1">
      <c r="A146" s="144"/>
      <c r="B146" s="145"/>
      <c r="C146" s="284" t="s">
        <v>381</v>
      </c>
      <c r="D146" s="285"/>
      <c r="E146" s="285"/>
      <c r="F146" s="285"/>
      <c r="G146" s="285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37"/>
      <c r="Z146" s="137"/>
      <c r="AA146" s="137"/>
      <c r="AB146" s="137"/>
      <c r="AC146" s="137"/>
      <c r="AD146" s="137"/>
      <c r="AE146" s="137"/>
      <c r="AF146" s="137"/>
      <c r="AG146" s="137" t="s">
        <v>210</v>
      </c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67" t="str">
        <f>C146</f>
        <v>nebo vybourání otvorů průřezové plochy přes 4 m2 ve zdivu nadzákladovém, včetně pomocného lešení o výšce podlahy do 1900 mm a pro zatížení do 1,5 kPa  (150 kg/m2)</v>
      </c>
      <c r="BB146" s="137"/>
      <c r="BC146" s="137"/>
      <c r="BD146" s="137"/>
      <c r="BE146" s="137"/>
      <c r="BF146" s="137"/>
      <c r="BG146" s="137"/>
      <c r="BH146" s="137"/>
    </row>
    <row r="147" spans="1:60" outlineLevel="1">
      <c r="A147" s="144"/>
      <c r="B147" s="145"/>
      <c r="C147" s="273" t="s">
        <v>138</v>
      </c>
      <c r="D147" s="274"/>
      <c r="E147" s="274"/>
      <c r="F147" s="274"/>
      <c r="G147" s="274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37"/>
      <c r="Z147" s="137"/>
      <c r="AA147" s="137"/>
      <c r="AB147" s="137"/>
      <c r="AC147" s="137"/>
      <c r="AD147" s="137"/>
      <c r="AE147" s="137"/>
      <c r="AF147" s="137"/>
      <c r="AG147" s="137" t="s">
        <v>128</v>
      </c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</row>
    <row r="148" spans="1:60" outlineLevel="1">
      <c r="A148" s="144"/>
      <c r="B148" s="145"/>
      <c r="C148" s="273" t="s">
        <v>382</v>
      </c>
      <c r="D148" s="274"/>
      <c r="E148" s="274"/>
      <c r="F148" s="274"/>
      <c r="G148" s="274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37"/>
      <c r="Z148" s="137"/>
      <c r="AA148" s="137"/>
      <c r="AB148" s="137"/>
      <c r="AC148" s="137"/>
      <c r="AD148" s="137"/>
      <c r="AE148" s="137"/>
      <c r="AF148" s="137"/>
      <c r="AG148" s="137" t="s">
        <v>128</v>
      </c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67" t="str">
        <f>C148</f>
        <v>- pata zdiva atiky tvořící zlom hydroizolačního souvrství bude odstraněna pouze při odhalení špatného technického stavu.</v>
      </c>
      <c r="BB148" s="137"/>
      <c r="BC148" s="137"/>
      <c r="BD148" s="137"/>
      <c r="BE148" s="137"/>
      <c r="BF148" s="137"/>
      <c r="BG148" s="137"/>
      <c r="BH148" s="137"/>
    </row>
    <row r="149" spans="1:60" outlineLevel="1">
      <c r="A149" s="144"/>
      <c r="B149" s="145"/>
      <c r="C149" s="187" t="s">
        <v>516</v>
      </c>
      <c r="D149" s="174"/>
      <c r="E149" s="175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37"/>
      <c r="Z149" s="137"/>
      <c r="AA149" s="137"/>
      <c r="AB149" s="137"/>
      <c r="AC149" s="137"/>
      <c r="AD149" s="137"/>
      <c r="AE149" s="137"/>
      <c r="AF149" s="137"/>
      <c r="AG149" s="137" t="s">
        <v>213</v>
      </c>
      <c r="AH149" s="137">
        <v>0</v>
      </c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</row>
    <row r="150" spans="1:60" outlineLevel="1">
      <c r="A150" s="144"/>
      <c r="B150" s="145"/>
      <c r="C150" s="187" t="s">
        <v>517</v>
      </c>
      <c r="D150" s="174"/>
      <c r="E150" s="175">
        <v>0.53568000000000005</v>
      </c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37"/>
      <c r="Z150" s="137"/>
      <c r="AA150" s="137"/>
      <c r="AB150" s="137"/>
      <c r="AC150" s="137"/>
      <c r="AD150" s="137"/>
      <c r="AE150" s="137"/>
      <c r="AF150" s="137"/>
      <c r="AG150" s="137" t="s">
        <v>213</v>
      </c>
      <c r="AH150" s="137">
        <v>0</v>
      </c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</row>
    <row r="151" spans="1:60" outlineLevel="1">
      <c r="A151" s="144"/>
      <c r="B151" s="145"/>
      <c r="C151" s="188" t="s">
        <v>241</v>
      </c>
      <c r="D151" s="176"/>
      <c r="E151" s="177">
        <v>0.53568000000000005</v>
      </c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37"/>
      <c r="Z151" s="137"/>
      <c r="AA151" s="137"/>
      <c r="AB151" s="137"/>
      <c r="AC151" s="137"/>
      <c r="AD151" s="137"/>
      <c r="AE151" s="137"/>
      <c r="AF151" s="137"/>
      <c r="AG151" s="137" t="s">
        <v>213</v>
      </c>
      <c r="AH151" s="137">
        <v>1</v>
      </c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</row>
    <row r="152" spans="1:60" outlineLevel="1">
      <c r="A152" s="144"/>
      <c r="B152" s="145"/>
      <c r="C152" s="187" t="s">
        <v>385</v>
      </c>
      <c r="D152" s="174"/>
      <c r="E152" s="175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37"/>
      <c r="Z152" s="137"/>
      <c r="AA152" s="137"/>
      <c r="AB152" s="137"/>
      <c r="AC152" s="137"/>
      <c r="AD152" s="137"/>
      <c r="AE152" s="137"/>
      <c r="AF152" s="137"/>
      <c r="AG152" s="137" t="s">
        <v>213</v>
      </c>
      <c r="AH152" s="137">
        <v>0</v>
      </c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</row>
    <row r="153" spans="1:60" outlineLevel="1">
      <c r="A153" s="144"/>
      <c r="B153" s="145"/>
      <c r="C153" s="187" t="s">
        <v>518</v>
      </c>
      <c r="D153" s="174"/>
      <c r="E153" s="175">
        <v>0.27944999999999998</v>
      </c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37"/>
      <c r="Z153" s="137"/>
      <c r="AA153" s="137"/>
      <c r="AB153" s="137"/>
      <c r="AC153" s="137"/>
      <c r="AD153" s="137"/>
      <c r="AE153" s="137"/>
      <c r="AF153" s="137"/>
      <c r="AG153" s="137" t="s">
        <v>213</v>
      </c>
      <c r="AH153" s="137">
        <v>0</v>
      </c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</row>
    <row r="154" spans="1:60" outlineLevel="1">
      <c r="A154" s="144"/>
      <c r="B154" s="145"/>
      <c r="C154" s="188" t="s">
        <v>241</v>
      </c>
      <c r="D154" s="176"/>
      <c r="E154" s="177">
        <v>0.27944999999999998</v>
      </c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37"/>
      <c r="Z154" s="137"/>
      <c r="AA154" s="137"/>
      <c r="AB154" s="137"/>
      <c r="AC154" s="137"/>
      <c r="AD154" s="137"/>
      <c r="AE154" s="137"/>
      <c r="AF154" s="137"/>
      <c r="AG154" s="137" t="s">
        <v>213</v>
      </c>
      <c r="AH154" s="137">
        <v>1</v>
      </c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</row>
    <row r="155" spans="1:60" outlineLevel="1">
      <c r="A155" s="160">
        <v>26</v>
      </c>
      <c r="B155" s="161" t="s">
        <v>387</v>
      </c>
      <c r="C155" s="170" t="s">
        <v>388</v>
      </c>
      <c r="D155" s="162" t="s">
        <v>206</v>
      </c>
      <c r="E155" s="163">
        <v>19.71</v>
      </c>
      <c r="F155" s="164"/>
      <c r="G155" s="165">
        <f>ROUND(E155*F155,2)</f>
        <v>0</v>
      </c>
      <c r="H155" s="164"/>
      <c r="I155" s="165">
        <f>ROUND(E155*H155,2)</f>
        <v>0</v>
      </c>
      <c r="J155" s="164"/>
      <c r="K155" s="165">
        <f>ROUND(E155*J155,2)</f>
        <v>0</v>
      </c>
      <c r="L155" s="165">
        <v>21</v>
      </c>
      <c r="M155" s="165">
        <f>G155*(1+L155/100)</f>
        <v>0</v>
      </c>
      <c r="N155" s="165">
        <v>0</v>
      </c>
      <c r="O155" s="165">
        <f>ROUND(E155*N155,2)</f>
        <v>0</v>
      </c>
      <c r="P155" s="165">
        <v>7.3999999999999999E-4</v>
      </c>
      <c r="Q155" s="165">
        <f>ROUND(E155*P155,2)</f>
        <v>0.01</v>
      </c>
      <c r="R155" s="165" t="s">
        <v>389</v>
      </c>
      <c r="S155" s="165" t="s">
        <v>208</v>
      </c>
      <c r="T155" s="166" t="s">
        <v>208</v>
      </c>
      <c r="U155" s="148">
        <v>0.04</v>
      </c>
      <c r="V155" s="148">
        <f>ROUND(E155*U155,2)</f>
        <v>0.79</v>
      </c>
      <c r="W155" s="148"/>
      <c r="X155" s="148" t="s">
        <v>125</v>
      </c>
      <c r="Y155" s="137"/>
      <c r="Z155" s="137"/>
      <c r="AA155" s="137"/>
      <c r="AB155" s="137"/>
      <c r="AC155" s="137"/>
      <c r="AD155" s="137"/>
      <c r="AE155" s="137"/>
      <c r="AF155" s="137"/>
      <c r="AG155" s="137" t="s">
        <v>126</v>
      </c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</row>
    <row r="156" spans="1:60" outlineLevel="1">
      <c r="A156" s="144"/>
      <c r="B156" s="145"/>
      <c r="C156" s="282" t="s">
        <v>390</v>
      </c>
      <c r="D156" s="283"/>
      <c r="E156" s="283"/>
      <c r="F156" s="283"/>
      <c r="G156" s="283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37"/>
      <c r="Z156" s="137"/>
      <c r="AA156" s="137"/>
      <c r="AB156" s="137"/>
      <c r="AC156" s="137"/>
      <c r="AD156" s="137"/>
      <c r="AE156" s="137"/>
      <c r="AF156" s="137"/>
      <c r="AG156" s="137" t="s">
        <v>128</v>
      </c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</row>
    <row r="157" spans="1:60" outlineLevel="1">
      <c r="A157" s="144"/>
      <c r="B157" s="145"/>
      <c r="C157" s="187" t="s">
        <v>391</v>
      </c>
      <c r="D157" s="174"/>
      <c r="E157" s="175">
        <v>19.71</v>
      </c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37"/>
      <c r="Z157" s="137"/>
      <c r="AA157" s="137"/>
      <c r="AB157" s="137"/>
      <c r="AC157" s="137"/>
      <c r="AD157" s="137"/>
      <c r="AE157" s="137"/>
      <c r="AF157" s="137"/>
      <c r="AG157" s="137" t="s">
        <v>213</v>
      </c>
      <c r="AH157" s="137">
        <v>0</v>
      </c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</row>
    <row r="158" spans="1:60" outlineLevel="1">
      <c r="A158" s="160">
        <v>27</v>
      </c>
      <c r="B158" s="161" t="s">
        <v>392</v>
      </c>
      <c r="C158" s="170" t="s">
        <v>393</v>
      </c>
      <c r="D158" s="162" t="s">
        <v>206</v>
      </c>
      <c r="E158" s="163">
        <v>5.7858000000000001</v>
      </c>
      <c r="F158" s="164"/>
      <c r="G158" s="165">
        <f>ROUND(E158*F158,2)</f>
        <v>0</v>
      </c>
      <c r="H158" s="164"/>
      <c r="I158" s="165">
        <f>ROUND(E158*H158,2)</f>
        <v>0</v>
      </c>
      <c r="J158" s="164"/>
      <c r="K158" s="165">
        <f>ROUND(E158*J158,2)</f>
        <v>0</v>
      </c>
      <c r="L158" s="165">
        <v>21</v>
      </c>
      <c r="M158" s="165">
        <f>G158*(1+L158/100)</f>
        <v>0</v>
      </c>
      <c r="N158" s="165">
        <v>0</v>
      </c>
      <c r="O158" s="165">
        <f>ROUND(E158*N158,2)</f>
        <v>0</v>
      </c>
      <c r="P158" s="165">
        <v>8.0999999999999996E-4</v>
      </c>
      <c r="Q158" s="165">
        <f>ROUND(E158*P158,2)</f>
        <v>0</v>
      </c>
      <c r="R158" s="165" t="s">
        <v>389</v>
      </c>
      <c r="S158" s="165" t="s">
        <v>208</v>
      </c>
      <c r="T158" s="166" t="s">
        <v>208</v>
      </c>
      <c r="U158" s="148">
        <v>0.04</v>
      </c>
      <c r="V158" s="148">
        <f>ROUND(E158*U158,2)</f>
        <v>0.23</v>
      </c>
      <c r="W158" s="148"/>
      <c r="X158" s="148" t="s">
        <v>125</v>
      </c>
      <c r="Y158" s="137"/>
      <c r="Z158" s="137"/>
      <c r="AA158" s="137"/>
      <c r="AB158" s="137"/>
      <c r="AC158" s="137"/>
      <c r="AD158" s="137"/>
      <c r="AE158" s="137"/>
      <c r="AF158" s="137"/>
      <c r="AG158" s="137" t="s">
        <v>126</v>
      </c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</row>
    <row r="159" spans="1:60" outlineLevel="1">
      <c r="A159" s="144"/>
      <c r="B159" s="145"/>
      <c r="C159" s="282" t="s">
        <v>390</v>
      </c>
      <c r="D159" s="283"/>
      <c r="E159" s="283"/>
      <c r="F159" s="283"/>
      <c r="G159" s="283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37"/>
      <c r="Z159" s="137"/>
      <c r="AA159" s="137"/>
      <c r="AB159" s="137"/>
      <c r="AC159" s="137"/>
      <c r="AD159" s="137"/>
      <c r="AE159" s="137"/>
      <c r="AF159" s="137"/>
      <c r="AG159" s="137" t="s">
        <v>128</v>
      </c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</row>
    <row r="160" spans="1:60" outlineLevel="1">
      <c r="A160" s="144"/>
      <c r="B160" s="145"/>
      <c r="C160" s="187" t="s">
        <v>519</v>
      </c>
      <c r="D160" s="174"/>
      <c r="E160" s="175">
        <v>0.56579999999999997</v>
      </c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37"/>
      <c r="Z160" s="137"/>
      <c r="AA160" s="137"/>
      <c r="AB160" s="137"/>
      <c r="AC160" s="137"/>
      <c r="AD160" s="137"/>
      <c r="AE160" s="137"/>
      <c r="AF160" s="137"/>
      <c r="AG160" s="137" t="s">
        <v>213</v>
      </c>
      <c r="AH160" s="137">
        <v>0</v>
      </c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</row>
    <row r="161" spans="1:60" outlineLevel="1">
      <c r="A161" s="144"/>
      <c r="B161" s="145"/>
      <c r="C161" s="187" t="s">
        <v>520</v>
      </c>
      <c r="D161" s="174"/>
      <c r="E161" s="175">
        <v>5.22</v>
      </c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37"/>
      <c r="Z161" s="137"/>
      <c r="AA161" s="137"/>
      <c r="AB161" s="137"/>
      <c r="AC161" s="137"/>
      <c r="AD161" s="137"/>
      <c r="AE161" s="137"/>
      <c r="AF161" s="137"/>
      <c r="AG161" s="137" t="s">
        <v>213</v>
      </c>
      <c r="AH161" s="137">
        <v>0</v>
      </c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</row>
    <row r="162" spans="1:60" outlineLevel="1">
      <c r="A162" s="144"/>
      <c r="B162" s="145"/>
      <c r="C162" s="188" t="s">
        <v>241</v>
      </c>
      <c r="D162" s="176"/>
      <c r="E162" s="177">
        <v>5.7858000000000001</v>
      </c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37"/>
      <c r="Z162" s="137"/>
      <c r="AA162" s="137"/>
      <c r="AB162" s="137"/>
      <c r="AC162" s="137"/>
      <c r="AD162" s="137"/>
      <c r="AE162" s="137"/>
      <c r="AF162" s="137"/>
      <c r="AG162" s="137" t="s">
        <v>213</v>
      </c>
      <c r="AH162" s="137">
        <v>1</v>
      </c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</row>
    <row r="163" spans="1:60" outlineLevel="1">
      <c r="A163" s="160">
        <v>28</v>
      </c>
      <c r="B163" s="161" t="s">
        <v>396</v>
      </c>
      <c r="C163" s="170" t="s">
        <v>397</v>
      </c>
      <c r="D163" s="162" t="s">
        <v>221</v>
      </c>
      <c r="E163" s="163">
        <v>77.38</v>
      </c>
      <c r="F163" s="164"/>
      <c r="G163" s="165">
        <f>ROUND(E163*F163,2)</f>
        <v>0</v>
      </c>
      <c r="H163" s="164"/>
      <c r="I163" s="165">
        <f>ROUND(E163*H163,2)</f>
        <v>0</v>
      </c>
      <c r="J163" s="164"/>
      <c r="K163" s="165">
        <f>ROUND(E163*J163,2)</f>
        <v>0</v>
      </c>
      <c r="L163" s="165">
        <v>21</v>
      </c>
      <c r="M163" s="165">
        <f>G163*(1+L163/100)</f>
        <v>0</v>
      </c>
      <c r="N163" s="165">
        <v>0</v>
      </c>
      <c r="O163" s="165">
        <f>ROUND(E163*N163,2)</f>
        <v>0</v>
      </c>
      <c r="P163" s="165">
        <v>1.64E-3</v>
      </c>
      <c r="Q163" s="165">
        <f>ROUND(E163*P163,2)</f>
        <v>0.13</v>
      </c>
      <c r="R163" s="165"/>
      <c r="S163" s="165" t="s">
        <v>123</v>
      </c>
      <c r="T163" s="166" t="s">
        <v>208</v>
      </c>
      <c r="U163" s="148">
        <v>0.06</v>
      </c>
      <c r="V163" s="148">
        <f>ROUND(E163*U163,2)</f>
        <v>4.6399999999999997</v>
      </c>
      <c r="W163" s="148"/>
      <c r="X163" s="148" t="s">
        <v>125</v>
      </c>
      <c r="Y163" s="137"/>
      <c r="Z163" s="137"/>
      <c r="AA163" s="137"/>
      <c r="AB163" s="137"/>
      <c r="AC163" s="137"/>
      <c r="AD163" s="137"/>
      <c r="AE163" s="137"/>
      <c r="AF163" s="137"/>
      <c r="AG163" s="137" t="s">
        <v>126</v>
      </c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</row>
    <row r="164" spans="1:60" outlineLevel="1">
      <c r="A164" s="144"/>
      <c r="B164" s="145"/>
      <c r="C164" s="187" t="s">
        <v>398</v>
      </c>
      <c r="D164" s="174"/>
      <c r="E164" s="175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37"/>
      <c r="Z164" s="137"/>
      <c r="AA164" s="137"/>
      <c r="AB164" s="137"/>
      <c r="AC164" s="137"/>
      <c r="AD164" s="137"/>
      <c r="AE164" s="137"/>
      <c r="AF164" s="137"/>
      <c r="AG164" s="137" t="s">
        <v>213</v>
      </c>
      <c r="AH164" s="137">
        <v>0</v>
      </c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</row>
    <row r="165" spans="1:60" outlineLevel="1">
      <c r="A165" s="144"/>
      <c r="B165" s="145"/>
      <c r="C165" s="187" t="s">
        <v>521</v>
      </c>
      <c r="D165" s="174"/>
      <c r="E165" s="175">
        <v>17.88</v>
      </c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37"/>
      <c r="Z165" s="137"/>
      <c r="AA165" s="137"/>
      <c r="AB165" s="137"/>
      <c r="AC165" s="137"/>
      <c r="AD165" s="137"/>
      <c r="AE165" s="137"/>
      <c r="AF165" s="137"/>
      <c r="AG165" s="137" t="s">
        <v>213</v>
      </c>
      <c r="AH165" s="137">
        <v>0</v>
      </c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</row>
    <row r="166" spans="1:60" outlineLevel="1">
      <c r="A166" s="144"/>
      <c r="B166" s="145"/>
      <c r="C166" s="188" t="s">
        <v>241</v>
      </c>
      <c r="D166" s="176"/>
      <c r="E166" s="177">
        <v>17.88</v>
      </c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37"/>
      <c r="Z166" s="137"/>
      <c r="AA166" s="137"/>
      <c r="AB166" s="137"/>
      <c r="AC166" s="137"/>
      <c r="AD166" s="137"/>
      <c r="AE166" s="137"/>
      <c r="AF166" s="137"/>
      <c r="AG166" s="137" t="s">
        <v>213</v>
      </c>
      <c r="AH166" s="137">
        <v>1</v>
      </c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</row>
    <row r="167" spans="1:60" outlineLevel="1">
      <c r="A167" s="144"/>
      <c r="B167" s="145"/>
      <c r="C167" s="187" t="s">
        <v>400</v>
      </c>
      <c r="D167" s="174"/>
      <c r="E167" s="175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37"/>
      <c r="Z167" s="137"/>
      <c r="AA167" s="137"/>
      <c r="AB167" s="137"/>
      <c r="AC167" s="137"/>
      <c r="AD167" s="137"/>
      <c r="AE167" s="137"/>
      <c r="AF167" s="137"/>
      <c r="AG167" s="137" t="s">
        <v>213</v>
      </c>
      <c r="AH167" s="137">
        <v>0</v>
      </c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</row>
    <row r="168" spans="1:60" outlineLevel="1">
      <c r="A168" s="144"/>
      <c r="B168" s="145"/>
      <c r="C168" s="187" t="s">
        <v>494</v>
      </c>
      <c r="D168" s="174"/>
      <c r="E168" s="175">
        <v>14.88</v>
      </c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37"/>
      <c r="Z168" s="137"/>
      <c r="AA168" s="137"/>
      <c r="AB168" s="137"/>
      <c r="AC168" s="137"/>
      <c r="AD168" s="137"/>
      <c r="AE168" s="137"/>
      <c r="AF168" s="137"/>
      <c r="AG168" s="137" t="s">
        <v>213</v>
      </c>
      <c r="AH168" s="137">
        <v>0</v>
      </c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</row>
    <row r="169" spans="1:60" outlineLevel="1">
      <c r="A169" s="144"/>
      <c r="B169" s="145"/>
      <c r="C169" s="187" t="s">
        <v>494</v>
      </c>
      <c r="D169" s="174"/>
      <c r="E169" s="175">
        <v>14.88</v>
      </c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37"/>
      <c r="Z169" s="137"/>
      <c r="AA169" s="137"/>
      <c r="AB169" s="137"/>
      <c r="AC169" s="137"/>
      <c r="AD169" s="137"/>
      <c r="AE169" s="137"/>
      <c r="AF169" s="137"/>
      <c r="AG169" s="137" t="s">
        <v>213</v>
      </c>
      <c r="AH169" s="137">
        <v>0</v>
      </c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</row>
    <row r="170" spans="1:60" outlineLevel="1">
      <c r="A170" s="144"/>
      <c r="B170" s="145"/>
      <c r="C170" s="187" t="s">
        <v>522</v>
      </c>
      <c r="D170" s="174"/>
      <c r="E170" s="175">
        <v>29.74</v>
      </c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37"/>
      <c r="Z170" s="137"/>
      <c r="AA170" s="137"/>
      <c r="AB170" s="137"/>
      <c r="AC170" s="137"/>
      <c r="AD170" s="137"/>
      <c r="AE170" s="137"/>
      <c r="AF170" s="137"/>
      <c r="AG170" s="137" t="s">
        <v>213</v>
      </c>
      <c r="AH170" s="137">
        <v>0</v>
      </c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</row>
    <row r="171" spans="1:60" outlineLevel="1">
      <c r="A171" s="144"/>
      <c r="B171" s="145"/>
      <c r="C171" s="188" t="s">
        <v>241</v>
      </c>
      <c r="D171" s="176"/>
      <c r="E171" s="177">
        <v>59.5</v>
      </c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37"/>
      <c r="Z171" s="137"/>
      <c r="AA171" s="137"/>
      <c r="AB171" s="137"/>
      <c r="AC171" s="137"/>
      <c r="AD171" s="137"/>
      <c r="AE171" s="137"/>
      <c r="AF171" s="137"/>
      <c r="AG171" s="137" t="s">
        <v>213</v>
      </c>
      <c r="AH171" s="137">
        <v>1</v>
      </c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</row>
    <row r="172" spans="1:60" outlineLevel="1">
      <c r="A172" s="160">
        <v>29</v>
      </c>
      <c r="B172" s="161" t="s">
        <v>233</v>
      </c>
      <c r="C172" s="170" t="s">
        <v>234</v>
      </c>
      <c r="D172" s="162" t="s">
        <v>235</v>
      </c>
      <c r="E172" s="163">
        <v>4.32</v>
      </c>
      <c r="F172" s="164"/>
      <c r="G172" s="165">
        <f>ROUND(E172*F172,2)</f>
        <v>0</v>
      </c>
      <c r="H172" s="164"/>
      <c r="I172" s="165">
        <f>ROUND(E172*H172,2)</f>
        <v>0</v>
      </c>
      <c r="J172" s="164"/>
      <c r="K172" s="165">
        <f>ROUND(E172*J172,2)</f>
        <v>0</v>
      </c>
      <c r="L172" s="165">
        <v>21</v>
      </c>
      <c r="M172" s="165">
        <f>G172*(1+L172/100)</f>
        <v>0</v>
      </c>
      <c r="N172" s="165">
        <v>8.3300000000000006E-3</v>
      </c>
      <c r="O172" s="165">
        <f>ROUND(E172*N172,2)</f>
        <v>0.04</v>
      </c>
      <c r="P172" s="165">
        <v>2.5</v>
      </c>
      <c r="Q172" s="165">
        <f>ROUND(E172*P172,2)</f>
        <v>10.8</v>
      </c>
      <c r="R172" s="165"/>
      <c r="S172" s="165" t="s">
        <v>123</v>
      </c>
      <c r="T172" s="166" t="s">
        <v>208</v>
      </c>
      <c r="U172" s="148">
        <v>4.04</v>
      </c>
      <c r="V172" s="148">
        <f>ROUND(E172*U172,2)</f>
        <v>17.45</v>
      </c>
      <c r="W172" s="148"/>
      <c r="X172" s="148" t="s">
        <v>125</v>
      </c>
      <c r="Y172" s="137"/>
      <c r="Z172" s="137"/>
      <c r="AA172" s="137"/>
      <c r="AB172" s="137"/>
      <c r="AC172" s="137"/>
      <c r="AD172" s="137"/>
      <c r="AE172" s="137"/>
      <c r="AF172" s="137"/>
      <c r="AG172" s="137" t="s">
        <v>126</v>
      </c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</row>
    <row r="173" spans="1:60" outlineLevel="1">
      <c r="A173" s="144"/>
      <c r="B173" s="145"/>
      <c r="C173" s="187" t="s">
        <v>402</v>
      </c>
      <c r="D173" s="174"/>
      <c r="E173" s="175">
        <v>0.56000000000000005</v>
      </c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37"/>
      <c r="Z173" s="137"/>
      <c r="AA173" s="137"/>
      <c r="AB173" s="137"/>
      <c r="AC173" s="137"/>
      <c r="AD173" s="137"/>
      <c r="AE173" s="137"/>
      <c r="AF173" s="137"/>
      <c r="AG173" s="137" t="s">
        <v>213</v>
      </c>
      <c r="AH173" s="137">
        <v>0</v>
      </c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</row>
    <row r="174" spans="1:60" outlineLevel="1">
      <c r="A174" s="144"/>
      <c r="B174" s="145"/>
      <c r="C174" s="187" t="s">
        <v>403</v>
      </c>
      <c r="D174" s="174"/>
      <c r="E174" s="175">
        <v>0.72</v>
      </c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37"/>
      <c r="Z174" s="137"/>
      <c r="AA174" s="137"/>
      <c r="AB174" s="137"/>
      <c r="AC174" s="137"/>
      <c r="AD174" s="137"/>
      <c r="AE174" s="137"/>
      <c r="AF174" s="137"/>
      <c r="AG174" s="137" t="s">
        <v>213</v>
      </c>
      <c r="AH174" s="137">
        <v>0</v>
      </c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</row>
    <row r="175" spans="1:60" outlineLevel="1">
      <c r="A175" s="144"/>
      <c r="B175" s="145"/>
      <c r="C175" s="187" t="s">
        <v>404</v>
      </c>
      <c r="D175" s="174"/>
      <c r="E175" s="175">
        <v>0.16</v>
      </c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37"/>
      <c r="Z175" s="137"/>
      <c r="AA175" s="137"/>
      <c r="AB175" s="137"/>
      <c r="AC175" s="137"/>
      <c r="AD175" s="137"/>
      <c r="AE175" s="137"/>
      <c r="AF175" s="137"/>
      <c r="AG175" s="137" t="s">
        <v>213</v>
      </c>
      <c r="AH175" s="137">
        <v>0</v>
      </c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</row>
    <row r="176" spans="1:60" outlineLevel="1">
      <c r="A176" s="144"/>
      <c r="B176" s="145"/>
      <c r="C176" s="187" t="s">
        <v>405</v>
      </c>
      <c r="D176" s="174"/>
      <c r="E176" s="175">
        <v>2.88</v>
      </c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37"/>
      <c r="Z176" s="137"/>
      <c r="AA176" s="137"/>
      <c r="AB176" s="137"/>
      <c r="AC176" s="137"/>
      <c r="AD176" s="137"/>
      <c r="AE176" s="137"/>
      <c r="AF176" s="137"/>
      <c r="AG176" s="137" t="s">
        <v>213</v>
      </c>
      <c r="AH176" s="137">
        <v>0</v>
      </c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</row>
    <row r="177" spans="1:60" outlineLevel="1">
      <c r="A177" s="144"/>
      <c r="B177" s="145"/>
      <c r="C177" s="188" t="s">
        <v>241</v>
      </c>
      <c r="D177" s="176"/>
      <c r="E177" s="177">
        <v>4.32</v>
      </c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37"/>
      <c r="Z177" s="137"/>
      <c r="AA177" s="137"/>
      <c r="AB177" s="137"/>
      <c r="AC177" s="137"/>
      <c r="AD177" s="137"/>
      <c r="AE177" s="137"/>
      <c r="AF177" s="137"/>
      <c r="AG177" s="137" t="s">
        <v>213</v>
      </c>
      <c r="AH177" s="137">
        <v>1</v>
      </c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</row>
    <row r="178" spans="1:60" outlineLevel="1">
      <c r="A178" s="160">
        <v>30</v>
      </c>
      <c r="B178" s="161" t="s">
        <v>406</v>
      </c>
      <c r="C178" s="195" t="s">
        <v>609</v>
      </c>
      <c r="D178" s="162" t="s">
        <v>221</v>
      </c>
      <c r="E178" s="163">
        <v>45.9</v>
      </c>
      <c r="F178" s="164"/>
      <c r="G178" s="165">
        <f>ROUND(E178*F178,2)</f>
        <v>0</v>
      </c>
      <c r="H178" s="164"/>
      <c r="I178" s="165">
        <f>ROUND(E178*H178,2)</f>
        <v>0</v>
      </c>
      <c r="J178" s="164"/>
      <c r="K178" s="165">
        <f>ROUND(E178*J178,2)</f>
        <v>0</v>
      </c>
      <c r="L178" s="165">
        <v>21</v>
      </c>
      <c r="M178" s="165">
        <f>G178*(1+L178/100)</f>
        <v>0</v>
      </c>
      <c r="N178" s="165">
        <v>0</v>
      </c>
      <c r="O178" s="165">
        <f>ROUND(E178*N178,2)</f>
        <v>0</v>
      </c>
      <c r="P178" s="165">
        <v>3.9500000000000004E-3</v>
      </c>
      <c r="Q178" s="165">
        <f>ROUND(E178*P178,2)</f>
        <v>0.18</v>
      </c>
      <c r="R178" s="165" t="s">
        <v>366</v>
      </c>
      <c r="S178" s="165" t="s">
        <v>208</v>
      </c>
      <c r="T178" s="166" t="s">
        <v>208</v>
      </c>
      <c r="U178" s="148">
        <v>0.1</v>
      </c>
      <c r="V178" s="148">
        <f>ROUND(E178*U178,2)</f>
        <v>4.59</v>
      </c>
      <c r="W178" s="148"/>
      <c r="X178" s="148" t="s">
        <v>125</v>
      </c>
      <c r="Y178" s="137"/>
      <c r="Z178" s="137"/>
      <c r="AA178" s="137"/>
      <c r="AB178" s="137"/>
      <c r="AC178" s="137"/>
      <c r="AD178" s="137"/>
      <c r="AE178" s="137"/>
      <c r="AF178" s="137"/>
      <c r="AG178" s="137" t="s">
        <v>126</v>
      </c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</row>
    <row r="179" spans="1:60" outlineLevel="1">
      <c r="A179" s="144"/>
      <c r="B179" s="145"/>
      <c r="C179" s="187" t="s">
        <v>523</v>
      </c>
      <c r="D179" s="174"/>
      <c r="E179" s="175">
        <v>14.88</v>
      </c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37"/>
      <c r="Z179" s="137"/>
      <c r="AA179" s="137"/>
      <c r="AB179" s="137"/>
      <c r="AC179" s="137"/>
      <c r="AD179" s="137"/>
      <c r="AE179" s="137"/>
      <c r="AF179" s="137"/>
      <c r="AG179" s="137" t="s">
        <v>213</v>
      </c>
      <c r="AH179" s="137">
        <v>0</v>
      </c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</row>
    <row r="180" spans="1:60" outlineLevel="1">
      <c r="A180" s="144"/>
      <c r="B180" s="145"/>
      <c r="C180" s="187" t="s">
        <v>524</v>
      </c>
      <c r="D180" s="174"/>
      <c r="E180" s="175">
        <v>29.74</v>
      </c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37"/>
      <c r="Z180" s="137"/>
      <c r="AA180" s="137"/>
      <c r="AB180" s="137"/>
      <c r="AC180" s="137"/>
      <c r="AD180" s="137"/>
      <c r="AE180" s="137"/>
      <c r="AF180" s="137"/>
      <c r="AG180" s="137" t="s">
        <v>213</v>
      </c>
      <c r="AH180" s="137">
        <v>0</v>
      </c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</row>
    <row r="181" spans="1:60" outlineLevel="1">
      <c r="A181" s="144"/>
      <c r="B181" s="145"/>
      <c r="C181" s="187" t="s">
        <v>409</v>
      </c>
      <c r="D181" s="174"/>
      <c r="E181" s="175">
        <v>1.28</v>
      </c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37"/>
      <c r="Z181" s="137"/>
      <c r="AA181" s="137"/>
      <c r="AB181" s="137"/>
      <c r="AC181" s="137"/>
      <c r="AD181" s="137"/>
      <c r="AE181" s="137"/>
      <c r="AF181" s="137"/>
      <c r="AG181" s="137" t="s">
        <v>213</v>
      </c>
      <c r="AH181" s="137">
        <v>0</v>
      </c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</row>
    <row r="182" spans="1:60" outlineLevel="1">
      <c r="A182" s="144"/>
      <c r="B182" s="145"/>
      <c r="C182" s="188" t="s">
        <v>241</v>
      </c>
      <c r="D182" s="176"/>
      <c r="E182" s="177">
        <v>45.9</v>
      </c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37"/>
      <c r="Z182" s="137"/>
      <c r="AA182" s="137"/>
      <c r="AB182" s="137"/>
      <c r="AC182" s="137"/>
      <c r="AD182" s="137"/>
      <c r="AE182" s="137"/>
      <c r="AF182" s="137"/>
      <c r="AG182" s="137" t="s">
        <v>213</v>
      </c>
      <c r="AH182" s="137">
        <v>1</v>
      </c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</row>
    <row r="183" spans="1:60">
      <c r="A183" s="154" t="s">
        <v>121</v>
      </c>
      <c r="B183" s="155" t="s">
        <v>78</v>
      </c>
      <c r="C183" s="169" t="s">
        <v>79</v>
      </c>
      <c r="D183" s="156"/>
      <c r="E183" s="157"/>
      <c r="F183" s="158"/>
      <c r="G183" s="158">
        <f>SUMIF(AG184:AG189,"&lt;&gt;NOR",G184:G189)</f>
        <v>0</v>
      </c>
      <c r="H183" s="158"/>
      <c r="I183" s="158">
        <f>SUM(I184:I189)</f>
        <v>0</v>
      </c>
      <c r="J183" s="158"/>
      <c r="K183" s="158">
        <f>SUM(K184:K189)</f>
        <v>0</v>
      </c>
      <c r="L183" s="158"/>
      <c r="M183" s="158">
        <f>SUM(M184:M189)</f>
        <v>0</v>
      </c>
      <c r="N183" s="158"/>
      <c r="O183" s="158">
        <f>SUM(O184:O189)</f>
        <v>0</v>
      </c>
      <c r="P183" s="158"/>
      <c r="Q183" s="158">
        <f>SUM(Q184:Q189)</f>
        <v>0</v>
      </c>
      <c r="R183" s="158"/>
      <c r="S183" s="158"/>
      <c r="T183" s="159"/>
      <c r="U183" s="153"/>
      <c r="V183" s="153">
        <f>SUM(V184:V189)</f>
        <v>110.31</v>
      </c>
      <c r="W183" s="153"/>
      <c r="X183" s="153"/>
      <c r="AG183" t="s">
        <v>122</v>
      </c>
    </row>
    <row r="184" spans="1:60" ht="33.75" outlineLevel="1">
      <c r="A184" s="160">
        <v>31</v>
      </c>
      <c r="B184" s="161" t="s">
        <v>242</v>
      </c>
      <c r="C184" s="170" t="s">
        <v>243</v>
      </c>
      <c r="D184" s="162" t="s">
        <v>244</v>
      </c>
      <c r="E184" s="163">
        <v>36.648440000000001</v>
      </c>
      <c r="F184" s="164"/>
      <c r="G184" s="165">
        <f>ROUND(E184*F184,2)</f>
        <v>0</v>
      </c>
      <c r="H184" s="164"/>
      <c r="I184" s="165">
        <f>ROUND(E184*H184,2)</f>
        <v>0</v>
      </c>
      <c r="J184" s="164"/>
      <c r="K184" s="165">
        <f>ROUND(E184*J184,2)</f>
        <v>0</v>
      </c>
      <c r="L184" s="165">
        <v>21</v>
      </c>
      <c r="M184" s="165">
        <f>G184*(1+L184/100)</f>
        <v>0</v>
      </c>
      <c r="N184" s="165">
        <v>0</v>
      </c>
      <c r="O184" s="165">
        <f>ROUND(E184*N184,2)</f>
        <v>0</v>
      </c>
      <c r="P184" s="165">
        <v>0</v>
      </c>
      <c r="Q184" s="165">
        <f>ROUND(E184*P184,2)</f>
        <v>0</v>
      </c>
      <c r="R184" s="165" t="s">
        <v>245</v>
      </c>
      <c r="S184" s="165" t="s">
        <v>208</v>
      </c>
      <c r="T184" s="166" t="s">
        <v>208</v>
      </c>
      <c r="U184" s="148">
        <v>3.01</v>
      </c>
      <c r="V184" s="148">
        <f>ROUND(E184*U184,2)</f>
        <v>110.31</v>
      </c>
      <c r="W184" s="148"/>
      <c r="X184" s="148" t="s">
        <v>246</v>
      </c>
      <c r="Y184" s="137"/>
      <c r="Z184" s="137"/>
      <c r="AA184" s="137"/>
      <c r="AB184" s="137"/>
      <c r="AC184" s="137"/>
      <c r="AD184" s="137"/>
      <c r="AE184" s="137"/>
      <c r="AF184" s="137"/>
      <c r="AG184" s="137" t="s">
        <v>247</v>
      </c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</row>
    <row r="185" spans="1:60" outlineLevel="1">
      <c r="A185" s="144"/>
      <c r="B185" s="145"/>
      <c r="C185" s="284" t="s">
        <v>248</v>
      </c>
      <c r="D185" s="285"/>
      <c r="E185" s="285"/>
      <c r="F185" s="285"/>
      <c r="G185" s="285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37"/>
      <c r="Z185" s="137"/>
      <c r="AA185" s="137"/>
      <c r="AB185" s="137"/>
      <c r="AC185" s="137"/>
      <c r="AD185" s="137"/>
      <c r="AE185" s="137"/>
      <c r="AF185" s="137"/>
      <c r="AG185" s="137" t="s">
        <v>210</v>
      </c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</row>
    <row r="186" spans="1:60" outlineLevel="1">
      <c r="A186" s="144"/>
      <c r="B186" s="145"/>
      <c r="C186" s="273" t="s">
        <v>138</v>
      </c>
      <c r="D186" s="274"/>
      <c r="E186" s="274"/>
      <c r="F186" s="274"/>
      <c r="G186" s="274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37"/>
      <c r="Z186" s="137"/>
      <c r="AA186" s="137"/>
      <c r="AB186" s="137"/>
      <c r="AC186" s="137"/>
      <c r="AD186" s="137"/>
      <c r="AE186" s="137"/>
      <c r="AF186" s="137"/>
      <c r="AG186" s="137" t="s">
        <v>128</v>
      </c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</row>
    <row r="187" spans="1:60" outlineLevel="1">
      <c r="A187" s="144"/>
      <c r="B187" s="145"/>
      <c r="C187" s="273" t="s">
        <v>249</v>
      </c>
      <c r="D187" s="274"/>
      <c r="E187" s="274"/>
      <c r="F187" s="274"/>
      <c r="G187" s="274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37"/>
      <c r="Z187" s="137"/>
      <c r="AA187" s="137"/>
      <c r="AB187" s="137"/>
      <c r="AC187" s="137"/>
      <c r="AD187" s="137"/>
      <c r="AE187" s="137"/>
      <c r="AF187" s="137"/>
      <c r="AG187" s="137" t="s">
        <v>128</v>
      </c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</row>
    <row r="188" spans="1:60" outlineLevel="1">
      <c r="A188" s="144"/>
      <c r="B188" s="145"/>
      <c r="C188" s="273" t="s">
        <v>297</v>
      </c>
      <c r="D188" s="274"/>
      <c r="E188" s="274"/>
      <c r="F188" s="274"/>
      <c r="G188" s="274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37"/>
      <c r="Z188" s="137"/>
      <c r="AA188" s="137"/>
      <c r="AB188" s="137"/>
      <c r="AC188" s="137"/>
      <c r="AD188" s="137"/>
      <c r="AE188" s="137"/>
      <c r="AF188" s="137"/>
      <c r="AG188" s="137" t="s">
        <v>128</v>
      </c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</row>
    <row r="189" spans="1:60" outlineLevel="1">
      <c r="A189" s="144"/>
      <c r="B189" s="145"/>
      <c r="C189" s="273" t="s">
        <v>250</v>
      </c>
      <c r="D189" s="274"/>
      <c r="E189" s="274"/>
      <c r="F189" s="274"/>
      <c r="G189" s="274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37"/>
      <c r="Z189" s="137"/>
      <c r="AA189" s="137"/>
      <c r="AB189" s="137"/>
      <c r="AC189" s="137"/>
      <c r="AD189" s="137"/>
      <c r="AE189" s="137"/>
      <c r="AF189" s="137"/>
      <c r="AG189" s="137" t="s">
        <v>128</v>
      </c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</row>
    <row r="190" spans="1:60">
      <c r="A190" s="154" t="s">
        <v>121</v>
      </c>
      <c r="B190" s="155" t="s">
        <v>80</v>
      </c>
      <c r="C190" s="169" t="s">
        <v>81</v>
      </c>
      <c r="D190" s="156"/>
      <c r="E190" s="157"/>
      <c r="F190" s="158"/>
      <c r="G190" s="158">
        <f>SUMIF(AG191:AG228,"&lt;&gt;NOR",G191:G228)</f>
        <v>0</v>
      </c>
      <c r="H190" s="158"/>
      <c r="I190" s="158">
        <f>SUM(I191:I228)</f>
        <v>0</v>
      </c>
      <c r="J190" s="158"/>
      <c r="K190" s="158">
        <f>SUM(K191:K228)</f>
        <v>0</v>
      </c>
      <c r="L190" s="158"/>
      <c r="M190" s="158">
        <f>SUM(M191:M228)</f>
        <v>0</v>
      </c>
      <c r="N190" s="158"/>
      <c r="O190" s="158">
        <f>SUM(O191:O228)</f>
        <v>7.9999999999999988E-2</v>
      </c>
      <c r="P190" s="158"/>
      <c r="Q190" s="158">
        <f>SUM(Q191:Q228)</f>
        <v>0</v>
      </c>
      <c r="R190" s="158"/>
      <c r="S190" s="158"/>
      <c r="T190" s="159"/>
      <c r="U190" s="153"/>
      <c r="V190" s="153">
        <f>SUM(V191:V228)</f>
        <v>34.720000000000006</v>
      </c>
      <c r="W190" s="153"/>
      <c r="X190" s="153"/>
      <c r="AG190" t="s">
        <v>122</v>
      </c>
    </row>
    <row r="191" spans="1:60" ht="22.5" outlineLevel="1">
      <c r="A191" s="160">
        <v>32</v>
      </c>
      <c r="B191" s="161" t="s">
        <v>410</v>
      </c>
      <c r="C191" s="195" t="s">
        <v>611</v>
      </c>
      <c r="D191" s="162" t="s">
        <v>206</v>
      </c>
      <c r="E191" s="163">
        <v>19.71</v>
      </c>
      <c r="F191" s="164"/>
      <c r="G191" s="165">
        <f>ROUND(E191*F191,2)</f>
        <v>0</v>
      </c>
      <c r="H191" s="164"/>
      <c r="I191" s="165">
        <f>ROUND(E191*H191,2)</f>
        <v>0</v>
      </c>
      <c r="J191" s="164"/>
      <c r="K191" s="165">
        <f>ROUND(E191*J191,2)</f>
        <v>0</v>
      </c>
      <c r="L191" s="165">
        <v>21</v>
      </c>
      <c r="M191" s="165">
        <f>G191*(1+L191/100)</f>
        <v>0</v>
      </c>
      <c r="N191" s="165">
        <v>0</v>
      </c>
      <c r="O191" s="165">
        <f>ROUND(E191*N191,2)</f>
        <v>0</v>
      </c>
      <c r="P191" s="165">
        <v>0</v>
      </c>
      <c r="Q191" s="165">
        <f>ROUND(E191*P191,2)</f>
        <v>0</v>
      </c>
      <c r="R191" s="165" t="s">
        <v>389</v>
      </c>
      <c r="S191" s="165" t="s">
        <v>208</v>
      </c>
      <c r="T191" s="166" t="s">
        <v>208</v>
      </c>
      <c r="U191" s="148">
        <v>0.85</v>
      </c>
      <c r="V191" s="148">
        <f>ROUND(E191*U191,2)</f>
        <v>16.75</v>
      </c>
      <c r="W191" s="148"/>
      <c r="X191" s="148" t="s">
        <v>125</v>
      </c>
      <c r="Y191" s="137"/>
      <c r="Z191" s="137"/>
      <c r="AA191" s="137"/>
      <c r="AB191" s="137"/>
      <c r="AC191" s="137"/>
      <c r="AD191" s="137"/>
      <c r="AE191" s="137"/>
      <c r="AF191" s="137"/>
      <c r="AG191" s="137" t="s">
        <v>126</v>
      </c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</row>
    <row r="192" spans="1:60" outlineLevel="1">
      <c r="A192" s="144"/>
      <c r="B192" s="145"/>
      <c r="C192" s="282" t="s">
        <v>411</v>
      </c>
      <c r="D192" s="283"/>
      <c r="E192" s="283"/>
      <c r="F192" s="283"/>
      <c r="G192" s="283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37"/>
      <c r="Z192" s="137"/>
      <c r="AA192" s="137"/>
      <c r="AB192" s="137"/>
      <c r="AC192" s="137"/>
      <c r="AD192" s="137"/>
      <c r="AE192" s="137"/>
      <c r="AF192" s="137"/>
      <c r="AG192" s="137" t="s">
        <v>128</v>
      </c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</row>
    <row r="193" spans="1:60" outlineLevel="1">
      <c r="A193" s="144"/>
      <c r="B193" s="145"/>
      <c r="C193" s="187" t="s">
        <v>391</v>
      </c>
      <c r="D193" s="174"/>
      <c r="E193" s="175">
        <v>19.71</v>
      </c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37"/>
      <c r="Z193" s="137"/>
      <c r="AA193" s="137"/>
      <c r="AB193" s="137"/>
      <c r="AC193" s="137"/>
      <c r="AD193" s="137"/>
      <c r="AE193" s="137"/>
      <c r="AF193" s="137"/>
      <c r="AG193" s="137" t="s">
        <v>213</v>
      </c>
      <c r="AH193" s="137">
        <v>0</v>
      </c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</row>
    <row r="194" spans="1:60" outlineLevel="1">
      <c r="A194" s="160">
        <v>33</v>
      </c>
      <c r="B194" s="161" t="s">
        <v>412</v>
      </c>
      <c r="C194" s="195" t="s">
        <v>610</v>
      </c>
      <c r="D194" s="162" t="s">
        <v>206</v>
      </c>
      <c r="E194" s="163">
        <v>5.7858000000000001</v>
      </c>
      <c r="F194" s="164"/>
      <c r="G194" s="165">
        <f>ROUND(E194*F194,2)</f>
        <v>0</v>
      </c>
      <c r="H194" s="164"/>
      <c r="I194" s="165">
        <f>ROUND(E194*H194,2)</f>
        <v>0</v>
      </c>
      <c r="J194" s="164"/>
      <c r="K194" s="165">
        <f>ROUND(E194*J194,2)</f>
        <v>0</v>
      </c>
      <c r="L194" s="165">
        <v>21</v>
      </c>
      <c r="M194" s="165">
        <f>G194*(1+L194/100)</f>
        <v>0</v>
      </c>
      <c r="N194" s="165">
        <v>3.0000000000000001E-5</v>
      </c>
      <c r="O194" s="165">
        <f>ROUND(E194*N194,2)</f>
        <v>0</v>
      </c>
      <c r="P194" s="165">
        <v>0</v>
      </c>
      <c r="Q194" s="165">
        <f>ROUND(E194*P194,2)</f>
        <v>0</v>
      </c>
      <c r="R194" s="165" t="s">
        <v>389</v>
      </c>
      <c r="S194" s="165" t="s">
        <v>208</v>
      </c>
      <c r="T194" s="166" t="s">
        <v>208</v>
      </c>
      <c r="U194" s="148">
        <v>0.34</v>
      </c>
      <c r="V194" s="148">
        <f>ROUND(E194*U194,2)</f>
        <v>1.97</v>
      </c>
      <c r="W194" s="148"/>
      <c r="X194" s="148" t="s">
        <v>125</v>
      </c>
      <c r="Y194" s="137"/>
      <c r="Z194" s="137"/>
      <c r="AA194" s="137"/>
      <c r="AB194" s="137"/>
      <c r="AC194" s="137"/>
      <c r="AD194" s="137"/>
      <c r="AE194" s="137"/>
      <c r="AF194" s="137"/>
      <c r="AG194" s="137" t="s">
        <v>126</v>
      </c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</row>
    <row r="195" spans="1:60" outlineLevel="1">
      <c r="A195" s="144"/>
      <c r="B195" s="145"/>
      <c r="C195" s="284" t="s">
        <v>413</v>
      </c>
      <c r="D195" s="285"/>
      <c r="E195" s="285"/>
      <c r="F195" s="285"/>
      <c r="G195" s="285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37"/>
      <c r="Z195" s="137"/>
      <c r="AA195" s="137"/>
      <c r="AB195" s="137"/>
      <c r="AC195" s="137"/>
      <c r="AD195" s="137"/>
      <c r="AE195" s="137"/>
      <c r="AF195" s="137"/>
      <c r="AG195" s="137" t="s">
        <v>210</v>
      </c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</row>
    <row r="196" spans="1:60" outlineLevel="1">
      <c r="A196" s="144"/>
      <c r="B196" s="145"/>
      <c r="C196" s="187" t="s">
        <v>519</v>
      </c>
      <c r="D196" s="174"/>
      <c r="E196" s="175">
        <v>0.56579999999999997</v>
      </c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37"/>
      <c r="Z196" s="137"/>
      <c r="AA196" s="137"/>
      <c r="AB196" s="137"/>
      <c r="AC196" s="137"/>
      <c r="AD196" s="137"/>
      <c r="AE196" s="137"/>
      <c r="AF196" s="137"/>
      <c r="AG196" s="137" t="s">
        <v>213</v>
      </c>
      <c r="AH196" s="137">
        <v>0</v>
      </c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</row>
    <row r="197" spans="1:60" outlineLevel="1">
      <c r="A197" s="144"/>
      <c r="B197" s="145"/>
      <c r="C197" s="187" t="s">
        <v>520</v>
      </c>
      <c r="D197" s="174"/>
      <c r="E197" s="175">
        <v>5.22</v>
      </c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37"/>
      <c r="Z197" s="137"/>
      <c r="AA197" s="137"/>
      <c r="AB197" s="137"/>
      <c r="AC197" s="137"/>
      <c r="AD197" s="137"/>
      <c r="AE197" s="137"/>
      <c r="AF197" s="137"/>
      <c r="AG197" s="137" t="s">
        <v>213</v>
      </c>
      <c r="AH197" s="137">
        <v>0</v>
      </c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</row>
    <row r="198" spans="1:60" outlineLevel="1">
      <c r="A198" s="144"/>
      <c r="B198" s="145"/>
      <c r="C198" s="188" t="s">
        <v>241</v>
      </c>
      <c r="D198" s="176"/>
      <c r="E198" s="177">
        <v>5.7858000000000001</v>
      </c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37"/>
      <c r="Z198" s="137"/>
      <c r="AA198" s="137"/>
      <c r="AB198" s="137"/>
      <c r="AC198" s="137"/>
      <c r="AD198" s="137"/>
      <c r="AE198" s="137"/>
      <c r="AF198" s="137"/>
      <c r="AG198" s="137" t="s">
        <v>213</v>
      </c>
      <c r="AH198" s="137">
        <v>1</v>
      </c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</row>
    <row r="199" spans="1:60" outlineLevel="1">
      <c r="A199" s="160">
        <v>34</v>
      </c>
      <c r="B199" s="161" t="s">
        <v>414</v>
      </c>
      <c r="C199" s="195" t="s">
        <v>612</v>
      </c>
      <c r="D199" s="162" t="s">
        <v>206</v>
      </c>
      <c r="E199" s="163">
        <v>29.3</v>
      </c>
      <c r="F199" s="164"/>
      <c r="G199" s="165">
        <f>ROUND(E199*F199,2)</f>
        <v>0</v>
      </c>
      <c r="H199" s="164"/>
      <c r="I199" s="165">
        <f>ROUND(E199*H199,2)</f>
        <v>0</v>
      </c>
      <c r="J199" s="164"/>
      <c r="K199" s="165">
        <f>ROUND(E199*J199,2)</f>
        <v>0</v>
      </c>
      <c r="L199" s="165">
        <v>21</v>
      </c>
      <c r="M199" s="165">
        <f>G199*(1+L199/100)</f>
        <v>0</v>
      </c>
      <c r="N199" s="165">
        <v>2.2000000000000001E-3</v>
      </c>
      <c r="O199" s="165">
        <f>ROUND(E199*N199,2)</f>
        <v>0.06</v>
      </c>
      <c r="P199" s="165">
        <v>0</v>
      </c>
      <c r="Q199" s="165">
        <f>ROUND(E199*P199,2)</f>
        <v>0</v>
      </c>
      <c r="R199" s="165" t="s">
        <v>263</v>
      </c>
      <c r="S199" s="165" t="s">
        <v>208</v>
      </c>
      <c r="T199" s="166" t="s">
        <v>208</v>
      </c>
      <c r="U199" s="148">
        <v>0</v>
      </c>
      <c r="V199" s="148">
        <f>ROUND(E199*U199,2)</f>
        <v>0</v>
      </c>
      <c r="W199" s="148"/>
      <c r="X199" s="148" t="s">
        <v>264</v>
      </c>
      <c r="Y199" s="137"/>
      <c r="Z199" s="137"/>
      <c r="AA199" s="137"/>
      <c r="AB199" s="137"/>
      <c r="AC199" s="137"/>
      <c r="AD199" s="137"/>
      <c r="AE199" s="137"/>
      <c r="AF199" s="137"/>
      <c r="AG199" s="137" t="s">
        <v>265</v>
      </c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</row>
    <row r="200" spans="1:60" outlineLevel="1">
      <c r="A200" s="144"/>
      <c r="B200" s="145"/>
      <c r="C200" s="187" t="s">
        <v>415</v>
      </c>
      <c r="D200" s="174"/>
      <c r="E200" s="175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37"/>
      <c r="Z200" s="137"/>
      <c r="AA200" s="137"/>
      <c r="AB200" s="137"/>
      <c r="AC200" s="137"/>
      <c r="AD200" s="137"/>
      <c r="AE200" s="137"/>
      <c r="AF200" s="137"/>
      <c r="AG200" s="137" t="s">
        <v>213</v>
      </c>
      <c r="AH200" s="137">
        <v>0</v>
      </c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</row>
    <row r="201" spans="1:60" outlineLevel="1">
      <c r="A201" s="144"/>
      <c r="B201" s="145"/>
      <c r="C201" s="187" t="s">
        <v>525</v>
      </c>
      <c r="D201" s="174"/>
      <c r="E201" s="175">
        <v>29.3</v>
      </c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37"/>
      <c r="Z201" s="137"/>
      <c r="AA201" s="137"/>
      <c r="AB201" s="137"/>
      <c r="AC201" s="137"/>
      <c r="AD201" s="137"/>
      <c r="AE201" s="137"/>
      <c r="AF201" s="137"/>
      <c r="AG201" s="137" t="s">
        <v>213</v>
      </c>
      <c r="AH201" s="137">
        <v>0</v>
      </c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</row>
    <row r="202" spans="1:60" outlineLevel="1">
      <c r="A202" s="160">
        <v>35</v>
      </c>
      <c r="B202" s="161" t="s">
        <v>417</v>
      </c>
      <c r="C202" s="170" t="s">
        <v>418</v>
      </c>
      <c r="D202" s="162" t="s">
        <v>221</v>
      </c>
      <c r="E202" s="163">
        <v>20.48</v>
      </c>
      <c r="F202" s="164"/>
      <c r="G202" s="165">
        <f>ROUND(E202*F202,2)</f>
        <v>0</v>
      </c>
      <c r="H202" s="164"/>
      <c r="I202" s="165">
        <f>ROUND(E202*H202,2)</f>
        <v>0</v>
      </c>
      <c r="J202" s="164"/>
      <c r="K202" s="165">
        <f>ROUND(E202*J202,2)</f>
        <v>0</v>
      </c>
      <c r="L202" s="165">
        <v>21</v>
      </c>
      <c r="M202" s="165">
        <f>G202*(1+L202/100)</f>
        <v>0</v>
      </c>
      <c r="N202" s="165">
        <v>3.1E-4</v>
      </c>
      <c r="O202" s="165">
        <f>ROUND(E202*N202,2)</f>
        <v>0.01</v>
      </c>
      <c r="P202" s="165">
        <v>0</v>
      </c>
      <c r="Q202" s="165">
        <f>ROUND(E202*P202,2)</f>
        <v>0</v>
      </c>
      <c r="R202" s="165" t="s">
        <v>389</v>
      </c>
      <c r="S202" s="165" t="s">
        <v>208</v>
      </c>
      <c r="T202" s="166" t="s">
        <v>419</v>
      </c>
      <c r="U202" s="148">
        <v>0.09</v>
      </c>
      <c r="V202" s="148">
        <f>ROUND(E202*U202,2)</f>
        <v>1.84</v>
      </c>
      <c r="W202" s="148"/>
      <c r="X202" s="148" t="s">
        <v>125</v>
      </c>
      <c r="Y202" s="137"/>
      <c r="Z202" s="137"/>
      <c r="AA202" s="137"/>
      <c r="AB202" s="137"/>
      <c r="AC202" s="137"/>
      <c r="AD202" s="137"/>
      <c r="AE202" s="137"/>
      <c r="AF202" s="137"/>
      <c r="AG202" s="137" t="s">
        <v>126</v>
      </c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</row>
    <row r="203" spans="1:60" outlineLevel="1">
      <c r="A203" s="144"/>
      <c r="B203" s="145"/>
      <c r="C203" s="187" t="s">
        <v>526</v>
      </c>
      <c r="D203" s="174"/>
      <c r="E203" s="175">
        <v>20.48</v>
      </c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37"/>
      <c r="Z203" s="137"/>
      <c r="AA203" s="137"/>
      <c r="AB203" s="137"/>
      <c r="AC203" s="137"/>
      <c r="AD203" s="137"/>
      <c r="AE203" s="137"/>
      <c r="AF203" s="137"/>
      <c r="AG203" s="137" t="s">
        <v>213</v>
      </c>
      <c r="AH203" s="137">
        <v>0</v>
      </c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</row>
    <row r="204" spans="1:60" ht="22.5" outlineLevel="1">
      <c r="A204" s="160">
        <v>36</v>
      </c>
      <c r="B204" s="161" t="s">
        <v>421</v>
      </c>
      <c r="C204" s="170" t="s">
        <v>422</v>
      </c>
      <c r="D204" s="162" t="s">
        <v>221</v>
      </c>
      <c r="E204" s="163">
        <v>12.8169</v>
      </c>
      <c r="F204" s="164"/>
      <c r="G204" s="165">
        <f>ROUND(E204*F204,2)</f>
        <v>0</v>
      </c>
      <c r="H204" s="164"/>
      <c r="I204" s="165">
        <f>ROUND(E204*H204,2)</f>
        <v>0</v>
      </c>
      <c r="J204" s="164"/>
      <c r="K204" s="165">
        <f>ROUND(E204*J204,2)</f>
        <v>0</v>
      </c>
      <c r="L204" s="165">
        <v>21</v>
      </c>
      <c r="M204" s="165">
        <f>G204*(1+L204/100)</f>
        <v>0</v>
      </c>
      <c r="N204" s="165">
        <v>6.0000000000000002E-5</v>
      </c>
      <c r="O204" s="165">
        <f>ROUND(E204*N204,2)</f>
        <v>0</v>
      </c>
      <c r="P204" s="165">
        <v>0</v>
      </c>
      <c r="Q204" s="165">
        <f>ROUND(E204*P204,2)</f>
        <v>0</v>
      </c>
      <c r="R204" s="165" t="s">
        <v>389</v>
      </c>
      <c r="S204" s="165" t="s">
        <v>208</v>
      </c>
      <c r="T204" s="166" t="s">
        <v>419</v>
      </c>
      <c r="U204" s="148">
        <v>0.7</v>
      </c>
      <c r="V204" s="148">
        <f>ROUND(E204*U204,2)</f>
        <v>8.9700000000000006</v>
      </c>
      <c r="W204" s="148"/>
      <c r="X204" s="148" t="s">
        <v>125</v>
      </c>
      <c r="Y204" s="137"/>
      <c r="Z204" s="137"/>
      <c r="AA204" s="137"/>
      <c r="AB204" s="137"/>
      <c r="AC204" s="137"/>
      <c r="AD204" s="137"/>
      <c r="AE204" s="137"/>
      <c r="AF204" s="137"/>
      <c r="AG204" s="137" t="s">
        <v>126</v>
      </c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</row>
    <row r="205" spans="1:60" outlineLevel="1">
      <c r="A205" s="144"/>
      <c r="B205" s="145"/>
      <c r="C205" s="187" t="s">
        <v>423</v>
      </c>
      <c r="D205" s="174"/>
      <c r="E205" s="175"/>
      <c r="F205" s="148"/>
      <c r="G205" s="148"/>
      <c r="H205" s="148"/>
      <c r="I205" s="148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37"/>
      <c r="Z205" s="137"/>
      <c r="AA205" s="137"/>
      <c r="AB205" s="137"/>
      <c r="AC205" s="137"/>
      <c r="AD205" s="137"/>
      <c r="AE205" s="137"/>
      <c r="AF205" s="137"/>
      <c r="AG205" s="137" t="s">
        <v>213</v>
      </c>
      <c r="AH205" s="137">
        <v>0</v>
      </c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</row>
    <row r="206" spans="1:60" outlineLevel="1">
      <c r="A206" s="144"/>
      <c r="B206" s="145"/>
      <c r="C206" s="187" t="s">
        <v>424</v>
      </c>
      <c r="D206" s="174"/>
      <c r="E206" s="175">
        <v>9.8550000000000004</v>
      </c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37"/>
      <c r="Z206" s="137"/>
      <c r="AA206" s="137"/>
      <c r="AB206" s="137"/>
      <c r="AC206" s="137"/>
      <c r="AD206" s="137"/>
      <c r="AE206" s="137"/>
      <c r="AF206" s="137"/>
      <c r="AG206" s="137" t="s">
        <v>213</v>
      </c>
      <c r="AH206" s="137">
        <v>0</v>
      </c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</row>
    <row r="207" spans="1:60" outlineLevel="1">
      <c r="A207" s="144"/>
      <c r="B207" s="145"/>
      <c r="C207" s="187" t="s">
        <v>527</v>
      </c>
      <c r="D207" s="174"/>
      <c r="E207" s="175">
        <v>2.9619</v>
      </c>
      <c r="F207" s="148"/>
      <c r="G207" s="148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37"/>
      <c r="Z207" s="137"/>
      <c r="AA207" s="137"/>
      <c r="AB207" s="137"/>
      <c r="AC207" s="137"/>
      <c r="AD207" s="137"/>
      <c r="AE207" s="137"/>
      <c r="AF207" s="137"/>
      <c r="AG207" s="137" t="s">
        <v>213</v>
      </c>
      <c r="AH207" s="137">
        <v>0</v>
      </c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</row>
    <row r="208" spans="1:60" outlineLevel="1">
      <c r="A208" s="144"/>
      <c r="B208" s="145"/>
      <c r="C208" s="188" t="s">
        <v>241</v>
      </c>
      <c r="D208" s="176"/>
      <c r="E208" s="177">
        <v>12.8169</v>
      </c>
      <c r="F208" s="148"/>
      <c r="G208" s="148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37"/>
      <c r="Z208" s="137"/>
      <c r="AA208" s="137"/>
      <c r="AB208" s="137"/>
      <c r="AC208" s="137"/>
      <c r="AD208" s="137"/>
      <c r="AE208" s="137"/>
      <c r="AF208" s="137"/>
      <c r="AG208" s="137" t="s">
        <v>213</v>
      </c>
      <c r="AH208" s="137">
        <v>1</v>
      </c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</row>
    <row r="209" spans="1:60" ht="22.5" outlineLevel="1">
      <c r="A209" s="160">
        <v>37</v>
      </c>
      <c r="B209" s="161" t="s">
        <v>426</v>
      </c>
      <c r="C209" s="170" t="s">
        <v>427</v>
      </c>
      <c r="D209" s="162" t="s">
        <v>252</v>
      </c>
      <c r="E209" s="163">
        <v>6</v>
      </c>
      <c r="F209" s="164"/>
      <c r="G209" s="165">
        <f>ROUND(E209*F209,2)</f>
        <v>0</v>
      </c>
      <c r="H209" s="164"/>
      <c r="I209" s="165">
        <f>ROUND(E209*H209,2)</f>
        <v>0</v>
      </c>
      <c r="J209" s="164"/>
      <c r="K209" s="165">
        <f>ROUND(E209*J209,2)</f>
        <v>0</v>
      </c>
      <c r="L209" s="165">
        <v>21</v>
      </c>
      <c r="M209" s="165">
        <f>G209*(1+L209/100)</f>
        <v>0</v>
      </c>
      <c r="N209" s="165">
        <v>1E-4</v>
      </c>
      <c r="O209" s="165">
        <f>ROUND(E209*N209,2)</f>
        <v>0</v>
      </c>
      <c r="P209" s="165">
        <v>0</v>
      </c>
      <c r="Q209" s="165">
        <f>ROUND(E209*P209,2)</f>
        <v>0</v>
      </c>
      <c r="R209" s="165" t="s">
        <v>389</v>
      </c>
      <c r="S209" s="165" t="s">
        <v>208</v>
      </c>
      <c r="T209" s="166" t="s">
        <v>208</v>
      </c>
      <c r="U209" s="148">
        <v>0.13</v>
      </c>
      <c r="V209" s="148">
        <f>ROUND(E209*U209,2)</f>
        <v>0.78</v>
      </c>
      <c r="W209" s="148"/>
      <c r="X209" s="148" t="s">
        <v>125</v>
      </c>
      <c r="Y209" s="137"/>
      <c r="Z209" s="137"/>
      <c r="AA209" s="137"/>
      <c r="AB209" s="137"/>
      <c r="AC209" s="137"/>
      <c r="AD209" s="137"/>
      <c r="AE209" s="137"/>
      <c r="AF209" s="137"/>
      <c r="AG209" s="137" t="s">
        <v>126</v>
      </c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</row>
    <row r="210" spans="1:60" outlineLevel="1">
      <c r="A210" s="144"/>
      <c r="B210" s="145"/>
      <c r="C210" s="189" t="s">
        <v>201</v>
      </c>
      <c r="D210" s="146"/>
      <c r="E210" s="147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37"/>
      <c r="Z210" s="137"/>
      <c r="AA210" s="137"/>
      <c r="AB210" s="137"/>
      <c r="AC210" s="137"/>
      <c r="AD210" s="137"/>
      <c r="AE210" s="137"/>
      <c r="AF210" s="137"/>
      <c r="AG210" s="137" t="s">
        <v>210</v>
      </c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</row>
    <row r="211" spans="1:60" outlineLevel="1">
      <c r="A211" s="144"/>
      <c r="B211" s="145"/>
      <c r="C211" s="286" t="s">
        <v>428</v>
      </c>
      <c r="D211" s="287"/>
      <c r="E211" s="287"/>
      <c r="F211" s="287"/>
      <c r="G211" s="287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37"/>
      <c r="Z211" s="137"/>
      <c r="AA211" s="137"/>
      <c r="AB211" s="137"/>
      <c r="AC211" s="137"/>
      <c r="AD211" s="137"/>
      <c r="AE211" s="137"/>
      <c r="AF211" s="137"/>
      <c r="AG211" s="137" t="s">
        <v>210</v>
      </c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</row>
    <row r="212" spans="1:60" outlineLevel="1">
      <c r="A212" s="144"/>
      <c r="B212" s="145"/>
      <c r="C212" s="273" t="s">
        <v>429</v>
      </c>
      <c r="D212" s="274"/>
      <c r="E212" s="274"/>
      <c r="F212" s="274"/>
      <c r="G212" s="274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37"/>
      <c r="Z212" s="137"/>
      <c r="AA212" s="137"/>
      <c r="AB212" s="137"/>
      <c r="AC212" s="137"/>
      <c r="AD212" s="137"/>
      <c r="AE212" s="137"/>
      <c r="AF212" s="137"/>
      <c r="AG212" s="137" t="s">
        <v>128</v>
      </c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</row>
    <row r="213" spans="1:60" ht="22.5" outlineLevel="1">
      <c r="A213" s="160">
        <v>38</v>
      </c>
      <c r="B213" s="161" t="s">
        <v>430</v>
      </c>
      <c r="C213" s="170" t="s">
        <v>431</v>
      </c>
      <c r="D213" s="162" t="s">
        <v>252</v>
      </c>
      <c r="E213" s="163">
        <v>4</v>
      </c>
      <c r="F213" s="164"/>
      <c r="G213" s="165">
        <f>ROUND(E213*F213,2)</f>
        <v>0</v>
      </c>
      <c r="H213" s="164"/>
      <c r="I213" s="165">
        <f>ROUND(E213*H213,2)</f>
        <v>0</v>
      </c>
      <c r="J213" s="164"/>
      <c r="K213" s="165">
        <f>ROUND(E213*J213,2)</f>
        <v>0</v>
      </c>
      <c r="L213" s="165">
        <v>21</v>
      </c>
      <c r="M213" s="165">
        <f>G213*(1+L213/100)</f>
        <v>0</v>
      </c>
      <c r="N213" s="165">
        <v>1E-4</v>
      </c>
      <c r="O213" s="165">
        <f>ROUND(E213*N213,2)</f>
        <v>0</v>
      </c>
      <c r="P213" s="165">
        <v>0</v>
      </c>
      <c r="Q213" s="165">
        <f>ROUND(E213*P213,2)</f>
        <v>0</v>
      </c>
      <c r="R213" s="165" t="s">
        <v>389</v>
      </c>
      <c r="S213" s="165" t="s">
        <v>208</v>
      </c>
      <c r="T213" s="166" t="s">
        <v>208</v>
      </c>
      <c r="U213" s="148">
        <v>0.13</v>
      </c>
      <c r="V213" s="148">
        <f>ROUND(E213*U213,2)</f>
        <v>0.52</v>
      </c>
      <c r="W213" s="148"/>
      <c r="X213" s="148" t="s">
        <v>125</v>
      </c>
      <c r="Y213" s="137"/>
      <c r="Z213" s="137"/>
      <c r="AA213" s="137"/>
      <c r="AB213" s="137"/>
      <c r="AC213" s="137"/>
      <c r="AD213" s="137"/>
      <c r="AE213" s="137"/>
      <c r="AF213" s="137"/>
      <c r="AG213" s="137" t="s">
        <v>126</v>
      </c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</row>
    <row r="214" spans="1:60" outlineLevel="1">
      <c r="A214" s="144"/>
      <c r="B214" s="145"/>
      <c r="C214" s="189" t="s">
        <v>201</v>
      </c>
      <c r="D214" s="146"/>
      <c r="E214" s="147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37"/>
      <c r="Z214" s="137"/>
      <c r="AA214" s="137"/>
      <c r="AB214" s="137"/>
      <c r="AC214" s="137"/>
      <c r="AD214" s="137"/>
      <c r="AE214" s="137"/>
      <c r="AF214" s="137"/>
      <c r="AG214" s="137" t="s">
        <v>210</v>
      </c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</row>
    <row r="215" spans="1:60" outlineLevel="1">
      <c r="A215" s="144"/>
      <c r="B215" s="145"/>
      <c r="C215" s="286" t="s">
        <v>428</v>
      </c>
      <c r="D215" s="287"/>
      <c r="E215" s="287"/>
      <c r="F215" s="287"/>
      <c r="G215" s="287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37"/>
      <c r="Z215" s="137"/>
      <c r="AA215" s="137"/>
      <c r="AB215" s="137"/>
      <c r="AC215" s="137"/>
      <c r="AD215" s="137"/>
      <c r="AE215" s="137"/>
      <c r="AF215" s="137"/>
      <c r="AG215" s="137" t="s">
        <v>210</v>
      </c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</row>
    <row r="216" spans="1:60" outlineLevel="1">
      <c r="A216" s="144"/>
      <c r="B216" s="145"/>
      <c r="C216" s="273" t="s">
        <v>429</v>
      </c>
      <c r="D216" s="274"/>
      <c r="E216" s="274"/>
      <c r="F216" s="274"/>
      <c r="G216" s="274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37"/>
      <c r="Z216" s="137"/>
      <c r="AA216" s="137"/>
      <c r="AB216" s="137"/>
      <c r="AC216" s="137"/>
      <c r="AD216" s="137"/>
      <c r="AE216" s="137"/>
      <c r="AF216" s="137"/>
      <c r="AG216" s="137" t="s">
        <v>128</v>
      </c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</row>
    <row r="217" spans="1:60" outlineLevel="1">
      <c r="A217" s="160">
        <v>39</v>
      </c>
      <c r="B217" s="161" t="s">
        <v>432</v>
      </c>
      <c r="C217" s="195" t="s">
        <v>613</v>
      </c>
      <c r="D217" s="162" t="s">
        <v>221</v>
      </c>
      <c r="E217" s="163">
        <v>19.440000000000001</v>
      </c>
      <c r="F217" s="164"/>
      <c r="G217" s="165">
        <f>ROUND(E217*F217,2)</f>
        <v>0</v>
      </c>
      <c r="H217" s="164"/>
      <c r="I217" s="165">
        <f>ROUND(E217*H217,2)</f>
        <v>0</v>
      </c>
      <c r="J217" s="164"/>
      <c r="K217" s="165">
        <f>ROUND(E217*J217,2)</f>
        <v>0</v>
      </c>
      <c r="L217" s="165">
        <v>21</v>
      </c>
      <c r="M217" s="165">
        <f>G217*(1+L217/100)</f>
        <v>0</v>
      </c>
      <c r="N217" s="165">
        <v>7.6000000000000004E-4</v>
      </c>
      <c r="O217" s="165">
        <f>ROUND(E217*N217,2)</f>
        <v>0.01</v>
      </c>
      <c r="P217" s="165">
        <v>0</v>
      </c>
      <c r="Q217" s="165">
        <f>ROUND(E217*P217,2)</f>
        <v>0</v>
      </c>
      <c r="R217" s="165" t="s">
        <v>389</v>
      </c>
      <c r="S217" s="165" t="s">
        <v>208</v>
      </c>
      <c r="T217" s="166" t="s">
        <v>419</v>
      </c>
      <c r="U217" s="148">
        <v>0.19</v>
      </c>
      <c r="V217" s="148">
        <f>ROUND(E217*U217,2)</f>
        <v>3.69</v>
      </c>
      <c r="W217" s="148"/>
      <c r="X217" s="148" t="s">
        <v>125</v>
      </c>
      <c r="Y217" s="137"/>
      <c r="Z217" s="137"/>
      <c r="AA217" s="137"/>
      <c r="AB217" s="137"/>
      <c r="AC217" s="137"/>
      <c r="AD217" s="137"/>
      <c r="AE217" s="137"/>
      <c r="AF217" s="137"/>
      <c r="AG217" s="137" t="s">
        <v>126</v>
      </c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</row>
    <row r="218" spans="1:60" outlineLevel="1">
      <c r="A218" s="144"/>
      <c r="B218" s="145"/>
      <c r="C218" s="189" t="s">
        <v>201</v>
      </c>
      <c r="D218" s="146"/>
      <c r="E218" s="147"/>
      <c r="F218" s="148"/>
      <c r="G218" s="148"/>
      <c r="H218" s="148"/>
      <c r="I218" s="148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37"/>
      <c r="Z218" s="137"/>
      <c r="AA218" s="137"/>
      <c r="AB218" s="137"/>
      <c r="AC218" s="137"/>
      <c r="AD218" s="137"/>
      <c r="AE218" s="137"/>
      <c r="AF218" s="137"/>
      <c r="AG218" s="137" t="s">
        <v>210</v>
      </c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</row>
    <row r="219" spans="1:60" outlineLevel="1">
      <c r="A219" s="144"/>
      <c r="B219" s="145"/>
      <c r="C219" s="286" t="s">
        <v>428</v>
      </c>
      <c r="D219" s="287"/>
      <c r="E219" s="287"/>
      <c r="F219" s="287"/>
      <c r="G219" s="287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37"/>
      <c r="Z219" s="137"/>
      <c r="AA219" s="137"/>
      <c r="AB219" s="137"/>
      <c r="AC219" s="137"/>
      <c r="AD219" s="137"/>
      <c r="AE219" s="137"/>
      <c r="AF219" s="137"/>
      <c r="AG219" s="137" t="s">
        <v>210</v>
      </c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</row>
    <row r="220" spans="1:60" outlineLevel="1">
      <c r="A220" s="144"/>
      <c r="B220" s="145"/>
      <c r="C220" s="273" t="s">
        <v>433</v>
      </c>
      <c r="D220" s="274"/>
      <c r="E220" s="274"/>
      <c r="F220" s="274"/>
      <c r="G220" s="274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37"/>
      <c r="Z220" s="137"/>
      <c r="AA220" s="137"/>
      <c r="AB220" s="137"/>
      <c r="AC220" s="137"/>
      <c r="AD220" s="137"/>
      <c r="AE220" s="137"/>
      <c r="AF220" s="137"/>
      <c r="AG220" s="137" t="s">
        <v>128</v>
      </c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</row>
    <row r="221" spans="1:60" outlineLevel="1">
      <c r="A221" s="144"/>
      <c r="B221" s="145"/>
      <c r="C221" s="187" t="s">
        <v>528</v>
      </c>
      <c r="D221" s="174"/>
      <c r="E221" s="175">
        <v>19.440000000000001</v>
      </c>
      <c r="F221" s="148"/>
      <c r="G221" s="148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37"/>
      <c r="Z221" s="137"/>
      <c r="AA221" s="137"/>
      <c r="AB221" s="137"/>
      <c r="AC221" s="137"/>
      <c r="AD221" s="137"/>
      <c r="AE221" s="137"/>
      <c r="AF221" s="137"/>
      <c r="AG221" s="137" t="s">
        <v>213</v>
      </c>
      <c r="AH221" s="137">
        <v>0</v>
      </c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</row>
    <row r="222" spans="1:60" outlineLevel="1">
      <c r="A222" s="160">
        <v>40</v>
      </c>
      <c r="B222" s="161" t="s">
        <v>435</v>
      </c>
      <c r="C222" s="195" t="s">
        <v>614</v>
      </c>
      <c r="D222" s="162" t="s">
        <v>221</v>
      </c>
      <c r="E222" s="163">
        <v>1.04</v>
      </c>
      <c r="F222" s="164"/>
      <c r="G222" s="165">
        <f>ROUND(E222*F222,2)</f>
        <v>0</v>
      </c>
      <c r="H222" s="164"/>
      <c r="I222" s="165">
        <f>ROUND(E222*H222,2)</f>
        <v>0</v>
      </c>
      <c r="J222" s="164"/>
      <c r="K222" s="165">
        <f>ROUND(E222*J222,2)</f>
        <v>0</v>
      </c>
      <c r="L222" s="165">
        <v>21</v>
      </c>
      <c r="M222" s="165">
        <f>G222*(1+L222/100)</f>
        <v>0</v>
      </c>
      <c r="N222" s="165">
        <v>7.6000000000000004E-4</v>
      </c>
      <c r="O222" s="165">
        <f>ROUND(E222*N222,2)</f>
        <v>0</v>
      </c>
      <c r="P222" s="165">
        <v>0</v>
      </c>
      <c r="Q222" s="165">
        <f>ROUND(E222*P222,2)</f>
        <v>0</v>
      </c>
      <c r="R222" s="165" t="s">
        <v>389</v>
      </c>
      <c r="S222" s="165" t="s">
        <v>208</v>
      </c>
      <c r="T222" s="166" t="s">
        <v>208</v>
      </c>
      <c r="U222" s="148">
        <v>0.19</v>
      </c>
      <c r="V222" s="148">
        <f>ROUND(E222*U222,2)</f>
        <v>0.2</v>
      </c>
      <c r="W222" s="148"/>
      <c r="X222" s="148" t="s">
        <v>125</v>
      </c>
      <c r="Y222" s="137"/>
      <c r="Z222" s="137"/>
      <c r="AA222" s="137"/>
      <c r="AB222" s="137"/>
      <c r="AC222" s="137"/>
      <c r="AD222" s="137"/>
      <c r="AE222" s="137"/>
      <c r="AF222" s="137"/>
      <c r="AG222" s="137" t="s">
        <v>126</v>
      </c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</row>
    <row r="223" spans="1:60" outlineLevel="1">
      <c r="A223" s="144"/>
      <c r="B223" s="145"/>
      <c r="C223" s="189" t="s">
        <v>201</v>
      </c>
      <c r="D223" s="146"/>
      <c r="E223" s="147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8"/>
      <c r="Y223" s="137"/>
      <c r="Z223" s="137"/>
      <c r="AA223" s="137"/>
      <c r="AB223" s="137"/>
      <c r="AC223" s="137"/>
      <c r="AD223" s="137"/>
      <c r="AE223" s="137"/>
      <c r="AF223" s="137"/>
      <c r="AG223" s="137" t="s">
        <v>210</v>
      </c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</row>
    <row r="224" spans="1:60" outlineLevel="1">
      <c r="A224" s="144"/>
      <c r="B224" s="145"/>
      <c r="C224" s="286" t="s">
        <v>428</v>
      </c>
      <c r="D224" s="287"/>
      <c r="E224" s="287"/>
      <c r="F224" s="287"/>
      <c r="G224" s="287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37"/>
      <c r="Z224" s="137"/>
      <c r="AA224" s="137"/>
      <c r="AB224" s="137"/>
      <c r="AC224" s="137"/>
      <c r="AD224" s="137"/>
      <c r="AE224" s="137"/>
      <c r="AF224" s="137"/>
      <c r="AG224" s="137" t="s">
        <v>210</v>
      </c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</row>
    <row r="225" spans="1:60" outlineLevel="1">
      <c r="A225" s="144"/>
      <c r="B225" s="145"/>
      <c r="C225" s="273" t="s">
        <v>433</v>
      </c>
      <c r="D225" s="274"/>
      <c r="E225" s="274"/>
      <c r="F225" s="274"/>
      <c r="G225" s="274"/>
      <c r="H225" s="148"/>
      <c r="I225" s="148"/>
      <c r="J225" s="148"/>
      <c r="K225" s="148"/>
      <c r="L225" s="148"/>
      <c r="M225" s="148"/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8"/>
      <c r="Y225" s="137"/>
      <c r="Z225" s="137"/>
      <c r="AA225" s="137"/>
      <c r="AB225" s="137"/>
      <c r="AC225" s="137"/>
      <c r="AD225" s="137"/>
      <c r="AE225" s="137"/>
      <c r="AF225" s="137"/>
      <c r="AG225" s="137" t="s">
        <v>128</v>
      </c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</row>
    <row r="226" spans="1:60" outlineLevel="1">
      <c r="A226" s="144"/>
      <c r="B226" s="145"/>
      <c r="C226" s="187" t="s">
        <v>436</v>
      </c>
      <c r="D226" s="174"/>
      <c r="E226" s="175">
        <v>1.04</v>
      </c>
      <c r="F226" s="148"/>
      <c r="G226" s="148"/>
      <c r="H226" s="148"/>
      <c r="I226" s="148"/>
      <c r="J226" s="148"/>
      <c r="K226" s="148"/>
      <c r="L226" s="148"/>
      <c r="M226" s="148"/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8"/>
      <c r="Y226" s="137"/>
      <c r="Z226" s="137"/>
      <c r="AA226" s="137"/>
      <c r="AB226" s="137"/>
      <c r="AC226" s="137"/>
      <c r="AD226" s="137"/>
      <c r="AE226" s="137"/>
      <c r="AF226" s="137"/>
      <c r="AG226" s="137" t="s">
        <v>213</v>
      </c>
      <c r="AH226" s="137">
        <v>0</v>
      </c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</row>
    <row r="227" spans="1:60" outlineLevel="1">
      <c r="A227" s="144">
        <v>41</v>
      </c>
      <c r="B227" s="145" t="s">
        <v>437</v>
      </c>
      <c r="C227" s="189" t="s">
        <v>438</v>
      </c>
      <c r="D227" s="146" t="s">
        <v>0</v>
      </c>
      <c r="E227" s="178"/>
      <c r="F227" s="149"/>
      <c r="G227" s="148">
        <f>ROUND(E227*F227,2)</f>
        <v>0</v>
      </c>
      <c r="H227" s="149"/>
      <c r="I227" s="148">
        <f>ROUND(E227*H227,2)</f>
        <v>0</v>
      </c>
      <c r="J227" s="149"/>
      <c r="K227" s="148">
        <f>ROUND(E227*J227,2)</f>
        <v>0</v>
      </c>
      <c r="L227" s="148">
        <v>21</v>
      </c>
      <c r="M227" s="148">
        <f>G227*(1+L227/100)</f>
        <v>0</v>
      </c>
      <c r="N227" s="148">
        <v>0</v>
      </c>
      <c r="O227" s="148">
        <f>ROUND(E227*N227,2)</f>
        <v>0</v>
      </c>
      <c r="P227" s="148">
        <v>0</v>
      </c>
      <c r="Q227" s="148">
        <f>ROUND(E227*P227,2)</f>
        <v>0</v>
      </c>
      <c r="R227" s="148" t="s">
        <v>389</v>
      </c>
      <c r="S227" s="148" t="s">
        <v>208</v>
      </c>
      <c r="T227" s="148" t="s">
        <v>208</v>
      </c>
      <c r="U227" s="148">
        <v>0</v>
      </c>
      <c r="V227" s="148">
        <f>ROUND(E227*U227,2)</f>
        <v>0</v>
      </c>
      <c r="W227" s="148"/>
      <c r="X227" s="148" t="s">
        <v>246</v>
      </c>
      <c r="Y227" s="137"/>
      <c r="Z227" s="137"/>
      <c r="AA227" s="137"/>
      <c r="AB227" s="137"/>
      <c r="AC227" s="137"/>
      <c r="AD227" s="137"/>
      <c r="AE227" s="137"/>
      <c r="AF227" s="137"/>
      <c r="AG227" s="137" t="s">
        <v>247</v>
      </c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</row>
    <row r="228" spans="1:60" outlineLevel="1">
      <c r="A228" s="144"/>
      <c r="B228" s="145"/>
      <c r="C228" s="286" t="s">
        <v>270</v>
      </c>
      <c r="D228" s="287"/>
      <c r="E228" s="287"/>
      <c r="F228" s="287"/>
      <c r="G228" s="287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37"/>
      <c r="Z228" s="137"/>
      <c r="AA228" s="137"/>
      <c r="AB228" s="137"/>
      <c r="AC228" s="137"/>
      <c r="AD228" s="137"/>
      <c r="AE228" s="137"/>
      <c r="AF228" s="137"/>
      <c r="AG228" s="137" t="s">
        <v>210</v>
      </c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</row>
    <row r="229" spans="1:60">
      <c r="A229" s="154" t="s">
        <v>121</v>
      </c>
      <c r="B229" s="155" t="s">
        <v>84</v>
      </c>
      <c r="C229" s="169" t="s">
        <v>85</v>
      </c>
      <c r="D229" s="156"/>
      <c r="E229" s="157"/>
      <c r="F229" s="158"/>
      <c r="G229" s="158">
        <f>SUMIF(AG230:AG273,"&lt;&gt;NOR",G230:G273)</f>
        <v>0</v>
      </c>
      <c r="H229" s="158"/>
      <c r="I229" s="158">
        <f>SUM(I230:I273)</f>
        <v>0</v>
      </c>
      <c r="J229" s="158"/>
      <c r="K229" s="158">
        <f>SUM(K230:K273)</f>
        <v>0</v>
      </c>
      <c r="L229" s="158"/>
      <c r="M229" s="158">
        <f>SUM(M230:M273)</f>
        <v>0</v>
      </c>
      <c r="N229" s="158"/>
      <c r="O229" s="158">
        <f>SUM(O230:O273)</f>
        <v>0.53000000000000014</v>
      </c>
      <c r="P229" s="158"/>
      <c r="Q229" s="158">
        <f>SUM(Q230:Q273)</f>
        <v>0</v>
      </c>
      <c r="R229" s="158"/>
      <c r="S229" s="158"/>
      <c r="T229" s="159"/>
      <c r="U229" s="153"/>
      <c r="V229" s="153">
        <f>SUM(V230:V273)</f>
        <v>112.08</v>
      </c>
      <c r="W229" s="153"/>
      <c r="X229" s="153"/>
      <c r="AG229" t="s">
        <v>122</v>
      </c>
    </row>
    <row r="230" spans="1:60" outlineLevel="1">
      <c r="A230" s="160">
        <v>42</v>
      </c>
      <c r="B230" s="161" t="s">
        <v>439</v>
      </c>
      <c r="C230" s="214" t="s">
        <v>619</v>
      </c>
      <c r="D230" s="162" t="s">
        <v>221</v>
      </c>
      <c r="E230" s="163">
        <v>14.88</v>
      </c>
      <c r="F230" s="164"/>
      <c r="G230" s="165">
        <f>ROUND(E230*F230,2)</f>
        <v>0</v>
      </c>
      <c r="H230" s="164"/>
      <c r="I230" s="165">
        <f>ROUND(E230*H230,2)</f>
        <v>0</v>
      </c>
      <c r="J230" s="164"/>
      <c r="K230" s="165">
        <f>ROUND(E230*J230,2)</f>
        <v>0</v>
      </c>
      <c r="L230" s="165">
        <v>21</v>
      </c>
      <c r="M230" s="165">
        <f>G230*(1+L230/100)</f>
        <v>0</v>
      </c>
      <c r="N230" s="165">
        <v>5.6800000000000002E-3</v>
      </c>
      <c r="O230" s="165">
        <f>ROUND(E230*N230,2)</f>
        <v>0.08</v>
      </c>
      <c r="P230" s="165">
        <v>0</v>
      </c>
      <c r="Q230" s="165">
        <f>ROUND(E230*P230,2)</f>
        <v>0</v>
      </c>
      <c r="R230" s="165"/>
      <c r="S230" s="165" t="s">
        <v>123</v>
      </c>
      <c r="T230" s="166" t="s">
        <v>137</v>
      </c>
      <c r="U230" s="148">
        <v>0.9</v>
      </c>
      <c r="V230" s="148">
        <f>ROUND(E230*U230,2)</f>
        <v>13.39</v>
      </c>
      <c r="W230" s="148"/>
      <c r="X230" s="148" t="s">
        <v>125</v>
      </c>
      <c r="Y230" s="137"/>
      <c r="Z230" s="137"/>
      <c r="AA230" s="137"/>
      <c r="AB230" s="137"/>
      <c r="AC230" s="137"/>
      <c r="AD230" s="137"/>
      <c r="AE230" s="137"/>
      <c r="AF230" s="137"/>
      <c r="AG230" s="137" t="s">
        <v>126</v>
      </c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</row>
    <row r="231" spans="1:60" outlineLevel="1">
      <c r="A231" s="144"/>
      <c r="B231" s="145"/>
      <c r="C231" s="282" t="s">
        <v>307</v>
      </c>
      <c r="D231" s="283"/>
      <c r="E231" s="283"/>
      <c r="F231" s="283"/>
      <c r="G231" s="283"/>
      <c r="H231" s="148"/>
      <c r="I231" s="148"/>
      <c r="J231" s="148"/>
      <c r="K231" s="148"/>
      <c r="L231" s="148"/>
      <c r="M231" s="148"/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8"/>
      <c r="Y231" s="137"/>
      <c r="Z231" s="137"/>
      <c r="AA231" s="137"/>
      <c r="AB231" s="137"/>
      <c r="AC231" s="137"/>
      <c r="AD231" s="137"/>
      <c r="AE231" s="137"/>
      <c r="AF231" s="137"/>
      <c r="AG231" s="137" t="s">
        <v>128</v>
      </c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</row>
    <row r="232" spans="1:60" outlineLevel="1">
      <c r="A232" s="144"/>
      <c r="B232" s="145"/>
      <c r="C232" s="273" t="s">
        <v>440</v>
      </c>
      <c r="D232" s="274"/>
      <c r="E232" s="274"/>
      <c r="F232" s="274"/>
      <c r="G232" s="274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37"/>
      <c r="Z232" s="137"/>
      <c r="AA232" s="137"/>
      <c r="AB232" s="137"/>
      <c r="AC232" s="137"/>
      <c r="AD232" s="137"/>
      <c r="AE232" s="137"/>
      <c r="AF232" s="137"/>
      <c r="AG232" s="137" t="s">
        <v>128</v>
      </c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</row>
    <row r="233" spans="1:60" outlineLevel="1">
      <c r="A233" s="144"/>
      <c r="B233" s="145"/>
      <c r="C233" s="273" t="s">
        <v>441</v>
      </c>
      <c r="D233" s="274"/>
      <c r="E233" s="274"/>
      <c r="F233" s="274"/>
      <c r="G233" s="274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37"/>
      <c r="Z233" s="137"/>
      <c r="AA233" s="137"/>
      <c r="AB233" s="137"/>
      <c r="AC233" s="137"/>
      <c r="AD233" s="137"/>
      <c r="AE233" s="137"/>
      <c r="AF233" s="137"/>
      <c r="AG233" s="137" t="s">
        <v>128</v>
      </c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</row>
    <row r="234" spans="1:60" outlineLevel="1">
      <c r="A234" s="144"/>
      <c r="B234" s="145"/>
      <c r="C234" s="187" t="s">
        <v>494</v>
      </c>
      <c r="D234" s="174"/>
      <c r="E234" s="175">
        <v>14.88</v>
      </c>
      <c r="F234" s="148"/>
      <c r="G234" s="148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37"/>
      <c r="Z234" s="137"/>
      <c r="AA234" s="137"/>
      <c r="AB234" s="137"/>
      <c r="AC234" s="137"/>
      <c r="AD234" s="137"/>
      <c r="AE234" s="137"/>
      <c r="AF234" s="137"/>
      <c r="AG234" s="137" t="s">
        <v>213</v>
      </c>
      <c r="AH234" s="137">
        <v>0</v>
      </c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</row>
    <row r="235" spans="1:60" outlineLevel="1">
      <c r="A235" s="160">
        <v>43</v>
      </c>
      <c r="B235" s="161" t="s">
        <v>442</v>
      </c>
      <c r="C235" s="214" t="s">
        <v>620</v>
      </c>
      <c r="D235" s="162" t="s">
        <v>221</v>
      </c>
      <c r="E235" s="163">
        <v>14.88</v>
      </c>
      <c r="F235" s="164"/>
      <c r="G235" s="165">
        <f>ROUND(E235*F235,2)</f>
        <v>0</v>
      </c>
      <c r="H235" s="164"/>
      <c r="I235" s="165">
        <f>ROUND(E235*H235,2)</f>
        <v>0</v>
      </c>
      <c r="J235" s="164"/>
      <c r="K235" s="165">
        <f>ROUND(E235*J235,2)</f>
        <v>0</v>
      </c>
      <c r="L235" s="165">
        <v>21</v>
      </c>
      <c r="M235" s="165">
        <f>G235*(1+L235/100)</f>
        <v>0</v>
      </c>
      <c r="N235" s="165">
        <v>4.0699999999999998E-3</v>
      </c>
      <c r="O235" s="165">
        <f>ROUND(E235*N235,2)</f>
        <v>0.06</v>
      </c>
      <c r="P235" s="165">
        <v>0</v>
      </c>
      <c r="Q235" s="165">
        <f>ROUND(E235*P235,2)</f>
        <v>0</v>
      </c>
      <c r="R235" s="165"/>
      <c r="S235" s="165" t="s">
        <v>123</v>
      </c>
      <c r="T235" s="166" t="s">
        <v>208</v>
      </c>
      <c r="U235" s="148">
        <v>0.83</v>
      </c>
      <c r="V235" s="148">
        <f>ROUND(E235*U235,2)</f>
        <v>12.35</v>
      </c>
      <c r="W235" s="148"/>
      <c r="X235" s="148" t="s">
        <v>125</v>
      </c>
      <c r="Y235" s="137"/>
      <c r="Z235" s="137"/>
      <c r="AA235" s="137"/>
      <c r="AB235" s="137"/>
      <c r="AC235" s="137"/>
      <c r="AD235" s="137"/>
      <c r="AE235" s="137"/>
      <c r="AF235" s="137"/>
      <c r="AG235" s="137" t="s">
        <v>126</v>
      </c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</row>
    <row r="236" spans="1:60" outlineLevel="1">
      <c r="A236" s="144"/>
      <c r="B236" s="145"/>
      <c r="C236" s="282" t="s">
        <v>307</v>
      </c>
      <c r="D236" s="283"/>
      <c r="E236" s="283"/>
      <c r="F236" s="283"/>
      <c r="G236" s="283"/>
      <c r="H236" s="148"/>
      <c r="I236" s="148"/>
      <c r="J236" s="148"/>
      <c r="K236" s="148"/>
      <c r="L236" s="148"/>
      <c r="M236" s="148"/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8"/>
      <c r="Y236" s="137"/>
      <c r="Z236" s="137"/>
      <c r="AA236" s="137"/>
      <c r="AB236" s="137"/>
      <c r="AC236" s="137"/>
      <c r="AD236" s="137"/>
      <c r="AE236" s="137"/>
      <c r="AF236" s="137"/>
      <c r="AG236" s="137" t="s">
        <v>128</v>
      </c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</row>
    <row r="237" spans="1:60" outlineLevel="1">
      <c r="A237" s="144"/>
      <c r="B237" s="145"/>
      <c r="C237" s="273" t="s">
        <v>443</v>
      </c>
      <c r="D237" s="274"/>
      <c r="E237" s="274"/>
      <c r="F237" s="274"/>
      <c r="G237" s="274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37"/>
      <c r="Z237" s="137"/>
      <c r="AA237" s="137"/>
      <c r="AB237" s="137"/>
      <c r="AC237" s="137"/>
      <c r="AD237" s="137"/>
      <c r="AE237" s="137"/>
      <c r="AF237" s="137"/>
      <c r="AG237" s="137" t="s">
        <v>128</v>
      </c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</row>
    <row r="238" spans="1:60" outlineLevel="1">
      <c r="A238" s="144"/>
      <c r="B238" s="145"/>
      <c r="C238" s="273" t="s">
        <v>441</v>
      </c>
      <c r="D238" s="274"/>
      <c r="E238" s="274"/>
      <c r="F238" s="274"/>
      <c r="G238" s="274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37"/>
      <c r="Z238" s="137"/>
      <c r="AA238" s="137"/>
      <c r="AB238" s="137"/>
      <c r="AC238" s="137"/>
      <c r="AD238" s="137"/>
      <c r="AE238" s="137"/>
      <c r="AF238" s="137"/>
      <c r="AG238" s="137" t="s">
        <v>128</v>
      </c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</row>
    <row r="239" spans="1:60" outlineLevel="1">
      <c r="A239" s="144"/>
      <c r="B239" s="145"/>
      <c r="C239" s="187" t="s">
        <v>494</v>
      </c>
      <c r="D239" s="174"/>
      <c r="E239" s="175">
        <v>14.88</v>
      </c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37"/>
      <c r="Z239" s="137"/>
      <c r="AA239" s="137"/>
      <c r="AB239" s="137"/>
      <c r="AC239" s="137"/>
      <c r="AD239" s="137"/>
      <c r="AE239" s="137"/>
      <c r="AF239" s="137"/>
      <c r="AG239" s="137" t="s">
        <v>213</v>
      </c>
      <c r="AH239" s="137">
        <v>0</v>
      </c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</row>
    <row r="240" spans="1:60" outlineLevel="1">
      <c r="A240" s="160">
        <v>44</v>
      </c>
      <c r="B240" s="161" t="s">
        <v>444</v>
      </c>
      <c r="C240" s="214" t="s">
        <v>621</v>
      </c>
      <c r="D240" s="162" t="s">
        <v>221</v>
      </c>
      <c r="E240" s="163">
        <v>29.74</v>
      </c>
      <c r="F240" s="164"/>
      <c r="G240" s="165">
        <f>ROUND(E240*F240,2)</f>
        <v>0</v>
      </c>
      <c r="H240" s="164"/>
      <c r="I240" s="165">
        <f>ROUND(E240*H240,2)</f>
        <v>0</v>
      </c>
      <c r="J240" s="164"/>
      <c r="K240" s="165">
        <f>ROUND(E240*J240,2)</f>
        <v>0</v>
      </c>
      <c r="L240" s="165">
        <v>21</v>
      </c>
      <c r="M240" s="165">
        <f>G240*(1+L240/100)</f>
        <v>0</v>
      </c>
      <c r="N240" s="165">
        <v>5.6800000000000002E-3</v>
      </c>
      <c r="O240" s="165">
        <f>ROUND(E240*N240,2)</f>
        <v>0.17</v>
      </c>
      <c r="P240" s="165">
        <v>0</v>
      </c>
      <c r="Q240" s="165">
        <f>ROUND(E240*P240,2)</f>
        <v>0</v>
      </c>
      <c r="R240" s="165"/>
      <c r="S240" s="165" t="s">
        <v>123</v>
      </c>
      <c r="T240" s="166" t="s">
        <v>137</v>
      </c>
      <c r="U240" s="148">
        <v>0.9</v>
      </c>
      <c r="V240" s="148">
        <f>ROUND(E240*U240,2)</f>
        <v>26.77</v>
      </c>
      <c r="W240" s="148"/>
      <c r="X240" s="148" t="s">
        <v>125</v>
      </c>
      <c r="Y240" s="137"/>
      <c r="Z240" s="137"/>
      <c r="AA240" s="137"/>
      <c r="AB240" s="137"/>
      <c r="AC240" s="137"/>
      <c r="AD240" s="137"/>
      <c r="AE240" s="137"/>
      <c r="AF240" s="137"/>
      <c r="AG240" s="137" t="s">
        <v>126</v>
      </c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</row>
    <row r="241" spans="1:60" outlineLevel="1">
      <c r="A241" s="144"/>
      <c r="B241" s="145"/>
      <c r="C241" s="282" t="s">
        <v>307</v>
      </c>
      <c r="D241" s="283"/>
      <c r="E241" s="283"/>
      <c r="F241" s="283"/>
      <c r="G241" s="283"/>
      <c r="H241" s="148"/>
      <c r="I241" s="148"/>
      <c r="J241" s="148"/>
      <c r="K241" s="148"/>
      <c r="L241" s="148"/>
      <c r="M241" s="148"/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8"/>
      <c r="Y241" s="137"/>
      <c r="Z241" s="137"/>
      <c r="AA241" s="137"/>
      <c r="AB241" s="137"/>
      <c r="AC241" s="137"/>
      <c r="AD241" s="137"/>
      <c r="AE241" s="137"/>
      <c r="AF241" s="137"/>
      <c r="AG241" s="137" t="s">
        <v>128</v>
      </c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</row>
    <row r="242" spans="1:60" outlineLevel="1">
      <c r="A242" s="144"/>
      <c r="B242" s="145"/>
      <c r="C242" s="273" t="s">
        <v>445</v>
      </c>
      <c r="D242" s="274"/>
      <c r="E242" s="274"/>
      <c r="F242" s="274"/>
      <c r="G242" s="274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37"/>
      <c r="Z242" s="137"/>
      <c r="AA242" s="137"/>
      <c r="AB242" s="137"/>
      <c r="AC242" s="137"/>
      <c r="AD242" s="137"/>
      <c r="AE242" s="137"/>
      <c r="AF242" s="137"/>
      <c r="AG242" s="137" t="s">
        <v>128</v>
      </c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</row>
    <row r="243" spans="1:60" outlineLevel="1">
      <c r="A243" s="144"/>
      <c r="B243" s="145"/>
      <c r="C243" s="273" t="s">
        <v>441</v>
      </c>
      <c r="D243" s="274"/>
      <c r="E243" s="274"/>
      <c r="F243" s="274"/>
      <c r="G243" s="274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37"/>
      <c r="Z243" s="137"/>
      <c r="AA243" s="137"/>
      <c r="AB243" s="137"/>
      <c r="AC243" s="137"/>
      <c r="AD243" s="137"/>
      <c r="AE243" s="137"/>
      <c r="AF243" s="137"/>
      <c r="AG243" s="137" t="s">
        <v>128</v>
      </c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</row>
    <row r="244" spans="1:60" outlineLevel="1">
      <c r="A244" s="144"/>
      <c r="B244" s="145"/>
      <c r="C244" s="187" t="s">
        <v>522</v>
      </c>
      <c r="D244" s="174"/>
      <c r="E244" s="175">
        <v>29.74</v>
      </c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37"/>
      <c r="Z244" s="137"/>
      <c r="AA244" s="137"/>
      <c r="AB244" s="137"/>
      <c r="AC244" s="137"/>
      <c r="AD244" s="137"/>
      <c r="AE244" s="137"/>
      <c r="AF244" s="137"/>
      <c r="AG244" s="137" t="s">
        <v>213</v>
      </c>
      <c r="AH244" s="137">
        <v>0</v>
      </c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</row>
    <row r="245" spans="1:60" outlineLevel="1">
      <c r="A245" s="160">
        <v>45</v>
      </c>
      <c r="B245" s="161" t="s">
        <v>446</v>
      </c>
      <c r="C245" s="214" t="s">
        <v>622</v>
      </c>
      <c r="D245" s="162" t="s">
        <v>221</v>
      </c>
      <c r="E245" s="163">
        <v>5.25</v>
      </c>
      <c r="F245" s="164"/>
      <c r="G245" s="165">
        <f>ROUND(E245*F245,2)</f>
        <v>0</v>
      </c>
      <c r="H245" s="164"/>
      <c r="I245" s="165">
        <f>ROUND(E245*H245,2)</f>
        <v>0</v>
      </c>
      <c r="J245" s="164"/>
      <c r="K245" s="165">
        <f>ROUND(E245*J245,2)</f>
        <v>0</v>
      </c>
      <c r="L245" s="165">
        <v>21</v>
      </c>
      <c r="M245" s="165">
        <f>G245*(1+L245/100)</f>
        <v>0</v>
      </c>
      <c r="N245" s="165">
        <v>3.0100000000000001E-3</v>
      </c>
      <c r="O245" s="165">
        <f>ROUND(E245*N245,2)</f>
        <v>0.02</v>
      </c>
      <c r="P245" s="165">
        <v>0</v>
      </c>
      <c r="Q245" s="165">
        <f>ROUND(E245*P245,2)</f>
        <v>0</v>
      </c>
      <c r="R245" s="165"/>
      <c r="S245" s="165" t="s">
        <v>123</v>
      </c>
      <c r="T245" s="166" t="s">
        <v>208</v>
      </c>
      <c r="U245" s="148">
        <v>0.8</v>
      </c>
      <c r="V245" s="148">
        <f>ROUND(E245*U245,2)</f>
        <v>4.2</v>
      </c>
      <c r="W245" s="148"/>
      <c r="X245" s="148" t="s">
        <v>125</v>
      </c>
      <c r="Y245" s="137"/>
      <c r="Z245" s="137"/>
      <c r="AA245" s="137"/>
      <c r="AB245" s="137"/>
      <c r="AC245" s="137"/>
      <c r="AD245" s="137"/>
      <c r="AE245" s="137"/>
      <c r="AF245" s="137"/>
      <c r="AG245" s="137" t="s">
        <v>126</v>
      </c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</row>
    <row r="246" spans="1:60" outlineLevel="1">
      <c r="A246" s="144"/>
      <c r="B246" s="145"/>
      <c r="C246" s="282" t="s">
        <v>307</v>
      </c>
      <c r="D246" s="283"/>
      <c r="E246" s="283"/>
      <c r="F246" s="283"/>
      <c r="G246" s="283"/>
      <c r="H246" s="148"/>
      <c r="I246" s="148"/>
      <c r="J246" s="148"/>
      <c r="K246" s="148"/>
      <c r="L246" s="148"/>
      <c r="M246" s="148"/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8"/>
      <c r="Y246" s="137"/>
      <c r="Z246" s="137"/>
      <c r="AA246" s="137"/>
      <c r="AB246" s="137"/>
      <c r="AC246" s="137"/>
      <c r="AD246" s="137"/>
      <c r="AE246" s="137"/>
      <c r="AF246" s="137"/>
      <c r="AG246" s="137" t="s">
        <v>128</v>
      </c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</row>
    <row r="247" spans="1:60" outlineLevel="1">
      <c r="A247" s="144"/>
      <c r="B247" s="145"/>
      <c r="C247" s="273" t="s">
        <v>447</v>
      </c>
      <c r="D247" s="274"/>
      <c r="E247" s="274"/>
      <c r="F247" s="274"/>
      <c r="G247" s="274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37"/>
      <c r="Z247" s="137"/>
      <c r="AA247" s="137"/>
      <c r="AB247" s="137"/>
      <c r="AC247" s="137"/>
      <c r="AD247" s="137"/>
      <c r="AE247" s="137"/>
      <c r="AF247" s="137"/>
      <c r="AG247" s="137" t="s">
        <v>128</v>
      </c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</row>
    <row r="248" spans="1:60" outlineLevel="1">
      <c r="A248" s="144"/>
      <c r="B248" s="145"/>
      <c r="C248" s="273" t="s">
        <v>448</v>
      </c>
      <c r="D248" s="274"/>
      <c r="E248" s="274"/>
      <c r="F248" s="274"/>
      <c r="G248" s="274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37"/>
      <c r="Z248" s="137"/>
      <c r="AA248" s="137"/>
      <c r="AB248" s="137"/>
      <c r="AC248" s="137"/>
      <c r="AD248" s="137"/>
      <c r="AE248" s="137"/>
      <c r="AF248" s="137"/>
      <c r="AG248" s="137" t="s">
        <v>128</v>
      </c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</row>
    <row r="249" spans="1:60" outlineLevel="1">
      <c r="A249" s="144"/>
      <c r="B249" s="145"/>
      <c r="C249" s="187" t="s">
        <v>529</v>
      </c>
      <c r="D249" s="174"/>
      <c r="E249" s="175">
        <v>5.25</v>
      </c>
      <c r="F249" s="148"/>
      <c r="G249" s="148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37"/>
      <c r="Z249" s="137"/>
      <c r="AA249" s="137"/>
      <c r="AB249" s="137"/>
      <c r="AC249" s="137"/>
      <c r="AD249" s="137"/>
      <c r="AE249" s="137"/>
      <c r="AF249" s="137"/>
      <c r="AG249" s="137" t="s">
        <v>213</v>
      </c>
      <c r="AH249" s="137">
        <v>0</v>
      </c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</row>
    <row r="250" spans="1:60" outlineLevel="1">
      <c r="A250" s="160">
        <v>46</v>
      </c>
      <c r="B250" s="161" t="s">
        <v>450</v>
      </c>
      <c r="C250" s="214" t="s">
        <v>623</v>
      </c>
      <c r="D250" s="162" t="s">
        <v>206</v>
      </c>
      <c r="E250" s="163">
        <v>1.28</v>
      </c>
      <c r="F250" s="164"/>
      <c r="G250" s="165">
        <f>ROUND(E250*F250,2)</f>
        <v>0</v>
      </c>
      <c r="H250" s="164"/>
      <c r="I250" s="165">
        <f>ROUND(E250*H250,2)</f>
        <v>0</v>
      </c>
      <c r="J250" s="164"/>
      <c r="K250" s="165">
        <f>ROUND(E250*J250,2)</f>
        <v>0</v>
      </c>
      <c r="L250" s="165">
        <v>21</v>
      </c>
      <c r="M250" s="165">
        <f>G250*(1+L250/100)</f>
        <v>0</v>
      </c>
      <c r="N250" s="165">
        <v>6.28E-3</v>
      </c>
      <c r="O250" s="165">
        <f>ROUND(E250*N250,2)</f>
        <v>0.01</v>
      </c>
      <c r="P250" s="165">
        <v>0</v>
      </c>
      <c r="Q250" s="165">
        <f>ROUND(E250*P250,2)</f>
        <v>0</v>
      </c>
      <c r="R250" s="165"/>
      <c r="S250" s="165" t="s">
        <v>123</v>
      </c>
      <c r="T250" s="166" t="s">
        <v>137</v>
      </c>
      <c r="U250" s="148">
        <v>0.91</v>
      </c>
      <c r="V250" s="148">
        <f>ROUND(E250*U250,2)</f>
        <v>1.1599999999999999</v>
      </c>
      <c r="W250" s="148"/>
      <c r="X250" s="148" t="s">
        <v>125</v>
      </c>
      <c r="Y250" s="137"/>
      <c r="Z250" s="137"/>
      <c r="AA250" s="137"/>
      <c r="AB250" s="137"/>
      <c r="AC250" s="137"/>
      <c r="AD250" s="137"/>
      <c r="AE250" s="137"/>
      <c r="AF250" s="137"/>
      <c r="AG250" s="137" t="s">
        <v>126</v>
      </c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</row>
    <row r="251" spans="1:60" outlineLevel="1">
      <c r="A251" s="144"/>
      <c r="B251" s="145"/>
      <c r="C251" s="282" t="s">
        <v>307</v>
      </c>
      <c r="D251" s="283"/>
      <c r="E251" s="283"/>
      <c r="F251" s="283"/>
      <c r="G251" s="283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37"/>
      <c r="Z251" s="137"/>
      <c r="AA251" s="137"/>
      <c r="AB251" s="137"/>
      <c r="AC251" s="137"/>
      <c r="AD251" s="137"/>
      <c r="AE251" s="137"/>
      <c r="AF251" s="137"/>
      <c r="AG251" s="137" t="s">
        <v>128</v>
      </c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</row>
    <row r="252" spans="1:60" outlineLevel="1">
      <c r="A252" s="144"/>
      <c r="B252" s="145"/>
      <c r="C252" s="273" t="s">
        <v>451</v>
      </c>
      <c r="D252" s="274"/>
      <c r="E252" s="274"/>
      <c r="F252" s="274"/>
      <c r="G252" s="274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37"/>
      <c r="Z252" s="137"/>
      <c r="AA252" s="137"/>
      <c r="AB252" s="137"/>
      <c r="AC252" s="137"/>
      <c r="AD252" s="137"/>
      <c r="AE252" s="137"/>
      <c r="AF252" s="137"/>
      <c r="AG252" s="137" t="s">
        <v>128</v>
      </c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</row>
    <row r="253" spans="1:60" outlineLevel="1">
      <c r="A253" s="144"/>
      <c r="B253" s="145"/>
      <c r="C253" s="273" t="s">
        <v>441</v>
      </c>
      <c r="D253" s="274"/>
      <c r="E253" s="274"/>
      <c r="F253" s="274"/>
      <c r="G253" s="274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37"/>
      <c r="Z253" s="137"/>
      <c r="AA253" s="137"/>
      <c r="AB253" s="137"/>
      <c r="AC253" s="137"/>
      <c r="AD253" s="137"/>
      <c r="AE253" s="137"/>
      <c r="AF253" s="137"/>
      <c r="AG253" s="137" t="s">
        <v>128</v>
      </c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</row>
    <row r="254" spans="1:60" outlineLevel="1">
      <c r="A254" s="144"/>
      <c r="B254" s="145"/>
      <c r="C254" s="187" t="s">
        <v>452</v>
      </c>
      <c r="D254" s="174"/>
      <c r="E254" s="175">
        <v>1.28</v>
      </c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37"/>
      <c r="Z254" s="137"/>
      <c r="AA254" s="137"/>
      <c r="AB254" s="137"/>
      <c r="AC254" s="137"/>
      <c r="AD254" s="137"/>
      <c r="AE254" s="137"/>
      <c r="AF254" s="137"/>
      <c r="AG254" s="137" t="s">
        <v>213</v>
      </c>
      <c r="AH254" s="137">
        <v>0</v>
      </c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</row>
    <row r="255" spans="1:60" ht="22.5" outlineLevel="1">
      <c r="A255" s="160">
        <v>47</v>
      </c>
      <c r="B255" s="161" t="s">
        <v>453</v>
      </c>
      <c r="C255" s="170" t="s">
        <v>454</v>
      </c>
      <c r="D255" s="162" t="s">
        <v>221</v>
      </c>
      <c r="E255" s="163">
        <v>17.88</v>
      </c>
      <c r="F255" s="164"/>
      <c r="G255" s="165">
        <f>ROUND(E255*F255,2)</f>
        <v>0</v>
      </c>
      <c r="H255" s="164"/>
      <c r="I255" s="165">
        <f>ROUND(E255*H255,2)</f>
        <v>0</v>
      </c>
      <c r="J255" s="164"/>
      <c r="K255" s="165">
        <f>ROUND(E255*J255,2)</f>
        <v>0</v>
      </c>
      <c r="L255" s="165">
        <v>21</v>
      </c>
      <c r="M255" s="165">
        <f>G255*(1+L255/100)</f>
        <v>0</v>
      </c>
      <c r="N255" s="165">
        <v>8.4000000000000003E-4</v>
      </c>
      <c r="O255" s="165">
        <f>ROUND(E255*N255,2)</f>
        <v>0.02</v>
      </c>
      <c r="P255" s="165">
        <v>0</v>
      </c>
      <c r="Q255" s="165">
        <f>ROUND(E255*P255,2)</f>
        <v>0</v>
      </c>
      <c r="R255" s="165"/>
      <c r="S255" s="165" t="s">
        <v>123</v>
      </c>
      <c r="T255" s="166" t="s">
        <v>137</v>
      </c>
      <c r="U255" s="148">
        <v>0</v>
      </c>
      <c r="V255" s="148">
        <f>ROUND(E255*U255,2)</f>
        <v>0</v>
      </c>
      <c r="W255" s="148"/>
      <c r="X255" s="148" t="s">
        <v>264</v>
      </c>
      <c r="Y255" s="137"/>
      <c r="Z255" s="137"/>
      <c r="AA255" s="137"/>
      <c r="AB255" s="137"/>
      <c r="AC255" s="137"/>
      <c r="AD255" s="137"/>
      <c r="AE255" s="137"/>
      <c r="AF255" s="137"/>
      <c r="AG255" s="137" t="s">
        <v>265</v>
      </c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</row>
    <row r="256" spans="1:60" outlineLevel="1">
      <c r="A256" s="144"/>
      <c r="B256" s="145"/>
      <c r="C256" s="282" t="s">
        <v>455</v>
      </c>
      <c r="D256" s="283"/>
      <c r="E256" s="283"/>
      <c r="F256" s="283"/>
      <c r="G256" s="283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37"/>
      <c r="Z256" s="137"/>
      <c r="AA256" s="137"/>
      <c r="AB256" s="137"/>
      <c r="AC256" s="137"/>
      <c r="AD256" s="137"/>
      <c r="AE256" s="137"/>
      <c r="AF256" s="137"/>
      <c r="AG256" s="137" t="s">
        <v>128</v>
      </c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</row>
    <row r="257" spans="1:60" outlineLevel="1">
      <c r="A257" s="144"/>
      <c r="B257" s="145"/>
      <c r="C257" s="273" t="s">
        <v>456</v>
      </c>
      <c r="D257" s="274"/>
      <c r="E257" s="274"/>
      <c r="F257" s="274"/>
      <c r="G257" s="274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37"/>
      <c r="Z257" s="137"/>
      <c r="AA257" s="137"/>
      <c r="AB257" s="137"/>
      <c r="AC257" s="137"/>
      <c r="AD257" s="137"/>
      <c r="AE257" s="137"/>
      <c r="AF257" s="137"/>
      <c r="AG257" s="137" t="s">
        <v>128</v>
      </c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</row>
    <row r="258" spans="1:60" outlineLevel="1">
      <c r="A258" s="160">
        <v>48</v>
      </c>
      <c r="B258" s="161" t="s">
        <v>457</v>
      </c>
      <c r="C258" s="214" t="s">
        <v>624</v>
      </c>
      <c r="D258" s="162" t="s">
        <v>221</v>
      </c>
      <c r="E258" s="163">
        <v>59.5</v>
      </c>
      <c r="F258" s="164"/>
      <c r="G258" s="165">
        <f>ROUND(E258*F258,2)</f>
        <v>0</v>
      </c>
      <c r="H258" s="164"/>
      <c r="I258" s="165">
        <f>ROUND(E258*H258,2)</f>
        <v>0</v>
      </c>
      <c r="J258" s="164"/>
      <c r="K258" s="165">
        <f>ROUND(E258*J258,2)</f>
        <v>0</v>
      </c>
      <c r="L258" s="165">
        <v>21</v>
      </c>
      <c r="M258" s="165">
        <f>G258*(1+L258/100)</f>
        <v>0</v>
      </c>
      <c r="N258" s="165">
        <v>2.7100000000000002E-3</v>
      </c>
      <c r="O258" s="165">
        <f>ROUND(E258*N258,2)</f>
        <v>0.16</v>
      </c>
      <c r="P258" s="165">
        <v>0</v>
      </c>
      <c r="Q258" s="165">
        <f>ROUND(E258*P258,2)</f>
        <v>0</v>
      </c>
      <c r="R258" s="165"/>
      <c r="S258" s="165" t="s">
        <v>123</v>
      </c>
      <c r="T258" s="166" t="s">
        <v>208</v>
      </c>
      <c r="U258" s="148">
        <v>0.79</v>
      </c>
      <c r="V258" s="148">
        <f>ROUND(E258*U258,2)</f>
        <v>47.01</v>
      </c>
      <c r="W258" s="148"/>
      <c r="X258" s="148" t="s">
        <v>125</v>
      </c>
      <c r="Y258" s="137"/>
      <c r="Z258" s="137"/>
      <c r="AA258" s="137"/>
      <c r="AB258" s="137"/>
      <c r="AC258" s="137"/>
      <c r="AD258" s="137"/>
      <c r="AE258" s="137"/>
      <c r="AF258" s="137"/>
      <c r="AG258" s="137" t="s">
        <v>126</v>
      </c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</row>
    <row r="259" spans="1:60" outlineLevel="1">
      <c r="A259" s="144"/>
      <c r="B259" s="145"/>
      <c r="C259" s="282" t="s">
        <v>455</v>
      </c>
      <c r="D259" s="283"/>
      <c r="E259" s="283"/>
      <c r="F259" s="283"/>
      <c r="G259" s="283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37"/>
      <c r="Z259" s="137"/>
      <c r="AA259" s="137"/>
      <c r="AB259" s="137"/>
      <c r="AC259" s="137"/>
      <c r="AD259" s="137"/>
      <c r="AE259" s="137"/>
      <c r="AF259" s="137"/>
      <c r="AG259" s="137" t="s">
        <v>128</v>
      </c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</row>
    <row r="260" spans="1:60" outlineLevel="1">
      <c r="A260" s="144"/>
      <c r="B260" s="145"/>
      <c r="C260" s="273" t="s">
        <v>458</v>
      </c>
      <c r="D260" s="274"/>
      <c r="E260" s="274"/>
      <c r="F260" s="274"/>
      <c r="G260" s="274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37"/>
      <c r="Z260" s="137"/>
      <c r="AA260" s="137"/>
      <c r="AB260" s="137"/>
      <c r="AC260" s="137"/>
      <c r="AD260" s="137"/>
      <c r="AE260" s="137"/>
      <c r="AF260" s="137"/>
      <c r="AG260" s="137" t="s">
        <v>128</v>
      </c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</row>
    <row r="261" spans="1:60" outlineLevel="1">
      <c r="A261" s="144"/>
      <c r="B261" s="145"/>
      <c r="C261" s="187" t="s">
        <v>530</v>
      </c>
      <c r="D261" s="174"/>
      <c r="E261" s="175">
        <v>14.88</v>
      </c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37"/>
      <c r="Z261" s="137"/>
      <c r="AA261" s="137"/>
      <c r="AB261" s="137"/>
      <c r="AC261" s="137"/>
      <c r="AD261" s="137"/>
      <c r="AE261" s="137"/>
      <c r="AF261" s="137"/>
      <c r="AG261" s="137" t="s">
        <v>213</v>
      </c>
      <c r="AH261" s="137">
        <v>0</v>
      </c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</row>
    <row r="262" spans="1:60" outlineLevel="1">
      <c r="A262" s="144"/>
      <c r="B262" s="145"/>
      <c r="C262" s="187" t="s">
        <v>531</v>
      </c>
      <c r="D262" s="174"/>
      <c r="E262" s="175">
        <v>14.88</v>
      </c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37"/>
      <c r="Z262" s="137"/>
      <c r="AA262" s="137"/>
      <c r="AB262" s="137"/>
      <c r="AC262" s="137"/>
      <c r="AD262" s="137"/>
      <c r="AE262" s="137"/>
      <c r="AF262" s="137"/>
      <c r="AG262" s="137" t="s">
        <v>213</v>
      </c>
      <c r="AH262" s="137">
        <v>0</v>
      </c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</row>
    <row r="263" spans="1:60" outlineLevel="1">
      <c r="A263" s="144"/>
      <c r="B263" s="145"/>
      <c r="C263" s="187" t="s">
        <v>532</v>
      </c>
      <c r="D263" s="174"/>
      <c r="E263" s="175">
        <v>29.74</v>
      </c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37"/>
      <c r="Z263" s="137"/>
      <c r="AA263" s="137"/>
      <c r="AB263" s="137"/>
      <c r="AC263" s="137"/>
      <c r="AD263" s="137"/>
      <c r="AE263" s="137"/>
      <c r="AF263" s="137"/>
      <c r="AG263" s="137" t="s">
        <v>213</v>
      </c>
      <c r="AH263" s="137">
        <v>0</v>
      </c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</row>
    <row r="264" spans="1:60" outlineLevel="1">
      <c r="A264" s="144"/>
      <c r="B264" s="145"/>
      <c r="C264" s="188" t="s">
        <v>241</v>
      </c>
      <c r="D264" s="176"/>
      <c r="E264" s="177">
        <v>59.5</v>
      </c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37"/>
      <c r="Z264" s="137"/>
      <c r="AA264" s="137"/>
      <c r="AB264" s="137"/>
      <c r="AC264" s="137"/>
      <c r="AD264" s="137"/>
      <c r="AE264" s="137"/>
      <c r="AF264" s="137"/>
      <c r="AG264" s="137" t="s">
        <v>213</v>
      </c>
      <c r="AH264" s="137">
        <v>1</v>
      </c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</row>
    <row r="265" spans="1:60" ht="22.5" outlineLevel="1">
      <c r="A265" s="160">
        <v>49</v>
      </c>
      <c r="B265" s="161" t="s">
        <v>462</v>
      </c>
      <c r="C265" s="195" t="s">
        <v>617</v>
      </c>
      <c r="D265" s="162" t="s">
        <v>252</v>
      </c>
      <c r="E265" s="163">
        <v>60</v>
      </c>
      <c r="F265" s="164"/>
      <c r="G265" s="165">
        <f>ROUND(E265*F265,2)</f>
        <v>0</v>
      </c>
      <c r="H265" s="164"/>
      <c r="I265" s="165">
        <f>ROUND(E265*H265,2)</f>
        <v>0</v>
      </c>
      <c r="J265" s="164"/>
      <c r="K265" s="165">
        <f>ROUND(E265*J265,2)</f>
        <v>0</v>
      </c>
      <c r="L265" s="165">
        <v>21</v>
      </c>
      <c r="M265" s="165">
        <f>G265*(1+L265/100)</f>
        <v>0</v>
      </c>
      <c r="N265" s="165">
        <v>2.0000000000000001E-4</v>
      </c>
      <c r="O265" s="165">
        <f>ROUND(E265*N265,2)</f>
        <v>0.01</v>
      </c>
      <c r="P265" s="165">
        <v>0</v>
      </c>
      <c r="Q265" s="165">
        <f>ROUND(E265*P265,2)</f>
        <v>0</v>
      </c>
      <c r="R265" s="165" t="s">
        <v>366</v>
      </c>
      <c r="S265" s="165" t="s">
        <v>208</v>
      </c>
      <c r="T265" s="166" t="s">
        <v>208</v>
      </c>
      <c r="U265" s="148">
        <v>0.12</v>
      </c>
      <c r="V265" s="148">
        <f>ROUND(E265*U265,2)</f>
        <v>7.2</v>
      </c>
      <c r="W265" s="148"/>
      <c r="X265" s="148" t="s">
        <v>125</v>
      </c>
      <c r="Y265" s="137"/>
      <c r="Z265" s="137"/>
      <c r="AA265" s="137"/>
      <c r="AB265" s="137"/>
      <c r="AC265" s="137"/>
      <c r="AD265" s="137"/>
      <c r="AE265" s="137"/>
      <c r="AF265" s="137"/>
      <c r="AG265" s="137" t="s">
        <v>126</v>
      </c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</row>
    <row r="266" spans="1:60" outlineLevel="1">
      <c r="A266" s="144"/>
      <c r="B266" s="145"/>
      <c r="C266" s="187" t="s">
        <v>533</v>
      </c>
      <c r="D266" s="174"/>
      <c r="E266" s="175">
        <v>60</v>
      </c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37"/>
      <c r="Z266" s="137"/>
      <c r="AA266" s="137"/>
      <c r="AB266" s="137"/>
      <c r="AC266" s="137"/>
      <c r="AD266" s="137"/>
      <c r="AE266" s="137"/>
      <c r="AF266" s="137"/>
      <c r="AG266" s="137" t="s">
        <v>213</v>
      </c>
      <c r="AH266" s="137">
        <v>0</v>
      </c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</row>
    <row r="267" spans="1:60" ht="22.5" outlineLevel="1">
      <c r="A267" s="160">
        <v>50</v>
      </c>
      <c r="B267" s="161" t="s">
        <v>464</v>
      </c>
      <c r="C267" s="214" t="s">
        <v>625</v>
      </c>
      <c r="D267" s="162" t="s">
        <v>465</v>
      </c>
      <c r="E267" s="163">
        <v>0.6</v>
      </c>
      <c r="F267" s="164"/>
      <c r="G267" s="165">
        <f>ROUND(E267*F267,2)</f>
        <v>0</v>
      </c>
      <c r="H267" s="164"/>
      <c r="I267" s="165">
        <f>ROUND(E267*H267,2)</f>
        <v>0</v>
      </c>
      <c r="J267" s="164"/>
      <c r="K267" s="165">
        <f>ROUND(E267*J267,2)</f>
        <v>0</v>
      </c>
      <c r="L267" s="165">
        <v>21</v>
      </c>
      <c r="M267" s="165">
        <f>G267*(1+L267/100)</f>
        <v>0</v>
      </c>
      <c r="N267" s="165">
        <v>3.0999999999999999E-3</v>
      </c>
      <c r="O267" s="165">
        <f>ROUND(E267*N267,2)</f>
        <v>0</v>
      </c>
      <c r="P267" s="165">
        <v>0</v>
      </c>
      <c r="Q267" s="165">
        <f>ROUND(E267*P267,2)</f>
        <v>0</v>
      </c>
      <c r="R267" s="165" t="s">
        <v>263</v>
      </c>
      <c r="S267" s="165" t="s">
        <v>208</v>
      </c>
      <c r="T267" s="166" t="s">
        <v>208</v>
      </c>
      <c r="U267" s="148">
        <v>0</v>
      </c>
      <c r="V267" s="148">
        <f>ROUND(E267*U267,2)</f>
        <v>0</v>
      </c>
      <c r="W267" s="148"/>
      <c r="X267" s="148" t="s">
        <v>264</v>
      </c>
      <c r="Y267" s="137"/>
      <c r="Z267" s="137"/>
      <c r="AA267" s="137"/>
      <c r="AB267" s="137"/>
      <c r="AC267" s="137"/>
      <c r="AD267" s="137"/>
      <c r="AE267" s="137"/>
      <c r="AF267" s="137"/>
      <c r="AG267" s="137" t="s">
        <v>265</v>
      </c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</row>
    <row r="268" spans="1:60" outlineLevel="1">
      <c r="A268" s="144"/>
      <c r="B268" s="145"/>
      <c r="C268" s="282" t="s">
        <v>307</v>
      </c>
      <c r="D268" s="283"/>
      <c r="E268" s="283"/>
      <c r="F268" s="283"/>
      <c r="G268" s="283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37"/>
      <c r="Z268" s="137"/>
      <c r="AA268" s="137"/>
      <c r="AB268" s="137"/>
      <c r="AC268" s="137"/>
      <c r="AD268" s="137"/>
      <c r="AE268" s="137"/>
      <c r="AF268" s="137"/>
      <c r="AG268" s="137" t="s">
        <v>128</v>
      </c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</row>
    <row r="269" spans="1:60" outlineLevel="1">
      <c r="A269" s="144"/>
      <c r="B269" s="145"/>
      <c r="C269" s="273" t="s">
        <v>466</v>
      </c>
      <c r="D269" s="274"/>
      <c r="E269" s="274"/>
      <c r="F269" s="274"/>
      <c r="G269" s="274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37"/>
      <c r="Z269" s="137"/>
      <c r="AA269" s="137"/>
      <c r="AB269" s="137"/>
      <c r="AC269" s="137"/>
      <c r="AD269" s="137"/>
      <c r="AE269" s="137"/>
      <c r="AF269" s="137"/>
      <c r="AG269" s="137" t="s">
        <v>128</v>
      </c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</row>
    <row r="270" spans="1:60" outlineLevel="1">
      <c r="A270" s="144"/>
      <c r="B270" s="145"/>
      <c r="C270" s="187" t="s">
        <v>534</v>
      </c>
      <c r="D270" s="174"/>
      <c r="E270" s="175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37"/>
      <c r="Z270" s="137"/>
      <c r="AA270" s="137"/>
      <c r="AB270" s="137"/>
      <c r="AC270" s="137"/>
      <c r="AD270" s="137"/>
      <c r="AE270" s="137"/>
      <c r="AF270" s="137"/>
      <c r="AG270" s="137" t="s">
        <v>213</v>
      </c>
      <c r="AH270" s="137">
        <v>0</v>
      </c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</row>
    <row r="271" spans="1:60" outlineLevel="1">
      <c r="A271" s="144"/>
      <c r="B271" s="145"/>
      <c r="C271" s="187" t="s">
        <v>535</v>
      </c>
      <c r="D271" s="174"/>
      <c r="E271" s="175">
        <v>0.6</v>
      </c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37"/>
      <c r="Z271" s="137"/>
      <c r="AA271" s="137"/>
      <c r="AB271" s="137"/>
      <c r="AC271" s="137"/>
      <c r="AD271" s="137"/>
      <c r="AE271" s="137"/>
      <c r="AF271" s="137"/>
      <c r="AG271" s="137" t="s">
        <v>213</v>
      </c>
      <c r="AH271" s="137">
        <v>0</v>
      </c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</row>
    <row r="272" spans="1:60" outlineLevel="1">
      <c r="A272" s="144">
        <v>51</v>
      </c>
      <c r="B272" s="145" t="s">
        <v>469</v>
      </c>
      <c r="C272" s="189" t="s">
        <v>470</v>
      </c>
      <c r="D272" s="146" t="s">
        <v>0</v>
      </c>
      <c r="E272" s="178"/>
      <c r="F272" s="149"/>
      <c r="G272" s="148">
        <f>ROUND(E272*F272,2)</f>
        <v>0</v>
      </c>
      <c r="H272" s="149"/>
      <c r="I272" s="148">
        <f>ROUND(E272*H272,2)</f>
        <v>0</v>
      </c>
      <c r="J272" s="149"/>
      <c r="K272" s="148">
        <f>ROUND(E272*J272,2)</f>
        <v>0</v>
      </c>
      <c r="L272" s="148">
        <v>21</v>
      </c>
      <c r="M272" s="148">
        <f>G272*(1+L272/100)</f>
        <v>0</v>
      </c>
      <c r="N272" s="148">
        <v>0</v>
      </c>
      <c r="O272" s="148">
        <f>ROUND(E272*N272,2)</f>
        <v>0</v>
      </c>
      <c r="P272" s="148">
        <v>0</v>
      </c>
      <c r="Q272" s="148">
        <f>ROUND(E272*P272,2)</f>
        <v>0</v>
      </c>
      <c r="R272" s="148" t="s">
        <v>366</v>
      </c>
      <c r="S272" s="148" t="s">
        <v>208</v>
      </c>
      <c r="T272" s="148" t="s">
        <v>208</v>
      </c>
      <c r="U272" s="148">
        <v>0</v>
      </c>
      <c r="V272" s="148">
        <f>ROUND(E272*U272,2)</f>
        <v>0</v>
      </c>
      <c r="W272" s="148"/>
      <c r="X272" s="148" t="s">
        <v>246</v>
      </c>
      <c r="Y272" s="137"/>
      <c r="Z272" s="137"/>
      <c r="AA272" s="137"/>
      <c r="AB272" s="137"/>
      <c r="AC272" s="137"/>
      <c r="AD272" s="137"/>
      <c r="AE272" s="137"/>
      <c r="AF272" s="137"/>
      <c r="AG272" s="137" t="s">
        <v>247</v>
      </c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</row>
    <row r="273" spans="1:60" outlineLevel="1">
      <c r="A273" s="144"/>
      <c r="B273" s="145"/>
      <c r="C273" s="286" t="s">
        <v>270</v>
      </c>
      <c r="D273" s="287"/>
      <c r="E273" s="287"/>
      <c r="F273" s="287"/>
      <c r="G273" s="287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37"/>
      <c r="Z273" s="137"/>
      <c r="AA273" s="137"/>
      <c r="AB273" s="137"/>
      <c r="AC273" s="137"/>
      <c r="AD273" s="137"/>
      <c r="AE273" s="137"/>
      <c r="AF273" s="137"/>
      <c r="AG273" s="137" t="s">
        <v>210</v>
      </c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</row>
    <row r="274" spans="1:60">
      <c r="A274" s="154" t="s">
        <v>121</v>
      </c>
      <c r="B274" s="155" t="s">
        <v>86</v>
      </c>
      <c r="C274" s="169" t="s">
        <v>87</v>
      </c>
      <c r="D274" s="156"/>
      <c r="E274" s="157"/>
      <c r="F274" s="158"/>
      <c r="G274" s="158">
        <f>SUMIF(AG275:AG279,"&lt;&gt;NOR",G275:G279)</f>
        <v>0</v>
      </c>
      <c r="H274" s="158"/>
      <c r="I274" s="158">
        <f>SUM(I275:I279)</f>
        <v>0</v>
      </c>
      <c r="J274" s="158"/>
      <c r="K274" s="158">
        <f>SUM(K275:K279)</f>
        <v>0</v>
      </c>
      <c r="L274" s="158"/>
      <c r="M274" s="158">
        <f>SUM(M275:M279)</f>
        <v>0</v>
      </c>
      <c r="N274" s="158"/>
      <c r="O274" s="158">
        <f>SUM(O275:O279)</f>
        <v>0</v>
      </c>
      <c r="P274" s="158"/>
      <c r="Q274" s="158">
        <f>SUM(Q275:Q279)</f>
        <v>0</v>
      </c>
      <c r="R274" s="158"/>
      <c r="S274" s="158"/>
      <c r="T274" s="159"/>
      <c r="U274" s="153"/>
      <c r="V274" s="153">
        <f>SUM(V275:V279)</f>
        <v>0</v>
      </c>
      <c r="W274" s="153"/>
      <c r="X274" s="153"/>
      <c r="AG274" t="s">
        <v>122</v>
      </c>
    </row>
    <row r="275" spans="1:60" ht="22.5" outlineLevel="1">
      <c r="A275" s="160">
        <v>52</v>
      </c>
      <c r="B275" s="161" t="s">
        <v>536</v>
      </c>
      <c r="C275" s="170" t="s">
        <v>537</v>
      </c>
      <c r="D275" s="162" t="s">
        <v>199</v>
      </c>
      <c r="E275" s="163">
        <v>1</v>
      </c>
      <c r="F275" s="164"/>
      <c r="G275" s="165">
        <f>ROUND(E275*F275,2)</f>
        <v>0</v>
      </c>
      <c r="H275" s="164"/>
      <c r="I275" s="165">
        <f>ROUND(E275*H275,2)</f>
        <v>0</v>
      </c>
      <c r="J275" s="164"/>
      <c r="K275" s="165">
        <f>ROUND(E275*J275,2)</f>
        <v>0</v>
      </c>
      <c r="L275" s="165">
        <v>21</v>
      </c>
      <c r="M275" s="165">
        <f>G275*(1+L275/100)</f>
        <v>0</v>
      </c>
      <c r="N275" s="165">
        <v>0</v>
      </c>
      <c r="O275" s="165">
        <f>ROUND(E275*N275,2)</f>
        <v>0</v>
      </c>
      <c r="P275" s="165">
        <v>0</v>
      </c>
      <c r="Q275" s="165">
        <f>ROUND(E275*P275,2)</f>
        <v>0</v>
      </c>
      <c r="R275" s="165"/>
      <c r="S275" s="165" t="s">
        <v>123</v>
      </c>
      <c r="T275" s="166" t="s">
        <v>137</v>
      </c>
      <c r="U275" s="148">
        <v>0</v>
      </c>
      <c r="V275" s="148">
        <f>ROUND(E275*U275,2)</f>
        <v>0</v>
      </c>
      <c r="W275" s="148"/>
      <c r="X275" s="148" t="s">
        <v>125</v>
      </c>
      <c r="Y275" s="137"/>
      <c r="Z275" s="137"/>
      <c r="AA275" s="137"/>
      <c r="AB275" s="137"/>
      <c r="AC275" s="137"/>
      <c r="AD275" s="137"/>
      <c r="AE275" s="137"/>
      <c r="AF275" s="137"/>
      <c r="AG275" s="137" t="s">
        <v>126</v>
      </c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</row>
    <row r="276" spans="1:60" outlineLevel="1">
      <c r="A276" s="144"/>
      <c r="B276" s="145"/>
      <c r="C276" s="282" t="s">
        <v>307</v>
      </c>
      <c r="D276" s="283"/>
      <c r="E276" s="283"/>
      <c r="F276" s="283"/>
      <c r="G276" s="283"/>
      <c r="H276" s="148"/>
      <c r="I276" s="148"/>
      <c r="J276" s="148"/>
      <c r="K276" s="148"/>
      <c r="L276" s="148"/>
      <c r="M276" s="148"/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8"/>
      <c r="Y276" s="137"/>
      <c r="Z276" s="137"/>
      <c r="AA276" s="137"/>
      <c r="AB276" s="137"/>
      <c r="AC276" s="137"/>
      <c r="AD276" s="137"/>
      <c r="AE276" s="137"/>
      <c r="AF276" s="137"/>
      <c r="AG276" s="137" t="s">
        <v>128</v>
      </c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</row>
    <row r="277" spans="1:60" outlineLevel="1">
      <c r="A277" s="144"/>
      <c r="B277" s="145"/>
      <c r="C277" s="273" t="s">
        <v>473</v>
      </c>
      <c r="D277" s="274"/>
      <c r="E277" s="274"/>
      <c r="F277" s="274"/>
      <c r="G277" s="274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8"/>
      <c r="Y277" s="137"/>
      <c r="Z277" s="137"/>
      <c r="AA277" s="137"/>
      <c r="AB277" s="137"/>
      <c r="AC277" s="137"/>
      <c r="AD277" s="137"/>
      <c r="AE277" s="137"/>
      <c r="AF277" s="137"/>
      <c r="AG277" s="137" t="s">
        <v>128</v>
      </c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</row>
    <row r="278" spans="1:60" outlineLevel="1">
      <c r="A278" s="144">
        <v>53</v>
      </c>
      <c r="B278" s="145" t="s">
        <v>477</v>
      </c>
      <c r="C278" s="189" t="s">
        <v>478</v>
      </c>
      <c r="D278" s="146" t="s">
        <v>0</v>
      </c>
      <c r="E278" s="178"/>
      <c r="F278" s="149"/>
      <c r="G278" s="148">
        <f>ROUND(E278*F278,2)</f>
        <v>0</v>
      </c>
      <c r="H278" s="149"/>
      <c r="I278" s="148">
        <f>ROUND(E278*H278,2)</f>
        <v>0</v>
      </c>
      <c r="J278" s="149"/>
      <c r="K278" s="148">
        <f>ROUND(E278*J278,2)</f>
        <v>0</v>
      </c>
      <c r="L278" s="148">
        <v>21</v>
      </c>
      <c r="M278" s="148">
        <f>G278*(1+L278/100)</f>
        <v>0</v>
      </c>
      <c r="N278" s="148">
        <v>0</v>
      </c>
      <c r="O278" s="148">
        <f>ROUND(E278*N278,2)</f>
        <v>0</v>
      </c>
      <c r="P278" s="148">
        <v>0</v>
      </c>
      <c r="Q278" s="148">
        <f>ROUND(E278*P278,2)</f>
        <v>0</v>
      </c>
      <c r="R278" s="148" t="s">
        <v>479</v>
      </c>
      <c r="S278" s="148" t="s">
        <v>208</v>
      </c>
      <c r="T278" s="148" t="s">
        <v>208</v>
      </c>
      <c r="U278" s="148">
        <v>0</v>
      </c>
      <c r="V278" s="148">
        <f>ROUND(E278*U278,2)</f>
        <v>0</v>
      </c>
      <c r="W278" s="148"/>
      <c r="X278" s="148" t="s">
        <v>246</v>
      </c>
      <c r="Y278" s="137"/>
      <c r="Z278" s="137"/>
      <c r="AA278" s="137"/>
      <c r="AB278" s="137"/>
      <c r="AC278" s="137"/>
      <c r="AD278" s="137"/>
      <c r="AE278" s="137"/>
      <c r="AF278" s="137"/>
      <c r="AG278" s="137" t="s">
        <v>247</v>
      </c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</row>
    <row r="279" spans="1:60" outlineLevel="1">
      <c r="A279" s="144"/>
      <c r="B279" s="145"/>
      <c r="C279" s="286" t="s">
        <v>270</v>
      </c>
      <c r="D279" s="287"/>
      <c r="E279" s="287"/>
      <c r="F279" s="287"/>
      <c r="G279" s="287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37"/>
      <c r="Z279" s="137"/>
      <c r="AA279" s="137"/>
      <c r="AB279" s="137"/>
      <c r="AC279" s="137"/>
      <c r="AD279" s="137"/>
      <c r="AE279" s="137"/>
      <c r="AF279" s="137"/>
      <c r="AG279" s="137" t="s">
        <v>210</v>
      </c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</row>
    <row r="280" spans="1:60">
      <c r="A280" s="154" t="s">
        <v>121</v>
      </c>
      <c r="B280" s="155" t="s">
        <v>88</v>
      </c>
      <c r="C280" s="169" t="s">
        <v>89</v>
      </c>
      <c r="D280" s="156"/>
      <c r="E280" s="157"/>
      <c r="F280" s="158"/>
      <c r="G280" s="158">
        <f>SUMIF(AG281:AG281,"&lt;&gt;NOR",G281:G281)</f>
        <v>0</v>
      </c>
      <c r="H280" s="158"/>
      <c r="I280" s="158">
        <f>SUM(I281:I281)</f>
        <v>0</v>
      </c>
      <c r="J280" s="158"/>
      <c r="K280" s="158">
        <f>SUM(K281:K281)</f>
        <v>0</v>
      </c>
      <c r="L280" s="158"/>
      <c r="M280" s="158">
        <f>SUM(M281:M281)</f>
        <v>0</v>
      </c>
      <c r="N280" s="158"/>
      <c r="O280" s="158">
        <f>SUM(O281:O281)</f>
        <v>0</v>
      </c>
      <c r="P280" s="158"/>
      <c r="Q280" s="158">
        <f>SUM(Q281:Q281)</f>
        <v>0</v>
      </c>
      <c r="R280" s="158"/>
      <c r="S280" s="158"/>
      <c r="T280" s="159"/>
      <c r="U280" s="153"/>
      <c r="V280" s="153">
        <f>SUM(V281:V281)</f>
        <v>0</v>
      </c>
      <c r="W280" s="153"/>
      <c r="X280" s="153"/>
      <c r="AG280" t="s">
        <v>122</v>
      </c>
    </row>
    <row r="281" spans="1:60" outlineLevel="1">
      <c r="A281" s="179">
        <v>54</v>
      </c>
      <c r="B281" s="180" t="s">
        <v>480</v>
      </c>
      <c r="C281" s="190" t="s">
        <v>481</v>
      </c>
      <c r="D281" s="181" t="s">
        <v>199</v>
      </c>
      <c r="E281" s="182">
        <v>4</v>
      </c>
      <c r="F281" s="183"/>
      <c r="G281" s="184">
        <f>ROUND(E281*F281,2)</f>
        <v>0</v>
      </c>
      <c r="H281" s="183"/>
      <c r="I281" s="184">
        <f>ROUND(E281*H281,2)</f>
        <v>0</v>
      </c>
      <c r="J281" s="183"/>
      <c r="K281" s="184">
        <f>ROUND(E281*J281,2)</f>
        <v>0</v>
      </c>
      <c r="L281" s="184">
        <v>21</v>
      </c>
      <c r="M281" s="184">
        <f>G281*(1+L281/100)</f>
        <v>0</v>
      </c>
      <c r="N281" s="184">
        <v>0</v>
      </c>
      <c r="O281" s="184">
        <f>ROUND(E281*N281,2)</f>
        <v>0</v>
      </c>
      <c r="P281" s="184">
        <v>0</v>
      </c>
      <c r="Q281" s="184">
        <f>ROUND(E281*P281,2)</f>
        <v>0</v>
      </c>
      <c r="R281" s="184"/>
      <c r="S281" s="184" t="s">
        <v>123</v>
      </c>
      <c r="T281" s="185" t="s">
        <v>137</v>
      </c>
      <c r="U281" s="148">
        <v>0</v>
      </c>
      <c r="V281" s="148">
        <f>ROUND(E281*U281,2)</f>
        <v>0</v>
      </c>
      <c r="W281" s="148"/>
      <c r="X281" s="148" t="s">
        <v>125</v>
      </c>
      <c r="Y281" s="137"/>
      <c r="Z281" s="137"/>
      <c r="AA281" s="137"/>
      <c r="AB281" s="137"/>
      <c r="AC281" s="137"/>
      <c r="AD281" s="137"/>
      <c r="AE281" s="137"/>
      <c r="AF281" s="137"/>
      <c r="AG281" s="137" t="s">
        <v>126</v>
      </c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</row>
    <row r="282" spans="1:60">
      <c r="A282" s="154" t="s">
        <v>121</v>
      </c>
      <c r="B282" s="155" t="s">
        <v>90</v>
      </c>
      <c r="C282" s="169" t="s">
        <v>91</v>
      </c>
      <c r="D282" s="156"/>
      <c r="E282" s="157"/>
      <c r="F282" s="158"/>
      <c r="G282" s="158">
        <f>SUMIF(AG283:AG293,"&lt;&gt;NOR",G283:G293)</f>
        <v>0</v>
      </c>
      <c r="H282" s="158"/>
      <c r="I282" s="158">
        <f>SUM(I283:I293)</f>
        <v>0</v>
      </c>
      <c r="J282" s="158"/>
      <c r="K282" s="158">
        <f>SUM(K283:K293)</f>
        <v>0</v>
      </c>
      <c r="L282" s="158"/>
      <c r="M282" s="158">
        <f>SUM(M283:M293)</f>
        <v>0</v>
      </c>
      <c r="N282" s="158"/>
      <c r="O282" s="158">
        <f>SUM(O283:O293)</f>
        <v>0</v>
      </c>
      <c r="P282" s="158"/>
      <c r="Q282" s="158">
        <f>SUM(Q283:Q293)</f>
        <v>0</v>
      </c>
      <c r="R282" s="158"/>
      <c r="S282" s="158"/>
      <c r="T282" s="159"/>
      <c r="U282" s="153"/>
      <c r="V282" s="153">
        <f>SUM(V283:V293)</f>
        <v>85.28</v>
      </c>
      <c r="W282" s="153"/>
      <c r="X282" s="153"/>
      <c r="AG282" t="s">
        <v>122</v>
      </c>
    </row>
    <row r="283" spans="1:60" outlineLevel="1">
      <c r="A283" s="179">
        <v>55</v>
      </c>
      <c r="B283" s="180" t="s">
        <v>271</v>
      </c>
      <c r="C283" s="190" t="s">
        <v>272</v>
      </c>
      <c r="D283" s="181" t="s">
        <v>244</v>
      </c>
      <c r="E283" s="182">
        <v>16.18261</v>
      </c>
      <c r="F283" s="183"/>
      <c r="G283" s="184">
        <f>ROUND(E283*F283,2)</f>
        <v>0</v>
      </c>
      <c r="H283" s="183"/>
      <c r="I283" s="184">
        <f>ROUND(E283*H283,2)</f>
        <v>0</v>
      </c>
      <c r="J283" s="183"/>
      <c r="K283" s="184">
        <f>ROUND(E283*J283,2)</f>
        <v>0</v>
      </c>
      <c r="L283" s="184">
        <v>21</v>
      </c>
      <c r="M283" s="184">
        <f>G283*(1+L283/100)</f>
        <v>0</v>
      </c>
      <c r="N283" s="184">
        <v>0</v>
      </c>
      <c r="O283" s="184">
        <f>ROUND(E283*N283,2)</f>
        <v>0</v>
      </c>
      <c r="P283" s="184">
        <v>0</v>
      </c>
      <c r="Q283" s="184">
        <f>ROUND(E283*P283,2)</f>
        <v>0</v>
      </c>
      <c r="R283" s="184" t="s">
        <v>273</v>
      </c>
      <c r="S283" s="184" t="s">
        <v>208</v>
      </c>
      <c r="T283" s="185" t="s">
        <v>208</v>
      </c>
      <c r="U283" s="148">
        <v>0.94</v>
      </c>
      <c r="V283" s="148">
        <f>ROUND(E283*U283,2)</f>
        <v>15.21</v>
      </c>
      <c r="W283" s="148"/>
      <c r="X283" s="148" t="s">
        <v>274</v>
      </c>
      <c r="Y283" s="137"/>
      <c r="Z283" s="137"/>
      <c r="AA283" s="137"/>
      <c r="AB283" s="137"/>
      <c r="AC283" s="137"/>
      <c r="AD283" s="137"/>
      <c r="AE283" s="137"/>
      <c r="AF283" s="137"/>
      <c r="AG283" s="137" t="s">
        <v>275</v>
      </c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</row>
    <row r="284" spans="1:60" ht="22.5" outlineLevel="1">
      <c r="A284" s="160">
        <v>56</v>
      </c>
      <c r="B284" s="161" t="s">
        <v>276</v>
      </c>
      <c r="C284" s="170" t="s">
        <v>277</v>
      </c>
      <c r="D284" s="162" t="s">
        <v>244</v>
      </c>
      <c r="E284" s="163">
        <v>469.29568999999998</v>
      </c>
      <c r="F284" s="164"/>
      <c r="G284" s="165">
        <f>ROUND(E284*F284,2)</f>
        <v>0</v>
      </c>
      <c r="H284" s="164"/>
      <c r="I284" s="165">
        <f>ROUND(E284*H284,2)</f>
        <v>0</v>
      </c>
      <c r="J284" s="164"/>
      <c r="K284" s="165">
        <f>ROUND(E284*J284,2)</f>
        <v>0</v>
      </c>
      <c r="L284" s="165">
        <v>21</v>
      </c>
      <c r="M284" s="165">
        <f>G284*(1+L284/100)</f>
        <v>0</v>
      </c>
      <c r="N284" s="165">
        <v>0</v>
      </c>
      <c r="O284" s="165">
        <f>ROUND(E284*N284,2)</f>
        <v>0</v>
      </c>
      <c r="P284" s="165">
        <v>0</v>
      </c>
      <c r="Q284" s="165">
        <f>ROUND(E284*P284,2)</f>
        <v>0</v>
      </c>
      <c r="R284" s="165" t="s">
        <v>273</v>
      </c>
      <c r="S284" s="165" t="s">
        <v>208</v>
      </c>
      <c r="T284" s="166" t="s">
        <v>208</v>
      </c>
      <c r="U284" s="148">
        <v>0.11</v>
      </c>
      <c r="V284" s="148">
        <f>ROUND(E284*U284,2)</f>
        <v>51.62</v>
      </c>
      <c r="W284" s="148"/>
      <c r="X284" s="148" t="s">
        <v>125</v>
      </c>
      <c r="Y284" s="137"/>
      <c r="Z284" s="137"/>
      <c r="AA284" s="137"/>
      <c r="AB284" s="137"/>
      <c r="AC284" s="137"/>
      <c r="AD284" s="137"/>
      <c r="AE284" s="137"/>
      <c r="AF284" s="137"/>
      <c r="AG284" s="137" t="s">
        <v>126</v>
      </c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</row>
    <row r="285" spans="1:60" outlineLevel="1">
      <c r="A285" s="144"/>
      <c r="B285" s="145"/>
      <c r="C285" s="187" t="s">
        <v>538</v>
      </c>
      <c r="D285" s="174"/>
      <c r="E285" s="175">
        <v>469.29568999999998</v>
      </c>
      <c r="F285" s="148"/>
      <c r="G285" s="148"/>
      <c r="H285" s="148"/>
      <c r="I285" s="148"/>
      <c r="J285" s="148"/>
      <c r="K285" s="148"/>
      <c r="L285" s="148"/>
      <c r="M285" s="148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37"/>
      <c r="Z285" s="137"/>
      <c r="AA285" s="137"/>
      <c r="AB285" s="137"/>
      <c r="AC285" s="137"/>
      <c r="AD285" s="137"/>
      <c r="AE285" s="137"/>
      <c r="AF285" s="137"/>
      <c r="AG285" s="137" t="s">
        <v>213</v>
      </c>
      <c r="AH285" s="137">
        <v>0</v>
      </c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</row>
    <row r="286" spans="1:60" outlineLevel="1">
      <c r="A286" s="179">
        <v>57</v>
      </c>
      <c r="B286" s="180" t="s">
        <v>279</v>
      </c>
      <c r="C286" s="190" t="s">
        <v>280</v>
      </c>
      <c r="D286" s="181" t="s">
        <v>244</v>
      </c>
      <c r="E286" s="182">
        <v>16.18261</v>
      </c>
      <c r="F286" s="183"/>
      <c r="G286" s="184">
        <f>ROUND(E286*F286,2)</f>
        <v>0</v>
      </c>
      <c r="H286" s="183"/>
      <c r="I286" s="184">
        <f>ROUND(E286*H286,2)</f>
        <v>0</v>
      </c>
      <c r="J286" s="183"/>
      <c r="K286" s="184">
        <f>ROUND(E286*J286,2)</f>
        <v>0</v>
      </c>
      <c r="L286" s="184">
        <v>21</v>
      </c>
      <c r="M286" s="184">
        <f>G286*(1+L286/100)</f>
        <v>0</v>
      </c>
      <c r="N286" s="184">
        <v>0</v>
      </c>
      <c r="O286" s="184">
        <f>ROUND(E286*N286,2)</f>
        <v>0</v>
      </c>
      <c r="P286" s="184">
        <v>0</v>
      </c>
      <c r="Q286" s="184">
        <f>ROUND(E286*P286,2)</f>
        <v>0</v>
      </c>
      <c r="R286" s="184"/>
      <c r="S286" s="184" t="s">
        <v>123</v>
      </c>
      <c r="T286" s="185" t="s">
        <v>208</v>
      </c>
      <c r="U286" s="148">
        <v>0.55000000000000004</v>
      </c>
      <c r="V286" s="148">
        <f>ROUND(E286*U286,2)</f>
        <v>8.9</v>
      </c>
      <c r="W286" s="148"/>
      <c r="X286" s="148" t="s">
        <v>125</v>
      </c>
      <c r="Y286" s="137"/>
      <c r="Z286" s="137"/>
      <c r="AA286" s="137"/>
      <c r="AB286" s="137"/>
      <c r="AC286" s="137"/>
      <c r="AD286" s="137"/>
      <c r="AE286" s="137"/>
      <c r="AF286" s="137"/>
      <c r="AG286" s="137" t="s">
        <v>126</v>
      </c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</row>
    <row r="287" spans="1:60" outlineLevel="1">
      <c r="A287" s="160">
        <v>58</v>
      </c>
      <c r="B287" s="161" t="s">
        <v>281</v>
      </c>
      <c r="C287" s="170" t="s">
        <v>282</v>
      </c>
      <c r="D287" s="162" t="s">
        <v>244</v>
      </c>
      <c r="E287" s="163">
        <v>16.18261</v>
      </c>
      <c r="F287" s="164"/>
      <c r="G287" s="165">
        <f>ROUND(E287*F287,2)</f>
        <v>0</v>
      </c>
      <c r="H287" s="164"/>
      <c r="I287" s="165">
        <f>ROUND(E287*H287,2)</f>
        <v>0</v>
      </c>
      <c r="J287" s="164"/>
      <c r="K287" s="165">
        <f>ROUND(E287*J287,2)</f>
        <v>0</v>
      </c>
      <c r="L287" s="165">
        <v>21</v>
      </c>
      <c r="M287" s="165">
        <f>G287*(1+L287/100)</f>
        <v>0</v>
      </c>
      <c r="N287" s="165">
        <v>0</v>
      </c>
      <c r="O287" s="165">
        <f>ROUND(E287*N287,2)</f>
        <v>0</v>
      </c>
      <c r="P287" s="165">
        <v>0</v>
      </c>
      <c r="Q287" s="165">
        <f>ROUND(E287*P287,2)</f>
        <v>0</v>
      </c>
      <c r="R287" s="165" t="s">
        <v>283</v>
      </c>
      <c r="S287" s="165" t="s">
        <v>208</v>
      </c>
      <c r="T287" s="166" t="s">
        <v>208</v>
      </c>
      <c r="U287" s="148">
        <v>0.1</v>
      </c>
      <c r="V287" s="148">
        <f>ROUND(E287*U287,2)</f>
        <v>1.62</v>
      </c>
      <c r="W287" s="148"/>
      <c r="X287" s="148" t="s">
        <v>125</v>
      </c>
      <c r="Y287" s="137"/>
      <c r="Z287" s="137"/>
      <c r="AA287" s="137"/>
      <c r="AB287" s="137"/>
      <c r="AC287" s="137"/>
      <c r="AD287" s="137"/>
      <c r="AE287" s="137"/>
      <c r="AF287" s="137"/>
      <c r="AG287" s="137" t="s">
        <v>126</v>
      </c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</row>
    <row r="288" spans="1:60" outlineLevel="1">
      <c r="A288" s="144"/>
      <c r="B288" s="145"/>
      <c r="C288" s="284" t="s">
        <v>284</v>
      </c>
      <c r="D288" s="285"/>
      <c r="E288" s="285"/>
      <c r="F288" s="285"/>
      <c r="G288" s="285"/>
      <c r="H288" s="148"/>
      <c r="I288" s="148"/>
      <c r="J288" s="148"/>
      <c r="K288" s="148"/>
      <c r="L288" s="148"/>
      <c r="M288" s="148"/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8"/>
      <c r="Y288" s="137"/>
      <c r="Z288" s="137"/>
      <c r="AA288" s="137"/>
      <c r="AB288" s="137"/>
      <c r="AC288" s="137"/>
      <c r="AD288" s="137"/>
      <c r="AE288" s="137"/>
      <c r="AF288" s="137"/>
      <c r="AG288" s="137" t="s">
        <v>210</v>
      </c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</row>
    <row r="289" spans="1:60" outlineLevel="1">
      <c r="A289" s="179">
        <v>59</v>
      </c>
      <c r="B289" s="180" t="s">
        <v>285</v>
      </c>
      <c r="C289" s="190" t="s">
        <v>286</v>
      </c>
      <c r="D289" s="181" t="s">
        <v>287</v>
      </c>
      <c r="E289" s="182">
        <v>30</v>
      </c>
      <c r="F289" s="183"/>
      <c r="G289" s="184">
        <f>ROUND(E289*F289,2)</f>
        <v>0</v>
      </c>
      <c r="H289" s="183"/>
      <c r="I289" s="184">
        <f>ROUND(E289*H289,2)</f>
        <v>0</v>
      </c>
      <c r="J289" s="183"/>
      <c r="K289" s="184">
        <f>ROUND(E289*J289,2)</f>
        <v>0</v>
      </c>
      <c r="L289" s="184">
        <v>21</v>
      </c>
      <c r="M289" s="184">
        <f>G289*(1+L289/100)</f>
        <v>0</v>
      </c>
      <c r="N289" s="184">
        <v>0</v>
      </c>
      <c r="O289" s="184">
        <f>ROUND(E289*N289,2)</f>
        <v>0</v>
      </c>
      <c r="P289" s="184">
        <v>0</v>
      </c>
      <c r="Q289" s="184">
        <f>ROUND(E289*P289,2)</f>
        <v>0</v>
      </c>
      <c r="R289" s="184" t="s">
        <v>273</v>
      </c>
      <c r="S289" s="184" t="s">
        <v>208</v>
      </c>
      <c r="T289" s="185" t="s">
        <v>208</v>
      </c>
      <c r="U289" s="148">
        <v>0</v>
      </c>
      <c r="V289" s="148">
        <f>ROUND(E289*U289,2)</f>
        <v>0</v>
      </c>
      <c r="W289" s="148"/>
      <c r="X289" s="148" t="s">
        <v>125</v>
      </c>
      <c r="Y289" s="137"/>
      <c r="Z289" s="137"/>
      <c r="AA289" s="137"/>
      <c r="AB289" s="137"/>
      <c r="AC289" s="137"/>
      <c r="AD289" s="137"/>
      <c r="AE289" s="137"/>
      <c r="AF289" s="137"/>
      <c r="AG289" s="137" t="s">
        <v>126</v>
      </c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</row>
    <row r="290" spans="1:60" outlineLevel="1">
      <c r="A290" s="179">
        <v>60</v>
      </c>
      <c r="B290" s="180" t="s">
        <v>288</v>
      </c>
      <c r="C290" s="190" t="s">
        <v>289</v>
      </c>
      <c r="D290" s="181" t="s">
        <v>244</v>
      </c>
      <c r="E290" s="182">
        <v>16.18261</v>
      </c>
      <c r="F290" s="183"/>
      <c r="G290" s="184">
        <f>ROUND(E290*F290,2)</f>
        <v>0</v>
      </c>
      <c r="H290" s="183"/>
      <c r="I290" s="184">
        <f>ROUND(E290*H290,2)</f>
        <v>0</v>
      </c>
      <c r="J290" s="183"/>
      <c r="K290" s="184">
        <f>ROUND(E290*J290,2)</f>
        <v>0</v>
      </c>
      <c r="L290" s="184">
        <v>21</v>
      </c>
      <c r="M290" s="184">
        <f>G290*(1+L290/100)</f>
        <v>0</v>
      </c>
      <c r="N290" s="184">
        <v>0</v>
      </c>
      <c r="O290" s="184">
        <f>ROUND(E290*N290,2)</f>
        <v>0</v>
      </c>
      <c r="P290" s="184">
        <v>0</v>
      </c>
      <c r="Q290" s="184">
        <f>ROUND(E290*P290,2)</f>
        <v>0</v>
      </c>
      <c r="R290" s="184" t="s">
        <v>273</v>
      </c>
      <c r="S290" s="184" t="s">
        <v>208</v>
      </c>
      <c r="T290" s="185" t="s">
        <v>208</v>
      </c>
      <c r="U290" s="148">
        <v>0.49</v>
      </c>
      <c r="V290" s="148">
        <f>ROUND(E290*U290,2)</f>
        <v>7.93</v>
      </c>
      <c r="W290" s="148"/>
      <c r="X290" s="148" t="s">
        <v>125</v>
      </c>
      <c r="Y290" s="137"/>
      <c r="Z290" s="137"/>
      <c r="AA290" s="137"/>
      <c r="AB290" s="137"/>
      <c r="AC290" s="137"/>
      <c r="AD290" s="137"/>
      <c r="AE290" s="137"/>
      <c r="AF290" s="137"/>
      <c r="AG290" s="137" t="s">
        <v>126</v>
      </c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</row>
    <row r="291" spans="1:60" outlineLevel="1">
      <c r="A291" s="160">
        <v>61</v>
      </c>
      <c r="B291" s="161" t="s">
        <v>290</v>
      </c>
      <c r="C291" s="170" t="s">
        <v>291</v>
      </c>
      <c r="D291" s="162" t="s">
        <v>244</v>
      </c>
      <c r="E291" s="163">
        <v>80.913049999999998</v>
      </c>
      <c r="F291" s="164"/>
      <c r="G291" s="165">
        <f>ROUND(E291*F291,2)</f>
        <v>0</v>
      </c>
      <c r="H291" s="164"/>
      <c r="I291" s="165">
        <f>ROUND(E291*H291,2)</f>
        <v>0</v>
      </c>
      <c r="J291" s="164"/>
      <c r="K291" s="165">
        <f>ROUND(E291*J291,2)</f>
        <v>0</v>
      </c>
      <c r="L291" s="165">
        <v>21</v>
      </c>
      <c r="M291" s="165">
        <f>G291*(1+L291/100)</f>
        <v>0</v>
      </c>
      <c r="N291" s="165">
        <v>0</v>
      </c>
      <c r="O291" s="165">
        <f>ROUND(E291*N291,2)</f>
        <v>0</v>
      </c>
      <c r="P291" s="165">
        <v>0</v>
      </c>
      <c r="Q291" s="165">
        <f>ROUND(E291*P291,2)</f>
        <v>0</v>
      </c>
      <c r="R291" s="165" t="s">
        <v>273</v>
      </c>
      <c r="S291" s="165" t="s">
        <v>208</v>
      </c>
      <c r="T291" s="166" t="s">
        <v>208</v>
      </c>
      <c r="U291" s="148">
        <v>0</v>
      </c>
      <c r="V291" s="148">
        <f>ROUND(E291*U291,2)</f>
        <v>0</v>
      </c>
      <c r="W291" s="148"/>
      <c r="X291" s="148" t="s">
        <v>125</v>
      </c>
      <c r="Y291" s="137"/>
      <c r="Z291" s="137"/>
      <c r="AA291" s="137"/>
      <c r="AB291" s="137"/>
      <c r="AC291" s="137"/>
      <c r="AD291" s="137"/>
      <c r="AE291" s="137"/>
      <c r="AF291" s="137"/>
      <c r="AG291" s="137" t="s">
        <v>126</v>
      </c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</row>
    <row r="292" spans="1:60" outlineLevel="1">
      <c r="A292" s="144"/>
      <c r="B292" s="145"/>
      <c r="C292" s="187" t="s">
        <v>539</v>
      </c>
      <c r="D292" s="174"/>
      <c r="E292" s="175">
        <v>80.913049999999998</v>
      </c>
      <c r="F292" s="148"/>
      <c r="G292" s="148"/>
      <c r="H292" s="148"/>
      <c r="I292" s="148"/>
      <c r="J292" s="148"/>
      <c r="K292" s="148"/>
      <c r="L292" s="148"/>
      <c r="M292" s="148"/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8"/>
      <c r="Y292" s="137"/>
      <c r="Z292" s="137"/>
      <c r="AA292" s="137"/>
      <c r="AB292" s="137"/>
      <c r="AC292" s="137"/>
      <c r="AD292" s="137"/>
      <c r="AE292" s="137"/>
      <c r="AF292" s="137"/>
      <c r="AG292" s="137" t="s">
        <v>213</v>
      </c>
      <c r="AH292" s="137">
        <v>0</v>
      </c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</row>
    <row r="293" spans="1:60" ht="22.5" outlineLevel="1">
      <c r="A293" s="160">
        <v>62</v>
      </c>
      <c r="B293" s="161" t="s">
        <v>293</v>
      </c>
      <c r="C293" s="170" t="s">
        <v>294</v>
      </c>
      <c r="D293" s="162" t="s">
        <v>244</v>
      </c>
      <c r="E293" s="163">
        <v>16.18261</v>
      </c>
      <c r="F293" s="164"/>
      <c r="G293" s="165">
        <f>ROUND(E293*F293,2)</f>
        <v>0</v>
      </c>
      <c r="H293" s="164"/>
      <c r="I293" s="165">
        <f>ROUND(E293*H293,2)</f>
        <v>0</v>
      </c>
      <c r="J293" s="164"/>
      <c r="K293" s="165">
        <f>ROUND(E293*J293,2)</f>
        <v>0</v>
      </c>
      <c r="L293" s="165">
        <v>21</v>
      </c>
      <c r="M293" s="165">
        <f>G293*(1+L293/100)</f>
        <v>0</v>
      </c>
      <c r="N293" s="165">
        <v>0</v>
      </c>
      <c r="O293" s="165">
        <f>ROUND(E293*N293,2)</f>
        <v>0</v>
      </c>
      <c r="P293" s="165">
        <v>0</v>
      </c>
      <c r="Q293" s="165">
        <f>ROUND(E293*P293,2)</f>
        <v>0</v>
      </c>
      <c r="R293" s="165" t="s">
        <v>273</v>
      </c>
      <c r="S293" s="165" t="s">
        <v>208</v>
      </c>
      <c r="T293" s="166" t="s">
        <v>208</v>
      </c>
      <c r="U293" s="148">
        <v>0</v>
      </c>
      <c r="V293" s="148">
        <f>ROUND(E293*U293,2)</f>
        <v>0</v>
      </c>
      <c r="W293" s="148"/>
      <c r="X293" s="148" t="s">
        <v>125</v>
      </c>
      <c r="Y293" s="137"/>
      <c r="Z293" s="137"/>
      <c r="AA293" s="137"/>
      <c r="AB293" s="137"/>
      <c r="AC293" s="137"/>
      <c r="AD293" s="137"/>
      <c r="AE293" s="137"/>
      <c r="AF293" s="137"/>
      <c r="AG293" s="137" t="s">
        <v>126</v>
      </c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</row>
    <row r="294" spans="1:60">
      <c r="A294" s="3"/>
      <c r="B294" s="4"/>
      <c r="C294" s="171"/>
      <c r="D294" s="6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AE294">
        <v>15</v>
      </c>
      <c r="AF294">
        <v>21</v>
      </c>
      <c r="AG294" t="s">
        <v>108</v>
      </c>
    </row>
    <row r="295" spans="1:60">
      <c r="A295" s="140"/>
      <c r="B295" s="141" t="s">
        <v>29</v>
      </c>
      <c r="C295" s="172"/>
      <c r="D295" s="142"/>
      <c r="E295" s="143"/>
      <c r="F295" s="143"/>
      <c r="G295" s="168">
        <f>G8+G76+G97+G126+G128+G183+G190+G229+G274+G280+G282</f>
        <v>0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AE295">
        <f>SUMIF(L7:L293,AE294,G7:G293)</f>
        <v>0</v>
      </c>
      <c r="AF295">
        <f>SUMIF(L7:L293,AF294,G7:G293)</f>
        <v>0</v>
      </c>
      <c r="AG295" t="s">
        <v>190</v>
      </c>
    </row>
    <row r="296" spans="1:60">
      <c r="C296" s="173"/>
      <c r="D296" s="10"/>
      <c r="AG296" t="s">
        <v>196</v>
      </c>
    </row>
    <row r="297" spans="1:60">
      <c r="D297" s="10"/>
    </row>
    <row r="298" spans="1:60">
      <c r="D298" s="10"/>
    </row>
    <row r="299" spans="1:60">
      <c r="D299" s="10"/>
    </row>
    <row r="300" spans="1:60">
      <c r="D300" s="10"/>
    </row>
    <row r="301" spans="1:60">
      <c r="D301" s="10"/>
    </row>
    <row r="302" spans="1:60">
      <c r="D302" s="10"/>
    </row>
    <row r="303" spans="1:60">
      <c r="D303" s="10"/>
    </row>
    <row r="304" spans="1:60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 objects="1" scenarios="1"/>
  <mergeCells count="107">
    <mergeCell ref="C273:G273"/>
    <mergeCell ref="C276:G276"/>
    <mergeCell ref="C277:G277"/>
    <mergeCell ref="C279:G279"/>
    <mergeCell ref="C288:G288"/>
    <mergeCell ref="C256:G256"/>
    <mergeCell ref="C257:G257"/>
    <mergeCell ref="C259:G259"/>
    <mergeCell ref="C260:G260"/>
    <mergeCell ref="C268:G268"/>
    <mergeCell ref="C269:G269"/>
    <mergeCell ref="C246:G246"/>
    <mergeCell ref="C247:G247"/>
    <mergeCell ref="C248:G248"/>
    <mergeCell ref="C251:G251"/>
    <mergeCell ref="C252:G252"/>
    <mergeCell ref="C253:G253"/>
    <mergeCell ref="C236:G236"/>
    <mergeCell ref="C237:G237"/>
    <mergeCell ref="C238:G238"/>
    <mergeCell ref="C241:G241"/>
    <mergeCell ref="C242:G242"/>
    <mergeCell ref="C243:G243"/>
    <mergeCell ref="C224:G224"/>
    <mergeCell ref="C225:G225"/>
    <mergeCell ref="C228:G228"/>
    <mergeCell ref="C231:G231"/>
    <mergeCell ref="C232:G232"/>
    <mergeCell ref="C233:G233"/>
    <mergeCell ref="C211:G211"/>
    <mergeCell ref="C212:G212"/>
    <mergeCell ref="C215:G215"/>
    <mergeCell ref="C216:G216"/>
    <mergeCell ref="C219:G219"/>
    <mergeCell ref="C220:G220"/>
    <mergeCell ref="C186:G186"/>
    <mergeCell ref="C187:G187"/>
    <mergeCell ref="C188:G188"/>
    <mergeCell ref="C189:G189"/>
    <mergeCell ref="C192:G192"/>
    <mergeCell ref="C195:G195"/>
    <mergeCell ref="C146:G146"/>
    <mergeCell ref="C147:G147"/>
    <mergeCell ref="C148:G148"/>
    <mergeCell ref="C156:G156"/>
    <mergeCell ref="C159:G159"/>
    <mergeCell ref="C185:G185"/>
    <mergeCell ref="C100:G100"/>
    <mergeCell ref="C101:G101"/>
    <mergeCell ref="C102:G102"/>
    <mergeCell ref="C107:G107"/>
    <mergeCell ref="C130:G130"/>
    <mergeCell ref="C131:G131"/>
    <mergeCell ref="C79:G79"/>
    <mergeCell ref="C84:G84"/>
    <mergeCell ref="C85:G85"/>
    <mergeCell ref="C86:G86"/>
    <mergeCell ref="C90:G90"/>
    <mergeCell ref="C99:G99"/>
    <mergeCell ref="C67:G67"/>
    <mergeCell ref="C70:G70"/>
    <mergeCell ref="C71:G71"/>
    <mergeCell ref="C73:G73"/>
    <mergeCell ref="C74:G74"/>
    <mergeCell ref="C78:G78"/>
    <mergeCell ref="C58:G58"/>
    <mergeCell ref="C61:G61"/>
    <mergeCell ref="C62:G62"/>
    <mergeCell ref="C64:G64"/>
    <mergeCell ref="C65:G65"/>
    <mergeCell ref="C66:G66"/>
    <mergeCell ref="C51:G51"/>
    <mergeCell ref="C53:G53"/>
    <mergeCell ref="C54:G54"/>
    <mergeCell ref="C55:G55"/>
    <mergeCell ref="C56:G56"/>
    <mergeCell ref="C57:G57"/>
    <mergeCell ref="C43:G43"/>
    <mergeCell ref="C44:G44"/>
    <mergeCell ref="C45:G45"/>
    <mergeCell ref="C46:G46"/>
    <mergeCell ref="C47:G47"/>
    <mergeCell ref="C50:G50"/>
    <mergeCell ref="C34:G34"/>
    <mergeCell ref="C35:G35"/>
    <mergeCell ref="C36:G36"/>
    <mergeCell ref="C39:G39"/>
    <mergeCell ref="C40:G40"/>
    <mergeCell ref="C42:G42"/>
    <mergeCell ref="C25:G25"/>
    <mergeCell ref="C28:G28"/>
    <mergeCell ref="C29:G29"/>
    <mergeCell ref="C31:G31"/>
    <mergeCell ref="C32:G32"/>
    <mergeCell ref="C33:G33"/>
    <mergeCell ref="C18:G18"/>
    <mergeCell ref="C20:G20"/>
    <mergeCell ref="C21:G21"/>
    <mergeCell ref="C22:G22"/>
    <mergeCell ref="C23:G23"/>
    <mergeCell ref="C24:G24"/>
    <mergeCell ref="A1:G1"/>
    <mergeCell ref="C2:G2"/>
    <mergeCell ref="C3:G3"/>
    <mergeCell ref="C4:G4"/>
    <mergeCell ref="C10:G10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activeCell="C3" sqref="C3:G3"/>
      <selection pane="bottomLeft" activeCell="C268" sqref="C268:G268"/>
    </sheetView>
  </sheetViews>
  <sheetFormatPr defaultRowHeight="12.75" outlineLevelRow="1"/>
  <cols>
    <col min="1" max="1" width="3.42578125" customWidth="1"/>
    <col min="2" max="2" width="12.5703125" style="111" customWidth="1"/>
    <col min="3" max="3" width="63.28515625" style="11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75" t="s">
        <v>95</v>
      </c>
      <c r="B1" s="275"/>
      <c r="C1" s="275"/>
      <c r="D1" s="275"/>
      <c r="E1" s="275"/>
      <c r="F1" s="275"/>
      <c r="G1" s="275"/>
      <c r="AG1" t="s">
        <v>96</v>
      </c>
    </row>
    <row r="2" spans="1:60" ht="24.95" customHeight="1">
      <c r="A2" s="129" t="s">
        <v>7</v>
      </c>
      <c r="B2" s="49" t="s">
        <v>44</v>
      </c>
      <c r="C2" s="276" t="s">
        <v>45</v>
      </c>
      <c r="D2" s="277"/>
      <c r="E2" s="277"/>
      <c r="F2" s="277"/>
      <c r="G2" s="278"/>
      <c r="AG2" t="s">
        <v>97</v>
      </c>
    </row>
    <row r="3" spans="1:60" ht="24.95" customHeight="1">
      <c r="A3" s="129" t="s">
        <v>8</v>
      </c>
      <c r="B3" s="49" t="s">
        <v>55</v>
      </c>
      <c r="C3" s="276" t="s">
        <v>56</v>
      </c>
      <c r="D3" s="277"/>
      <c r="E3" s="277"/>
      <c r="F3" s="277"/>
      <c r="G3" s="278"/>
      <c r="AC3" s="111" t="s">
        <v>97</v>
      </c>
      <c r="AG3" t="s">
        <v>98</v>
      </c>
    </row>
    <row r="4" spans="1:60" ht="24.95" customHeight="1">
      <c r="A4" s="130" t="s">
        <v>9</v>
      </c>
      <c r="B4" s="131" t="s">
        <v>53</v>
      </c>
      <c r="C4" s="279" t="s">
        <v>54</v>
      </c>
      <c r="D4" s="280"/>
      <c r="E4" s="280"/>
      <c r="F4" s="280"/>
      <c r="G4" s="281"/>
      <c r="AG4" t="s">
        <v>99</v>
      </c>
    </row>
    <row r="5" spans="1:60">
      <c r="D5" s="10"/>
    </row>
    <row r="6" spans="1:60" ht="38.25">
      <c r="A6" s="133" t="s">
        <v>100</v>
      </c>
      <c r="B6" s="135" t="s">
        <v>101</v>
      </c>
      <c r="C6" s="135" t="s">
        <v>102</v>
      </c>
      <c r="D6" s="134" t="s">
        <v>103</v>
      </c>
      <c r="E6" s="133" t="s">
        <v>104</v>
      </c>
      <c r="F6" s="132" t="s">
        <v>105</v>
      </c>
      <c r="G6" s="133" t="s">
        <v>29</v>
      </c>
      <c r="H6" s="136" t="s">
        <v>30</v>
      </c>
      <c r="I6" s="136" t="s">
        <v>106</v>
      </c>
      <c r="J6" s="136" t="s">
        <v>31</v>
      </c>
      <c r="K6" s="136" t="s">
        <v>107</v>
      </c>
      <c r="L6" s="136" t="s">
        <v>108</v>
      </c>
      <c r="M6" s="136" t="s">
        <v>109</v>
      </c>
      <c r="N6" s="136" t="s">
        <v>110</v>
      </c>
      <c r="O6" s="136" t="s">
        <v>111</v>
      </c>
      <c r="P6" s="136" t="s">
        <v>112</v>
      </c>
      <c r="Q6" s="136" t="s">
        <v>113</v>
      </c>
      <c r="R6" s="136" t="s">
        <v>114</v>
      </c>
      <c r="S6" s="136" t="s">
        <v>115</v>
      </c>
      <c r="T6" s="136" t="s">
        <v>116</v>
      </c>
      <c r="U6" s="136" t="s">
        <v>117</v>
      </c>
      <c r="V6" s="136" t="s">
        <v>118</v>
      </c>
      <c r="W6" s="136" t="s">
        <v>119</v>
      </c>
      <c r="X6" s="136" t="s">
        <v>120</v>
      </c>
    </row>
    <row r="7" spans="1:60" hidden="1">
      <c r="A7" s="3"/>
      <c r="B7" s="4"/>
      <c r="C7" s="4"/>
      <c r="D7" s="6"/>
      <c r="E7" s="138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</row>
    <row r="8" spans="1:60">
      <c r="A8" s="154" t="s">
        <v>121</v>
      </c>
      <c r="B8" s="155" t="s">
        <v>68</v>
      </c>
      <c r="C8" s="169" t="s">
        <v>69</v>
      </c>
      <c r="D8" s="156"/>
      <c r="E8" s="157"/>
      <c r="F8" s="158"/>
      <c r="G8" s="158">
        <f>SUMIF(AG9:AG75,"&lt;&gt;NOR",G9:G75)</f>
        <v>0</v>
      </c>
      <c r="H8" s="158"/>
      <c r="I8" s="158">
        <f>SUM(I9:I75)</f>
        <v>0</v>
      </c>
      <c r="J8" s="158"/>
      <c r="K8" s="158">
        <f>SUM(K9:K75)</f>
        <v>0</v>
      </c>
      <c r="L8" s="158"/>
      <c r="M8" s="158">
        <f>SUM(M9:M75)</f>
        <v>0</v>
      </c>
      <c r="N8" s="158"/>
      <c r="O8" s="158">
        <f>SUM(O9:O75)</f>
        <v>28.489999999999995</v>
      </c>
      <c r="P8" s="158"/>
      <c r="Q8" s="158">
        <f>SUM(Q9:Q75)</f>
        <v>0</v>
      </c>
      <c r="R8" s="158"/>
      <c r="S8" s="158"/>
      <c r="T8" s="159"/>
      <c r="U8" s="153"/>
      <c r="V8" s="153">
        <f>SUM(V9:V75)</f>
        <v>14.97</v>
      </c>
      <c r="W8" s="153"/>
      <c r="X8" s="153"/>
      <c r="AG8" t="s">
        <v>122</v>
      </c>
    </row>
    <row r="9" spans="1:60" ht="22.5" outlineLevel="1">
      <c r="A9" s="160">
        <v>1</v>
      </c>
      <c r="B9" s="161" t="s">
        <v>298</v>
      </c>
      <c r="C9" s="170" t="s">
        <v>299</v>
      </c>
      <c r="D9" s="162" t="s">
        <v>206</v>
      </c>
      <c r="E9" s="163">
        <v>36.500900000000001</v>
      </c>
      <c r="F9" s="164"/>
      <c r="G9" s="165">
        <f>ROUND(E9*F9,2)</f>
        <v>0</v>
      </c>
      <c r="H9" s="164"/>
      <c r="I9" s="165">
        <f>ROUND(E9*H9,2)</f>
        <v>0</v>
      </c>
      <c r="J9" s="164"/>
      <c r="K9" s="165">
        <f>ROUND(E9*J9,2)</f>
        <v>0</v>
      </c>
      <c r="L9" s="165">
        <v>21</v>
      </c>
      <c r="M9" s="165">
        <f>G9*(1+L9/100)</f>
        <v>0</v>
      </c>
      <c r="N9" s="165">
        <v>3.7670000000000002E-2</v>
      </c>
      <c r="O9" s="165">
        <f>ROUND(E9*N9,2)</f>
        <v>1.37</v>
      </c>
      <c r="P9" s="165">
        <v>0</v>
      </c>
      <c r="Q9" s="165">
        <f>ROUND(E9*P9,2)</f>
        <v>0</v>
      </c>
      <c r="R9" s="165" t="s">
        <v>245</v>
      </c>
      <c r="S9" s="165" t="s">
        <v>208</v>
      </c>
      <c r="T9" s="166" t="s">
        <v>208</v>
      </c>
      <c r="U9" s="148">
        <v>0.41</v>
      </c>
      <c r="V9" s="148">
        <f>ROUND(E9*U9,2)</f>
        <v>14.97</v>
      </c>
      <c r="W9" s="148"/>
      <c r="X9" s="148" t="s">
        <v>125</v>
      </c>
      <c r="Y9" s="137"/>
      <c r="Z9" s="137"/>
      <c r="AA9" s="137"/>
      <c r="AB9" s="137"/>
      <c r="AC9" s="137"/>
      <c r="AD9" s="137"/>
      <c r="AE9" s="137"/>
      <c r="AF9" s="137"/>
      <c r="AG9" s="137" t="s">
        <v>126</v>
      </c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>
      <c r="A10" s="144"/>
      <c r="B10" s="145"/>
      <c r="C10" s="284" t="s">
        <v>300</v>
      </c>
      <c r="D10" s="285"/>
      <c r="E10" s="285"/>
      <c r="F10" s="285"/>
      <c r="G10" s="285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37"/>
      <c r="Z10" s="137"/>
      <c r="AA10" s="137"/>
      <c r="AB10" s="137"/>
      <c r="AC10" s="137"/>
      <c r="AD10" s="137"/>
      <c r="AE10" s="137"/>
      <c r="AF10" s="137"/>
      <c r="AG10" s="137" t="s">
        <v>210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>
      <c r="A11" s="144"/>
      <c r="B11" s="145"/>
      <c r="C11" s="187" t="s">
        <v>301</v>
      </c>
      <c r="D11" s="174"/>
      <c r="E11" s="175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37"/>
      <c r="Z11" s="137"/>
      <c r="AA11" s="137"/>
      <c r="AB11" s="137"/>
      <c r="AC11" s="137"/>
      <c r="AD11" s="137"/>
      <c r="AE11" s="137"/>
      <c r="AF11" s="137"/>
      <c r="AG11" s="137" t="s">
        <v>213</v>
      </c>
      <c r="AH11" s="137">
        <v>0</v>
      </c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outlineLevel="1">
      <c r="A12" s="144"/>
      <c r="B12" s="145"/>
      <c r="C12" s="187" t="s">
        <v>540</v>
      </c>
      <c r="D12" s="174"/>
      <c r="E12" s="175">
        <v>5.2896000000000001</v>
      </c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37"/>
      <c r="Z12" s="137"/>
      <c r="AA12" s="137"/>
      <c r="AB12" s="137"/>
      <c r="AC12" s="137"/>
      <c r="AD12" s="137"/>
      <c r="AE12" s="137"/>
      <c r="AF12" s="137"/>
      <c r="AG12" s="137" t="s">
        <v>213</v>
      </c>
      <c r="AH12" s="137">
        <v>0</v>
      </c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>
      <c r="A13" s="144"/>
      <c r="B13" s="145"/>
      <c r="C13" s="187" t="s">
        <v>541</v>
      </c>
      <c r="D13" s="174"/>
      <c r="E13" s="175">
        <v>12.122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37"/>
      <c r="Z13" s="137"/>
      <c r="AA13" s="137"/>
      <c r="AB13" s="137"/>
      <c r="AC13" s="137"/>
      <c r="AD13" s="137"/>
      <c r="AE13" s="137"/>
      <c r="AF13" s="137"/>
      <c r="AG13" s="137" t="s">
        <v>213</v>
      </c>
      <c r="AH13" s="137">
        <v>0</v>
      </c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>
      <c r="A14" s="144"/>
      <c r="B14" s="145"/>
      <c r="C14" s="187" t="s">
        <v>542</v>
      </c>
      <c r="D14" s="174"/>
      <c r="E14" s="175">
        <v>19.089300000000001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37"/>
      <c r="Z14" s="137"/>
      <c r="AA14" s="137"/>
      <c r="AB14" s="137"/>
      <c r="AC14" s="137"/>
      <c r="AD14" s="137"/>
      <c r="AE14" s="137"/>
      <c r="AF14" s="137"/>
      <c r="AG14" s="137" t="s">
        <v>213</v>
      </c>
      <c r="AH14" s="137">
        <v>0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>
      <c r="A15" s="144"/>
      <c r="B15" s="145"/>
      <c r="C15" s="188" t="s">
        <v>241</v>
      </c>
      <c r="D15" s="176"/>
      <c r="E15" s="177">
        <v>36.500900000000001</v>
      </c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37"/>
      <c r="Z15" s="137"/>
      <c r="AA15" s="137"/>
      <c r="AB15" s="137"/>
      <c r="AC15" s="137"/>
      <c r="AD15" s="137"/>
      <c r="AE15" s="137"/>
      <c r="AF15" s="137"/>
      <c r="AG15" s="137" t="s">
        <v>213</v>
      </c>
      <c r="AH15" s="137">
        <v>1</v>
      </c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ht="22.5" outlineLevel="1">
      <c r="A16" s="160">
        <v>2</v>
      </c>
      <c r="B16" s="161" t="s">
        <v>305</v>
      </c>
      <c r="C16" s="170" t="s">
        <v>306</v>
      </c>
      <c r="D16" s="162" t="s">
        <v>199</v>
      </c>
      <c r="E16" s="163">
        <v>8</v>
      </c>
      <c r="F16" s="164"/>
      <c r="G16" s="165">
        <f>ROUND(E16*F16,2)</f>
        <v>0</v>
      </c>
      <c r="H16" s="164"/>
      <c r="I16" s="165">
        <f>ROUND(E16*H16,2)</f>
        <v>0</v>
      </c>
      <c r="J16" s="164"/>
      <c r="K16" s="165">
        <f>ROUND(E16*J16,2)</f>
        <v>0</v>
      </c>
      <c r="L16" s="165">
        <v>21</v>
      </c>
      <c r="M16" s="165">
        <f>G16*(1+L16/100)</f>
        <v>0</v>
      </c>
      <c r="N16" s="165">
        <v>0.35</v>
      </c>
      <c r="O16" s="165">
        <f>ROUND(E16*N16,2)</f>
        <v>2.8</v>
      </c>
      <c r="P16" s="165">
        <v>0</v>
      </c>
      <c r="Q16" s="165">
        <f>ROUND(E16*P16,2)</f>
        <v>0</v>
      </c>
      <c r="R16" s="165"/>
      <c r="S16" s="165" t="s">
        <v>123</v>
      </c>
      <c r="T16" s="166" t="s">
        <v>137</v>
      </c>
      <c r="U16" s="148">
        <v>0</v>
      </c>
      <c r="V16" s="148">
        <f>ROUND(E16*U16,2)</f>
        <v>0</v>
      </c>
      <c r="W16" s="148"/>
      <c r="X16" s="148" t="s">
        <v>125</v>
      </c>
      <c r="Y16" s="137"/>
      <c r="Z16" s="137"/>
      <c r="AA16" s="137"/>
      <c r="AB16" s="137"/>
      <c r="AC16" s="137"/>
      <c r="AD16" s="137"/>
      <c r="AE16" s="137"/>
      <c r="AF16" s="137"/>
      <c r="AG16" s="137" t="s">
        <v>126</v>
      </c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>
      <c r="A17" s="144"/>
      <c r="B17" s="145"/>
      <c r="C17" s="282" t="s">
        <v>200</v>
      </c>
      <c r="D17" s="283"/>
      <c r="E17" s="283"/>
      <c r="F17" s="283"/>
      <c r="G17" s="283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37"/>
      <c r="Z17" s="137"/>
      <c r="AA17" s="137"/>
      <c r="AB17" s="137"/>
      <c r="AC17" s="137"/>
      <c r="AD17" s="137"/>
      <c r="AE17" s="137"/>
      <c r="AF17" s="137"/>
      <c r="AG17" s="137" t="s">
        <v>128</v>
      </c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outlineLevel="1">
      <c r="A18" s="144"/>
      <c r="B18" s="145"/>
      <c r="C18" s="273" t="s">
        <v>485</v>
      </c>
      <c r="D18" s="274"/>
      <c r="E18" s="274"/>
      <c r="F18" s="274"/>
      <c r="G18" s="274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37"/>
      <c r="Z18" s="137"/>
      <c r="AA18" s="137"/>
      <c r="AB18" s="137"/>
      <c r="AC18" s="137"/>
      <c r="AD18" s="137"/>
      <c r="AE18" s="137"/>
      <c r="AF18" s="137"/>
      <c r="AG18" s="137" t="s">
        <v>128</v>
      </c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outlineLevel="1">
      <c r="A19" s="144"/>
      <c r="B19" s="145"/>
      <c r="C19" s="186" t="s">
        <v>201</v>
      </c>
      <c r="D19" s="150"/>
      <c r="E19" s="151"/>
      <c r="F19" s="152"/>
      <c r="G19" s="152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37"/>
      <c r="Z19" s="137"/>
      <c r="AA19" s="137"/>
      <c r="AB19" s="137"/>
      <c r="AC19" s="137"/>
      <c r="AD19" s="137"/>
      <c r="AE19" s="137"/>
      <c r="AF19" s="137"/>
      <c r="AG19" s="137" t="s">
        <v>128</v>
      </c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outlineLevel="1">
      <c r="A20" s="144"/>
      <c r="B20" s="145"/>
      <c r="C20" s="273" t="s">
        <v>307</v>
      </c>
      <c r="D20" s="274"/>
      <c r="E20" s="274"/>
      <c r="F20" s="274"/>
      <c r="G20" s="274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37"/>
      <c r="Z20" s="137"/>
      <c r="AA20" s="137"/>
      <c r="AB20" s="137"/>
      <c r="AC20" s="137"/>
      <c r="AD20" s="137"/>
      <c r="AE20" s="137"/>
      <c r="AF20" s="137"/>
      <c r="AG20" s="137" t="s">
        <v>128</v>
      </c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>
      <c r="A21" s="144"/>
      <c r="B21" s="145"/>
      <c r="C21" s="273" t="s">
        <v>308</v>
      </c>
      <c r="D21" s="274"/>
      <c r="E21" s="274"/>
      <c r="F21" s="274"/>
      <c r="G21" s="274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37"/>
      <c r="Z21" s="137"/>
      <c r="AA21" s="137"/>
      <c r="AB21" s="137"/>
      <c r="AC21" s="137"/>
      <c r="AD21" s="137"/>
      <c r="AE21" s="137"/>
      <c r="AF21" s="137"/>
      <c r="AG21" s="137" t="s">
        <v>128</v>
      </c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>
      <c r="A22" s="144"/>
      <c r="B22" s="145"/>
      <c r="C22" s="273" t="s">
        <v>309</v>
      </c>
      <c r="D22" s="274"/>
      <c r="E22" s="274"/>
      <c r="F22" s="274"/>
      <c r="G22" s="274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37"/>
      <c r="Z22" s="137"/>
      <c r="AA22" s="137"/>
      <c r="AB22" s="137"/>
      <c r="AC22" s="137"/>
      <c r="AD22" s="137"/>
      <c r="AE22" s="137"/>
      <c r="AF22" s="137"/>
      <c r="AG22" s="137" t="s">
        <v>128</v>
      </c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67" t="str">
        <f>C22</f>
        <v>- materiál umělého kamene výdusku na bázi křemičitého písku, bílého cementu a opatřen silikátovým nátěrem;</v>
      </c>
      <c r="BB22" s="137"/>
      <c r="BC22" s="137"/>
      <c r="BD22" s="137"/>
      <c r="BE22" s="137"/>
      <c r="BF22" s="137"/>
      <c r="BG22" s="137"/>
      <c r="BH22" s="137"/>
    </row>
    <row r="23" spans="1:60" outlineLevel="1">
      <c r="A23" s="144"/>
      <c r="B23" s="145"/>
      <c r="C23" s="273" t="s">
        <v>310</v>
      </c>
      <c r="D23" s="274"/>
      <c r="E23" s="274"/>
      <c r="F23" s="274"/>
      <c r="G23" s="274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37"/>
      <c r="Z23" s="137"/>
      <c r="AA23" s="137"/>
      <c r="AB23" s="137"/>
      <c r="AC23" s="137"/>
      <c r="AD23" s="137"/>
      <c r="AE23" s="137"/>
      <c r="AF23" s="137"/>
      <c r="AG23" s="137" t="s">
        <v>128</v>
      </c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>
      <c r="A24" s="144"/>
      <c r="B24" s="145"/>
      <c r="C24" s="273" t="s">
        <v>311</v>
      </c>
      <c r="D24" s="274"/>
      <c r="E24" s="274"/>
      <c r="F24" s="274"/>
      <c r="G24" s="274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37"/>
      <c r="Z24" s="137"/>
      <c r="AA24" s="137"/>
      <c r="AB24" s="137"/>
      <c r="AC24" s="137"/>
      <c r="AD24" s="137"/>
      <c r="AE24" s="137"/>
      <c r="AF24" s="137"/>
      <c r="AG24" s="137" t="s">
        <v>128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>
      <c r="A25" s="144"/>
      <c r="B25" s="145"/>
      <c r="C25" s="273" t="s">
        <v>543</v>
      </c>
      <c r="D25" s="274"/>
      <c r="E25" s="274"/>
      <c r="F25" s="274"/>
      <c r="G25" s="274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37"/>
      <c r="Z25" s="137"/>
      <c r="AA25" s="137"/>
      <c r="AB25" s="137"/>
      <c r="AC25" s="137"/>
      <c r="AD25" s="137"/>
      <c r="AE25" s="137"/>
      <c r="AF25" s="137"/>
      <c r="AG25" s="137" t="s">
        <v>128</v>
      </c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67" t="str">
        <f>C25</f>
        <v>- do dutiny vůdusků budou vloženy ocelové trny pro armování věžičky (viz.dokument autorizované vyjádření statika);</v>
      </c>
      <c r="BB25" s="137"/>
      <c r="BC25" s="137"/>
      <c r="BD25" s="137"/>
      <c r="BE25" s="137"/>
      <c r="BF25" s="137"/>
      <c r="BG25" s="137"/>
      <c r="BH25" s="137"/>
    </row>
    <row r="26" spans="1:60" outlineLevel="1">
      <c r="A26" s="144"/>
      <c r="B26" s="145"/>
      <c r="C26" s="187" t="s">
        <v>544</v>
      </c>
      <c r="D26" s="174"/>
      <c r="E26" s="175">
        <v>8</v>
      </c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37"/>
      <c r="Z26" s="137"/>
      <c r="AA26" s="137"/>
      <c r="AB26" s="137"/>
      <c r="AC26" s="137"/>
      <c r="AD26" s="137"/>
      <c r="AE26" s="137"/>
      <c r="AF26" s="137"/>
      <c r="AG26" s="137" t="s">
        <v>213</v>
      </c>
      <c r="AH26" s="137">
        <v>0</v>
      </c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ht="22.5" outlineLevel="1">
      <c r="A27" s="160">
        <v>3</v>
      </c>
      <c r="B27" s="161" t="s">
        <v>314</v>
      </c>
      <c r="C27" s="170" t="s">
        <v>315</v>
      </c>
      <c r="D27" s="162" t="s">
        <v>199</v>
      </c>
      <c r="E27" s="163">
        <v>8</v>
      </c>
      <c r="F27" s="164"/>
      <c r="G27" s="165">
        <f>ROUND(E27*F27,2)</f>
        <v>0</v>
      </c>
      <c r="H27" s="164"/>
      <c r="I27" s="165">
        <f>ROUND(E27*H27,2)</f>
        <v>0</v>
      </c>
      <c r="J27" s="164"/>
      <c r="K27" s="165">
        <f>ROUND(E27*J27,2)</f>
        <v>0</v>
      </c>
      <c r="L27" s="165">
        <v>21</v>
      </c>
      <c r="M27" s="165">
        <f>G27*(1+L27/100)</f>
        <v>0</v>
      </c>
      <c r="N27" s="165">
        <v>0.45</v>
      </c>
      <c r="O27" s="165">
        <f>ROUND(E27*N27,2)</f>
        <v>3.6</v>
      </c>
      <c r="P27" s="165">
        <v>0</v>
      </c>
      <c r="Q27" s="165">
        <f>ROUND(E27*P27,2)</f>
        <v>0</v>
      </c>
      <c r="R27" s="165"/>
      <c r="S27" s="165" t="s">
        <v>123</v>
      </c>
      <c r="T27" s="166" t="s">
        <v>137</v>
      </c>
      <c r="U27" s="148">
        <v>0</v>
      </c>
      <c r="V27" s="148">
        <f>ROUND(E27*U27,2)</f>
        <v>0</v>
      </c>
      <c r="W27" s="148"/>
      <c r="X27" s="148" t="s">
        <v>125</v>
      </c>
      <c r="Y27" s="137"/>
      <c r="Z27" s="137"/>
      <c r="AA27" s="137"/>
      <c r="AB27" s="137"/>
      <c r="AC27" s="137"/>
      <c r="AD27" s="137"/>
      <c r="AE27" s="137"/>
      <c r="AF27" s="137"/>
      <c r="AG27" s="137" t="s">
        <v>126</v>
      </c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>
      <c r="A28" s="144"/>
      <c r="B28" s="145"/>
      <c r="C28" s="282" t="s">
        <v>200</v>
      </c>
      <c r="D28" s="283"/>
      <c r="E28" s="283"/>
      <c r="F28" s="283"/>
      <c r="G28" s="283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37"/>
      <c r="Z28" s="137"/>
      <c r="AA28" s="137"/>
      <c r="AB28" s="137"/>
      <c r="AC28" s="137"/>
      <c r="AD28" s="137"/>
      <c r="AE28" s="137"/>
      <c r="AF28" s="137"/>
      <c r="AG28" s="137" t="s">
        <v>128</v>
      </c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outlineLevel="1">
      <c r="A29" s="144"/>
      <c r="B29" s="145"/>
      <c r="C29" s="273" t="s">
        <v>486</v>
      </c>
      <c r="D29" s="274"/>
      <c r="E29" s="274"/>
      <c r="F29" s="274"/>
      <c r="G29" s="274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37"/>
      <c r="Z29" s="137"/>
      <c r="AA29" s="137"/>
      <c r="AB29" s="137"/>
      <c r="AC29" s="137"/>
      <c r="AD29" s="137"/>
      <c r="AE29" s="137"/>
      <c r="AF29" s="137"/>
      <c r="AG29" s="137" t="s">
        <v>128</v>
      </c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>
      <c r="A30" s="144"/>
      <c r="B30" s="145"/>
      <c r="C30" s="186" t="s">
        <v>201</v>
      </c>
      <c r="D30" s="150"/>
      <c r="E30" s="151"/>
      <c r="F30" s="152"/>
      <c r="G30" s="152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37"/>
      <c r="Z30" s="137"/>
      <c r="AA30" s="137"/>
      <c r="AB30" s="137"/>
      <c r="AC30" s="137"/>
      <c r="AD30" s="137"/>
      <c r="AE30" s="137"/>
      <c r="AF30" s="137"/>
      <c r="AG30" s="137" t="s">
        <v>128</v>
      </c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outlineLevel="1">
      <c r="A31" s="144"/>
      <c r="B31" s="145"/>
      <c r="C31" s="273" t="s">
        <v>307</v>
      </c>
      <c r="D31" s="274"/>
      <c r="E31" s="274"/>
      <c r="F31" s="274"/>
      <c r="G31" s="274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37"/>
      <c r="Z31" s="137"/>
      <c r="AA31" s="137"/>
      <c r="AB31" s="137"/>
      <c r="AC31" s="137"/>
      <c r="AD31" s="137"/>
      <c r="AE31" s="137"/>
      <c r="AF31" s="137"/>
      <c r="AG31" s="137" t="s">
        <v>128</v>
      </c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>
      <c r="A32" s="144"/>
      <c r="B32" s="145"/>
      <c r="C32" s="273" t="s">
        <v>316</v>
      </c>
      <c r="D32" s="274"/>
      <c r="E32" s="274"/>
      <c r="F32" s="274"/>
      <c r="G32" s="274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37"/>
      <c r="Z32" s="137"/>
      <c r="AA32" s="137"/>
      <c r="AB32" s="137"/>
      <c r="AC32" s="137"/>
      <c r="AD32" s="137"/>
      <c r="AE32" s="137"/>
      <c r="AF32" s="137"/>
      <c r="AG32" s="137" t="s">
        <v>128</v>
      </c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>
      <c r="A33" s="144"/>
      <c r="B33" s="145"/>
      <c r="C33" s="273" t="s">
        <v>309</v>
      </c>
      <c r="D33" s="274"/>
      <c r="E33" s="274"/>
      <c r="F33" s="274"/>
      <c r="G33" s="274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37"/>
      <c r="Z33" s="137"/>
      <c r="AA33" s="137"/>
      <c r="AB33" s="137"/>
      <c r="AC33" s="137"/>
      <c r="AD33" s="137"/>
      <c r="AE33" s="137"/>
      <c r="AF33" s="137"/>
      <c r="AG33" s="137" t="s">
        <v>128</v>
      </c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67" t="str">
        <f>C33</f>
        <v>- materiál umělého kamene výdusku na bázi křemičitého písku, bílého cementu a opatřen silikátovým nátěrem;</v>
      </c>
      <c r="BB33" s="137"/>
      <c r="BC33" s="137"/>
      <c r="BD33" s="137"/>
      <c r="BE33" s="137"/>
      <c r="BF33" s="137"/>
      <c r="BG33" s="137"/>
      <c r="BH33" s="137"/>
    </row>
    <row r="34" spans="1:60" outlineLevel="1">
      <c r="A34" s="144"/>
      <c r="B34" s="145"/>
      <c r="C34" s="273" t="s">
        <v>310</v>
      </c>
      <c r="D34" s="274"/>
      <c r="E34" s="274"/>
      <c r="F34" s="274"/>
      <c r="G34" s="274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37"/>
      <c r="Z34" s="137"/>
      <c r="AA34" s="137"/>
      <c r="AB34" s="137"/>
      <c r="AC34" s="137"/>
      <c r="AD34" s="137"/>
      <c r="AE34" s="137"/>
      <c r="AF34" s="137"/>
      <c r="AG34" s="137" t="s">
        <v>128</v>
      </c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>
      <c r="A35" s="144"/>
      <c r="B35" s="145"/>
      <c r="C35" s="273" t="s">
        <v>311</v>
      </c>
      <c r="D35" s="274"/>
      <c r="E35" s="274"/>
      <c r="F35" s="274"/>
      <c r="G35" s="274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37"/>
      <c r="Z35" s="137"/>
      <c r="AA35" s="137"/>
      <c r="AB35" s="137"/>
      <c r="AC35" s="137"/>
      <c r="AD35" s="137"/>
      <c r="AE35" s="137"/>
      <c r="AF35" s="137"/>
      <c r="AG35" s="137" t="s">
        <v>128</v>
      </c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>
      <c r="A36" s="144"/>
      <c r="B36" s="145"/>
      <c r="C36" s="273" t="s">
        <v>312</v>
      </c>
      <c r="D36" s="274"/>
      <c r="E36" s="274"/>
      <c r="F36" s="274"/>
      <c r="G36" s="274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37"/>
      <c r="Z36" s="137"/>
      <c r="AA36" s="137"/>
      <c r="AB36" s="137"/>
      <c r="AC36" s="137"/>
      <c r="AD36" s="137"/>
      <c r="AE36" s="137"/>
      <c r="AF36" s="137"/>
      <c r="AG36" s="137" t="s">
        <v>128</v>
      </c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67" t="str">
        <f>C36</f>
        <v>- do dutiny vůdusků budou vloženy ocelové trny pro armování věžičky (viz.dokument autorizované vyjádření statika).</v>
      </c>
      <c r="BB36" s="137"/>
      <c r="BC36" s="137"/>
      <c r="BD36" s="137"/>
      <c r="BE36" s="137"/>
      <c r="BF36" s="137"/>
      <c r="BG36" s="137"/>
      <c r="BH36" s="137"/>
    </row>
    <row r="37" spans="1:60" outlineLevel="1">
      <c r="A37" s="144"/>
      <c r="B37" s="145"/>
      <c r="C37" s="187" t="s">
        <v>544</v>
      </c>
      <c r="D37" s="174"/>
      <c r="E37" s="175">
        <v>8</v>
      </c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37"/>
      <c r="Z37" s="137"/>
      <c r="AA37" s="137"/>
      <c r="AB37" s="137"/>
      <c r="AC37" s="137"/>
      <c r="AD37" s="137"/>
      <c r="AE37" s="137"/>
      <c r="AF37" s="137"/>
      <c r="AG37" s="137" t="s">
        <v>213</v>
      </c>
      <c r="AH37" s="137">
        <v>0</v>
      </c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ht="22.5" outlineLevel="1">
      <c r="A38" s="160">
        <v>4</v>
      </c>
      <c r="B38" s="161" t="s">
        <v>317</v>
      </c>
      <c r="C38" s="170" t="s">
        <v>318</v>
      </c>
      <c r="D38" s="162" t="s">
        <v>199</v>
      </c>
      <c r="E38" s="163">
        <v>8</v>
      </c>
      <c r="F38" s="164"/>
      <c r="G38" s="165">
        <f>ROUND(E38*F38,2)</f>
        <v>0</v>
      </c>
      <c r="H38" s="164"/>
      <c r="I38" s="165">
        <f>ROUND(E38*H38,2)</f>
        <v>0</v>
      </c>
      <c r="J38" s="164"/>
      <c r="K38" s="165">
        <f>ROUND(E38*J38,2)</f>
        <v>0</v>
      </c>
      <c r="L38" s="165">
        <v>21</v>
      </c>
      <c r="M38" s="165">
        <f>G38*(1+L38/100)</f>
        <v>0</v>
      </c>
      <c r="N38" s="165">
        <v>0.1</v>
      </c>
      <c r="O38" s="165">
        <f>ROUND(E38*N38,2)</f>
        <v>0.8</v>
      </c>
      <c r="P38" s="165">
        <v>0</v>
      </c>
      <c r="Q38" s="165">
        <f>ROUND(E38*P38,2)</f>
        <v>0</v>
      </c>
      <c r="R38" s="165"/>
      <c r="S38" s="165" t="s">
        <v>123</v>
      </c>
      <c r="T38" s="166" t="s">
        <v>137</v>
      </c>
      <c r="U38" s="148">
        <v>0</v>
      </c>
      <c r="V38" s="148">
        <f>ROUND(E38*U38,2)</f>
        <v>0</v>
      </c>
      <c r="W38" s="148"/>
      <c r="X38" s="148" t="s">
        <v>125</v>
      </c>
      <c r="Y38" s="137"/>
      <c r="Z38" s="137"/>
      <c r="AA38" s="137"/>
      <c r="AB38" s="137"/>
      <c r="AC38" s="137"/>
      <c r="AD38" s="137"/>
      <c r="AE38" s="137"/>
      <c r="AF38" s="137"/>
      <c r="AG38" s="137" t="s">
        <v>126</v>
      </c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1">
      <c r="A39" s="144"/>
      <c r="B39" s="145"/>
      <c r="C39" s="282" t="s">
        <v>200</v>
      </c>
      <c r="D39" s="283"/>
      <c r="E39" s="283"/>
      <c r="F39" s="283"/>
      <c r="G39" s="283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37"/>
      <c r="Z39" s="137"/>
      <c r="AA39" s="137"/>
      <c r="AB39" s="137"/>
      <c r="AC39" s="137"/>
      <c r="AD39" s="137"/>
      <c r="AE39" s="137"/>
      <c r="AF39" s="137"/>
      <c r="AG39" s="137" t="s">
        <v>128</v>
      </c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outlineLevel="1">
      <c r="A40" s="144"/>
      <c r="B40" s="145"/>
      <c r="C40" s="273" t="s">
        <v>487</v>
      </c>
      <c r="D40" s="274"/>
      <c r="E40" s="274"/>
      <c r="F40" s="274"/>
      <c r="G40" s="274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37"/>
      <c r="Z40" s="137"/>
      <c r="AA40" s="137"/>
      <c r="AB40" s="137"/>
      <c r="AC40" s="137"/>
      <c r="AD40" s="137"/>
      <c r="AE40" s="137"/>
      <c r="AF40" s="137"/>
      <c r="AG40" s="137" t="s">
        <v>128</v>
      </c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>
      <c r="A41" s="144"/>
      <c r="B41" s="145"/>
      <c r="C41" s="186" t="s">
        <v>201</v>
      </c>
      <c r="D41" s="150"/>
      <c r="E41" s="151"/>
      <c r="F41" s="152"/>
      <c r="G41" s="152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37"/>
      <c r="Z41" s="137"/>
      <c r="AA41" s="137"/>
      <c r="AB41" s="137"/>
      <c r="AC41" s="137"/>
      <c r="AD41" s="137"/>
      <c r="AE41" s="137"/>
      <c r="AF41" s="137"/>
      <c r="AG41" s="137" t="s">
        <v>128</v>
      </c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>
      <c r="A42" s="144"/>
      <c r="B42" s="145"/>
      <c r="C42" s="273" t="s">
        <v>307</v>
      </c>
      <c r="D42" s="274"/>
      <c r="E42" s="274"/>
      <c r="F42" s="274"/>
      <c r="G42" s="274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37"/>
      <c r="Z42" s="137"/>
      <c r="AA42" s="137"/>
      <c r="AB42" s="137"/>
      <c r="AC42" s="137"/>
      <c r="AD42" s="137"/>
      <c r="AE42" s="137"/>
      <c r="AF42" s="137"/>
      <c r="AG42" s="137" t="s">
        <v>128</v>
      </c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>
      <c r="A43" s="144"/>
      <c r="B43" s="145"/>
      <c r="C43" s="273" t="s">
        <v>319</v>
      </c>
      <c r="D43" s="274"/>
      <c r="E43" s="274"/>
      <c r="F43" s="274"/>
      <c r="G43" s="274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37"/>
      <c r="Z43" s="137"/>
      <c r="AA43" s="137"/>
      <c r="AB43" s="137"/>
      <c r="AC43" s="137"/>
      <c r="AD43" s="137"/>
      <c r="AE43" s="137"/>
      <c r="AF43" s="137"/>
      <c r="AG43" s="137" t="s">
        <v>128</v>
      </c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>
      <c r="A44" s="144"/>
      <c r="B44" s="145"/>
      <c r="C44" s="273" t="s">
        <v>309</v>
      </c>
      <c r="D44" s="274"/>
      <c r="E44" s="274"/>
      <c r="F44" s="274"/>
      <c r="G44" s="274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37"/>
      <c r="Z44" s="137"/>
      <c r="AA44" s="137"/>
      <c r="AB44" s="137"/>
      <c r="AC44" s="137"/>
      <c r="AD44" s="137"/>
      <c r="AE44" s="137"/>
      <c r="AF44" s="137"/>
      <c r="AG44" s="137" t="s">
        <v>128</v>
      </c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67" t="str">
        <f>C44</f>
        <v>- materiál umělého kamene výdusku na bázi křemičitého písku, bílého cementu a opatřen silikátovým nátěrem;</v>
      </c>
      <c r="BB44" s="137"/>
      <c r="BC44" s="137"/>
      <c r="BD44" s="137"/>
      <c r="BE44" s="137"/>
      <c r="BF44" s="137"/>
      <c r="BG44" s="137"/>
      <c r="BH44" s="137"/>
    </row>
    <row r="45" spans="1:60" outlineLevel="1">
      <c r="A45" s="144"/>
      <c r="B45" s="145"/>
      <c r="C45" s="273" t="s">
        <v>310</v>
      </c>
      <c r="D45" s="274"/>
      <c r="E45" s="274"/>
      <c r="F45" s="274"/>
      <c r="G45" s="274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37"/>
      <c r="Z45" s="137"/>
      <c r="AA45" s="137"/>
      <c r="AB45" s="137"/>
      <c r="AC45" s="137"/>
      <c r="AD45" s="137"/>
      <c r="AE45" s="137"/>
      <c r="AF45" s="137"/>
      <c r="AG45" s="137" t="s">
        <v>128</v>
      </c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>
      <c r="A46" s="144"/>
      <c r="B46" s="145"/>
      <c r="C46" s="273" t="s">
        <v>311</v>
      </c>
      <c r="D46" s="274"/>
      <c r="E46" s="274"/>
      <c r="F46" s="274"/>
      <c r="G46" s="274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37"/>
      <c r="Z46" s="137"/>
      <c r="AA46" s="137"/>
      <c r="AB46" s="137"/>
      <c r="AC46" s="137"/>
      <c r="AD46" s="137"/>
      <c r="AE46" s="137"/>
      <c r="AF46" s="137"/>
      <c r="AG46" s="137" t="s">
        <v>128</v>
      </c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>
      <c r="A47" s="144"/>
      <c r="B47" s="145"/>
      <c r="C47" s="273" t="s">
        <v>312</v>
      </c>
      <c r="D47" s="274"/>
      <c r="E47" s="274"/>
      <c r="F47" s="274"/>
      <c r="G47" s="274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37"/>
      <c r="Z47" s="137"/>
      <c r="AA47" s="137"/>
      <c r="AB47" s="137"/>
      <c r="AC47" s="137"/>
      <c r="AD47" s="137"/>
      <c r="AE47" s="137"/>
      <c r="AF47" s="137"/>
      <c r="AG47" s="137" t="s">
        <v>128</v>
      </c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67" t="str">
        <f>C47</f>
        <v>- do dutiny vůdusků budou vloženy ocelové trny pro armování věžičky (viz.dokument autorizované vyjádření statika).</v>
      </c>
      <c r="BB47" s="137"/>
      <c r="BC47" s="137"/>
      <c r="BD47" s="137"/>
      <c r="BE47" s="137"/>
      <c r="BF47" s="137"/>
      <c r="BG47" s="137"/>
      <c r="BH47" s="137"/>
    </row>
    <row r="48" spans="1:60" outlineLevel="1">
      <c r="A48" s="144"/>
      <c r="B48" s="145"/>
      <c r="C48" s="187" t="s">
        <v>544</v>
      </c>
      <c r="D48" s="174"/>
      <c r="E48" s="175">
        <v>8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37"/>
      <c r="Z48" s="137"/>
      <c r="AA48" s="137"/>
      <c r="AB48" s="137"/>
      <c r="AC48" s="137"/>
      <c r="AD48" s="137"/>
      <c r="AE48" s="137"/>
      <c r="AF48" s="137"/>
      <c r="AG48" s="137" t="s">
        <v>213</v>
      </c>
      <c r="AH48" s="137">
        <v>0</v>
      </c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ht="22.5" outlineLevel="1">
      <c r="A49" s="160">
        <v>5</v>
      </c>
      <c r="B49" s="161" t="s">
        <v>320</v>
      </c>
      <c r="C49" s="170" t="s">
        <v>321</v>
      </c>
      <c r="D49" s="162" t="s">
        <v>199</v>
      </c>
      <c r="E49" s="163">
        <v>8</v>
      </c>
      <c r="F49" s="164"/>
      <c r="G49" s="165">
        <f>ROUND(E49*F49,2)</f>
        <v>0</v>
      </c>
      <c r="H49" s="164"/>
      <c r="I49" s="165">
        <f>ROUND(E49*H49,2)</f>
        <v>0</v>
      </c>
      <c r="J49" s="164"/>
      <c r="K49" s="165">
        <f>ROUND(E49*J49,2)</f>
        <v>0</v>
      </c>
      <c r="L49" s="165">
        <v>21</v>
      </c>
      <c r="M49" s="165">
        <f>G49*(1+L49/100)</f>
        <v>0</v>
      </c>
      <c r="N49" s="165">
        <v>1.8</v>
      </c>
      <c r="O49" s="165">
        <f>ROUND(E49*N49,2)</f>
        <v>14.4</v>
      </c>
      <c r="P49" s="165">
        <v>0</v>
      </c>
      <c r="Q49" s="165">
        <f>ROUND(E49*P49,2)</f>
        <v>0</v>
      </c>
      <c r="R49" s="165"/>
      <c r="S49" s="165" t="s">
        <v>123</v>
      </c>
      <c r="T49" s="166" t="s">
        <v>137</v>
      </c>
      <c r="U49" s="148">
        <v>0</v>
      </c>
      <c r="V49" s="148">
        <f>ROUND(E49*U49,2)</f>
        <v>0</v>
      </c>
      <c r="W49" s="148"/>
      <c r="X49" s="148" t="s">
        <v>125</v>
      </c>
      <c r="Y49" s="137"/>
      <c r="Z49" s="137"/>
      <c r="AA49" s="137"/>
      <c r="AB49" s="137"/>
      <c r="AC49" s="137"/>
      <c r="AD49" s="137"/>
      <c r="AE49" s="137"/>
      <c r="AF49" s="137"/>
      <c r="AG49" s="137" t="s">
        <v>126</v>
      </c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>
      <c r="A50" s="144"/>
      <c r="B50" s="145"/>
      <c r="C50" s="282" t="s">
        <v>200</v>
      </c>
      <c r="D50" s="283"/>
      <c r="E50" s="283"/>
      <c r="F50" s="283"/>
      <c r="G50" s="283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37"/>
      <c r="Z50" s="137"/>
      <c r="AA50" s="137"/>
      <c r="AB50" s="137"/>
      <c r="AC50" s="137"/>
      <c r="AD50" s="137"/>
      <c r="AE50" s="137"/>
      <c r="AF50" s="137"/>
      <c r="AG50" s="137" t="s">
        <v>128</v>
      </c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outlineLevel="1">
      <c r="A51" s="144"/>
      <c r="B51" s="145"/>
      <c r="C51" s="273" t="s">
        <v>488</v>
      </c>
      <c r="D51" s="274"/>
      <c r="E51" s="274"/>
      <c r="F51" s="274"/>
      <c r="G51" s="274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37"/>
      <c r="Z51" s="137"/>
      <c r="AA51" s="137"/>
      <c r="AB51" s="137"/>
      <c r="AC51" s="137"/>
      <c r="AD51" s="137"/>
      <c r="AE51" s="137"/>
      <c r="AF51" s="137"/>
      <c r="AG51" s="137" t="s">
        <v>128</v>
      </c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 outlineLevel="1">
      <c r="A52" s="144"/>
      <c r="B52" s="145"/>
      <c r="C52" s="186" t="s">
        <v>201</v>
      </c>
      <c r="D52" s="150"/>
      <c r="E52" s="151"/>
      <c r="F52" s="152"/>
      <c r="G52" s="152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37"/>
      <c r="Z52" s="137"/>
      <c r="AA52" s="137"/>
      <c r="AB52" s="137"/>
      <c r="AC52" s="137"/>
      <c r="AD52" s="137"/>
      <c r="AE52" s="137"/>
      <c r="AF52" s="137"/>
      <c r="AG52" s="137" t="s">
        <v>128</v>
      </c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outlineLevel="1">
      <c r="A53" s="144"/>
      <c r="B53" s="145"/>
      <c r="C53" s="273" t="s">
        <v>307</v>
      </c>
      <c r="D53" s="274"/>
      <c r="E53" s="274"/>
      <c r="F53" s="274"/>
      <c r="G53" s="274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37"/>
      <c r="Z53" s="137"/>
      <c r="AA53" s="137"/>
      <c r="AB53" s="137"/>
      <c r="AC53" s="137"/>
      <c r="AD53" s="137"/>
      <c r="AE53" s="137"/>
      <c r="AF53" s="137"/>
      <c r="AG53" s="137" t="s">
        <v>128</v>
      </c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>
      <c r="A54" s="144"/>
      <c r="B54" s="145"/>
      <c r="C54" s="273" t="s">
        <v>322</v>
      </c>
      <c r="D54" s="274"/>
      <c r="E54" s="274"/>
      <c r="F54" s="274"/>
      <c r="G54" s="274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37"/>
      <c r="Z54" s="137"/>
      <c r="AA54" s="137"/>
      <c r="AB54" s="137"/>
      <c r="AC54" s="137"/>
      <c r="AD54" s="137"/>
      <c r="AE54" s="137"/>
      <c r="AF54" s="137"/>
      <c r="AG54" s="137" t="s">
        <v>128</v>
      </c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>
      <c r="A55" s="144"/>
      <c r="B55" s="145"/>
      <c r="C55" s="273" t="s">
        <v>309</v>
      </c>
      <c r="D55" s="274"/>
      <c r="E55" s="274"/>
      <c r="F55" s="274"/>
      <c r="G55" s="274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37"/>
      <c r="Z55" s="137"/>
      <c r="AA55" s="137"/>
      <c r="AB55" s="137"/>
      <c r="AC55" s="137"/>
      <c r="AD55" s="137"/>
      <c r="AE55" s="137"/>
      <c r="AF55" s="137"/>
      <c r="AG55" s="137" t="s">
        <v>128</v>
      </c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67" t="str">
        <f>C55</f>
        <v>- materiál umělého kamene výdusku na bázi křemičitého písku, bílého cementu a opatřen silikátovým nátěrem;</v>
      </c>
      <c r="BB55" s="137"/>
      <c r="BC55" s="137"/>
      <c r="BD55" s="137"/>
      <c r="BE55" s="137"/>
      <c r="BF55" s="137"/>
      <c r="BG55" s="137"/>
      <c r="BH55" s="137"/>
    </row>
    <row r="56" spans="1:60" outlineLevel="1">
      <c r="A56" s="144"/>
      <c r="B56" s="145"/>
      <c r="C56" s="273" t="s">
        <v>310</v>
      </c>
      <c r="D56" s="274"/>
      <c r="E56" s="274"/>
      <c r="F56" s="274"/>
      <c r="G56" s="274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37"/>
      <c r="Z56" s="137"/>
      <c r="AA56" s="137"/>
      <c r="AB56" s="137"/>
      <c r="AC56" s="137"/>
      <c r="AD56" s="137"/>
      <c r="AE56" s="137"/>
      <c r="AF56" s="137"/>
      <c r="AG56" s="137" t="s">
        <v>128</v>
      </c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>
      <c r="A57" s="144"/>
      <c r="B57" s="145"/>
      <c r="C57" s="273" t="s">
        <v>311</v>
      </c>
      <c r="D57" s="274"/>
      <c r="E57" s="274"/>
      <c r="F57" s="274"/>
      <c r="G57" s="274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37"/>
      <c r="Z57" s="137"/>
      <c r="AA57" s="137"/>
      <c r="AB57" s="137"/>
      <c r="AC57" s="137"/>
      <c r="AD57" s="137"/>
      <c r="AE57" s="137"/>
      <c r="AF57" s="137"/>
      <c r="AG57" s="137" t="s">
        <v>128</v>
      </c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outlineLevel="1">
      <c r="A58" s="144"/>
      <c r="B58" s="145"/>
      <c r="C58" s="273" t="s">
        <v>312</v>
      </c>
      <c r="D58" s="274"/>
      <c r="E58" s="274"/>
      <c r="F58" s="274"/>
      <c r="G58" s="274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37"/>
      <c r="Z58" s="137"/>
      <c r="AA58" s="137"/>
      <c r="AB58" s="137"/>
      <c r="AC58" s="137"/>
      <c r="AD58" s="137"/>
      <c r="AE58" s="137"/>
      <c r="AF58" s="137"/>
      <c r="AG58" s="137" t="s">
        <v>128</v>
      </c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67" t="str">
        <f>C58</f>
        <v>- do dutiny vůdusků budou vloženy ocelové trny pro armování věžičky (viz.dokument autorizované vyjádření statika).</v>
      </c>
      <c r="BB58" s="137"/>
      <c r="BC58" s="137"/>
      <c r="BD58" s="137"/>
      <c r="BE58" s="137"/>
      <c r="BF58" s="137"/>
      <c r="BG58" s="137"/>
      <c r="BH58" s="137"/>
    </row>
    <row r="59" spans="1:60" outlineLevel="1">
      <c r="A59" s="144"/>
      <c r="B59" s="145"/>
      <c r="C59" s="187" t="s">
        <v>544</v>
      </c>
      <c r="D59" s="174"/>
      <c r="E59" s="175">
        <v>8</v>
      </c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37"/>
      <c r="Z59" s="137"/>
      <c r="AA59" s="137"/>
      <c r="AB59" s="137"/>
      <c r="AC59" s="137"/>
      <c r="AD59" s="137"/>
      <c r="AE59" s="137"/>
      <c r="AF59" s="137"/>
      <c r="AG59" s="137" t="s">
        <v>213</v>
      </c>
      <c r="AH59" s="137">
        <v>0</v>
      </c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>
      <c r="A60" s="160">
        <v>6</v>
      </c>
      <c r="B60" s="161" t="s">
        <v>323</v>
      </c>
      <c r="C60" s="170" t="s">
        <v>324</v>
      </c>
      <c r="D60" s="162" t="s">
        <v>221</v>
      </c>
      <c r="E60" s="163">
        <v>22.04</v>
      </c>
      <c r="F60" s="164"/>
      <c r="G60" s="165">
        <f>ROUND(E60*F60,2)</f>
        <v>0</v>
      </c>
      <c r="H60" s="164"/>
      <c r="I60" s="165">
        <f>ROUND(E60*H60,2)</f>
        <v>0</v>
      </c>
      <c r="J60" s="164"/>
      <c r="K60" s="165">
        <f>ROUND(E60*J60,2)</f>
        <v>0</v>
      </c>
      <c r="L60" s="165">
        <v>21</v>
      </c>
      <c r="M60" s="165">
        <f>G60*(1+L60/100)</f>
        <v>0</v>
      </c>
      <c r="N60" s="165">
        <v>0.125</v>
      </c>
      <c r="O60" s="165">
        <f>ROUND(E60*N60,2)</f>
        <v>2.76</v>
      </c>
      <c r="P60" s="165">
        <v>0</v>
      </c>
      <c r="Q60" s="165">
        <f>ROUND(E60*P60,2)</f>
        <v>0</v>
      </c>
      <c r="R60" s="165"/>
      <c r="S60" s="165" t="s">
        <v>123</v>
      </c>
      <c r="T60" s="166" t="s">
        <v>137</v>
      </c>
      <c r="U60" s="148">
        <v>0</v>
      </c>
      <c r="V60" s="148">
        <f>ROUND(E60*U60,2)</f>
        <v>0</v>
      </c>
      <c r="W60" s="148"/>
      <c r="X60" s="148" t="s">
        <v>125</v>
      </c>
      <c r="Y60" s="137"/>
      <c r="Z60" s="137"/>
      <c r="AA60" s="137"/>
      <c r="AB60" s="137"/>
      <c r="AC60" s="137"/>
      <c r="AD60" s="137"/>
      <c r="AE60" s="137"/>
      <c r="AF60" s="137"/>
      <c r="AG60" s="137" t="s">
        <v>126</v>
      </c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>
      <c r="A61" s="144"/>
      <c r="B61" s="145"/>
      <c r="C61" s="282" t="s">
        <v>200</v>
      </c>
      <c r="D61" s="283"/>
      <c r="E61" s="283"/>
      <c r="F61" s="283"/>
      <c r="G61" s="283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37"/>
      <c r="Z61" s="137"/>
      <c r="AA61" s="137"/>
      <c r="AB61" s="137"/>
      <c r="AC61" s="137"/>
      <c r="AD61" s="137"/>
      <c r="AE61" s="137"/>
      <c r="AF61" s="137"/>
      <c r="AG61" s="137" t="s">
        <v>128</v>
      </c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</row>
    <row r="62" spans="1:60" outlineLevel="1">
      <c r="A62" s="144"/>
      <c r="B62" s="145"/>
      <c r="C62" s="273" t="s">
        <v>489</v>
      </c>
      <c r="D62" s="274"/>
      <c r="E62" s="274"/>
      <c r="F62" s="274"/>
      <c r="G62" s="274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37"/>
      <c r="Z62" s="137"/>
      <c r="AA62" s="137"/>
      <c r="AB62" s="137"/>
      <c r="AC62" s="137"/>
      <c r="AD62" s="137"/>
      <c r="AE62" s="137"/>
      <c r="AF62" s="137"/>
      <c r="AG62" s="137" t="s">
        <v>128</v>
      </c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>
      <c r="A63" s="144"/>
      <c r="B63" s="145"/>
      <c r="C63" s="186" t="s">
        <v>201</v>
      </c>
      <c r="D63" s="150"/>
      <c r="E63" s="151"/>
      <c r="F63" s="152"/>
      <c r="G63" s="152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37"/>
      <c r="Z63" s="137"/>
      <c r="AA63" s="137"/>
      <c r="AB63" s="137"/>
      <c r="AC63" s="137"/>
      <c r="AD63" s="137"/>
      <c r="AE63" s="137"/>
      <c r="AF63" s="137"/>
      <c r="AG63" s="137" t="s">
        <v>128</v>
      </c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outlineLevel="1">
      <c r="A64" s="144"/>
      <c r="B64" s="145"/>
      <c r="C64" s="273" t="s">
        <v>307</v>
      </c>
      <c r="D64" s="274"/>
      <c r="E64" s="274"/>
      <c r="F64" s="274"/>
      <c r="G64" s="274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37"/>
      <c r="Z64" s="137"/>
      <c r="AA64" s="137"/>
      <c r="AB64" s="137"/>
      <c r="AC64" s="137"/>
      <c r="AD64" s="137"/>
      <c r="AE64" s="137"/>
      <c r="AF64" s="137"/>
      <c r="AG64" s="137" t="s">
        <v>128</v>
      </c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outlineLevel="1">
      <c r="A65" s="144"/>
      <c r="B65" s="145"/>
      <c r="C65" s="273" t="s">
        <v>309</v>
      </c>
      <c r="D65" s="274"/>
      <c r="E65" s="274"/>
      <c r="F65" s="274"/>
      <c r="G65" s="274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37"/>
      <c r="Z65" s="137"/>
      <c r="AA65" s="137"/>
      <c r="AB65" s="137"/>
      <c r="AC65" s="137"/>
      <c r="AD65" s="137"/>
      <c r="AE65" s="137"/>
      <c r="AF65" s="137"/>
      <c r="AG65" s="137" t="s">
        <v>128</v>
      </c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67" t="str">
        <f>C65</f>
        <v>- materiál umělého kamene výdusku na bázi křemičitého písku, bílého cementu a opatřen silikátovým nátěrem;</v>
      </c>
      <c r="BB65" s="137"/>
      <c r="BC65" s="137"/>
      <c r="BD65" s="137"/>
      <c r="BE65" s="137"/>
      <c r="BF65" s="137"/>
      <c r="BG65" s="137"/>
      <c r="BH65" s="137"/>
    </row>
    <row r="66" spans="1:60" outlineLevel="1">
      <c r="A66" s="144"/>
      <c r="B66" s="145"/>
      <c r="C66" s="273" t="s">
        <v>310</v>
      </c>
      <c r="D66" s="274"/>
      <c r="E66" s="274"/>
      <c r="F66" s="274"/>
      <c r="G66" s="274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37"/>
      <c r="Z66" s="137"/>
      <c r="AA66" s="137"/>
      <c r="AB66" s="137"/>
      <c r="AC66" s="137"/>
      <c r="AD66" s="137"/>
      <c r="AE66" s="137"/>
      <c r="AF66" s="137"/>
      <c r="AG66" s="137" t="s">
        <v>128</v>
      </c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>
      <c r="A67" s="144"/>
      <c r="B67" s="145"/>
      <c r="C67" s="273" t="s">
        <v>325</v>
      </c>
      <c r="D67" s="274"/>
      <c r="E67" s="274"/>
      <c r="F67" s="274"/>
      <c r="G67" s="274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37"/>
      <c r="Z67" s="137"/>
      <c r="AA67" s="137"/>
      <c r="AB67" s="137"/>
      <c r="AC67" s="137"/>
      <c r="AD67" s="137"/>
      <c r="AE67" s="137"/>
      <c r="AF67" s="137"/>
      <c r="AG67" s="137" t="s">
        <v>128</v>
      </c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outlineLevel="1">
      <c r="A68" s="144"/>
      <c r="B68" s="145"/>
      <c r="C68" s="187" t="s">
        <v>545</v>
      </c>
      <c r="D68" s="174"/>
      <c r="E68" s="175">
        <v>22.04</v>
      </c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37"/>
      <c r="Z68" s="137"/>
      <c r="AA68" s="137"/>
      <c r="AB68" s="137"/>
      <c r="AC68" s="137"/>
      <c r="AD68" s="137"/>
      <c r="AE68" s="137"/>
      <c r="AF68" s="137"/>
      <c r="AG68" s="137" t="s">
        <v>213</v>
      </c>
      <c r="AH68" s="137">
        <v>0</v>
      </c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outlineLevel="1">
      <c r="A69" s="160">
        <v>7</v>
      </c>
      <c r="B69" s="161" t="s">
        <v>327</v>
      </c>
      <c r="C69" s="170" t="s">
        <v>328</v>
      </c>
      <c r="D69" s="162" t="s">
        <v>221</v>
      </c>
      <c r="E69" s="163">
        <v>22.04</v>
      </c>
      <c r="F69" s="164"/>
      <c r="G69" s="165">
        <f>ROUND(E69*F69,2)</f>
        <v>0</v>
      </c>
      <c r="H69" s="164"/>
      <c r="I69" s="165">
        <f>ROUND(E69*H69,2)</f>
        <v>0</v>
      </c>
      <c r="J69" s="164"/>
      <c r="K69" s="165">
        <f>ROUND(E69*J69,2)</f>
        <v>0</v>
      </c>
      <c r="L69" s="165">
        <v>21</v>
      </c>
      <c r="M69" s="165">
        <f>G69*(1+L69/100)</f>
        <v>0</v>
      </c>
      <c r="N69" s="165">
        <v>0.125</v>
      </c>
      <c r="O69" s="165">
        <f>ROUND(E69*N69,2)</f>
        <v>2.76</v>
      </c>
      <c r="P69" s="165">
        <v>0</v>
      </c>
      <c r="Q69" s="165">
        <f>ROUND(E69*P69,2)</f>
        <v>0</v>
      </c>
      <c r="R69" s="165"/>
      <c r="S69" s="165" t="s">
        <v>123</v>
      </c>
      <c r="T69" s="166" t="s">
        <v>137</v>
      </c>
      <c r="U69" s="148">
        <v>0</v>
      </c>
      <c r="V69" s="148">
        <f>ROUND(E69*U69,2)</f>
        <v>0</v>
      </c>
      <c r="W69" s="148"/>
      <c r="X69" s="148" t="s">
        <v>125</v>
      </c>
      <c r="Y69" s="137"/>
      <c r="Z69" s="137"/>
      <c r="AA69" s="137"/>
      <c r="AB69" s="137"/>
      <c r="AC69" s="137"/>
      <c r="AD69" s="137"/>
      <c r="AE69" s="137"/>
      <c r="AF69" s="137"/>
      <c r="AG69" s="137" t="s">
        <v>126</v>
      </c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outlineLevel="1">
      <c r="A70" s="144"/>
      <c r="B70" s="145"/>
      <c r="C70" s="282" t="s">
        <v>200</v>
      </c>
      <c r="D70" s="283"/>
      <c r="E70" s="283"/>
      <c r="F70" s="283"/>
      <c r="G70" s="283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37"/>
      <c r="Z70" s="137"/>
      <c r="AA70" s="137"/>
      <c r="AB70" s="137"/>
      <c r="AC70" s="137"/>
      <c r="AD70" s="137"/>
      <c r="AE70" s="137"/>
      <c r="AF70" s="137"/>
      <c r="AG70" s="137" t="s">
        <v>128</v>
      </c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</row>
    <row r="71" spans="1:60" outlineLevel="1">
      <c r="A71" s="144"/>
      <c r="B71" s="145"/>
      <c r="C71" s="273" t="s">
        <v>490</v>
      </c>
      <c r="D71" s="274"/>
      <c r="E71" s="274"/>
      <c r="F71" s="274"/>
      <c r="G71" s="274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37"/>
      <c r="Z71" s="137"/>
      <c r="AA71" s="137"/>
      <c r="AB71" s="137"/>
      <c r="AC71" s="137"/>
      <c r="AD71" s="137"/>
      <c r="AE71" s="137"/>
      <c r="AF71" s="137"/>
      <c r="AG71" s="137" t="s">
        <v>128</v>
      </c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>
      <c r="A72" s="144"/>
      <c r="B72" s="145"/>
      <c r="C72" s="186" t="s">
        <v>201</v>
      </c>
      <c r="D72" s="150"/>
      <c r="E72" s="151"/>
      <c r="F72" s="152"/>
      <c r="G72" s="152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37"/>
      <c r="Z72" s="137"/>
      <c r="AA72" s="137"/>
      <c r="AB72" s="137"/>
      <c r="AC72" s="137"/>
      <c r="AD72" s="137"/>
      <c r="AE72" s="137"/>
      <c r="AF72" s="137"/>
      <c r="AG72" s="137" t="s">
        <v>128</v>
      </c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</row>
    <row r="73" spans="1:60" outlineLevel="1">
      <c r="A73" s="144"/>
      <c r="B73" s="145"/>
      <c r="C73" s="273" t="s">
        <v>307</v>
      </c>
      <c r="D73" s="274"/>
      <c r="E73" s="274"/>
      <c r="F73" s="274"/>
      <c r="G73" s="274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37"/>
      <c r="Z73" s="137"/>
      <c r="AA73" s="137"/>
      <c r="AB73" s="137"/>
      <c r="AC73" s="137"/>
      <c r="AD73" s="137"/>
      <c r="AE73" s="137"/>
      <c r="AF73" s="137"/>
      <c r="AG73" s="137" t="s">
        <v>128</v>
      </c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>
      <c r="A74" s="144"/>
      <c r="B74" s="145"/>
      <c r="C74" s="273" t="s">
        <v>329</v>
      </c>
      <c r="D74" s="274"/>
      <c r="E74" s="274"/>
      <c r="F74" s="274"/>
      <c r="G74" s="274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37"/>
      <c r="Z74" s="137"/>
      <c r="AA74" s="137"/>
      <c r="AB74" s="137"/>
      <c r="AC74" s="137"/>
      <c r="AD74" s="137"/>
      <c r="AE74" s="137"/>
      <c r="AF74" s="137"/>
      <c r="AG74" s="137" t="s">
        <v>128</v>
      </c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>
      <c r="A75" s="144"/>
      <c r="B75" s="145"/>
      <c r="C75" s="187" t="s">
        <v>545</v>
      </c>
      <c r="D75" s="174"/>
      <c r="E75" s="175">
        <v>22.04</v>
      </c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37"/>
      <c r="Z75" s="137"/>
      <c r="AA75" s="137"/>
      <c r="AB75" s="137"/>
      <c r="AC75" s="137"/>
      <c r="AD75" s="137"/>
      <c r="AE75" s="137"/>
      <c r="AF75" s="137"/>
      <c r="AG75" s="137" t="s">
        <v>213</v>
      </c>
      <c r="AH75" s="137">
        <v>0</v>
      </c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>
      <c r="A76" s="154" t="s">
        <v>121</v>
      </c>
      <c r="B76" s="155" t="s">
        <v>70</v>
      </c>
      <c r="C76" s="169" t="s">
        <v>71</v>
      </c>
      <c r="D76" s="156"/>
      <c r="E76" s="157"/>
      <c r="F76" s="158"/>
      <c r="G76" s="158">
        <f>SUMIF(AG77:AG99,"&lt;&gt;NOR",G77:G99)</f>
        <v>0</v>
      </c>
      <c r="H76" s="158"/>
      <c r="I76" s="158">
        <f>SUM(I77:I99)</f>
        <v>0</v>
      </c>
      <c r="J76" s="158"/>
      <c r="K76" s="158">
        <f>SUM(K77:K99)</f>
        <v>0</v>
      </c>
      <c r="L76" s="158"/>
      <c r="M76" s="158">
        <f>SUM(M77:M99)</f>
        <v>0</v>
      </c>
      <c r="N76" s="158"/>
      <c r="O76" s="158">
        <f>SUM(O77:O99)</f>
        <v>5.1100000000000003</v>
      </c>
      <c r="P76" s="158"/>
      <c r="Q76" s="158">
        <f>SUM(Q77:Q99)</f>
        <v>0</v>
      </c>
      <c r="R76" s="158"/>
      <c r="S76" s="158"/>
      <c r="T76" s="159"/>
      <c r="U76" s="153"/>
      <c r="V76" s="153">
        <f>SUM(V77:V99)</f>
        <v>144.02000000000001</v>
      </c>
      <c r="W76" s="153"/>
      <c r="X76" s="153"/>
      <c r="AG76" t="s">
        <v>122</v>
      </c>
    </row>
    <row r="77" spans="1:60" outlineLevel="1">
      <c r="A77" s="160">
        <v>8</v>
      </c>
      <c r="B77" s="161" t="s">
        <v>330</v>
      </c>
      <c r="C77" s="170" t="s">
        <v>331</v>
      </c>
      <c r="D77" s="162" t="s">
        <v>206</v>
      </c>
      <c r="E77" s="163">
        <v>88.874799999999993</v>
      </c>
      <c r="F77" s="164"/>
      <c r="G77" s="165">
        <f>ROUND(E77*F77,2)</f>
        <v>0</v>
      </c>
      <c r="H77" s="164"/>
      <c r="I77" s="165">
        <f>ROUND(E77*H77,2)</f>
        <v>0</v>
      </c>
      <c r="J77" s="164"/>
      <c r="K77" s="165">
        <f>ROUND(E77*J77,2)</f>
        <v>0</v>
      </c>
      <c r="L77" s="165">
        <v>21</v>
      </c>
      <c r="M77" s="165">
        <f>G77*(1+L77/100)</f>
        <v>0</v>
      </c>
      <c r="N77" s="165">
        <v>5.2580000000000002E-2</v>
      </c>
      <c r="O77" s="165">
        <f>ROUND(E77*N77,2)</f>
        <v>4.67</v>
      </c>
      <c r="P77" s="165">
        <v>0</v>
      </c>
      <c r="Q77" s="165">
        <f>ROUND(E77*P77,2)</f>
        <v>0</v>
      </c>
      <c r="R77" s="165" t="s">
        <v>332</v>
      </c>
      <c r="S77" s="165" t="s">
        <v>208</v>
      </c>
      <c r="T77" s="166" t="s">
        <v>208</v>
      </c>
      <c r="U77" s="148">
        <v>0.92</v>
      </c>
      <c r="V77" s="148">
        <f>ROUND(E77*U77,2)</f>
        <v>81.760000000000005</v>
      </c>
      <c r="W77" s="148"/>
      <c r="X77" s="148" t="s">
        <v>125</v>
      </c>
      <c r="Y77" s="137"/>
      <c r="Z77" s="137"/>
      <c r="AA77" s="137"/>
      <c r="AB77" s="137"/>
      <c r="AC77" s="137"/>
      <c r="AD77" s="137"/>
      <c r="AE77" s="137"/>
      <c r="AF77" s="137"/>
      <c r="AG77" s="137" t="s">
        <v>126</v>
      </c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outlineLevel="1">
      <c r="A78" s="144"/>
      <c r="B78" s="145"/>
      <c r="C78" s="282" t="s">
        <v>138</v>
      </c>
      <c r="D78" s="283"/>
      <c r="E78" s="283"/>
      <c r="F78" s="283"/>
      <c r="G78" s="283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37"/>
      <c r="Z78" s="137"/>
      <c r="AA78" s="137"/>
      <c r="AB78" s="137"/>
      <c r="AC78" s="137"/>
      <c r="AD78" s="137"/>
      <c r="AE78" s="137"/>
      <c r="AF78" s="137"/>
      <c r="AG78" s="137" t="s">
        <v>128</v>
      </c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>
      <c r="A79" s="144"/>
      <c r="B79" s="145"/>
      <c r="C79" s="273" t="s">
        <v>333</v>
      </c>
      <c r="D79" s="274"/>
      <c r="E79" s="274"/>
      <c r="F79" s="274"/>
      <c r="G79" s="274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37"/>
      <c r="Z79" s="137"/>
      <c r="AA79" s="137"/>
      <c r="AB79" s="137"/>
      <c r="AC79" s="137"/>
      <c r="AD79" s="137"/>
      <c r="AE79" s="137"/>
      <c r="AF79" s="137"/>
      <c r="AG79" s="137" t="s">
        <v>128</v>
      </c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outlineLevel="1">
      <c r="A80" s="144"/>
      <c r="B80" s="145"/>
      <c r="C80" s="187" t="s">
        <v>546</v>
      </c>
      <c r="D80" s="174"/>
      <c r="E80" s="175">
        <v>7.4783999999999997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37"/>
      <c r="Z80" s="137"/>
      <c r="AA80" s="137"/>
      <c r="AB80" s="137"/>
      <c r="AC80" s="137"/>
      <c r="AD80" s="137"/>
      <c r="AE80" s="137"/>
      <c r="AF80" s="137"/>
      <c r="AG80" s="137" t="s">
        <v>213</v>
      </c>
      <c r="AH80" s="137">
        <v>0</v>
      </c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>
      <c r="A81" s="144"/>
      <c r="B81" s="145"/>
      <c r="C81" s="187" t="s">
        <v>547</v>
      </c>
      <c r="D81" s="174"/>
      <c r="E81" s="175">
        <v>46.063600000000001</v>
      </c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37"/>
      <c r="Z81" s="137"/>
      <c r="AA81" s="137"/>
      <c r="AB81" s="137"/>
      <c r="AC81" s="137"/>
      <c r="AD81" s="137"/>
      <c r="AE81" s="137"/>
      <c r="AF81" s="137"/>
      <c r="AG81" s="137" t="s">
        <v>213</v>
      </c>
      <c r="AH81" s="137">
        <v>0</v>
      </c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outlineLevel="1">
      <c r="A82" s="144"/>
      <c r="B82" s="145"/>
      <c r="C82" s="187" t="s">
        <v>548</v>
      </c>
      <c r="D82" s="174"/>
      <c r="E82" s="175">
        <v>20.13</v>
      </c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37"/>
      <c r="Z82" s="137"/>
      <c r="AA82" s="137"/>
      <c r="AB82" s="137"/>
      <c r="AC82" s="137"/>
      <c r="AD82" s="137"/>
      <c r="AE82" s="137"/>
      <c r="AF82" s="137"/>
      <c r="AG82" s="137" t="s">
        <v>213</v>
      </c>
      <c r="AH82" s="137">
        <v>0</v>
      </c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>
      <c r="A83" s="144"/>
      <c r="B83" s="145"/>
      <c r="C83" s="187" t="s">
        <v>549</v>
      </c>
      <c r="D83" s="174"/>
      <c r="E83" s="175">
        <v>7.7244000000000002</v>
      </c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37"/>
      <c r="Z83" s="137"/>
      <c r="AA83" s="137"/>
      <c r="AB83" s="137"/>
      <c r="AC83" s="137"/>
      <c r="AD83" s="137"/>
      <c r="AE83" s="137"/>
      <c r="AF83" s="137"/>
      <c r="AG83" s="137" t="s">
        <v>213</v>
      </c>
      <c r="AH83" s="137">
        <v>0</v>
      </c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>
      <c r="A84" s="144"/>
      <c r="B84" s="145"/>
      <c r="C84" s="187" t="s">
        <v>546</v>
      </c>
      <c r="D84" s="174"/>
      <c r="E84" s="175">
        <v>7.4783999999999997</v>
      </c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37"/>
      <c r="Z84" s="137"/>
      <c r="AA84" s="137"/>
      <c r="AB84" s="137"/>
      <c r="AC84" s="137"/>
      <c r="AD84" s="137"/>
      <c r="AE84" s="137"/>
      <c r="AF84" s="137"/>
      <c r="AG84" s="137" t="s">
        <v>213</v>
      </c>
      <c r="AH84" s="137">
        <v>0</v>
      </c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>
      <c r="A85" s="144"/>
      <c r="B85" s="145"/>
      <c r="C85" s="188" t="s">
        <v>241</v>
      </c>
      <c r="D85" s="176"/>
      <c r="E85" s="177">
        <v>88.874799999999993</v>
      </c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37"/>
      <c r="Z85" s="137"/>
      <c r="AA85" s="137"/>
      <c r="AB85" s="137"/>
      <c r="AC85" s="137"/>
      <c r="AD85" s="137"/>
      <c r="AE85" s="137"/>
      <c r="AF85" s="137"/>
      <c r="AG85" s="137" t="s">
        <v>213</v>
      </c>
      <c r="AH85" s="137">
        <v>1</v>
      </c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>
      <c r="A86" s="160">
        <v>9</v>
      </c>
      <c r="B86" s="161" t="s">
        <v>336</v>
      </c>
      <c r="C86" s="170" t="s">
        <v>337</v>
      </c>
      <c r="D86" s="162" t="s">
        <v>206</v>
      </c>
      <c r="E86" s="163">
        <v>177.74959999999999</v>
      </c>
      <c r="F86" s="164"/>
      <c r="G86" s="165">
        <f>ROUND(E86*F86,2)</f>
        <v>0</v>
      </c>
      <c r="H86" s="164"/>
      <c r="I86" s="165">
        <f>ROUND(E86*H86,2)</f>
        <v>0</v>
      </c>
      <c r="J86" s="164"/>
      <c r="K86" s="165">
        <f>ROUND(E86*J86,2)</f>
        <v>0</v>
      </c>
      <c r="L86" s="165">
        <v>21</v>
      </c>
      <c r="M86" s="165">
        <f>G86*(1+L86/100)</f>
        <v>0</v>
      </c>
      <c r="N86" s="165">
        <v>2.0100000000000001E-3</v>
      </c>
      <c r="O86" s="165">
        <f>ROUND(E86*N86,2)</f>
        <v>0.36</v>
      </c>
      <c r="P86" s="165">
        <v>0</v>
      </c>
      <c r="Q86" s="165">
        <f>ROUND(E86*P86,2)</f>
        <v>0</v>
      </c>
      <c r="R86" s="165" t="s">
        <v>332</v>
      </c>
      <c r="S86" s="165" t="s">
        <v>208</v>
      </c>
      <c r="T86" s="166" t="s">
        <v>208</v>
      </c>
      <c r="U86" s="148">
        <v>0.11</v>
      </c>
      <c r="V86" s="148">
        <f>ROUND(E86*U86,2)</f>
        <v>19.55</v>
      </c>
      <c r="W86" s="148"/>
      <c r="X86" s="148" t="s">
        <v>125</v>
      </c>
      <c r="Y86" s="137"/>
      <c r="Z86" s="137"/>
      <c r="AA86" s="137"/>
      <c r="AB86" s="137"/>
      <c r="AC86" s="137"/>
      <c r="AD86" s="137"/>
      <c r="AE86" s="137"/>
      <c r="AF86" s="137"/>
      <c r="AG86" s="137" t="s">
        <v>126</v>
      </c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>
      <c r="A87" s="144"/>
      <c r="B87" s="145"/>
      <c r="C87" s="284" t="s">
        <v>338</v>
      </c>
      <c r="D87" s="285"/>
      <c r="E87" s="285"/>
      <c r="F87" s="285"/>
      <c r="G87" s="285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37"/>
      <c r="Z87" s="137"/>
      <c r="AA87" s="137"/>
      <c r="AB87" s="137"/>
      <c r="AC87" s="137"/>
      <c r="AD87" s="137"/>
      <c r="AE87" s="137"/>
      <c r="AF87" s="137"/>
      <c r="AG87" s="137" t="s">
        <v>210</v>
      </c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outlineLevel="1">
      <c r="A88" s="144"/>
      <c r="B88" s="145"/>
      <c r="C88" s="273" t="s">
        <v>138</v>
      </c>
      <c r="D88" s="274"/>
      <c r="E88" s="274"/>
      <c r="F88" s="274"/>
      <c r="G88" s="274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37"/>
      <c r="Z88" s="137"/>
      <c r="AA88" s="137"/>
      <c r="AB88" s="137"/>
      <c r="AC88" s="137"/>
      <c r="AD88" s="137"/>
      <c r="AE88" s="137"/>
      <c r="AF88" s="137"/>
      <c r="AG88" s="137" t="s">
        <v>128</v>
      </c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>
      <c r="A89" s="144"/>
      <c r="B89" s="145"/>
      <c r="C89" s="273" t="s">
        <v>339</v>
      </c>
      <c r="D89" s="274"/>
      <c r="E89" s="274"/>
      <c r="F89" s="274"/>
      <c r="G89" s="274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37"/>
      <c r="Z89" s="137"/>
      <c r="AA89" s="137"/>
      <c r="AB89" s="137"/>
      <c r="AC89" s="137"/>
      <c r="AD89" s="137"/>
      <c r="AE89" s="137"/>
      <c r="AF89" s="137"/>
      <c r="AG89" s="137" t="s">
        <v>128</v>
      </c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>
      <c r="A90" s="144"/>
      <c r="B90" s="145"/>
      <c r="C90" s="187" t="s">
        <v>340</v>
      </c>
      <c r="D90" s="174"/>
      <c r="E90" s="175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37"/>
      <c r="Z90" s="137"/>
      <c r="AA90" s="137"/>
      <c r="AB90" s="137"/>
      <c r="AC90" s="137"/>
      <c r="AD90" s="137"/>
      <c r="AE90" s="137"/>
      <c r="AF90" s="137"/>
      <c r="AG90" s="137" t="s">
        <v>213</v>
      </c>
      <c r="AH90" s="137">
        <v>0</v>
      </c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>
      <c r="A91" s="144"/>
      <c r="B91" s="145"/>
      <c r="C91" s="187" t="s">
        <v>550</v>
      </c>
      <c r="D91" s="174"/>
      <c r="E91" s="175">
        <v>177.74959999999999</v>
      </c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37"/>
      <c r="Z91" s="137"/>
      <c r="AA91" s="137"/>
      <c r="AB91" s="137"/>
      <c r="AC91" s="137"/>
      <c r="AD91" s="137"/>
      <c r="AE91" s="137"/>
      <c r="AF91" s="137"/>
      <c r="AG91" s="137" t="s">
        <v>213</v>
      </c>
      <c r="AH91" s="137">
        <v>0</v>
      </c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>
      <c r="A92" s="160">
        <v>10</v>
      </c>
      <c r="B92" s="161" t="s">
        <v>342</v>
      </c>
      <c r="C92" s="213" t="s">
        <v>615</v>
      </c>
      <c r="D92" s="162" t="s">
        <v>221</v>
      </c>
      <c r="E92" s="163">
        <v>158.16999999999999</v>
      </c>
      <c r="F92" s="164"/>
      <c r="G92" s="165">
        <f>ROUND(E92*F92,2)</f>
        <v>0</v>
      </c>
      <c r="H92" s="164"/>
      <c r="I92" s="165">
        <f>ROUND(E92*H92,2)</f>
        <v>0</v>
      </c>
      <c r="J92" s="164"/>
      <c r="K92" s="165">
        <f>ROUND(E92*J92,2)</f>
        <v>0</v>
      </c>
      <c r="L92" s="165">
        <v>21</v>
      </c>
      <c r="M92" s="165">
        <f>G92*(1+L92/100)</f>
        <v>0</v>
      </c>
      <c r="N92" s="165">
        <v>5.2999999999999998E-4</v>
      </c>
      <c r="O92" s="165">
        <f>ROUND(E92*N92,2)</f>
        <v>0.08</v>
      </c>
      <c r="P92" s="165">
        <v>0</v>
      </c>
      <c r="Q92" s="165">
        <f>ROUND(E92*P92,2)</f>
        <v>0</v>
      </c>
      <c r="R92" s="165" t="s">
        <v>245</v>
      </c>
      <c r="S92" s="165" t="s">
        <v>208</v>
      </c>
      <c r="T92" s="166" t="s">
        <v>208</v>
      </c>
      <c r="U92" s="148">
        <v>0.27</v>
      </c>
      <c r="V92" s="148">
        <f>ROUND(E92*U92,2)</f>
        <v>42.71</v>
      </c>
      <c r="W92" s="148"/>
      <c r="X92" s="148" t="s">
        <v>125</v>
      </c>
      <c r="Y92" s="137"/>
      <c r="Z92" s="137"/>
      <c r="AA92" s="137"/>
      <c r="AB92" s="137"/>
      <c r="AC92" s="137"/>
      <c r="AD92" s="137"/>
      <c r="AE92" s="137"/>
      <c r="AF92" s="137"/>
      <c r="AG92" s="137" t="s">
        <v>126</v>
      </c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>
      <c r="A93" s="144"/>
      <c r="B93" s="145"/>
      <c r="C93" s="284" t="s">
        <v>343</v>
      </c>
      <c r="D93" s="285"/>
      <c r="E93" s="285"/>
      <c r="F93" s="285"/>
      <c r="G93" s="285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37"/>
      <c r="Z93" s="137"/>
      <c r="AA93" s="137"/>
      <c r="AB93" s="137"/>
      <c r="AC93" s="137"/>
      <c r="AD93" s="137"/>
      <c r="AE93" s="137"/>
      <c r="AF93" s="137"/>
      <c r="AG93" s="137" t="s">
        <v>210</v>
      </c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>
      <c r="A94" s="144"/>
      <c r="B94" s="145"/>
      <c r="C94" s="187" t="s">
        <v>551</v>
      </c>
      <c r="D94" s="174"/>
      <c r="E94" s="175">
        <v>22.04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37"/>
      <c r="Z94" s="137"/>
      <c r="AA94" s="137"/>
      <c r="AB94" s="137"/>
      <c r="AC94" s="137"/>
      <c r="AD94" s="137"/>
      <c r="AE94" s="137"/>
      <c r="AF94" s="137"/>
      <c r="AG94" s="137" t="s">
        <v>213</v>
      </c>
      <c r="AH94" s="137">
        <v>0</v>
      </c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>
      <c r="A95" s="144"/>
      <c r="B95" s="145"/>
      <c r="C95" s="187" t="s">
        <v>552</v>
      </c>
      <c r="D95" s="174"/>
      <c r="E95" s="175">
        <v>22.04</v>
      </c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37"/>
      <c r="Z95" s="137"/>
      <c r="AA95" s="137"/>
      <c r="AB95" s="137"/>
      <c r="AC95" s="137"/>
      <c r="AD95" s="137"/>
      <c r="AE95" s="137"/>
      <c r="AF95" s="137"/>
      <c r="AG95" s="137" t="s">
        <v>213</v>
      </c>
      <c r="AH95" s="137">
        <v>0</v>
      </c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>
      <c r="A96" s="144"/>
      <c r="B96" s="145"/>
      <c r="C96" s="187" t="s">
        <v>553</v>
      </c>
      <c r="D96" s="174"/>
      <c r="E96" s="175">
        <v>37.43</v>
      </c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37"/>
      <c r="Z96" s="137"/>
      <c r="AA96" s="137"/>
      <c r="AB96" s="137"/>
      <c r="AC96" s="137"/>
      <c r="AD96" s="137"/>
      <c r="AE96" s="137"/>
      <c r="AF96" s="137"/>
      <c r="AG96" s="137" t="s">
        <v>213</v>
      </c>
      <c r="AH96" s="137">
        <v>0</v>
      </c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>
      <c r="A97" s="144"/>
      <c r="B97" s="145"/>
      <c r="C97" s="187" t="s">
        <v>554</v>
      </c>
      <c r="D97" s="174"/>
      <c r="E97" s="175">
        <v>32.58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37"/>
      <c r="Z97" s="137"/>
      <c r="AA97" s="137"/>
      <c r="AB97" s="137"/>
      <c r="AC97" s="137"/>
      <c r="AD97" s="137"/>
      <c r="AE97" s="137"/>
      <c r="AF97" s="137"/>
      <c r="AG97" s="137" t="s">
        <v>213</v>
      </c>
      <c r="AH97" s="137">
        <v>0</v>
      </c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>
      <c r="A98" s="144"/>
      <c r="B98" s="145"/>
      <c r="C98" s="187" t="s">
        <v>555</v>
      </c>
      <c r="D98" s="174"/>
      <c r="E98" s="175">
        <v>44.08</v>
      </c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37"/>
      <c r="Z98" s="137"/>
      <c r="AA98" s="137"/>
      <c r="AB98" s="137"/>
      <c r="AC98" s="137"/>
      <c r="AD98" s="137"/>
      <c r="AE98" s="137"/>
      <c r="AF98" s="137"/>
      <c r="AG98" s="137" t="s">
        <v>213</v>
      </c>
      <c r="AH98" s="137">
        <v>0</v>
      </c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outlineLevel="1">
      <c r="A99" s="144"/>
      <c r="B99" s="145"/>
      <c r="C99" s="188" t="s">
        <v>241</v>
      </c>
      <c r="D99" s="176"/>
      <c r="E99" s="177">
        <v>158.16999999999999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37"/>
      <c r="Z99" s="137"/>
      <c r="AA99" s="137"/>
      <c r="AB99" s="137"/>
      <c r="AC99" s="137"/>
      <c r="AD99" s="137"/>
      <c r="AE99" s="137"/>
      <c r="AF99" s="137"/>
      <c r="AG99" s="137" t="s">
        <v>213</v>
      </c>
      <c r="AH99" s="137">
        <v>1</v>
      </c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>
      <c r="A100" s="154" t="s">
        <v>121</v>
      </c>
      <c r="B100" s="155" t="s">
        <v>72</v>
      </c>
      <c r="C100" s="169" t="s">
        <v>73</v>
      </c>
      <c r="D100" s="156"/>
      <c r="E100" s="157"/>
      <c r="F100" s="158"/>
      <c r="G100" s="158">
        <f>SUMIF(AG101:AG128,"&lt;&gt;NOR",G101:G128)</f>
        <v>0</v>
      </c>
      <c r="H100" s="158"/>
      <c r="I100" s="158">
        <f>SUM(I101:I128)</f>
        <v>0</v>
      </c>
      <c r="J100" s="158"/>
      <c r="K100" s="158">
        <f>SUM(K101:K128)</f>
        <v>0</v>
      </c>
      <c r="L100" s="158"/>
      <c r="M100" s="158">
        <f>SUM(M101:M128)</f>
        <v>0</v>
      </c>
      <c r="N100" s="158"/>
      <c r="O100" s="158">
        <f>SUM(O101:O128)</f>
        <v>27.54</v>
      </c>
      <c r="P100" s="158"/>
      <c r="Q100" s="158">
        <f>SUM(Q101:Q128)</f>
        <v>0</v>
      </c>
      <c r="R100" s="158"/>
      <c r="S100" s="158"/>
      <c r="T100" s="159"/>
      <c r="U100" s="153"/>
      <c r="V100" s="153">
        <f>SUM(V101:V128)</f>
        <v>441.36000000000007</v>
      </c>
      <c r="W100" s="153"/>
      <c r="X100" s="153"/>
      <c r="AG100" t="s">
        <v>122</v>
      </c>
    </row>
    <row r="101" spans="1:60" outlineLevel="1">
      <c r="A101" s="160">
        <v>11</v>
      </c>
      <c r="B101" s="161" t="s">
        <v>205</v>
      </c>
      <c r="C101" s="195" t="s">
        <v>603</v>
      </c>
      <c r="D101" s="162" t="s">
        <v>206</v>
      </c>
      <c r="E101" s="163">
        <v>1023.84</v>
      </c>
      <c r="F101" s="164"/>
      <c r="G101" s="165">
        <f>ROUND(E101*F101,2)</f>
        <v>0</v>
      </c>
      <c r="H101" s="164"/>
      <c r="I101" s="165">
        <f>ROUND(E101*H101,2)</f>
        <v>0</v>
      </c>
      <c r="J101" s="164"/>
      <c r="K101" s="165">
        <f>ROUND(E101*J101,2)</f>
        <v>0</v>
      </c>
      <c r="L101" s="165">
        <v>21</v>
      </c>
      <c r="M101" s="165">
        <f>G101*(1+L101/100)</f>
        <v>0</v>
      </c>
      <c r="N101" s="165">
        <v>1.8380000000000001E-2</v>
      </c>
      <c r="O101" s="165">
        <f>ROUND(E101*N101,2)</f>
        <v>18.82</v>
      </c>
      <c r="P101" s="165">
        <v>0</v>
      </c>
      <c r="Q101" s="165">
        <f>ROUND(E101*P101,2)</f>
        <v>0</v>
      </c>
      <c r="R101" s="165" t="s">
        <v>207</v>
      </c>
      <c r="S101" s="165" t="s">
        <v>208</v>
      </c>
      <c r="T101" s="166" t="s">
        <v>208</v>
      </c>
      <c r="U101" s="148">
        <v>0.14000000000000001</v>
      </c>
      <c r="V101" s="148">
        <f>ROUND(E101*U101,2)</f>
        <v>143.34</v>
      </c>
      <c r="W101" s="148"/>
      <c r="X101" s="148" t="s">
        <v>125</v>
      </c>
      <c r="Y101" s="137"/>
      <c r="Z101" s="137"/>
      <c r="AA101" s="137"/>
      <c r="AB101" s="137"/>
      <c r="AC101" s="137"/>
      <c r="AD101" s="137"/>
      <c r="AE101" s="137"/>
      <c r="AF101" s="137"/>
      <c r="AG101" s="137" t="s">
        <v>126</v>
      </c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>
      <c r="A102" s="144"/>
      <c r="B102" s="145"/>
      <c r="C102" s="284" t="s">
        <v>209</v>
      </c>
      <c r="D102" s="285"/>
      <c r="E102" s="285"/>
      <c r="F102" s="285"/>
      <c r="G102" s="285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37"/>
      <c r="Z102" s="137"/>
      <c r="AA102" s="137"/>
      <c r="AB102" s="137"/>
      <c r="AC102" s="137"/>
      <c r="AD102" s="137"/>
      <c r="AE102" s="137"/>
      <c r="AF102" s="137"/>
      <c r="AG102" s="137" t="s">
        <v>210</v>
      </c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>
      <c r="A103" s="144"/>
      <c r="B103" s="145"/>
      <c r="C103" s="273" t="s">
        <v>138</v>
      </c>
      <c r="D103" s="274"/>
      <c r="E103" s="274"/>
      <c r="F103" s="274"/>
      <c r="G103" s="274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37"/>
      <c r="Z103" s="137"/>
      <c r="AA103" s="137"/>
      <c r="AB103" s="137"/>
      <c r="AC103" s="137"/>
      <c r="AD103" s="137"/>
      <c r="AE103" s="137"/>
      <c r="AF103" s="137"/>
      <c r="AG103" s="137" t="s">
        <v>128</v>
      </c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outlineLevel="1">
      <c r="A104" s="144"/>
      <c r="B104" s="145"/>
      <c r="C104" s="273" t="s">
        <v>296</v>
      </c>
      <c r="D104" s="274"/>
      <c r="E104" s="274"/>
      <c r="F104" s="274"/>
      <c r="G104" s="274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37"/>
      <c r="Z104" s="137"/>
      <c r="AA104" s="137"/>
      <c r="AB104" s="137"/>
      <c r="AC104" s="137"/>
      <c r="AD104" s="137"/>
      <c r="AE104" s="137"/>
      <c r="AF104" s="137"/>
      <c r="AG104" s="137" t="s">
        <v>128</v>
      </c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>
      <c r="A105" s="144"/>
      <c r="B105" s="145"/>
      <c r="C105" s="273" t="s">
        <v>211</v>
      </c>
      <c r="D105" s="274"/>
      <c r="E105" s="274"/>
      <c r="F105" s="274"/>
      <c r="G105" s="274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37"/>
      <c r="Z105" s="137"/>
      <c r="AA105" s="137"/>
      <c r="AB105" s="137"/>
      <c r="AC105" s="137"/>
      <c r="AD105" s="137"/>
      <c r="AE105" s="137"/>
      <c r="AF105" s="137"/>
      <c r="AG105" s="137" t="s">
        <v>128</v>
      </c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>
      <c r="A106" s="144"/>
      <c r="B106" s="145"/>
      <c r="C106" s="187" t="s">
        <v>212</v>
      </c>
      <c r="D106" s="174"/>
      <c r="E106" s="175">
        <v>836.64</v>
      </c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37"/>
      <c r="Z106" s="137"/>
      <c r="AA106" s="137"/>
      <c r="AB106" s="137"/>
      <c r="AC106" s="137"/>
      <c r="AD106" s="137"/>
      <c r="AE106" s="137"/>
      <c r="AF106" s="137"/>
      <c r="AG106" s="137" t="s">
        <v>213</v>
      </c>
      <c r="AH106" s="137">
        <v>0</v>
      </c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outlineLevel="1">
      <c r="A107" s="144"/>
      <c r="B107" s="145"/>
      <c r="C107" s="187" t="s">
        <v>556</v>
      </c>
      <c r="D107" s="174"/>
      <c r="E107" s="175">
        <v>187.2</v>
      </c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37"/>
      <c r="Z107" s="137"/>
      <c r="AA107" s="137"/>
      <c r="AB107" s="137"/>
      <c r="AC107" s="137"/>
      <c r="AD107" s="137"/>
      <c r="AE107" s="137"/>
      <c r="AF107" s="137"/>
      <c r="AG107" s="137" t="s">
        <v>213</v>
      </c>
      <c r="AH107" s="137">
        <v>0</v>
      </c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outlineLevel="1">
      <c r="A108" s="144"/>
      <c r="B108" s="145"/>
      <c r="C108" s="188" t="s">
        <v>241</v>
      </c>
      <c r="D108" s="176"/>
      <c r="E108" s="177">
        <v>1023.84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37"/>
      <c r="Z108" s="137"/>
      <c r="AA108" s="137"/>
      <c r="AB108" s="137"/>
      <c r="AC108" s="137"/>
      <c r="AD108" s="137"/>
      <c r="AE108" s="137"/>
      <c r="AF108" s="137"/>
      <c r="AG108" s="137" t="s">
        <v>213</v>
      </c>
      <c r="AH108" s="137">
        <v>1</v>
      </c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ht="33.75" outlineLevel="1">
      <c r="A109" s="160">
        <v>12</v>
      </c>
      <c r="B109" s="161" t="s">
        <v>214</v>
      </c>
      <c r="C109" s="195" t="s">
        <v>604</v>
      </c>
      <c r="D109" s="162" t="s">
        <v>206</v>
      </c>
      <c r="E109" s="163">
        <v>5119.2</v>
      </c>
      <c r="F109" s="164"/>
      <c r="G109" s="165">
        <f>ROUND(E109*F109,2)</f>
        <v>0</v>
      </c>
      <c r="H109" s="164"/>
      <c r="I109" s="165">
        <f>ROUND(E109*H109,2)</f>
        <v>0</v>
      </c>
      <c r="J109" s="164"/>
      <c r="K109" s="165">
        <f>ROUND(E109*J109,2)</f>
        <v>0</v>
      </c>
      <c r="L109" s="165">
        <v>21</v>
      </c>
      <c r="M109" s="165">
        <f>G109*(1+L109/100)</f>
        <v>0</v>
      </c>
      <c r="N109" s="165">
        <v>9.5E-4</v>
      </c>
      <c r="O109" s="165">
        <f>ROUND(E109*N109,2)</f>
        <v>4.8600000000000003</v>
      </c>
      <c r="P109" s="165">
        <v>0</v>
      </c>
      <c r="Q109" s="165">
        <f>ROUND(E109*P109,2)</f>
        <v>0</v>
      </c>
      <c r="R109" s="165" t="s">
        <v>207</v>
      </c>
      <c r="S109" s="165" t="s">
        <v>208</v>
      </c>
      <c r="T109" s="166" t="s">
        <v>208</v>
      </c>
      <c r="U109" s="148">
        <v>7.0000000000000001E-3</v>
      </c>
      <c r="V109" s="148">
        <f>ROUND(E109*U109,2)</f>
        <v>35.83</v>
      </c>
      <c r="W109" s="148"/>
      <c r="X109" s="148" t="s">
        <v>125</v>
      </c>
      <c r="Y109" s="137"/>
      <c r="Z109" s="137"/>
      <c r="AA109" s="137"/>
      <c r="AB109" s="137"/>
      <c r="AC109" s="137"/>
      <c r="AD109" s="137"/>
      <c r="AE109" s="137"/>
      <c r="AF109" s="137"/>
      <c r="AG109" s="137" t="s">
        <v>126</v>
      </c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>
      <c r="A110" s="144"/>
      <c r="B110" s="145"/>
      <c r="C110" s="284" t="s">
        <v>209</v>
      </c>
      <c r="D110" s="285"/>
      <c r="E110" s="285"/>
      <c r="F110" s="285"/>
      <c r="G110" s="285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37"/>
      <c r="Z110" s="137"/>
      <c r="AA110" s="137"/>
      <c r="AB110" s="137"/>
      <c r="AC110" s="137"/>
      <c r="AD110" s="137"/>
      <c r="AE110" s="137"/>
      <c r="AF110" s="137"/>
      <c r="AG110" s="137" t="s">
        <v>210</v>
      </c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outlineLevel="1">
      <c r="A111" s="144"/>
      <c r="B111" s="145"/>
      <c r="C111" s="187" t="s">
        <v>557</v>
      </c>
      <c r="D111" s="174"/>
      <c r="E111" s="175">
        <v>5119.2</v>
      </c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37"/>
      <c r="Z111" s="137"/>
      <c r="AA111" s="137"/>
      <c r="AB111" s="137"/>
      <c r="AC111" s="137"/>
      <c r="AD111" s="137"/>
      <c r="AE111" s="137"/>
      <c r="AF111" s="137"/>
      <c r="AG111" s="137" t="s">
        <v>213</v>
      </c>
      <c r="AH111" s="137">
        <v>5</v>
      </c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outlineLevel="1">
      <c r="A112" s="160">
        <v>13</v>
      </c>
      <c r="B112" s="161" t="s">
        <v>216</v>
      </c>
      <c r="C112" s="195" t="s">
        <v>605</v>
      </c>
      <c r="D112" s="162" t="s">
        <v>206</v>
      </c>
      <c r="E112" s="163">
        <v>1023.84</v>
      </c>
      <c r="F112" s="164"/>
      <c r="G112" s="165">
        <f>ROUND(E112*F112,2)</f>
        <v>0</v>
      </c>
      <c r="H112" s="164"/>
      <c r="I112" s="165">
        <f>ROUND(E112*H112,2)</f>
        <v>0</v>
      </c>
      <c r="J112" s="164"/>
      <c r="K112" s="165">
        <f>ROUND(E112*J112,2)</f>
        <v>0</v>
      </c>
      <c r="L112" s="165">
        <v>21</v>
      </c>
      <c r="M112" s="165">
        <f>G112*(1+L112/100)</f>
        <v>0</v>
      </c>
      <c r="N112" s="165">
        <v>0</v>
      </c>
      <c r="O112" s="165">
        <f>ROUND(E112*N112,2)</f>
        <v>0</v>
      </c>
      <c r="P112" s="165">
        <v>0</v>
      </c>
      <c r="Q112" s="165">
        <f>ROUND(E112*P112,2)</f>
        <v>0</v>
      </c>
      <c r="R112" s="165" t="s">
        <v>207</v>
      </c>
      <c r="S112" s="165" t="s">
        <v>208</v>
      </c>
      <c r="T112" s="166" t="s">
        <v>208</v>
      </c>
      <c r="U112" s="148">
        <v>0.11700000000000001</v>
      </c>
      <c r="V112" s="148">
        <f>ROUND(E112*U112,2)</f>
        <v>119.79</v>
      </c>
      <c r="W112" s="148"/>
      <c r="X112" s="148" t="s">
        <v>125</v>
      </c>
      <c r="Y112" s="137"/>
      <c r="Z112" s="137"/>
      <c r="AA112" s="137"/>
      <c r="AB112" s="137"/>
      <c r="AC112" s="137"/>
      <c r="AD112" s="137"/>
      <c r="AE112" s="137"/>
      <c r="AF112" s="137"/>
      <c r="AG112" s="137" t="s">
        <v>126</v>
      </c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outlineLevel="1">
      <c r="A113" s="144"/>
      <c r="B113" s="145"/>
      <c r="C113" s="187" t="s">
        <v>217</v>
      </c>
      <c r="D113" s="174"/>
      <c r="E113" s="175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37"/>
      <c r="Z113" s="137"/>
      <c r="AA113" s="137"/>
      <c r="AB113" s="137"/>
      <c r="AC113" s="137"/>
      <c r="AD113" s="137"/>
      <c r="AE113" s="137"/>
      <c r="AF113" s="137"/>
      <c r="AG113" s="137" t="s">
        <v>213</v>
      </c>
      <c r="AH113" s="137">
        <v>0</v>
      </c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outlineLevel="1">
      <c r="A114" s="144"/>
      <c r="B114" s="145"/>
      <c r="C114" s="187" t="s">
        <v>558</v>
      </c>
      <c r="D114" s="174"/>
      <c r="E114" s="175">
        <v>1023.84</v>
      </c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37"/>
      <c r="Z114" s="137"/>
      <c r="AA114" s="137"/>
      <c r="AB114" s="137"/>
      <c r="AC114" s="137"/>
      <c r="AD114" s="137"/>
      <c r="AE114" s="137"/>
      <c r="AF114" s="137"/>
      <c r="AG114" s="137" t="s">
        <v>213</v>
      </c>
      <c r="AH114" s="137">
        <v>5</v>
      </c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>
      <c r="A115" s="160">
        <v>14</v>
      </c>
      <c r="B115" s="161" t="s">
        <v>219</v>
      </c>
      <c r="C115" s="170" t="s">
        <v>220</v>
      </c>
      <c r="D115" s="162" t="s">
        <v>221</v>
      </c>
      <c r="E115" s="163">
        <v>557.6</v>
      </c>
      <c r="F115" s="164"/>
      <c r="G115" s="165">
        <f>ROUND(E115*F115,2)</f>
        <v>0</v>
      </c>
      <c r="H115" s="164"/>
      <c r="I115" s="165">
        <f>ROUND(E115*H115,2)</f>
        <v>0</v>
      </c>
      <c r="J115" s="164"/>
      <c r="K115" s="165">
        <f>ROUND(E115*J115,2)</f>
        <v>0</v>
      </c>
      <c r="L115" s="165">
        <v>21</v>
      </c>
      <c r="M115" s="165">
        <f>G115*(1+L115/100)</f>
        <v>0</v>
      </c>
      <c r="N115" s="165">
        <v>6.3499999999999997E-3</v>
      </c>
      <c r="O115" s="165">
        <f>ROUND(E115*N115,2)</f>
        <v>3.54</v>
      </c>
      <c r="P115" s="165">
        <v>0</v>
      </c>
      <c r="Q115" s="165">
        <f>ROUND(E115*P115,2)</f>
        <v>0</v>
      </c>
      <c r="R115" s="165" t="s">
        <v>207</v>
      </c>
      <c r="S115" s="165" t="s">
        <v>208</v>
      </c>
      <c r="T115" s="166" t="s">
        <v>208</v>
      </c>
      <c r="U115" s="148">
        <v>0.15</v>
      </c>
      <c r="V115" s="148">
        <f>ROUND(E115*U115,2)</f>
        <v>83.64</v>
      </c>
      <c r="W115" s="148"/>
      <c r="X115" s="148" t="s">
        <v>125</v>
      </c>
      <c r="Y115" s="137"/>
      <c r="Z115" s="137"/>
      <c r="AA115" s="137"/>
      <c r="AB115" s="137"/>
      <c r="AC115" s="137"/>
      <c r="AD115" s="137"/>
      <c r="AE115" s="137"/>
      <c r="AF115" s="137"/>
      <c r="AG115" s="137" t="s">
        <v>126</v>
      </c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>
      <c r="A116" s="144"/>
      <c r="B116" s="145"/>
      <c r="C116" s="187" t="s">
        <v>222</v>
      </c>
      <c r="D116" s="174"/>
      <c r="E116" s="175">
        <v>453.6</v>
      </c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37"/>
      <c r="Z116" s="137"/>
      <c r="AA116" s="137"/>
      <c r="AB116" s="137"/>
      <c r="AC116" s="137"/>
      <c r="AD116" s="137"/>
      <c r="AE116" s="137"/>
      <c r="AF116" s="137"/>
      <c r="AG116" s="137" t="s">
        <v>213</v>
      </c>
      <c r="AH116" s="137">
        <v>0</v>
      </c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>
      <c r="A117" s="144"/>
      <c r="B117" s="145"/>
      <c r="C117" s="187" t="s">
        <v>559</v>
      </c>
      <c r="D117" s="174"/>
      <c r="E117" s="175">
        <v>104</v>
      </c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37"/>
      <c r="Z117" s="137"/>
      <c r="AA117" s="137"/>
      <c r="AB117" s="137"/>
      <c r="AC117" s="137"/>
      <c r="AD117" s="137"/>
      <c r="AE117" s="137"/>
      <c r="AF117" s="137"/>
      <c r="AG117" s="137" t="s">
        <v>213</v>
      </c>
      <c r="AH117" s="137">
        <v>0</v>
      </c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 outlineLevel="1">
      <c r="A118" s="144"/>
      <c r="B118" s="145"/>
      <c r="C118" s="188" t="s">
        <v>241</v>
      </c>
      <c r="D118" s="176"/>
      <c r="E118" s="177">
        <v>557.6</v>
      </c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37"/>
      <c r="Z118" s="137"/>
      <c r="AA118" s="137"/>
      <c r="AB118" s="137"/>
      <c r="AC118" s="137"/>
      <c r="AD118" s="137"/>
      <c r="AE118" s="137"/>
      <c r="AF118" s="137"/>
      <c r="AG118" s="137" t="s">
        <v>213</v>
      </c>
      <c r="AH118" s="137">
        <v>1</v>
      </c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</row>
    <row r="119" spans="1:60" outlineLevel="1">
      <c r="A119" s="160">
        <v>15</v>
      </c>
      <c r="B119" s="161" t="s">
        <v>223</v>
      </c>
      <c r="C119" s="170" t="s">
        <v>224</v>
      </c>
      <c r="D119" s="162" t="s">
        <v>206</v>
      </c>
      <c r="E119" s="163">
        <v>1023.84</v>
      </c>
      <c r="F119" s="164"/>
      <c r="G119" s="165">
        <f>ROUND(E119*F119,2)</f>
        <v>0</v>
      </c>
      <c r="H119" s="164"/>
      <c r="I119" s="165">
        <f>ROUND(E119*H119,2)</f>
        <v>0</v>
      </c>
      <c r="J119" s="164"/>
      <c r="K119" s="165">
        <f>ROUND(E119*J119,2)</f>
        <v>0</v>
      </c>
      <c r="L119" s="165">
        <v>21</v>
      </c>
      <c r="M119" s="165">
        <f>G119*(1+L119/100)</f>
        <v>0</v>
      </c>
      <c r="N119" s="165">
        <v>0</v>
      </c>
      <c r="O119" s="165">
        <f>ROUND(E119*N119,2)</f>
        <v>0</v>
      </c>
      <c r="P119" s="165">
        <v>0</v>
      </c>
      <c r="Q119" s="165">
        <f>ROUND(E119*P119,2)</f>
        <v>0</v>
      </c>
      <c r="R119" s="165" t="s">
        <v>207</v>
      </c>
      <c r="S119" s="165" t="s">
        <v>208</v>
      </c>
      <c r="T119" s="166" t="s">
        <v>208</v>
      </c>
      <c r="U119" s="148">
        <v>0.03</v>
      </c>
      <c r="V119" s="148">
        <f>ROUND(E119*U119,2)</f>
        <v>30.72</v>
      </c>
      <c r="W119" s="148"/>
      <c r="X119" s="148" t="s">
        <v>125</v>
      </c>
      <c r="Y119" s="137"/>
      <c r="Z119" s="137"/>
      <c r="AA119" s="137"/>
      <c r="AB119" s="137"/>
      <c r="AC119" s="137"/>
      <c r="AD119" s="137"/>
      <c r="AE119" s="137"/>
      <c r="AF119" s="137"/>
      <c r="AG119" s="137" t="s">
        <v>126</v>
      </c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outlineLevel="1">
      <c r="A120" s="144"/>
      <c r="B120" s="145"/>
      <c r="C120" s="187" t="s">
        <v>217</v>
      </c>
      <c r="D120" s="174"/>
      <c r="E120" s="175"/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37"/>
      <c r="Z120" s="137"/>
      <c r="AA120" s="137"/>
      <c r="AB120" s="137"/>
      <c r="AC120" s="137"/>
      <c r="AD120" s="137"/>
      <c r="AE120" s="137"/>
      <c r="AF120" s="137"/>
      <c r="AG120" s="137" t="s">
        <v>213</v>
      </c>
      <c r="AH120" s="137">
        <v>0</v>
      </c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outlineLevel="1">
      <c r="A121" s="144"/>
      <c r="B121" s="145"/>
      <c r="C121" s="187" t="s">
        <v>558</v>
      </c>
      <c r="D121" s="174"/>
      <c r="E121" s="175">
        <v>1023.84</v>
      </c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37"/>
      <c r="Z121" s="137"/>
      <c r="AA121" s="137"/>
      <c r="AB121" s="137"/>
      <c r="AC121" s="137"/>
      <c r="AD121" s="137"/>
      <c r="AE121" s="137"/>
      <c r="AF121" s="137"/>
      <c r="AG121" s="137" t="s">
        <v>213</v>
      </c>
      <c r="AH121" s="137">
        <v>5</v>
      </c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ht="33.75" outlineLevel="1">
      <c r="A122" s="160">
        <v>16</v>
      </c>
      <c r="B122" s="161" t="s">
        <v>225</v>
      </c>
      <c r="C122" s="170" t="s">
        <v>226</v>
      </c>
      <c r="D122" s="162" t="s">
        <v>206</v>
      </c>
      <c r="E122" s="163">
        <v>5119.2</v>
      </c>
      <c r="F122" s="164"/>
      <c r="G122" s="165">
        <f>ROUND(E122*F122,2)</f>
        <v>0</v>
      </c>
      <c r="H122" s="164"/>
      <c r="I122" s="165">
        <f>ROUND(E122*H122,2)</f>
        <v>0</v>
      </c>
      <c r="J122" s="164"/>
      <c r="K122" s="165">
        <f>ROUND(E122*J122,2)</f>
        <v>0</v>
      </c>
      <c r="L122" s="165">
        <v>21</v>
      </c>
      <c r="M122" s="165">
        <f>G122*(1+L122/100)</f>
        <v>0</v>
      </c>
      <c r="N122" s="165">
        <v>5.0000000000000002E-5</v>
      </c>
      <c r="O122" s="165">
        <f>ROUND(E122*N122,2)</f>
        <v>0.26</v>
      </c>
      <c r="P122" s="165">
        <v>0</v>
      </c>
      <c r="Q122" s="165">
        <f>ROUND(E122*P122,2)</f>
        <v>0</v>
      </c>
      <c r="R122" s="165" t="s">
        <v>207</v>
      </c>
      <c r="S122" s="165" t="s">
        <v>208</v>
      </c>
      <c r="T122" s="166" t="s">
        <v>208</v>
      </c>
      <c r="U122" s="148">
        <v>0</v>
      </c>
      <c r="V122" s="148">
        <f>ROUND(E122*U122,2)</f>
        <v>0</v>
      </c>
      <c r="W122" s="148"/>
      <c r="X122" s="148" t="s">
        <v>125</v>
      </c>
      <c r="Y122" s="137"/>
      <c r="Z122" s="137"/>
      <c r="AA122" s="137"/>
      <c r="AB122" s="137"/>
      <c r="AC122" s="137"/>
      <c r="AD122" s="137"/>
      <c r="AE122" s="137"/>
      <c r="AF122" s="137"/>
      <c r="AG122" s="137" t="s">
        <v>126</v>
      </c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outlineLevel="1">
      <c r="A123" s="144"/>
      <c r="B123" s="145"/>
      <c r="C123" s="187" t="s">
        <v>560</v>
      </c>
      <c r="D123" s="174"/>
      <c r="E123" s="175">
        <v>5119.2</v>
      </c>
      <c r="F123" s="148"/>
      <c r="G123" s="148"/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37"/>
      <c r="Z123" s="137"/>
      <c r="AA123" s="137"/>
      <c r="AB123" s="137"/>
      <c r="AC123" s="137"/>
      <c r="AD123" s="137"/>
      <c r="AE123" s="137"/>
      <c r="AF123" s="137"/>
      <c r="AG123" s="137" t="s">
        <v>213</v>
      </c>
      <c r="AH123" s="137">
        <v>5</v>
      </c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outlineLevel="1">
      <c r="A124" s="160">
        <v>17</v>
      </c>
      <c r="B124" s="161" t="s">
        <v>228</v>
      </c>
      <c r="C124" s="170" t="s">
        <v>229</v>
      </c>
      <c r="D124" s="162" t="s">
        <v>206</v>
      </c>
      <c r="E124" s="163">
        <v>1023.84</v>
      </c>
      <c r="F124" s="164"/>
      <c r="G124" s="165">
        <f>ROUND(E124*F124,2)</f>
        <v>0</v>
      </c>
      <c r="H124" s="164"/>
      <c r="I124" s="165">
        <f>ROUND(E124*H124,2)</f>
        <v>0</v>
      </c>
      <c r="J124" s="164"/>
      <c r="K124" s="165">
        <f>ROUND(E124*J124,2)</f>
        <v>0</v>
      </c>
      <c r="L124" s="165">
        <v>21</v>
      </c>
      <c r="M124" s="165">
        <f>G124*(1+L124/100)</f>
        <v>0</v>
      </c>
      <c r="N124" s="165">
        <v>0</v>
      </c>
      <c r="O124" s="165">
        <f>ROUND(E124*N124,2)</f>
        <v>0</v>
      </c>
      <c r="P124" s="165">
        <v>0</v>
      </c>
      <c r="Q124" s="165">
        <f>ROUND(E124*P124,2)</f>
        <v>0</v>
      </c>
      <c r="R124" s="165" t="s">
        <v>207</v>
      </c>
      <c r="S124" s="165" t="s">
        <v>208</v>
      </c>
      <c r="T124" s="166" t="s">
        <v>208</v>
      </c>
      <c r="U124" s="148">
        <v>0.02</v>
      </c>
      <c r="V124" s="148">
        <f>ROUND(E124*U124,2)</f>
        <v>20.48</v>
      </c>
      <c r="W124" s="148"/>
      <c r="X124" s="148" t="s">
        <v>125</v>
      </c>
      <c r="Y124" s="137"/>
      <c r="Z124" s="137"/>
      <c r="AA124" s="137"/>
      <c r="AB124" s="137"/>
      <c r="AC124" s="137"/>
      <c r="AD124" s="137"/>
      <c r="AE124" s="137"/>
      <c r="AF124" s="137"/>
      <c r="AG124" s="137" t="s">
        <v>126</v>
      </c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outlineLevel="1">
      <c r="A125" s="144"/>
      <c r="B125" s="145"/>
      <c r="C125" s="187" t="s">
        <v>217</v>
      </c>
      <c r="D125" s="174"/>
      <c r="E125" s="175"/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37"/>
      <c r="Z125" s="137"/>
      <c r="AA125" s="137"/>
      <c r="AB125" s="137"/>
      <c r="AC125" s="137"/>
      <c r="AD125" s="137"/>
      <c r="AE125" s="137"/>
      <c r="AF125" s="137"/>
      <c r="AG125" s="137" t="s">
        <v>213</v>
      </c>
      <c r="AH125" s="137">
        <v>0</v>
      </c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</row>
    <row r="126" spans="1:60" outlineLevel="1">
      <c r="A126" s="144"/>
      <c r="B126" s="145"/>
      <c r="C126" s="187" t="s">
        <v>558</v>
      </c>
      <c r="D126" s="174"/>
      <c r="E126" s="175">
        <v>1023.84</v>
      </c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37"/>
      <c r="Z126" s="137"/>
      <c r="AA126" s="137"/>
      <c r="AB126" s="137"/>
      <c r="AC126" s="137"/>
      <c r="AD126" s="137"/>
      <c r="AE126" s="137"/>
      <c r="AF126" s="137"/>
      <c r="AG126" s="137" t="s">
        <v>213</v>
      </c>
      <c r="AH126" s="137">
        <v>5</v>
      </c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</row>
    <row r="127" spans="1:60" outlineLevel="1">
      <c r="A127" s="160">
        <v>18</v>
      </c>
      <c r="B127" s="161" t="s">
        <v>230</v>
      </c>
      <c r="C127" s="170" t="s">
        <v>231</v>
      </c>
      <c r="D127" s="162" t="s">
        <v>206</v>
      </c>
      <c r="E127" s="163">
        <v>36</v>
      </c>
      <c r="F127" s="164"/>
      <c r="G127" s="165">
        <f>ROUND(E127*F127,2)</f>
        <v>0</v>
      </c>
      <c r="H127" s="164"/>
      <c r="I127" s="165">
        <f>ROUND(E127*H127,2)</f>
        <v>0</v>
      </c>
      <c r="J127" s="164"/>
      <c r="K127" s="165">
        <f>ROUND(E127*J127,2)</f>
        <v>0</v>
      </c>
      <c r="L127" s="165">
        <v>21</v>
      </c>
      <c r="M127" s="165">
        <f>G127*(1+L127/100)</f>
        <v>0</v>
      </c>
      <c r="N127" s="165">
        <v>1.58E-3</v>
      </c>
      <c r="O127" s="165">
        <f>ROUND(E127*N127,2)</f>
        <v>0.06</v>
      </c>
      <c r="P127" s="165">
        <v>0</v>
      </c>
      <c r="Q127" s="165">
        <f>ROUND(E127*P127,2)</f>
        <v>0</v>
      </c>
      <c r="R127" s="165" t="s">
        <v>207</v>
      </c>
      <c r="S127" s="165" t="s">
        <v>208</v>
      </c>
      <c r="T127" s="166" t="s">
        <v>208</v>
      </c>
      <c r="U127" s="148">
        <v>0.21</v>
      </c>
      <c r="V127" s="148">
        <f>ROUND(E127*U127,2)</f>
        <v>7.56</v>
      </c>
      <c r="W127" s="148"/>
      <c r="X127" s="148" t="s">
        <v>125</v>
      </c>
      <c r="Y127" s="137"/>
      <c r="Z127" s="137"/>
      <c r="AA127" s="137"/>
      <c r="AB127" s="137"/>
      <c r="AC127" s="137"/>
      <c r="AD127" s="137"/>
      <c r="AE127" s="137"/>
      <c r="AF127" s="137"/>
      <c r="AG127" s="137" t="s">
        <v>126</v>
      </c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</row>
    <row r="128" spans="1:60" outlineLevel="1">
      <c r="A128" s="144"/>
      <c r="B128" s="145"/>
      <c r="C128" s="187" t="s">
        <v>561</v>
      </c>
      <c r="D128" s="174"/>
      <c r="E128" s="175">
        <v>36</v>
      </c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37"/>
      <c r="Z128" s="137"/>
      <c r="AA128" s="137"/>
      <c r="AB128" s="137"/>
      <c r="AC128" s="137"/>
      <c r="AD128" s="137"/>
      <c r="AE128" s="137"/>
      <c r="AF128" s="137"/>
      <c r="AG128" s="137" t="s">
        <v>213</v>
      </c>
      <c r="AH128" s="137">
        <v>0</v>
      </c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</row>
    <row r="129" spans="1:60">
      <c r="A129" s="154" t="s">
        <v>121</v>
      </c>
      <c r="B129" s="155" t="s">
        <v>74</v>
      </c>
      <c r="C129" s="169" t="s">
        <v>75</v>
      </c>
      <c r="D129" s="156"/>
      <c r="E129" s="157"/>
      <c r="F129" s="158"/>
      <c r="G129" s="158">
        <f>SUMIF(AG130:AG130,"&lt;&gt;NOR",G130:G130)</f>
        <v>0</v>
      </c>
      <c r="H129" s="158"/>
      <c r="I129" s="158">
        <f>SUM(I130:I130)</f>
        <v>0</v>
      </c>
      <c r="J129" s="158"/>
      <c r="K129" s="158">
        <f>SUM(K130:K130)</f>
        <v>0</v>
      </c>
      <c r="L129" s="158"/>
      <c r="M129" s="158">
        <f>SUM(M130:M130)</f>
        <v>0</v>
      </c>
      <c r="N129" s="158"/>
      <c r="O129" s="158">
        <f>SUM(O130:O130)</f>
        <v>0</v>
      </c>
      <c r="P129" s="158"/>
      <c r="Q129" s="158">
        <f>SUM(Q130:Q130)</f>
        <v>0</v>
      </c>
      <c r="R129" s="158"/>
      <c r="S129" s="158"/>
      <c r="T129" s="159"/>
      <c r="U129" s="153"/>
      <c r="V129" s="153">
        <f>SUM(V130:V130)</f>
        <v>0</v>
      </c>
      <c r="W129" s="153"/>
      <c r="X129" s="153"/>
      <c r="AG129" t="s">
        <v>122</v>
      </c>
    </row>
    <row r="130" spans="1:60" outlineLevel="1">
      <c r="A130" s="179">
        <v>19</v>
      </c>
      <c r="B130" s="180" t="s">
        <v>357</v>
      </c>
      <c r="C130" s="190" t="s">
        <v>358</v>
      </c>
      <c r="D130" s="181" t="s">
        <v>359</v>
      </c>
      <c r="E130" s="182">
        <v>15</v>
      </c>
      <c r="F130" s="183"/>
      <c r="G130" s="184">
        <f>ROUND(E130*F130,2)</f>
        <v>0</v>
      </c>
      <c r="H130" s="183"/>
      <c r="I130" s="184">
        <f>ROUND(E130*H130,2)</f>
        <v>0</v>
      </c>
      <c r="J130" s="183"/>
      <c r="K130" s="184">
        <f>ROUND(E130*J130,2)</f>
        <v>0</v>
      </c>
      <c r="L130" s="184">
        <v>21</v>
      </c>
      <c r="M130" s="184">
        <f>G130*(1+L130/100)</f>
        <v>0</v>
      </c>
      <c r="N130" s="184">
        <v>0</v>
      </c>
      <c r="O130" s="184">
        <f>ROUND(E130*N130,2)</f>
        <v>0</v>
      </c>
      <c r="P130" s="184">
        <v>0</v>
      </c>
      <c r="Q130" s="184">
        <f>ROUND(E130*P130,2)</f>
        <v>0</v>
      </c>
      <c r="R130" s="184"/>
      <c r="S130" s="184" t="s">
        <v>123</v>
      </c>
      <c r="T130" s="185" t="s">
        <v>137</v>
      </c>
      <c r="U130" s="148">
        <v>0</v>
      </c>
      <c r="V130" s="148">
        <f>ROUND(E130*U130,2)</f>
        <v>0</v>
      </c>
      <c r="W130" s="148"/>
      <c r="X130" s="148" t="s">
        <v>125</v>
      </c>
      <c r="Y130" s="137"/>
      <c r="Z130" s="137"/>
      <c r="AA130" s="137"/>
      <c r="AB130" s="137"/>
      <c r="AC130" s="137"/>
      <c r="AD130" s="137"/>
      <c r="AE130" s="137"/>
      <c r="AF130" s="137"/>
      <c r="AG130" s="137" t="s">
        <v>360</v>
      </c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</row>
    <row r="131" spans="1:60">
      <c r="A131" s="154" t="s">
        <v>121</v>
      </c>
      <c r="B131" s="155" t="s">
        <v>76</v>
      </c>
      <c r="C131" s="169" t="s">
        <v>77</v>
      </c>
      <c r="D131" s="156"/>
      <c r="E131" s="157"/>
      <c r="F131" s="158"/>
      <c r="G131" s="158">
        <f>SUMIF(AG132:AG180,"&lt;&gt;NOR",G132:G180)</f>
        <v>0</v>
      </c>
      <c r="H131" s="158"/>
      <c r="I131" s="158">
        <f>SUM(I132:I180)</f>
        <v>0</v>
      </c>
      <c r="J131" s="158"/>
      <c r="K131" s="158">
        <f>SUM(K132:K180)</f>
        <v>0</v>
      </c>
      <c r="L131" s="158"/>
      <c r="M131" s="158">
        <f>SUM(M132:M180)</f>
        <v>0</v>
      </c>
      <c r="N131" s="158"/>
      <c r="O131" s="158">
        <f>SUM(O132:O180)</f>
        <v>0.04</v>
      </c>
      <c r="P131" s="158"/>
      <c r="Q131" s="158">
        <f>SUM(Q132:Q180)</f>
        <v>20.759999999999998</v>
      </c>
      <c r="R131" s="158"/>
      <c r="S131" s="158"/>
      <c r="T131" s="159"/>
      <c r="U131" s="153"/>
      <c r="V131" s="153">
        <f>SUM(V132:V180)</f>
        <v>64.570000000000007</v>
      </c>
      <c r="W131" s="153"/>
      <c r="X131" s="153"/>
      <c r="AG131" t="s">
        <v>122</v>
      </c>
    </row>
    <row r="132" spans="1:60" outlineLevel="1">
      <c r="A132" s="160">
        <v>20</v>
      </c>
      <c r="B132" s="161" t="s">
        <v>361</v>
      </c>
      <c r="C132" s="170" t="s">
        <v>362</v>
      </c>
      <c r="D132" s="162" t="s">
        <v>199</v>
      </c>
      <c r="E132" s="163">
        <v>1</v>
      </c>
      <c r="F132" s="164"/>
      <c r="G132" s="165">
        <f>ROUND(E132*F132,2)</f>
        <v>0</v>
      </c>
      <c r="H132" s="164"/>
      <c r="I132" s="165">
        <f>ROUND(E132*H132,2)</f>
        <v>0</v>
      </c>
      <c r="J132" s="164"/>
      <c r="K132" s="165">
        <f>ROUND(E132*J132,2)</f>
        <v>0</v>
      </c>
      <c r="L132" s="165">
        <v>21</v>
      </c>
      <c r="M132" s="165">
        <f>G132*(1+L132/100)</f>
        <v>0</v>
      </c>
      <c r="N132" s="165">
        <v>0</v>
      </c>
      <c r="O132" s="165">
        <f>ROUND(E132*N132,2)</f>
        <v>0</v>
      </c>
      <c r="P132" s="165">
        <v>0</v>
      </c>
      <c r="Q132" s="165">
        <f>ROUND(E132*P132,2)</f>
        <v>0</v>
      </c>
      <c r="R132" s="165"/>
      <c r="S132" s="165" t="s">
        <v>123</v>
      </c>
      <c r="T132" s="166" t="s">
        <v>137</v>
      </c>
      <c r="U132" s="148">
        <v>0</v>
      </c>
      <c r="V132" s="148">
        <f>ROUND(E132*U132,2)</f>
        <v>0</v>
      </c>
      <c r="W132" s="148"/>
      <c r="X132" s="148" t="s">
        <v>125</v>
      </c>
      <c r="Y132" s="137"/>
      <c r="Z132" s="137"/>
      <c r="AA132" s="137"/>
      <c r="AB132" s="137"/>
      <c r="AC132" s="137"/>
      <c r="AD132" s="137"/>
      <c r="AE132" s="137"/>
      <c r="AF132" s="137"/>
      <c r="AG132" s="137" t="s">
        <v>126</v>
      </c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</row>
    <row r="133" spans="1:60" outlineLevel="1">
      <c r="A133" s="144"/>
      <c r="B133" s="145"/>
      <c r="C133" s="282" t="s">
        <v>307</v>
      </c>
      <c r="D133" s="283"/>
      <c r="E133" s="283"/>
      <c r="F133" s="283"/>
      <c r="G133" s="283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37"/>
      <c r="Z133" s="137"/>
      <c r="AA133" s="137"/>
      <c r="AB133" s="137"/>
      <c r="AC133" s="137"/>
      <c r="AD133" s="137"/>
      <c r="AE133" s="137"/>
      <c r="AF133" s="137"/>
      <c r="AG133" s="137" t="s">
        <v>128</v>
      </c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</row>
    <row r="134" spans="1:60" outlineLevel="1">
      <c r="A134" s="144"/>
      <c r="B134" s="145"/>
      <c r="C134" s="273" t="s">
        <v>363</v>
      </c>
      <c r="D134" s="274"/>
      <c r="E134" s="274"/>
      <c r="F134" s="274"/>
      <c r="G134" s="274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37"/>
      <c r="Z134" s="137"/>
      <c r="AA134" s="137"/>
      <c r="AB134" s="137"/>
      <c r="AC134" s="137"/>
      <c r="AD134" s="137"/>
      <c r="AE134" s="137"/>
      <c r="AF134" s="137"/>
      <c r="AG134" s="137" t="s">
        <v>128</v>
      </c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</row>
    <row r="135" spans="1:60" outlineLevel="1">
      <c r="A135" s="160">
        <v>21</v>
      </c>
      <c r="B135" s="161" t="s">
        <v>364</v>
      </c>
      <c r="C135" s="170" t="s">
        <v>365</v>
      </c>
      <c r="D135" s="162" t="s">
        <v>221</v>
      </c>
      <c r="E135" s="163">
        <v>6.8250000000000002</v>
      </c>
      <c r="F135" s="164"/>
      <c r="G135" s="165">
        <f>ROUND(E135*F135,2)</f>
        <v>0</v>
      </c>
      <c r="H135" s="164"/>
      <c r="I135" s="165">
        <f>ROUND(E135*H135,2)</f>
        <v>0</v>
      </c>
      <c r="J135" s="164"/>
      <c r="K135" s="165">
        <f>ROUND(E135*J135,2)</f>
        <v>0</v>
      </c>
      <c r="L135" s="165">
        <v>21</v>
      </c>
      <c r="M135" s="165">
        <f>G135*(1+L135/100)</f>
        <v>0</v>
      </c>
      <c r="N135" s="165">
        <v>0</v>
      </c>
      <c r="O135" s="165">
        <f>ROUND(E135*N135,2)</f>
        <v>0</v>
      </c>
      <c r="P135" s="165">
        <v>9.3999999999999997E-4</v>
      </c>
      <c r="Q135" s="165">
        <f>ROUND(E135*P135,2)</f>
        <v>0.01</v>
      </c>
      <c r="R135" s="165" t="s">
        <v>366</v>
      </c>
      <c r="S135" s="165" t="s">
        <v>208</v>
      </c>
      <c r="T135" s="166" t="s">
        <v>208</v>
      </c>
      <c r="U135" s="148">
        <v>7.0000000000000007E-2</v>
      </c>
      <c r="V135" s="148">
        <f>ROUND(E135*U135,2)</f>
        <v>0.48</v>
      </c>
      <c r="W135" s="148"/>
      <c r="X135" s="148" t="s">
        <v>125</v>
      </c>
      <c r="Y135" s="137"/>
      <c r="Z135" s="137"/>
      <c r="AA135" s="137"/>
      <c r="AB135" s="137"/>
      <c r="AC135" s="137"/>
      <c r="AD135" s="137"/>
      <c r="AE135" s="137"/>
      <c r="AF135" s="137"/>
      <c r="AG135" s="137" t="s">
        <v>126</v>
      </c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</row>
    <row r="136" spans="1:60" outlineLevel="1">
      <c r="A136" s="144"/>
      <c r="B136" s="145"/>
      <c r="C136" s="187" t="s">
        <v>562</v>
      </c>
      <c r="D136" s="174"/>
      <c r="E136" s="175">
        <v>6.8250000000000002</v>
      </c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37"/>
      <c r="Z136" s="137"/>
      <c r="AA136" s="137"/>
      <c r="AB136" s="137"/>
      <c r="AC136" s="137"/>
      <c r="AD136" s="137"/>
      <c r="AE136" s="137"/>
      <c r="AF136" s="137"/>
      <c r="AG136" s="137" t="s">
        <v>213</v>
      </c>
      <c r="AH136" s="137">
        <v>0</v>
      </c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</row>
    <row r="137" spans="1:60" outlineLevel="1">
      <c r="A137" s="160">
        <v>22</v>
      </c>
      <c r="B137" s="161" t="s">
        <v>368</v>
      </c>
      <c r="C137" s="170" t="s">
        <v>369</v>
      </c>
      <c r="D137" s="162" t="s">
        <v>221</v>
      </c>
      <c r="E137" s="163">
        <v>44.08</v>
      </c>
      <c r="F137" s="164"/>
      <c r="G137" s="165">
        <f>ROUND(E137*F137,2)</f>
        <v>0</v>
      </c>
      <c r="H137" s="164"/>
      <c r="I137" s="165">
        <f>ROUND(E137*H137,2)</f>
        <v>0</v>
      </c>
      <c r="J137" s="164"/>
      <c r="K137" s="165">
        <f>ROUND(E137*J137,2)</f>
        <v>0</v>
      </c>
      <c r="L137" s="165">
        <v>21</v>
      </c>
      <c r="M137" s="165">
        <f>G137*(1+L137/100)</f>
        <v>0</v>
      </c>
      <c r="N137" s="165">
        <v>0</v>
      </c>
      <c r="O137" s="165">
        <f>ROUND(E137*N137,2)</f>
        <v>0</v>
      </c>
      <c r="P137" s="165">
        <v>1.75E-3</v>
      </c>
      <c r="Q137" s="165">
        <f>ROUND(E137*P137,2)</f>
        <v>0.08</v>
      </c>
      <c r="R137" s="165" t="s">
        <v>366</v>
      </c>
      <c r="S137" s="165" t="s">
        <v>208</v>
      </c>
      <c r="T137" s="166" t="s">
        <v>208</v>
      </c>
      <c r="U137" s="148">
        <v>0.08</v>
      </c>
      <c r="V137" s="148">
        <f>ROUND(E137*U137,2)</f>
        <v>3.53</v>
      </c>
      <c r="W137" s="148"/>
      <c r="X137" s="148" t="s">
        <v>125</v>
      </c>
      <c r="Y137" s="137"/>
      <c r="Z137" s="137"/>
      <c r="AA137" s="137"/>
      <c r="AB137" s="137"/>
      <c r="AC137" s="137"/>
      <c r="AD137" s="137"/>
      <c r="AE137" s="137"/>
      <c r="AF137" s="137"/>
      <c r="AG137" s="137" t="s">
        <v>126</v>
      </c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</row>
    <row r="138" spans="1:60" outlineLevel="1">
      <c r="A138" s="144"/>
      <c r="B138" s="145"/>
      <c r="C138" s="187" t="s">
        <v>563</v>
      </c>
      <c r="D138" s="174"/>
      <c r="E138" s="175">
        <v>22.04</v>
      </c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37"/>
      <c r="Z138" s="137"/>
      <c r="AA138" s="137"/>
      <c r="AB138" s="137"/>
      <c r="AC138" s="137"/>
      <c r="AD138" s="137"/>
      <c r="AE138" s="137"/>
      <c r="AF138" s="137"/>
      <c r="AG138" s="137" t="s">
        <v>213</v>
      </c>
      <c r="AH138" s="137">
        <v>0</v>
      </c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</row>
    <row r="139" spans="1:60" outlineLevel="1">
      <c r="A139" s="144"/>
      <c r="B139" s="145"/>
      <c r="C139" s="187" t="s">
        <v>564</v>
      </c>
      <c r="D139" s="174"/>
      <c r="E139" s="175">
        <v>22.04</v>
      </c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37"/>
      <c r="Z139" s="137"/>
      <c r="AA139" s="137"/>
      <c r="AB139" s="137"/>
      <c r="AC139" s="137"/>
      <c r="AD139" s="137"/>
      <c r="AE139" s="137"/>
      <c r="AF139" s="137"/>
      <c r="AG139" s="137" t="s">
        <v>213</v>
      </c>
      <c r="AH139" s="137">
        <v>0</v>
      </c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</row>
    <row r="140" spans="1:60" outlineLevel="1">
      <c r="A140" s="144"/>
      <c r="B140" s="145"/>
      <c r="C140" s="188" t="s">
        <v>241</v>
      </c>
      <c r="D140" s="176"/>
      <c r="E140" s="177">
        <v>44.08</v>
      </c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37"/>
      <c r="Z140" s="137"/>
      <c r="AA140" s="137"/>
      <c r="AB140" s="137"/>
      <c r="AC140" s="137"/>
      <c r="AD140" s="137"/>
      <c r="AE140" s="137"/>
      <c r="AF140" s="137"/>
      <c r="AG140" s="137" t="s">
        <v>213</v>
      </c>
      <c r="AH140" s="137">
        <v>1</v>
      </c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</row>
    <row r="141" spans="1:60" outlineLevel="1">
      <c r="A141" s="160">
        <v>23</v>
      </c>
      <c r="B141" s="161" t="s">
        <v>372</v>
      </c>
      <c r="C141" s="170" t="s">
        <v>373</v>
      </c>
      <c r="D141" s="162" t="s">
        <v>252</v>
      </c>
      <c r="E141" s="163">
        <v>84</v>
      </c>
      <c r="F141" s="164"/>
      <c r="G141" s="165">
        <f>ROUND(E141*F141,2)</f>
        <v>0</v>
      </c>
      <c r="H141" s="164"/>
      <c r="I141" s="165">
        <f>ROUND(E141*H141,2)</f>
        <v>0</v>
      </c>
      <c r="J141" s="164"/>
      <c r="K141" s="165">
        <f>ROUND(E141*J141,2)</f>
        <v>0</v>
      </c>
      <c r="L141" s="165">
        <v>21</v>
      </c>
      <c r="M141" s="165">
        <f>G141*(1+L141/100)</f>
        <v>0</v>
      </c>
      <c r="N141" s="165">
        <v>0</v>
      </c>
      <c r="O141" s="165">
        <f>ROUND(E141*N141,2)</f>
        <v>0</v>
      </c>
      <c r="P141" s="165">
        <v>3.2000000000000003E-4</v>
      </c>
      <c r="Q141" s="165">
        <f>ROUND(E141*P141,2)</f>
        <v>0.03</v>
      </c>
      <c r="R141" s="165" t="s">
        <v>366</v>
      </c>
      <c r="S141" s="165" t="s">
        <v>208</v>
      </c>
      <c r="T141" s="166" t="s">
        <v>208</v>
      </c>
      <c r="U141" s="148">
        <v>0.06</v>
      </c>
      <c r="V141" s="148">
        <f>ROUND(E141*U141,2)</f>
        <v>5.04</v>
      </c>
      <c r="W141" s="148"/>
      <c r="X141" s="148" t="s">
        <v>125</v>
      </c>
      <c r="Y141" s="137"/>
      <c r="Z141" s="137"/>
      <c r="AA141" s="137"/>
      <c r="AB141" s="137"/>
      <c r="AC141" s="137"/>
      <c r="AD141" s="137"/>
      <c r="AE141" s="137"/>
      <c r="AF141" s="137"/>
      <c r="AG141" s="137" t="s">
        <v>126</v>
      </c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</row>
    <row r="142" spans="1:60" outlineLevel="1">
      <c r="A142" s="144"/>
      <c r="B142" s="145"/>
      <c r="C142" s="187" t="s">
        <v>374</v>
      </c>
      <c r="D142" s="174"/>
      <c r="E142" s="175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37"/>
      <c r="Z142" s="137"/>
      <c r="AA142" s="137"/>
      <c r="AB142" s="137"/>
      <c r="AC142" s="137"/>
      <c r="AD142" s="137"/>
      <c r="AE142" s="137"/>
      <c r="AF142" s="137"/>
      <c r="AG142" s="137" t="s">
        <v>213</v>
      </c>
      <c r="AH142" s="137">
        <v>0</v>
      </c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</row>
    <row r="143" spans="1:60" outlineLevel="1">
      <c r="A143" s="144"/>
      <c r="B143" s="145"/>
      <c r="C143" s="187" t="s">
        <v>565</v>
      </c>
      <c r="D143" s="174"/>
      <c r="E143" s="175">
        <v>84</v>
      </c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37"/>
      <c r="Z143" s="137"/>
      <c r="AA143" s="137"/>
      <c r="AB143" s="137"/>
      <c r="AC143" s="137"/>
      <c r="AD143" s="137"/>
      <c r="AE143" s="137"/>
      <c r="AF143" s="137"/>
      <c r="AG143" s="137" t="s">
        <v>213</v>
      </c>
      <c r="AH143" s="137">
        <v>0</v>
      </c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</row>
    <row r="144" spans="1:60" ht="33.75" outlineLevel="1">
      <c r="A144" s="160">
        <v>24</v>
      </c>
      <c r="B144" s="161" t="s">
        <v>376</v>
      </c>
      <c r="C144" s="170" t="s">
        <v>377</v>
      </c>
      <c r="D144" s="162" t="s">
        <v>206</v>
      </c>
      <c r="E144" s="163">
        <v>88.874799999999993</v>
      </c>
      <c r="F144" s="164"/>
      <c r="G144" s="165">
        <f>ROUND(E144*F144,2)</f>
        <v>0</v>
      </c>
      <c r="H144" s="164"/>
      <c r="I144" s="165">
        <f>ROUND(E144*H144,2)</f>
        <v>0</v>
      </c>
      <c r="J144" s="164"/>
      <c r="K144" s="165">
        <f>ROUND(E144*J144,2)</f>
        <v>0</v>
      </c>
      <c r="L144" s="165">
        <v>21</v>
      </c>
      <c r="M144" s="165">
        <f>G144*(1+L144/100)</f>
        <v>0</v>
      </c>
      <c r="N144" s="165">
        <v>0</v>
      </c>
      <c r="O144" s="165">
        <f>ROUND(E144*N144,2)</f>
        <v>0</v>
      </c>
      <c r="P144" s="165">
        <v>5.8999999999999997E-2</v>
      </c>
      <c r="Q144" s="165">
        <f>ROUND(E144*P144,2)</f>
        <v>5.24</v>
      </c>
      <c r="R144" s="165" t="s">
        <v>273</v>
      </c>
      <c r="S144" s="165" t="s">
        <v>208</v>
      </c>
      <c r="T144" s="166" t="s">
        <v>208</v>
      </c>
      <c r="U144" s="148">
        <v>0.2</v>
      </c>
      <c r="V144" s="148">
        <f>ROUND(E144*U144,2)</f>
        <v>17.77</v>
      </c>
      <c r="W144" s="148"/>
      <c r="X144" s="148" t="s">
        <v>125</v>
      </c>
      <c r="Y144" s="137"/>
      <c r="Z144" s="137"/>
      <c r="AA144" s="137"/>
      <c r="AB144" s="137"/>
      <c r="AC144" s="137"/>
      <c r="AD144" s="137"/>
      <c r="AE144" s="137"/>
      <c r="AF144" s="137"/>
      <c r="AG144" s="137" t="s">
        <v>126</v>
      </c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</row>
    <row r="145" spans="1:60" outlineLevel="1">
      <c r="A145" s="144"/>
      <c r="B145" s="145"/>
      <c r="C145" s="187" t="s">
        <v>546</v>
      </c>
      <c r="D145" s="174"/>
      <c r="E145" s="175">
        <v>7.4783999999999997</v>
      </c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37"/>
      <c r="Z145" s="137"/>
      <c r="AA145" s="137"/>
      <c r="AB145" s="137"/>
      <c r="AC145" s="137"/>
      <c r="AD145" s="137"/>
      <c r="AE145" s="137"/>
      <c r="AF145" s="137"/>
      <c r="AG145" s="137" t="s">
        <v>213</v>
      </c>
      <c r="AH145" s="137">
        <v>0</v>
      </c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</row>
    <row r="146" spans="1:60" outlineLevel="1">
      <c r="A146" s="144"/>
      <c r="B146" s="145"/>
      <c r="C146" s="187" t="s">
        <v>547</v>
      </c>
      <c r="D146" s="174"/>
      <c r="E146" s="175">
        <v>46.063600000000001</v>
      </c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37"/>
      <c r="Z146" s="137"/>
      <c r="AA146" s="137"/>
      <c r="AB146" s="137"/>
      <c r="AC146" s="137"/>
      <c r="AD146" s="137"/>
      <c r="AE146" s="137"/>
      <c r="AF146" s="137"/>
      <c r="AG146" s="137" t="s">
        <v>213</v>
      </c>
      <c r="AH146" s="137">
        <v>0</v>
      </c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</row>
    <row r="147" spans="1:60" outlineLevel="1">
      <c r="A147" s="144"/>
      <c r="B147" s="145"/>
      <c r="C147" s="187" t="s">
        <v>548</v>
      </c>
      <c r="D147" s="174"/>
      <c r="E147" s="175">
        <v>20.13</v>
      </c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37"/>
      <c r="Z147" s="137"/>
      <c r="AA147" s="137"/>
      <c r="AB147" s="137"/>
      <c r="AC147" s="137"/>
      <c r="AD147" s="137"/>
      <c r="AE147" s="137"/>
      <c r="AF147" s="137"/>
      <c r="AG147" s="137" t="s">
        <v>213</v>
      </c>
      <c r="AH147" s="137">
        <v>0</v>
      </c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</row>
    <row r="148" spans="1:60" outlineLevel="1">
      <c r="A148" s="144"/>
      <c r="B148" s="145"/>
      <c r="C148" s="187" t="s">
        <v>549</v>
      </c>
      <c r="D148" s="174"/>
      <c r="E148" s="175">
        <v>7.7244000000000002</v>
      </c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37"/>
      <c r="Z148" s="137"/>
      <c r="AA148" s="137"/>
      <c r="AB148" s="137"/>
      <c r="AC148" s="137"/>
      <c r="AD148" s="137"/>
      <c r="AE148" s="137"/>
      <c r="AF148" s="137"/>
      <c r="AG148" s="137" t="s">
        <v>213</v>
      </c>
      <c r="AH148" s="137">
        <v>0</v>
      </c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</row>
    <row r="149" spans="1:60" outlineLevel="1">
      <c r="A149" s="144"/>
      <c r="B149" s="145"/>
      <c r="C149" s="187" t="s">
        <v>546</v>
      </c>
      <c r="D149" s="174"/>
      <c r="E149" s="175">
        <v>7.4783999999999997</v>
      </c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37"/>
      <c r="Z149" s="137"/>
      <c r="AA149" s="137"/>
      <c r="AB149" s="137"/>
      <c r="AC149" s="137"/>
      <c r="AD149" s="137"/>
      <c r="AE149" s="137"/>
      <c r="AF149" s="137"/>
      <c r="AG149" s="137" t="s">
        <v>213</v>
      </c>
      <c r="AH149" s="137">
        <v>0</v>
      </c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</row>
    <row r="150" spans="1:60" outlineLevel="1">
      <c r="A150" s="144"/>
      <c r="B150" s="145"/>
      <c r="C150" s="188" t="s">
        <v>241</v>
      </c>
      <c r="D150" s="176"/>
      <c r="E150" s="177">
        <v>88.874799999999993</v>
      </c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37"/>
      <c r="Z150" s="137"/>
      <c r="AA150" s="137"/>
      <c r="AB150" s="137"/>
      <c r="AC150" s="137"/>
      <c r="AD150" s="137"/>
      <c r="AE150" s="137"/>
      <c r="AF150" s="137"/>
      <c r="AG150" s="137" t="s">
        <v>213</v>
      </c>
      <c r="AH150" s="137">
        <v>1</v>
      </c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</row>
    <row r="151" spans="1:60" ht="22.5" outlineLevel="1">
      <c r="A151" s="160">
        <v>25</v>
      </c>
      <c r="B151" s="161" t="s">
        <v>379</v>
      </c>
      <c r="C151" s="170" t="s">
        <v>380</v>
      </c>
      <c r="D151" s="162" t="s">
        <v>235</v>
      </c>
      <c r="E151" s="163">
        <v>0.79344000000000003</v>
      </c>
      <c r="F151" s="164"/>
      <c r="G151" s="165">
        <f>ROUND(E151*F151,2)</f>
        <v>0</v>
      </c>
      <c r="H151" s="164"/>
      <c r="I151" s="165">
        <f>ROUND(E151*H151,2)</f>
        <v>0</v>
      </c>
      <c r="J151" s="164"/>
      <c r="K151" s="165">
        <f>ROUND(E151*J151,2)</f>
        <v>0</v>
      </c>
      <c r="L151" s="165">
        <v>21</v>
      </c>
      <c r="M151" s="165">
        <f>G151*(1+L151/100)</f>
        <v>0</v>
      </c>
      <c r="N151" s="165">
        <v>1.2800000000000001E-3</v>
      </c>
      <c r="O151" s="165">
        <f>ROUND(E151*N151,2)</f>
        <v>0</v>
      </c>
      <c r="P151" s="165">
        <v>1.8</v>
      </c>
      <c r="Q151" s="165">
        <f>ROUND(E151*P151,2)</f>
        <v>1.43</v>
      </c>
      <c r="R151" s="165" t="s">
        <v>273</v>
      </c>
      <c r="S151" s="165" t="s">
        <v>208</v>
      </c>
      <c r="T151" s="166" t="s">
        <v>208</v>
      </c>
      <c r="U151" s="148">
        <v>1.52</v>
      </c>
      <c r="V151" s="148">
        <f>ROUND(E151*U151,2)</f>
        <v>1.21</v>
      </c>
      <c r="W151" s="148"/>
      <c r="X151" s="148" t="s">
        <v>125</v>
      </c>
      <c r="Y151" s="137"/>
      <c r="Z151" s="137"/>
      <c r="AA151" s="137"/>
      <c r="AB151" s="137"/>
      <c r="AC151" s="137"/>
      <c r="AD151" s="137"/>
      <c r="AE151" s="137"/>
      <c r="AF151" s="137"/>
      <c r="AG151" s="137" t="s">
        <v>126</v>
      </c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</row>
    <row r="152" spans="1:60" ht="22.5" outlineLevel="1">
      <c r="A152" s="144"/>
      <c r="B152" s="145"/>
      <c r="C152" s="284" t="s">
        <v>381</v>
      </c>
      <c r="D152" s="285"/>
      <c r="E152" s="285"/>
      <c r="F152" s="285"/>
      <c r="G152" s="285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37"/>
      <c r="Z152" s="137"/>
      <c r="AA152" s="137"/>
      <c r="AB152" s="137"/>
      <c r="AC152" s="137"/>
      <c r="AD152" s="137"/>
      <c r="AE152" s="137"/>
      <c r="AF152" s="137"/>
      <c r="AG152" s="137" t="s">
        <v>210</v>
      </c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67" t="str">
        <f>C152</f>
        <v>nebo vybourání otvorů průřezové plochy přes 4 m2 ve zdivu nadzákladovém, včetně pomocného lešení o výšce podlahy do 1900 mm a pro zatížení do 1,5 kPa  (150 kg/m2)</v>
      </c>
      <c r="BB152" s="137"/>
      <c r="BC152" s="137"/>
      <c r="BD152" s="137"/>
      <c r="BE152" s="137"/>
      <c r="BF152" s="137"/>
      <c r="BG152" s="137"/>
      <c r="BH152" s="137"/>
    </row>
    <row r="153" spans="1:60" outlineLevel="1">
      <c r="A153" s="144"/>
      <c r="B153" s="145"/>
      <c r="C153" s="187" t="s">
        <v>516</v>
      </c>
      <c r="D153" s="174"/>
      <c r="E153" s="175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37"/>
      <c r="Z153" s="137"/>
      <c r="AA153" s="137"/>
      <c r="AB153" s="137"/>
      <c r="AC153" s="137"/>
      <c r="AD153" s="137"/>
      <c r="AE153" s="137"/>
      <c r="AF153" s="137"/>
      <c r="AG153" s="137" t="s">
        <v>213</v>
      </c>
      <c r="AH153" s="137">
        <v>0</v>
      </c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</row>
    <row r="154" spans="1:60" outlineLevel="1">
      <c r="A154" s="144"/>
      <c r="B154" s="145"/>
      <c r="C154" s="187" t="s">
        <v>566</v>
      </c>
      <c r="D154" s="174"/>
      <c r="E154" s="175">
        <v>0.79344000000000003</v>
      </c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37"/>
      <c r="Z154" s="137"/>
      <c r="AA154" s="137"/>
      <c r="AB154" s="137"/>
      <c r="AC154" s="137"/>
      <c r="AD154" s="137"/>
      <c r="AE154" s="137"/>
      <c r="AF154" s="137"/>
      <c r="AG154" s="137" t="s">
        <v>213</v>
      </c>
      <c r="AH154" s="137">
        <v>0</v>
      </c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</row>
    <row r="155" spans="1:60" outlineLevel="1">
      <c r="A155" s="160">
        <v>26</v>
      </c>
      <c r="B155" s="161" t="s">
        <v>387</v>
      </c>
      <c r="C155" s="170" t="s">
        <v>388</v>
      </c>
      <c r="D155" s="162" t="s">
        <v>206</v>
      </c>
      <c r="E155" s="163">
        <v>37.18</v>
      </c>
      <c r="F155" s="164"/>
      <c r="G155" s="165">
        <f>ROUND(E155*F155,2)</f>
        <v>0</v>
      </c>
      <c r="H155" s="164"/>
      <c r="I155" s="165">
        <f>ROUND(E155*H155,2)</f>
        <v>0</v>
      </c>
      <c r="J155" s="164"/>
      <c r="K155" s="165">
        <f>ROUND(E155*J155,2)</f>
        <v>0</v>
      </c>
      <c r="L155" s="165">
        <v>21</v>
      </c>
      <c r="M155" s="165">
        <f>G155*(1+L155/100)</f>
        <v>0</v>
      </c>
      <c r="N155" s="165">
        <v>0</v>
      </c>
      <c r="O155" s="165">
        <f>ROUND(E155*N155,2)</f>
        <v>0</v>
      </c>
      <c r="P155" s="165">
        <v>7.3999999999999999E-4</v>
      </c>
      <c r="Q155" s="165">
        <f>ROUND(E155*P155,2)</f>
        <v>0.03</v>
      </c>
      <c r="R155" s="165" t="s">
        <v>389</v>
      </c>
      <c r="S155" s="165" t="s">
        <v>208</v>
      </c>
      <c r="T155" s="166" t="s">
        <v>208</v>
      </c>
      <c r="U155" s="148">
        <v>0.04</v>
      </c>
      <c r="V155" s="148">
        <f>ROUND(E155*U155,2)</f>
        <v>1.49</v>
      </c>
      <c r="W155" s="148"/>
      <c r="X155" s="148" t="s">
        <v>125</v>
      </c>
      <c r="Y155" s="137"/>
      <c r="Z155" s="137"/>
      <c r="AA155" s="137"/>
      <c r="AB155" s="137"/>
      <c r="AC155" s="137"/>
      <c r="AD155" s="137"/>
      <c r="AE155" s="137"/>
      <c r="AF155" s="137"/>
      <c r="AG155" s="137" t="s">
        <v>126</v>
      </c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</row>
    <row r="156" spans="1:60" outlineLevel="1">
      <c r="A156" s="144"/>
      <c r="B156" s="145"/>
      <c r="C156" s="282" t="s">
        <v>390</v>
      </c>
      <c r="D156" s="283"/>
      <c r="E156" s="283"/>
      <c r="F156" s="283"/>
      <c r="G156" s="283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37"/>
      <c r="Z156" s="137"/>
      <c r="AA156" s="137"/>
      <c r="AB156" s="137"/>
      <c r="AC156" s="137"/>
      <c r="AD156" s="137"/>
      <c r="AE156" s="137"/>
      <c r="AF156" s="137"/>
      <c r="AG156" s="137" t="s">
        <v>128</v>
      </c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</row>
    <row r="157" spans="1:60" outlineLevel="1">
      <c r="A157" s="144"/>
      <c r="B157" s="145"/>
      <c r="C157" s="187" t="s">
        <v>567</v>
      </c>
      <c r="D157" s="174"/>
      <c r="E157" s="175">
        <v>37.18</v>
      </c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37"/>
      <c r="Z157" s="137"/>
      <c r="AA157" s="137"/>
      <c r="AB157" s="137"/>
      <c r="AC157" s="137"/>
      <c r="AD157" s="137"/>
      <c r="AE157" s="137"/>
      <c r="AF157" s="137"/>
      <c r="AG157" s="137" t="s">
        <v>213</v>
      </c>
      <c r="AH157" s="137">
        <v>0</v>
      </c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</row>
    <row r="158" spans="1:60" outlineLevel="1">
      <c r="A158" s="160">
        <v>27</v>
      </c>
      <c r="B158" s="161" t="s">
        <v>392</v>
      </c>
      <c r="C158" s="170" t="s">
        <v>393</v>
      </c>
      <c r="D158" s="162" t="s">
        <v>206</v>
      </c>
      <c r="E158" s="163">
        <v>8.3642000000000003</v>
      </c>
      <c r="F158" s="164"/>
      <c r="G158" s="165">
        <f>ROUND(E158*F158,2)</f>
        <v>0</v>
      </c>
      <c r="H158" s="164"/>
      <c r="I158" s="165">
        <f>ROUND(E158*H158,2)</f>
        <v>0</v>
      </c>
      <c r="J158" s="164"/>
      <c r="K158" s="165">
        <f>ROUND(E158*J158,2)</f>
        <v>0</v>
      </c>
      <c r="L158" s="165">
        <v>21</v>
      </c>
      <c r="M158" s="165">
        <f>G158*(1+L158/100)</f>
        <v>0</v>
      </c>
      <c r="N158" s="165">
        <v>0</v>
      </c>
      <c r="O158" s="165">
        <f>ROUND(E158*N158,2)</f>
        <v>0</v>
      </c>
      <c r="P158" s="165">
        <v>8.0999999999999996E-4</v>
      </c>
      <c r="Q158" s="165">
        <f>ROUND(E158*P158,2)</f>
        <v>0.01</v>
      </c>
      <c r="R158" s="165" t="s">
        <v>389</v>
      </c>
      <c r="S158" s="165" t="s">
        <v>208</v>
      </c>
      <c r="T158" s="166" t="s">
        <v>208</v>
      </c>
      <c r="U158" s="148">
        <v>0.04</v>
      </c>
      <c r="V158" s="148">
        <f>ROUND(E158*U158,2)</f>
        <v>0.33</v>
      </c>
      <c r="W158" s="148"/>
      <c r="X158" s="148" t="s">
        <v>125</v>
      </c>
      <c r="Y158" s="137"/>
      <c r="Z158" s="137"/>
      <c r="AA158" s="137"/>
      <c r="AB158" s="137"/>
      <c r="AC158" s="137"/>
      <c r="AD158" s="137"/>
      <c r="AE158" s="137"/>
      <c r="AF158" s="137"/>
      <c r="AG158" s="137" t="s">
        <v>126</v>
      </c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</row>
    <row r="159" spans="1:60" outlineLevel="1">
      <c r="A159" s="144"/>
      <c r="B159" s="145"/>
      <c r="C159" s="282" t="s">
        <v>390</v>
      </c>
      <c r="D159" s="283"/>
      <c r="E159" s="283"/>
      <c r="F159" s="283"/>
      <c r="G159" s="283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37"/>
      <c r="Z159" s="137"/>
      <c r="AA159" s="137"/>
      <c r="AB159" s="137"/>
      <c r="AC159" s="137"/>
      <c r="AD159" s="137"/>
      <c r="AE159" s="137"/>
      <c r="AF159" s="137"/>
      <c r="AG159" s="137" t="s">
        <v>128</v>
      </c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</row>
    <row r="160" spans="1:60" outlineLevel="1">
      <c r="A160" s="144"/>
      <c r="B160" s="145"/>
      <c r="C160" s="187" t="s">
        <v>568</v>
      </c>
      <c r="D160" s="174"/>
      <c r="E160" s="175">
        <v>8.3642000000000003</v>
      </c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37"/>
      <c r="Z160" s="137"/>
      <c r="AA160" s="137"/>
      <c r="AB160" s="137"/>
      <c r="AC160" s="137"/>
      <c r="AD160" s="137"/>
      <c r="AE160" s="137"/>
      <c r="AF160" s="137"/>
      <c r="AG160" s="137" t="s">
        <v>213</v>
      </c>
      <c r="AH160" s="137">
        <v>0</v>
      </c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</row>
    <row r="161" spans="1:60" outlineLevel="1">
      <c r="A161" s="160">
        <v>28</v>
      </c>
      <c r="B161" s="161" t="s">
        <v>396</v>
      </c>
      <c r="C161" s="170" t="s">
        <v>397</v>
      </c>
      <c r="D161" s="162" t="s">
        <v>221</v>
      </c>
      <c r="E161" s="163">
        <v>113.66</v>
      </c>
      <c r="F161" s="164"/>
      <c r="G161" s="165">
        <f>ROUND(E161*F161,2)</f>
        <v>0</v>
      </c>
      <c r="H161" s="164"/>
      <c r="I161" s="165">
        <f>ROUND(E161*H161,2)</f>
        <v>0</v>
      </c>
      <c r="J161" s="164"/>
      <c r="K161" s="165">
        <f>ROUND(E161*J161,2)</f>
        <v>0</v>
      </c>
      <c r="L161" s="165">
        <v>21</v>
      </c>
      <c r="M161" s="165">
        <f>G161*(1+L161/100)</f>
        <v>0</v>
      </c>
      <c r="N161" s="165">
        <v>0</v>
      </c>
      <c r="O161" s="165">
        <f>ROUND(E161*N161,2)</f>
        <v>0</v>
      </c>
      <c r="P161" s="165">
        <v>1.64E-3</v>
      </c>
      <c r="Q161" s="165">
        <f>ROUND(E161*P161,2)</f>
        <v>0.19</v>
      </c>
      <c r="R161" s="165"/>
      <c r="S161" s="165" t="s">
        <v>123</v>
      </c>
      <c r="T161" s="166" t="s">
        <v>208</v>
      </c>
      <c r="U161" s="148">
        <v>0.06</v>
      </c>
      <c r="V161" s="148">
        <f>ROUND(E161*U161,2)</f>
        <v>6.82</v>
      </c>
      <c r="W161" s="148"/>
      <c r="X161" s="148" t="s">
        <v>125</v>
      </c>
      <c r="Y161" s="137"/>
      <c r="Z161" s="137"/>
      <c r="AA161" s="137"/>
      <c r="AB161" s="137"/>
      <c r="AC161" s="137"/>
      <c r="AD161" s="137"/>
      <c r="AE161" s="137"/>
      <c r="AF161" s="137"/>
      <c r="AG161" s="137" t="s">
        <v>126</v>
      </c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</row>
    <row r="162" spans="1:60" outlineLevel="1">
      <c r="A162" s="144"/>
      <c r="B162" s="145"/>
      <c r="C162" s="187" t="s">
        <v>398</v>
      </c>
      <c r="D162" s="174"/>
      <c r="E162" s="175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37"/>
      <c r="Z162" s="137"/>
      <c r="AA162" s="137"/>
      <c r="AB162" s="137"/>
      <c r="AC162" s="137"/>
      <c r="AD162" s="137"/>
      <c r="AE162" s="137"/>
      <c r="AF162" s="137"/>
      <c r="AG162" s="137" t="s">
        <v>213</v>
      </c>
      <c r="AH162" s="137">
        <v>0</v>
      </c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</row>
    <row r="163" spans="1:60" outlineLevel="1">
      <c r="A163" s="144"/>
      <c r="B163" s="145"/>
      <c r="C163" s="187" t="s">
        <v>569</v>
      </c>
      <c r="D163" s="174"/>
      <c r="E163" s="175">
        <v>32.15</v>
      </c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37"/>
      <c r="Z163" s="137"/>
      <c r="AA163" s="137"/>
      <c r="AB163" s="137"/>
      <c r="AC163" s="137"/>
      <c r="AD163" s="137"/>
      <c r="AE163" s="137"/>
      <c r="AF163" s="137"/>
      <c r="AG163" s="137" t="s">
        <v>213</v>
      </c>
      <c r="AH163" s="137">
        <v>0</v>
      </c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</row>
    <row r="164" spans="1:60" outlineLevel="1">
      <c r="A164" s="144"/>
      <c r="B164" s="145"/>
      <c r="C164" s="188" t="s">
        <v>241</v>
      </c>
      <c r="D164" s="176"/>
      <c r="E164" s="177">
        <v>32.15</v>
      </c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37"/>
      <c r="Z164" s="137"/>
      <c r="AA164" s="137"/>
      <c r="AB164" s="137"/>
      <c r="AC164" s="137"/>
      <c r="AD164" s="137"/>
      <c r="AE164" s="137"/>
      <c r="AF164" s="137"/>
      <c r="AG164" s="137" t="s">
        <v>213</v>
      </c>
      <c r="AH164" s="137">
        <v>1</v>
      </c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</row>
    <row r="165" spans="1:60" outlineLevel="1">
      <c r="A165" s="144"/>
      <c r="B165" s="145"/>
      <c r="C165" s="187" t="s">
        <v>400</v>
      </c>
      <c r="D165" s="174"/>
      <c r="E165" s="175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37"/>
      <c r="Z165" s="137"/>
      <c r="AA165" s="137"/>
      <c r="AB165" s="137"/>
      <c r="AC165" s="137"/>
      <c r="AD165" s="137"/>
      <c r="AE165" s="137"/>
      <c r="AF165" s="137"/>
      <c r="AG165" s="137" t="s">
        <v>213</v>
      </c>
      <c r="AH165" s="137">
        <v>0</v>
      </c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</row>
    <row r="166" spans="1:60" outlineLevel="1">
      <c r="A166" s="144"/>
      <c r="B166" s="145"/>
      <c r="C166" s="187" t="s">
        <v>545</v>
      </c>
      <c r="D166" s="174"/>
      <c r="E166" s="175">
        <v>22.04</v>
      </c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37"/>
      <c r="Z166" s="137"/>
      <c r="AA166" s="137"/>
      <c r="AB166" s="137"/>
      <c r="AC166" s="137"/>
      <c r="AD166" s="137"/>
      <c r="AE166" s="137"/>
      <c r="AF166" s="137"/>
      <c r="AG166" s="137" t="s">
        <v>213</v>
      </c>
      <c r="AH166" s="137">
        <v>0</v>
      </c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</row>
    <row r="167" spans="1:60" outlineLevel="1">
      <c r="A167" s="144"/>
      <c r="B167" s="145"/>
      <c r="C167" s="187" t="s">
        <v>545</v>
      </c>
      <c r="D167" s="174"/>
      <c r="E167" s="175">
        <v>22.04</v>
      </c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37"/>
      <c r="Z167" s="137"/>
      <c r="AA167" s="137"/>
      <c r="AB167" s="137"/>
      <c r="AC167" s="137"/>
      <c r="AD167" s="137"/>
      <c r="AE167" s="137"/>
      <c r="AF167" s="137"/>
      <c r="AG167" s="137" t="s">
        <v>213</v>
      </c>
      <c r="AH167" s="137">
        <v>0</v>
      </c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</row>
    <row r="168" spans="1:60" outlineLevel="1">
      <c r="A168" s="144"/>
      <c r="B168" s="145"/>
      <c r="C168" s="187" t="s">
        <v>570</v>
      </c>
      <c r="D168" s="174"/>
      <c r="E168" s="175">
        <v>37.43</v>
      </c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37"/>
      <c r="Z168" s="137"/>
      <c r="AA168" s="137"/>
      <c r="AB168" s="137"/>
      <c r="AC168" s="137"/>
      <c r="AD168" s="137"/>
      <c r="AE168" s="137"/>
      <c r="AF168" s="137"/>
      <c r="AG168" s="137" t="s">
        <v>213</v>
      </c>
      <c r="AH168" s="137">
        <v>0</v>
      </c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</row>
    <row r="169" spans="1:60" outlineLevel="1">
      <c r="A169" s="144"/>
      <c r="B169" s="145"/>
      <c r="C169" s="188" t="s">
        <v>241</v>
      </c>
      <c r="D169" s="176"/>
      <c r="E169" s="177">
        <v>81.510000000000005</v>
      </c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37"/>
      <c r="Z169" s="137"/>
      <c r="AA169" s="137"/>
      <c r="AB169" s="137"/>
      <c r="AC169" s="137"/>
      <c r="AD169" s="137"/>
      <c r="AE169" s="137"/>
      <c r="AF169" s="137"/>
      <c r="AG169" s="137" t="s">
        <v>213</v>
      </c>
      <c r="AH169" s="137">
        <v>1</v>
      </c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</row>
    <row r="170" spans="1:60" outlineLevel="1">
      <c r="A170" s="160">
        <v>29</v>
      </c>
      <c r="B170" s="161" t="s">
        <v>233</v>
      </c>
      <c r="C170" s="170" t="s">
        <v>234</v>
      </c>
      <c r="D170" s="162" t="s">
        <v>235</v>
      </c>
      <c r="E170" s="163">
        <v>5.4</v>
      </c>
      <c r="F170" s="164"/>
      <c r="G170" s="165">
        <f>ROUND(E170*F170,2)</f>
        <v>0</v>
      </c>
      <c r="H170" s="164"/>
      <c r="I170" s="165">
        <f>ROUND(E170*H170,2)</f>
        <v>0</v>
      </c>
      <c r="J170" s="164"/>
      <c r="K170" s="165">
        <f>ROUND(E170*J170,2)</f>
        <v>0</v>
      </c>
      <c r="L170" s="165">
        <v>21</v>
      </c>
      <c r="M170" s="165">
        <f>G170*(1+L170/100)</f>
        <v>0</v>
      </c>
      <c r="N170" s="165">
        <v>8.3300000000000006E-3</v>
      </c>
      <c r="O170" s="165">
        <f>ROUND(E170*N170,2)</f>
        <v>0.04</v>
      </c>
      <c r="P170" s="165">
        <v>2.5</v>
      </c>
      <c r="Q170" s="165">
        <f>ROUND(E170*P170,2)</f>
        <v>13.5</v>
      </c>
      <c r="R170" s="165"/>
      <c r="S170" s="165" t="s">
        <v>123</v>
      </c>
      <c r="T170" s="166" t="s">
        <v>208</v>
      </c>
      <c r="U170" s="148">
        <v>4.04</v>
      </c>
      <c r="V170" s="148">
        <f>ROUND(E170*U170,2)</f>
        <v>21.82</v>
      </c>
      <c r="W170" s="148"/>
      <c r="X170" s="148" t="s">
        <v>125</v>
      </c>
      <c r="Y170" s="137"/>
      <c r="Z170" s="137"/>
      <c r="AA170" s="137"/>
      <c r="AB170" s="137"/>
      <c r="AC170" s="137"/>
      <c r="AD170" s="137"/>
      <c r="AE170" s="137"/>
      <c r="AF170" s="137"/>
      <c r="AG170" s="137" t="s">
        <v>126</v>
      </c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</row>
    <row r="171" spans="1:60" outlineLevel="1">
      <c r="A171" s="144"/>
      <c r="B171" s="145"/>
      <c r="C171" s="187" t="s">
        <v>571</v>
      </c>
      <c r="D171" s="174"/>
      <c r="E171" s="175">
        <v>0.7</v>
      </c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37"/>
      <c r="Z171" s="137"/>
      <c r="AA171" s="137"/>
      <c r="AB171" s="137"/>
      <c r="AC171" s="137"/>
      <c r="AD171" s="137"/>
      <c r="AE171" s="137"/>
      <c r="AF171" s="137"/>
      <c r="AG171" s="137" t="s">
        <v>213</v>
      </c>
      <c r="AH171" s="137">
        <v>0</v>
      </c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</row>
    <row r="172" spans="1:60" outlineLevel="1">
      <c r="A172" s="144"/>
      <c r="B172" s="145"/>
      <c r="C172" s="187" t="s">
        <v>572</v>
      </c>
      <c r="D172" s="174"/>
      <c r="E172" s="175">
        <v>0.9</v>
      </c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37"/>
      <c r="Z172" s="137"/>
      <c r="AA172" s="137"/>
      <c r="AB172" s="137"/>
      <c r="AC172" s="137"/>
      <c r="AD172" s="137"/>
      <c r="AE172" s="137"/>
      <c r="AF172" s="137"/>
      <c r="AG172" s="137" t="s">
        <v>213</v>
      </c>
      <c r="AH172" s="137">
        <v>0</v>
      </c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</row>
    <row r="173" spans="1:60" outlineLevel="1">
      <c r="A173" s="144"/>
      <c r="B173" s="145"/>
      <c r="C173" s="187" t="s">
        <v>573</v>
      </c>
      <c r="D173" s="174"/>
      <c r="E173" s="175">
        <v>0.2</v>
      </c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37"/>
      <c r="Z173" s="137"/>
      <c r="AA173" s="137"/>
      <c r="AB173" s="137"/>
      <c r="AC173" s="137"/>
      <c r="AD173" s="137"/>
      <c r="AE173" s="137"/>
      <c r="AF173" s="137"/>
      <c r="AG173" s="137" t="s">
        <v>213</v>
      </c>
      <c r="AH173" s="137">
        <v>0</v>
      </c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</row>
    <row r="174" spans="1:60" outlineLevel="1">
      <c r="A174" s="144"/>
      <c r="B174" s="145"/>
      <c r="C174" s="187" t="s">
        <v>574</v>
      </c>
      <c r="D174" s="174"/>
      <c r="E174" s="175">
        <v>3.6</v>
      </c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37"/>
      <c r="Z174" s="137"/>
      <c r="AA174" s="137"/>
      <c r="AB174" s="137"/>
      <c r="AC174" s="137"/>
      <c r="AD174" s="137"/>
      <c r="AE174" s="137"/>
      <c r="AF174" s="137"/>
      <c r="AG174" s="137" t="s">
        <v>213</v>
      </c>
      <c r="AH174" s="137">
        <v>0</v>
      </c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</row>
    <row r="175" spans="1:60" outlineLevel="1">
      <c r="A175" s="144"/>
      <c r="B175" s="145"/>
      <c r="C175" s="188" t="s">
        <v>241</v>
      </c>
      <c r="D175" s="176"/>
      <c r="E175" s="177">
        <v>5.4</v>
      </c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37"/>
      <c r="Z175" s="137"/>
      <c r="AA175" s="137"/>
      <c r="AB175" s="137"/>
      <c r="AC175" s="137"/>
      <c r="AD175" s="137"/>
      <c r="AE175" s="137"/>
      <c r="AF175" s="137"/>
      <c r="AG175" s="137" t="s">
        <v>213</v>
      </c>
      <c r="AH175" s="137">
        <v>1</v>
      </c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</row>
    <row r="176" spans="1:60" outlineLevel="1">
      <c r="A176" s="160">
        <v>30</v>
      </c>
      <c r="B176" s="161" t="s">
        <v>406</v>
      </c>
      <c r="C176" s="195" t="s">
        <v>609</v>
      </c>
      <c r="D176" s="162" t="s">
        <v>221</v>
      </c>
      <c r="E176" s="163">
        <v>60.75</v>
      </c>
      <c r="F176" s="164"/>
      <c r="G176" s="165">
        <f>ROUND(E176*F176,2)</f>
        <v>0</v>
      </c>
      <c r="H176" s="164"/>
      <c r="I176" s="165">
        <f>ROUND(E176*H176,2)</f>
        <v>0</v>
      </c>
      <c r="J176" s="164"/>
      <c r="K176" s="165">
        <f>ROUND(E176*J176,2)</f>
        <v>0</v>
      </c>
      <c r="L176" s="165">
        <v>21</v>
      </c>
      <c r="M176" s="165">
        <f>G176*(1+L176/100)</f>
        <v>0</v>
      </c>
      <c r="N176" s="165">
        <v>0</v>
      </c>
      <c r="O176" s="165">
        <f>ROUND(E176*N176,2)</f>
        <v>0</v>
      </c>
      <c r="P176" s="165">
        <v>3.9500000000000004E-3</v>
      </c>
      <c r="Q176" s="165">
        <f>ROUND(E176*P176,2)</f>
        <v>0.24</v>
      </c>
      <c r="R176" s="165" t="s">
        <v>366</v>
      </c>
      <c r="S176" s="165" t="s">
        <v>208</v>
      </c>
      <c r="T176" s="166" t="s">
        <v>208</v>
      </c>
      <c r="U176" s="148">
        <v>0.1</v>
      </c>
      <c r="V176" s="148">
        <f>ROUND(E176*U176,2)</f>
        <v>6.08</v>
      </c>
      <c r="W176" s="148"/>
      <c r="X176" s="148" t="s">
        <v>125</v>
      </c>
      <c r="Y176" s="137"/>
      <c r="Z176" s="137"/>
      <c r="AA176" s="137"/>
      <c r="AB176" s="137"/>
      <c r="AC176" s="137"/>
      <c r="AD176" s="137"/>
      <c r="AE176" s="137"/>
      <c r="AF176" s="137"/>
      <c r="AG176" s="137" t="s">
        <v>126</v>
      </c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</row>
    <row r="177" spans="1:60" outlineLevel="1">
      <c r="A177" s="144"/>
      <c r="B177" s="145"/>
      <c r="C177" s="187" t="s">
        <v>575</v>
      </c>
      <c r="D177" s="174"/>
      <c r="E177" s="175">
        <v>22.04</v>
      </c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37"/>
      <c r="Z177" s="137"/>
      <c r="AA177" s="137"/>
      <c r="AB177" s="137"/>
      <c r="AC177" s="137"/>
      <c r="AD177" s="137"/>
      <c r="AE177" s="137"/>
      <c r="AF177" s="137"/>
      <c r="AG177" s="137" t="s">
        <v>213</v>
      </c>
      <c r="AH177" s="137">
        <v>0</v>
      </c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</row>
    <row r="178" spans="1:60" outlineLevel="1">
      <c r="A178" s="144"/>
      <c r="B178" s="145"/>
      <c r="C178" s="187" t="s">
        <v>576</v>
      </c>
      <c r="D178" s="174"/>
      <c r="E178" s="175">
        <v>37.43</v>
      </c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37"/>
      <c r="Z178" s="137"/>
      <c r="AA178" s="137"/>
      <c r="AB178" s="137"/>
      <c r="AC178" s="137"/>
      <c r="AD178" s="137"/>
      <c r="AE178" s="137"/>
      <c r="AF178" s="137"/>
      <c r="AG178" s="137" t="s">
        <v>213</v>
      </c>
      <c r="AH178" s="137">
        <v>0</v>
      </c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</row>
    <row r="179" spans="1:60" outlineLevel="1">
      <c r="A179" s="144"/>
      <c r="B179" s="145"/>
      <c r="C179" s="187" t="s">
        <v>409</v>
      </c>
      <c r="D179" s="174"/>
      <c r="E179" s="175">
        <v>1.28</v>
      </c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37"/>
      <c r="Z179" s="137"/>
      <c r="AA179" s="137"/>
      <c r="AB179" s="137"/>
      <c r="AC179" s="137"/>
      <c r="AD179" s="137"/>
      <c r="AE179" s="137"/>
      <c r="AF179" s="137"/>
      <c r="AG179" s="137" t="s">
        <v>213</v>
      </c>
      <c r="AH179" s="137">
        <v>0</v>
      </c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</row>
    <row r="180" spans="1:60" outlineLevel="1">
      <c r="A180" s="144"/>
      <c r="B180" s="145"/>
      <c r="C180" s="188" t="s">
        <v>241</v>
      </c>
      <c r="D180" s="176"/>
      <c r="E180" s="177">
        <v>60.75</v>
      </c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37"/>
      <c r="Z180" s="137"/>
      <c r="AA180" s="137"/>
      <c r="AB180" s="137"/>
      <c r="AC180" s="137"/>
      <c r="AD180" s="137"/>
      <c r="AE180" s="137"/>
      <c r="AF180" s="137"/>
      <c r="AG180" s="137" t="s">
        <v>213</v>
      </c>
      <c r="AH180" s="137">
        <v>1</v>
      </c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</row>
    <row r="181" spans="1:60">
      <c r="A181" s="154" t="s">
        <v>121</v>
      </c>
      <c r="B181" s="155" t="s">
        <v>78</v>
      </c>
      <c r="C181" s="169" t="s">
        <v>79</v>
      </c>
      <c r="D181" s="156"/>
      <c r="E181" s="157"/>
      <c r="F181" s="158"/>
      <c r="G181" s="158">
        <f>SUMIF(AG182:AG187,"&lt;&gt;NOR",G182:G187)</f>
        <v>0</v>
      </c>
      <c r="H181" s="158"/>
      <c r="I181" s="158">
        <f>SUM(I182:I187)</f>
        <v>0</v>
      </c>
      <c r="J181" s="158"/>
      <c r="K181" s="158">
        <f>SUM(K182:K187)</f>
        <v>0</v>
      </c>
      <c r="L181" s="158"/>
      <c r="M181" s="158">
        <f>SUM(M182:M187)</f>
        <v>0</v>
      </c>
      <c r="N181" s="158"/>
      <c r="O181" s="158">
        <f>SUM(O182:O187)</f>
        <v>0</v>
      </c>
      <c r="P181" s="158"/>
      <c r="Q181" s="158">
        <f>SUM(Q182:Q187)</f>
        <v>0</v>
      </c>
      <c r="R181" s="158"/>
      <c r="S181" s="158"/>
      <c r="T181" s="159"/>
      <c r="U181" s="153"/>
      <c r="V181" s="153">
        <f>SUM(V182:V187)</f>
        <v>184.15</v>
      </c>
      <c r="W181" s="153"/>
      <c r="X181" s="153"/>
      <c r="AG181" t="s">
        <v>122</v>
      </c>
    </row>
    <row r="182" spans="1:60" ht="33.75" outlineLevel="1">
      <c r="A182" s="160">
        <v>31</v>
      </c>
      <c r="B182" s="161" t="s">
        <v>242</v>
      </c>
      <c r="C182" s="170" t="s">
        <v>243</v>
      </c>
      <c r="D182" s="162" t="s">
        <v>244</v>
      </c>
      <c r="E182" s="163">
        <v>61.180149999999998</v>
      </c>
      <c r="F182" s="164"/>
      <c r="G182" s="165">
        <f>ROUND(E182*F182,2)</f>
        <v>0</v>
      </c>
      <c r="H182" s="164"/>
      <c r="I182" s="165">
        <f>ROUND(E182*H182,2)</f>
        <v>0</v>
      </c>
      <c r="J182" s="164"/>
      <c r="K182" s="165">
        <f>ROUND(E182*J182,2)</f>
        <v>0</v>
      </c>
      <c r="L182" s="165">
        <v>21</v>
      </c>
      <c r="M182" s="165">
        <f>G182*(1+L182/100)</f>
        <v>0</v>
      </c>
      <c r="N182" s="165">
        <v>0</v>
      </c>
      <c r="O182" s="165">
        <f>ROUND(E182*N182,2)</f>
        <v>0</v>
      </c>
      <c r="P182" s="165">
        <v>0</v>
      </c>
      <c r="Q182" s="165">
        <f>ROUND(E182*P182,2)</f>
        <v>0</v>
      </c>
      <c r="R182" s="165" t="s">
        <v>245</v>
      </c>
      <c r="S182" s="165" t="s">
        <v>208</v>
      </c>
      <c r="T182" s="166" t="s">
        <v>208</v>
      </c>
      <c r="U182" s="148">
        <v>3.01</v>
      </c>
      <c r="V182" s="148">
        <f>ROUND(E182*U182,2)</f>
        <v>184.15</v>
      </c>
      <c r="W182" s="148"/>
      <c r="X182" s="148" t="s">
        <v>246</v>
      </c>
      <c r="Y182" s="137"/>
      <c r="Z182" s="137"/>
      <c r="AA182" s="137"/>
      <c r="AB182" s="137"/>
      <c r="AC182" s="137"/>
      <c r="AD182" s="137"/>
      <c r="AE182" s="137"/>
      <c r="AF182" s="137"/>
      <c r="AG182" s="137" t="s">
        <v>247</v>
      </c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</row>
    <row r="183" spans="1:60" outlineLevel="1">
      <c r="A183" s="144"/>
      <c r="B183" s="145"/>
      <c r="C183" s="284" t="s">
        <v>248</v>
      </c>
      <c r="D183" s="285"/>
      <c r="E183" s="285"/>
      <c r="F183" s="285"/>
      <c r="G183" s="285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37"/>
      <c r="Z183" s="137"/>
      <c r="AA183" s="137"/>
      <c r="AB183" s="137"/>
      <c r="AC183" s="137"/>
      <c r="AD183" s="137"/>
      <c r="AE183" s="137"/>
      <c r="AF183" s="137"/>
      <c r="AG183" s="137" t="s">
        <v>210</v>
      </c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</row>
    <row r="184" spans="1:60" outlineLevel="1">
      <c r="A184" s="144"/>
      <c r="B184" s="145"/>
      <c r="C184" s="273" t="s">
        <v>138</v>
      </c>
      <c r="D184" s="274"/>
      <c r="E184" s="274"/>
      <c r="F184" s="274"/>
      <c r="G184" s="274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37"/>
      <c r="Z184" s="137"/>
      <c r="AA184" s="137"/>
      <c r="AB184" s="137"/>
      <c r="AC184" s="137"/>
      <c r="AD184" s="137"/>
      <c r="AE184" s="137"/>
      <c r="AF184" s="137"/>
      <c r="AG184" s="137" t="s">
        <v>128</v>
      </c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</row>
    <row r="185" spans="1:60" outlineLevel="1">
      <c r="A185" s="144"/>
      <c r="B185" s="145"/>
      <c r="C185" s="273" t="s">
        <v>249</v>
      </c>
      <c r="D185" s="274"/>
      <c r="E185" s="274"/>
      <c r="F185" s="274"/>
      <c r="G185" s="274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37"/>
      <c r="Z185" s="137"/>
      <c r="AA185" s="137"/>
      <c r="AB185" s="137"/>
      <c r="AC185" s="137"/>
      <c r="AD185" s="137"/>
      <c r="AE185" s="137"/>
      <c r="AF185" s="137"/>
      <c r="AG185" s="137" t="s">
        <v>128</v>
      </c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</row>
    <row r="186" spans="1:60" outlineLevel="1">
      <c r="A186" s="144"/>
      <c r="B186" s="145"/>
      <c r="C186" s="273" t="s">
        <v>297</v>
      </c>
      <c r="D186" s="274"/>
      <c r="E186" s="274"/>
      <c r="F186" s="274"/>
      <c r="G186" s="274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37"/>
      <c r="Z186" s="137"/>
      <c r="AA186" s="137"/>
      <c r="AB186" s="137"/>
      <c r="AC186" s="137"/>
      <c r="AD186" s="137"/>
      <c r="AE186" s="137"/>
      <c r="AF186" s="137"/>
      <c r="AG186" s="137" t="s">
        <v>128</v>
      </c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</row>
    <row r="187" spans="1:60" outlineLevel="1">
      <c r="A187" s="144"/>
      <c r="B187" s="145"/>
      <c r="C187" s="273" t="s">
        <v>250</v>
      </c>
      <c r="D187" s="274"/>
      <c r="E187" s="274"/>
      <c r="F187" s="274"/>
      <c r="G187" s="274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37"/>
      <c r="Z187" s="137"/>
      <c r="AA187" s="137"/>
      <c r="AB187" s="137"/>
      <c r="AC187" s="137"/>
      <c r="AD187" s="137"/>
      <c r="AE187" s="137"/>
      <c r="AF187" s="137"/>
      <c r="AG187" s="137" t="s">
        <v>128</v>
      </c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</row>
    <row r="188" spans="1:60">
      <c r="A188" s="154" t="s">
        <v>121</v>
      </c>
      <c r="B188" s="155" t="s">
        <v>80</v>
      </c>
      <c r="C188" s="169" t="s">
        <v>81</v>
      </c>
      <c r="D188" s="156"/>
      <c r="E188" s="157"/>
      <c r="F188" s="158"/>
      <c r="G188" s="158">
        <f>SUMIF(AG189:AG224,"&lt;&gt;NOR",G189:G224)</f>
        <v>0</v>
      </c>
      <c r="H188" s="158"/>
      <c r="I188" s="158">
        <f>SUM(I189:I224)</f>
        <v>0</v>
      </c>
      <c r="J188" s="158"/>
      <c r="K188" s="158">
        <f>SUM(K189:K224)</f>
        <v>0</v>
      </c>
      <c r="L188" s="158"/>
      <c r="M188" s="158">
        <f>SUM(M189:M224)</f>
        <v>0</v>
      </c>
      <c r="N188" s="158"/>
      <c r="O188" s="158">
        <f>SUM(O189:O224)</f>
        <v>0.16</v>
      </c>
      <c r="P188" s="158"/>
      <c r="Q188" s="158">
        <f>SUM(Q189:Q224)</f>
        <v>0</v>
      </c>
      <c r="R188" s="158"/>
      <c r="S188" s="158"/>
      <c r="T188" s="159"/>
      <c r="U188" s="153"/>
      <c r="V188" s="153">
        <f>SUM(V189:V224)</f>
        <v>66.02</v>
      </c>
      <c r="W188" s="153"/>
      <c r="X188" s="153"/>
      <c r="AG188" t="s">
        <v>122</v>
      </c>
    </row>
    <row r="189" spans="1:60" ht="22.5" outlineLevel="1">
      <c r="A189" s="160">
        <v>32</v>
      </c>
      <c r="B189" s="161" t="s">
        <v>410</v>
      </c>
      <c r="C189" s="195" t="s">
        <v>611</v>
      </c>
      <c r="D189" s="162" t="s">
        <v>206</v>
      </c>
      <c r="E189" s="163">
        <v>37.18</v>
      </c>
      <c r="F189" s="164"/>
      <c r="G189" s="165">
        <f>ROUND(E189*F189,2)</f>
        <v>0</v>
      </c>
      <c r="H189" s="164"/>
      <c r="I189" s="165">
        <f>ROUND(E189*H189,2)</f>
        <v>0</v>
      </c>
      <c r="J189" s="164"/>
      <c r="K189" s="165">
        <f>ROUND(E189*J189,2)</f>
        <v>0</v>
      </c>
      <c r="L189" s="165">
        <v>21</v>
      </c>
      <c r="M189" s="165">
        <f>G189*(1+L189/100)</f>
        <v>0</v>
      </c>
      <c r="N189" s="165">
        <v>0</v>
      </c>
      <c r="O189" s="165">
        <f>ROUND(E189*N189,2)</f>
        <v>0</v>
      </c>
      <c r="P189" s="165">
        <v>0</v>
      </c>
      <c r="Q189" s="165">
        <f>ROUND(E189*P189,2)</f>
        <v>0</v>
      </c>
      <c r="R189" s="165" t="s">
        <v>389</v>
      </c>
      <c r="S189" s="165" t="s">
        <v>208</v>
      </c>
      <c r="T189" s="166" t="s">
        <v>208</v>
      </c>
      <c r="U189" s="148">
        <v>0.85</v>
      </c>
      <c r="V189" s="148">
        <f>ROUND(E189*U189,2)</f>
        <v>31.6</v>
      </c>
      <c r="W189" s="148"/>
      <c r="X189" s="148" t="s">
        <v>125</v>
      </c>
      <c r="Y189" s="137"/>
      <c r="Z189" s="137"/>
      <c r="AA189" s="137"/>
      <c r="AB189" s="137"/>
      <c r="AC189" s="137"/>
      <c r="AD189" s="137"/>
      <c r="AE189" s="137"/>
      <c r="AF189" s="137"/>
      <c r="AG189" s="137" t="s">
        <v>126</v>
      </c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</row>
    <row r="190" spans="1:60" outlineLevel="1">
      <c r="A190" s="144"/>
      <c r="B190" s="145"/>
      <c r="C190" s="282" t="s">
        <v>411</v>
      </c>
      <c r="D190" s="283"/>
      <c r="E190" s="283"/>
      <c r="F190" s="283"/>
      <c r="G190" s="283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37"/>
      <c r="Z190" s="137"/>
      <c r="AA190" s="137"/>
      <c r="AB190" s="137"/>
      <c r="AC190" s="137"/>
      <c r="AD190" s="137"/>
      <c r="AE190" s="137"/>
      <c r="AF190" s="137"/>
      <c r="AG190" s="137" t="s">
        <v>128</v>
      </c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</row>
    <row r="191" spans="1:60" outlineLevel="1">
      <c r="A191" s="144"/>
      <c r="B191" s="145"/>
      <c r="C191" s="187" t="s">
        <v>567</v>
      </c>
      <c r="D191" s="174"/>
      <c r="E191" s="175">
        <v>37.18</v>
      </c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37"/>
      <c r="Z191" s="137"/>
      <c r="AA191" s="137"/>
      <c r="AB191" s="137"/>
      <c r="AC191" s="137"/>
      <c r="AD191" s="137"/>
      <c r="AE191" s="137"/>
      <c r="AF191" s="137"/>
      <c r="AG191" s="137" t="s">
        <v>213</v>
      </c>
      <c r="AH191" s="137">
        <v>0</v>
      </c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</row>
    <row r="192" spans="1:60" outlineLevel="1">
      <c r="A192" s="160">
        <v>33</v>
      </c>
      <c r="B192" s="161" t="s">
        <v>412</v>
      </c>
      <c r="C192" s="195" t="s">
        <v>610</v>
      </c>
      <c r="D192" s="162" t="s">
        <v>206</v>
      </c>
      <c r="E192" s="163">
        <v>8.3642000000000003</v>
      </c>
      <c r="F192" s="164"/>
      <c r="G192" s="165">
        <f>ROUND(E192*F192,2)</f>
        <v>0</v>
      </c>
      <c r="H192" s="164"/>
      <c r="I192" s="165">
        <f>ROUND(E192*H192,2)</f>
        <v>0</v>
      </c>
      <c r="J192" s="164"/>
      <c r="K192" s="165">
        <f>ROUND(E192*J192,2)</f>
        <v>0</v>
      </c>
      <c r="L192" s="165">
        <v>21</v>
      </c>
      <c r="M192" s="165">
        <f>G192*(1+L192/100)</f>
        <v>0</v>
      </c>
      <c r="N192" s="165">
        <v>3.0000000000000001E-5</v>
      </c>
      <c r="O192" s="165">
        <f>ROUND(E192*N192,2)</f>
        <v>0</v>
      </c>
      <c r="P192" s="165">
        <v>0</v>
      </c>
      <c r="Q192" s="165">
        <f>ROUND(E192*P192,2)</f>
        <v>0</v>
      </c>
      <c r="R192" s="165" t="s">
        <v>389</v>
      </c>
      <c r="S192" s="165" t="s">
        <v>208</v>
      </c>
      <c r="T192" s="166" t="s">
        <v>208</v>
      </c>
      <c r="U192" s="148">
        <v>0.34</v>
      </c>
      <c r="V192" s="148">
        <f>ROUND(E192*U192,2)</f>
        <v>2.84</v>
      </c>
      <c r="W192" s="148"/>
      <c r="X192" s="148" t="s">
        <v>125</v>
      </c>
      <c r="Y192" s="137"/>
      <c r="Z192" s="137"/>
      <c r="AA192" s="137"/>
      <c r="AB192" s="137"/>
      <c r="AC192" s="137"/>
      <c r="AD192" s="137"/>
      <c r="AE192" s="137"/>
      <c r="AF192" s="137"/>
      <c r="AG192" s="137" t="s">
        <v>126</v>
      </c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</row>
    <row r="193" spans="1:60" outlineLevel="1">
      <c r="A193" s="144"/>
      <c r="B193" s="145"/>
      <c r="C193" s="284" t="s">
        <v>413</v>
      </c>
      <c r="D193" s="285"/>
      <c r="E193" s="285"/>
      <c r="F193" s="285"/>
      <c r="G193" s="285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37"/>
      <c r="Z193" s="137"/>
      <c r="AA193" s="137"/>
      <c r="AB193" s="137"/>
      <c r="AC193" s="137"/>
      <c r="AD193" s="137"/>
      <c r="AE193" s="137"/>
      <c r="AF193" s="137"/>
      <c r="AG193" s="137" t="s">
        <v>210</v>
      </c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</row>
    <row r="194" spans="1:60" outlineLevel="1">
      <c r="A194" s="144"/>
      <c r="B194" s="145"/>
      <c r="C194" s="187" t="s">
        <v>568</v>
      </c>
      <c r="D194" s="174"/>
      <c r="E194" s="175">
        <v>8.3642000000000003</v>
      </c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37"/>
      <c r="Z194" s="137"/>
      <c r="AA194" s="137"/>
      <c r="AB194" s="137"/>
      <c r="AC194" s="137"/>
      <c r="AD194" s="137"/>
      <c r="AE194" s="137"/>
      <c r="AF194" s="137"/>
      <c r="AG194" s="137" t="s">
        <v>213</v>
      </c>
      <c r="AH194" s="137">
        <v>0</v>
      </c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</row>
    <row r="195" spans="1:60" outlineLevel="1">
      <c r="A195" s="160">
        <v>34</v>
      </c>
      <c r="B195" s="161" t="s">
        <v>414</v>
      </c>
      <c r="C195" s="195" t="s">
        <v>612</v>
      </c>
      <c r="D195" s="162" t="s">
        <v>206</v>
      </c>
      <c r="E195" s="163">
        <v>52.4</v>
      </c>
      <c r="F195" s="164"/>
      <c r="G195" s="165">
        <f>ROUND(E195*F195,2)</f>
        <v>0</v>
      </c>
      <c r="H195" s="164"/>
      <c r="I195" s="165">
        <f>ROUND(E195*H195,2)</f>
        <v>0</v>
      </c>
      <c r="J195" s="164"/>
      <c r="K195" s="165">
        <f>ROUND(E195*J195,2)</f>
        <v>0</v>
      </c>
      <c r="L195" s="165">
        <v>21</v>
      </c>
      <c r="M195" s="165">
        <f>G195*(1+L195/100)</f>
        <v>0</v>
      </c>
      <c r="N195" s="165">
        <v>2.2000000000000001E-3</v>
      </c>
      <c r="O195" s="165">
        <f>ROUND(E195*N195,2)</f>
        <v>0.12</v>
      </c>
      <c r="P195" s="165">
        <v>0</v>
      </c>
      <c r="Q195" s="165">
        <f>ROUND(E195*P195,2)</f>
        <v>0</v>
      </c>
      <c r="R195" s="165" t="s">
        <v>263</v>
      </c>
      <c r="S195" s="165" t="s">
        <v>208</v>
      </c>
      <c r="T195" s="166" t="s">
        <v>208</v>
      </c>
      <c r="U195" s="148">
        <v>0</v>
      </c>
      <c r="V195" s="148">
        <f>ROUND(E195*U195,2)</f>
        <v>0</v>
      </c>
      <c r="W195" s="148"/>
      <c r="X195" s="148" t="s">
        <v>264</v>
      </c>
      <c r="Y195" s="137"/>
      <c r="Z195" s="137"/>
      <c r="AA195" s="137"/>
      <c r="AB195" s="137"/>
      <c r="AC195" s="137"/>
      <c r="AD195" s="137"/>
      <c r="AE195" s="137"/>
      <c r="AF195" s="137"/>
      <c r="AG195" s="137" t="s">
        <v>265</v>
      </c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</row>
    <row r="196" spans="1:60" outlineLevel="1">
      <c r="A196" s="144"/>
      <c r="B196" s="145"/>
      <c r="C196" s="187" t="s">
        <v>415</v>
      </c>
      <c r="D196" s="174"/>
      <c r="E196" s="175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37"/>
      <c r="Z196" s="137"/>
      <c r="AA196" s="137"/>
      <c r="AB196" s="137"/>
      <c r="AC196" s="137"/>
      <c r="AD196" s="137"/>
      <c r="AE196" s="137"/>
      <c r="AF196" s="137"/>
      <c r="AG196" s="137" t="s">
        <v>213</v>
      </c>
      <c r="AH196" s="137">
        <v>0</v>
      </c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</row>
    <row r="197" spans="1:60" outlineLevel="1">
      <c r="A197" s="144"/>
      <c r="B197" s="145"/>
      <c r="C197" s="187" t="s">
        <v>577</v>
      </c>
      <c r="D197" s="174"/>
      <c r="E197" s="175">
        <v>52.4</v>
      </c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37"/>
      <c r="Z197" s="137"/>
      <c r="AA197" s="137"/>
      <c r="AB197" s="137"/>
      <c r="AC197" s="137"/>
      <c r="AD197" s="137"/>
      <c r="AE197" s="137"/>
      <c r="AF197" s="137"/>
      <c r="AG197" s="137" t="s">
        <v>213</v>
      </c>
      <c r="AH197" s="137">
        <v>0</v>
      </c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</row>
    <row r="198" spans="1:60" outlineLevel="1">
      <c r="A198" s="160">
        <v>35</v>
      </c>
      <c r="B198" s="161" t="s">
        <v>417</v>
      </c>
      <c r="C198" s="170" t="s">
        <v>418</v>
      </c>
      <c r="D198" s="162" t="s">
        <v>221</v>
      </c>
      <c r="E198" s="163">
        <v>39.450000000000003</v>
      </c>
      <c r="F198" s="164"/>
      <c r="G198" s="165">
        <f>ROUND(E198*F198,2)</f>
        <v>0</v>
      </c>
      <c r="H198" s="164"/>
      <c r="I198" s="165">
        <f>ROUND(E198*H198,2)</f>
        <v>0</v>
      </c>
      <c r="J198" s="164"/>
      <c r="K198" s="165">
        <f>ROUND(E198*J198,2)</f>
        <v>0</v>
      </c>
      <c r="L198" s="165">
        <v>21</v>
      </c>
      <c r="M198" s="165">
        <f>G198*(1+L198/100)</f>
        <v>0</v>
      </c>
      <c r="N198" s="165">
        <v>3.1E-4</v>
      </c>
      <c r="O198" s="165">
        <f>ROUND(E198*N198,2)</f>
        <v>0.01</v>
      </c>
      <c r="P198" s="165">
        <v>0</v>
      </c>
      <c r="Q198" s="165">
        <f>ROUND(E198*P198,2)</f>
        <v>0</v>
      </c>
      <c r="R198" s="165" t="s">
        <v>389</v>
      </c>
      <c r="S198" s="165" t="s">
        <v>208</v>
      </c>
      <c r="T198" s="166" t="s">
        <v>419</v>
      </c>
      <c r="U198" s="148">
        <v>0.09</v>
      </c>
      <c r="V198" s="148">
        <f>ROUND(E198*U198,2)</f>
        <v>3.55</v>
      </c>
      <c r="W198" s="148"/>
      <c r="X198" s="148" t="s">
        <v>125</v>
      </c>
      <c r="Y198" s="137"/>
      <c r="Z198" s="137"/>
      <c r="AA198" s="137"/>
      <c r="AB198" s="137"/>
      <c r="AC198" s="137"/>
      <c r="AD198" s="137"/>
      <c r="AE198" s="137"/>
      <c r="AF198" s="137"/>
      <c r="AG198" s="137" t="s">
        <v>126</v>
      </c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</row>
    <row r="199" spans="1:60" outlineLevel="1">
      <c r="A199" s="144"/>
      <c r="B199" s="145"/>
      <c r="C199" s="187" t="s">
        <v>578</v>
      </c>
      <c r="D199" s="174"/>
      <c r="E199" s="175">
        <v>39.450000000000003</v>
      </c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37"/>
      <c r="Z199" s="137"/>
      <c r="AA199" s="137"/>
      <c r="AB199" s="137"/>
      <c r="AC199" s="137"/>
      <c r="AD199" s="137"/>
      <c r="AE199" s="137"/>
      <c r="AF199" s="137"/>
      <c r="AG199" s="137" t="s">
        <v>213</v>
      </c>
      <c r="AH199" s="137">
        <v>0</v>
      </c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</row>
    <row r="200" spans="1:60" ht="22.5" outlineLevel="1">
      <c r="A200" s="160">
        <v>36</v>
      </c>
      <c r="B200" s="161" t="s">
        <v>421</v>
      </c>
      <c r="C200" s="170" t="s">
        <v>422</v>
      </c>
      <c r="D200" s="162" t="s">
        <v>221</v>
      </c>
      <c r="E200" s="163">
        <v>22.772099999999998</v>
      </c>
      <c r="F200" s="164"/>
      <c r="G200" s="165">
        <f>ROUND(E200*F200,2)</f>
        <v>0</v>
      </c>
      <c r="H200" s="164"/>
      <c r="I200" s="165">
        <f>ROUND(E200*H200,2)</f>
        <v>0</v>
      </c>
      <c r="J200" s="164"/>
      <c r="K200" s="165">
        <f>ROUND(E200*J200,2)</f>
        <v>0</v>
      </c>
      <c r="L200" s="165">
        <v>21</v>
      </c>
      <c r="M200" s="165">
        <f>G200*(1+L200/100)</f>
        <v>0</v>
      </c>
      <c r="N200" s="165">
        <v>6.0000000000000002E-5</v>
      </c>
      <c r="O200" s="165">
        <f>ROUND(E200*N200,2)</f>
        <v>0</v>
      </c>
      <c r="P200" s="165">
        <v>0</v>
      </c>
      <c r="Q200" s="165">
        <f>ROUND(E200*P200,2)</f>
        <v>0</v>
      </c>
      <c r="R200" s="165" t="s">
        <v>389</v>
      </c>
      <c r="S200" s="165" t="s">
        <v>208</v>
      </c>
      <c r="T200" s="166" t="s">
        <v>419</v>
      </c>
      <c r="U200" s="148">
        <v>0.7</v>
      </c>
      <c r="V200" s="148">
        <f>ROUND(E200*U200,2)</f>
        <v>15.94</v>
      </c>
      <c r="W200" s="148"/>
      <c r="X200" s="148" t="s">
        <v>125</v>
      </c>
      <c r="Y200" s="137"/>
      <c r="Z200" s="137"/>
      <c r="AA200" s="137"/>
      <c r="AB200" s="137"/>
      <c r="AC200" s="137"/>
      <c r="AD200" s="137"/>
      <c r="AE200" s="137"/>
      <c r="AF200" s="137"/>
      <c r="AG200" s="137" t="s">
        <v>126</v>
      </c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</row>
    <row r="201" spans="1:60" outlineLevel="1">
      <c r="A201" s="144"/>
      <c r="B201" s="145"/>
      <c r="C201" s="187" t="s">
        <v>423</v>
      </c>
      <c r="D201" s="174"/>
      <c r="E201" s="175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37"/>
      <c r="Z201" s="137"/>
      <c r="AA201" s="137"/>
      <c r="AB201" s="137"/>
      <c r="AC201" s="137"/>
      <c r="AD201" s="137"/>
      <c r="AE201" s="137"/>
      <c r="AF201" s="137"/>
      <c r="AG201" s="137" t="s">
        <v>213</v>
      </c>
      <c r="AH201" s="137">
        <v>0</v>
      </c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</row>
    <row r="202" spans="1:60" outlineLevel="1">
      <c r="A202" s="144"/>
      <c r="B202" s="145"/>
      <c r="C202" s="187" t="s">
        <v>579</v>
      </c>
      <c r="D202" s="174"/>
      <c r="E202" s="175">
        <v>18.59</v>
      </c>
      <c r="F202" s="148"/>
      <c r="G202" s="148"/>
      <c r="H202" s="148"/>
      <c r="I202" s="148"/>
      <c r="J202" s="148"/>
      <c r="K202" s="148"/>
      <c r="L202" s="148"/>
      <c r="M202" s="148"/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8"/>
      <c r="Y202" s="137"/>
      <c r="Z202" s="137"/>
      <c r="AA202" s="137"/>
      <c r="AB202" s="137"/>
      <c r="AC202" s="137"/>
      <c r="AD202" s="137"/>
      <c r="AE202" s="137"/>
      <c r="AF202" s="137"/>
      <c r="AG202" s="137" t="s">
        <v>213</v>
      </c>
      <c r="AH202" s="137">
        <v>0</v>
      </c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</row>
    <row r="203" spans="1:60" outlineLevel="1">
      <c r="A203" s="144"/>
      <c r="B203" s="145"/>
      <c r="C203" s="187" t="s">
        <v>580</v>
      </c>
      <c r="D203" s="174"/>
      <c r="E203" s="175">
        <v>4.1821000000000002</v>
      </c>
      <c r="F203" s="148"/>
      <c r="G203" s="148"/>
      <c r="H203" s="148"/>
      <c r="I203" s="148"/>
      <c r="J203" s="148"/>
      <c r="K203" s="148"/>
      <c r="L203" s="148"/>
      <c r="M203" s="148"/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8"/>
      <c r="Y203" s="137"/>
      <c r="Z203" s="137"/>
      <c r="AA203" s="137"/>
      <c r="AB203" s="137"/>
      <c r="AC203" s="137"/>
      <c r="AD203" s="137"/>
      <c r="AE203" s="137"/>
      <c r="AF203" s="137"/>
      <c r="AG203" s="137" t="s">
        <v>213</v>
      </c>
      <c r="AH203" s="137">
        <v>0</v>
      </c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</row>
    <row r="204" spans="1:60" outlineLevel="1">
      <c r="A204" s="144"/>
      <c r="B204" s="145"/>
      <c r="C204" s="188" t="s">
        <v>241</v>
      </c>
      <c r="D204" s="176"/>
      <c r="E204" s="177">
        <v>22.772099999999998</v>
      </c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8"/>
      <c r="Y204" s="137"/>
      <c r="Z204" s="137"/>
      <c r="AA204" s="137"/>
      <c r="AB204" s="137"/>
      <c r="AC204" s="137"/>
      <c r="AD204" s="137"/>
      <c r="AE204" s="137"/>
      <c r="AF204" s="137"/>
      <c r="AG204" s="137" t="s">
        <v>213</v>
      </c>
      <c r="AH204" s="137">
        <v>1</v>
      </c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</row>
    <row r="205" spans="1:60" ht="22.5" outlineLevel="1">
      <c r="A205" s="160">
        <v>37</v>
      </c>
      <c r="B205" s="161" t="s">
        <v>426</v>
      </c>
      <c r="C205" s="170" t="s">
        <v>427</v>
      </c>
      <c r="D205" s="162" t="s">
        <v>252</v>
      </c>
      <c r="E205" s="163">
        <v>14</v>
      </c>
      <c r="F205" s="164"/>
      <c r="G205" s="165">
        <f>ROUND(E205*F205,2)</f>
        <v>0</v>
      </c>
      <c r="H205" s="164"/>
      <c r="I205" s="165">
        <f>ROUND(E205*H205,2)</f>
        <v>0</v>
      </c>
      <c r="J205" s="164"/>
      <c r="K205" s="165">
        <f>ROUND(E205*J205,2)</f>
        <v>0</v>
      </c>
      <c r="L205" s="165">
        <v>21</v>
      </c>
      <c r="M205" s="165">
        <f>G205*(1+L205/100)</f>
        <v>0</v>
      </c>
      <c r="N205" s="165">
        <v>1E-4</v>
      </c>
      <c r="O205" s="165">
        <f>ROUND(E205*N205,2)</f>
        <v>0</v>
      </c>
      <c r="P205" s="165">
        <v>0</v>
      </c>
      <c r="Q205" s="165">
        <f>ROUND(E205*P205,2)</f>
        <v>0</v>
      </c>
      <c r="R205" s="165" t="s">
        <v>389</v>
      </c>
      <c r="S205" s="165" t="s">
        <v>208</v>
      </c>
      <c r="T205" s="166" t="s">
        <v>208</v>
      </c>
      <c r="U205" s="148">
        <v>0.13</v>
      </c>
      <c r="V205" s="148">
        <f>ROUND(E205*U205,2)</f>
        <v>1.82</v>
      </c>
      <c r="W205" s="148"/>
      <c r="X205" s="148" t="s">
        <v>125</v>
      </c>
      <c r="Y205" s="137"/>
      <c r="Z205" s="137"/>
      <c r="AA205" s="137"/>
      <c r="AB205" s="137"/>
      <c r="AC205" s="137"/>
      <c r="AD205" s="137"/>
      <c r="AE205" s="137"/>
      <c r="AF205" s="137"/>
      <c r="AG205" s="137" t="s">
        <v>126</v>
      </c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</row>
    <row r="206" spans="1:60" outlineLevel="1">
      <c r="A206" s="144"/>
      <c r="B206" s="145"/>
      <c r="C206" s="189" t="s">
        <v>201</v>
      </c>
      <c r="D206" s="146"/>
      <c r="E206" s="147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37"/>
      <c r="Z206" s="137"/>
      <c r="AA206" s="137"/>
      <c r="AB206" s="137"/>
      <c r="AC206" s="137"/>
      <c r="AD206" s="137"/>
      <c r="AE206" s="137"/>
      <c r="AF206" s="137"/>
      <c r="AG206" s="137" t="s">
        <v>210</v>
      </c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</row>
    <row r="207" spans="1:60" outlineLevel="1">
      <c r="A207" s="144"/>
      <c r="B207" s="145"/>
      <c r="C207" s="286" t="s">
        <v>428</v>
      </c>
      <c r="D207" s="287"/>
      <c r="E207" s="287"/>
      <c r="F207" s="287"/>
      <c r="G207" s="287"/>
      <c r="H207" s="148"/>
      <c r="I207" s="148"/>
      <c r="J207" s="148"/>
      <c r="K207" s="148"/>
      <c r="L207" s="148"/>
      <c r="M207" s="148"/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8"/>
      <c r="Y207" s="137"/>
      <c r="Z207" s="137"/>
      <c r="AA207" s="137"/>
      <c r="AB207" s="137"/>
      <c r="AC207" s="137"/>
      <c r="AD207" s="137"/>
      <c r="AE207" s="137"/>
      <c r="AF207" s="137"/>
      <c r="AG207" s="137" t="s">
        <v>210</v>
      </c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</row>
    <row r="208" spans="1:60" outlineLevel="1">
      <c r="A208" s="144"/>
      <c r="B208" s="145"/>
      <c r="C208" s="273" t="s">
        <v>429</v>
      </c>
      <c r="D208" s="274"/>
      <c r="E208" s="274"/>
      <c r="F208" s="274"/>
      <c r="G208" s="274"/>
      <c r="H208" s="148"/>
      <c r="I208" s="148"/>
      <c r="J208" s="148"/>
      <c r="K208" s="148"/>
      <c r="L208" s="148"/>
      <c r="M208" s="148"/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8"/>
      <c r="Y208" s="137"/>
      <c r="Z208" s="137"/>
      <c r="AA208" s="137"/>
      <c r="AB208" s="137"/>
      <c r="AC208" s="137"/>
      <c r="AD208" s="137"/>
      <c r="AE208" s="137"/>
      <c r="AF208" s="137"/>
      <c r="AG208" s="137" t="s">
        <v>128</v>
      </c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</row>
    <row r="209" spans="1:60" ht="22.5" outlineLevel="1">
      <c r="A209" s="160">
        <v>38</v>
      </c>
      <c r="B209" s="161" t="s">
        <v>430</v>
      </c>
      <c r="C209" s="170" t="s">
        <v>431</v>
      </c>
      <c r="D209" s="162" t="s">
        <v>252</v>
      </c>
      <c r="E209" s="163">
        <v>14</v>
      </c>
      <c r="F209" s="164"/>
      <c r="G209" s="165">
        <f>ROUND(E209*F209,2)</f>
        <v>0</v>
      </c>
      <c r="H209" s="164"/>
      <c r="I209" s="165">
        <f>ROUND(E209*H209,2)</f>
        <v>0</v>
      </c>
      <c r="J209" s="164"/>
      <c r="K209" s="165">
        <f>ROUND(E209*J209,2)</f>
        <v>0</v>
      </c>
      <c r="L209" s="165">
        <v>21</v>
      </c>
      <c r="M209" s="165">
        <f>G209*(1+L209/100)</f>
        <v>0</v>
      </c>
      <c r="N209" s="165">
        <v>1E-4</v>
      </c>
      <c r="O209" s="165">
        <f>ROUND(E209*N209,2)</f>
        <v>0</v>
      </c>
      <c r="P209" s="165">
        <v>0</v>
      </c>
      <c r="Q209" s="165">
        <f>ROUND(E209*P209,2)</f>
        <v>0</v>
      </c>
      <c r="R209" s="165" t="s">
        <v>389</v>
      </c>
      <c r="S209" s="165" t="s">
        <v>208</v>
      </c>
      <c r="T209" s="166" t="s">
        <v>208</v>
      </c>
      <c r="U209" s="148">
        <v>0.13</v>
      </c>
      <c r="V209" s="148">
        <f>ROUND(E209*U209,2)</f>
        <v>1.82</v>
      </c>
      <c r="W209" s="148"/>
      <c r="X209" s="148" t="s">
        <v>125</v>
      </c>
      <c r="Y209" s="137"/>
      <c r="Z209" s="137"/>
      <c r="AA209" s="137"/>
      <c r="AB209" s="137"/>
      <c r="AC209" s="137"/>
      <c r="AD209" s="137"/>
      <c r="AE209" s="137"/>
      <c r="AF209" s="137"/>
      <c r="AG209" s="137" t="s">
        <v>126</v>
      </c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</row>
    <row r="210" spans="1:60" outlineLevel="1">
      <c r="A210" s="144"/>
      <c r="B210" s="145"/>
      <c r="C210" s="189" t="s">
        <v>201</v>
      </c>
      <c r="D210" s="146"/>
      <c r="E210" s="147"/>
      <c r="F210" s="148"/>
      <c r="G210" s="148"/>
      <c r="H210" s="148"/>
      <c r="I210" s="148"/>
      <c r="J210" s="148"/>
      <c r="K210" s="148"/>
      <c r="L210" s="148"/>
      <c r="M210" s="148"/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8"/>
      <c r="Y210" s="137"/>
      <c r="Z210" s="137"/>
      <c r="AA210" s="137"/>
      <c r="AB210" s="137"/>
      <c r="AC210" s="137"/>
      <c r="AD210" s="137"/>
      <c r="AE210" s="137"/>
      <c r="AF210" s="137"/>
      <c r="AG210" s="137" t="s">
        <v>210</v>
      </c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</row>
    <row r="211" spans="1:60" outlineLevel="1">
      <c r="A211" s="144"/>
      <c r="B211" s="145"/>
      <c r="C211" s="286" t="s">
        <v>428</v>
      </c>
      <c r="D211" s="287"/>
      <c r="E211" s="287"/>
      <c r="F211" s="287"/>
      <c r="G211" s="287"/>
      <c r="H211" s="148"/>
      <c r="I211" s="148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37"/>
      <c r="Z211" s="137"/>
      <c r="AA211" s="137"/>
      <c r="AB211" s="137"/>
      <c r="AC211" s="137"/>
      <c r="AD211" s="137"/>
      <c r="AE211" s="137"/>
      <c r="AF211" s="137"/>
      <c r="AG211" s="137" t="s">
        <v>210</v>
      </c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</row>
    <row r="212" spans="1:60" outlineLevel="1">
      <c r="A212" s="144"/>
      <c r="B212" s="145"/>
      <c r="C212" s="273" t="s">
        <v>429</v>
      </c>
      <c r="D212" s="274"/>
      <c r="E212" s="274"/>
      <c r="F212" s="274"/>
      <c r="G212" s="274"/>
      <c r="H212" s="148"/>
      <c r="I212" s="148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37"/>
      <c r="Z212" s="137"/>
      <c r="AA212" s="137"/>
      <c r="AB212" s="137"/>
      <c r="AC212" s="137"/>
      <c r="AD212" s="137"/>
      <c r="AE212" s="137"/>
      <c r="AF212" s="137"/>
      <c r="AG212" s="137" t="s">
        <v>128</v>
      </c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</row>
    <row r="213" spans="1:60" outlineLevel="1">
      <c r="A213" s="160">
        <v>39</v>
      </c>
      <c r="B213" s="161" t="s">
        <v>432</v>
      </c>
      <c r="C213" s="195" t="s">
        <v>613</v>
      </c>
      <c r="D213" s="162" t="s">
        <v>221</v>
      </c>
      <c r="E213" s="163">
        <v>40.82</v>
      </c>
      <c r="F213" s="164"/>
      <c r="G213" s="165">
        <f>ROUND(E213*F213,2)</f>
        <v>0</v>
      </c>
      <c r="H213" s="164"/>
      <c r="I213" s="165">
        <f>ROUND(E213*H213,2)</f>
        <v>0</v>
      </c>
      <c r="J213" s="164"/>
      <c r="K213" s="165">
        <f>ROUND(E213*J213,2)</f>
        <v>0</v>
      </c>
      <c r="L213" s="165">
        <v>21</v>
      </c>
      <c r="M213" s="165">
        <f>G213*(1+L213/100)</f>
        <v>0</v>
      </c>
      <c r="N213" s="165">
        <v>7.6000000000000004E-4</v>
      </c>
      <c r="O213" s="165">
        <f>ROUND(E213*N213,2)</f>
        <v>0.03</v>
      </c>
      <c r="P213" s="165">
        <v>0</v>
      </c>
      <c r="Q213" s="165">
        <f>ROUND(E213*P213,2)</f>
        <v>0</v>
      </c>
      <c r="R213" s="165" t="s">
        <v>389</v>
      </c>
      <c r="S213" s="165" t="s">
        <v>208</v>
      </c>
      <c r="T213" s="166" t="s">
        <v>419</v>
      </c>
      <c r="U213" s="148">
        <v>0.19</v>
      </c>
      <c r="V213" s="148">
        <f>ROUND(E213*U213,2)</f>
        <v>7.76</v>
      </c>
      <c r="W213" s="148"/>
      <c r="X213" s="148" t="s">
        <v>125</v>
      </c>
      <c r="Y213" s="137"/>
      <c r="Z213" s="137"/>
      <c r="AA213" s="137"/>
      <c r="AB213" s="137"/>
      <c r="AC213" s="137"/>
      <c r="AD213" s="137"/>
      <c r="AE213" s="137"/>
      <c r="AF213" s="137"/>
      <c r="AG213" s="137" t="s">
        <v>126</v>
      </c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</row>
    <row r="214" spans="1:60" outlineLevel="1">
      <c r="A214" s="144"/>
      <c r="B214" s="145"/>
      <c r="C214" s="189" t="s">
        <v>201</v>
      </c>
      <c r="D214" s="146"/>
      <c r="E214" s="147"/>
      <c r="F214" s="148"/>
      <c r="G214" s="148"/>
      <c r="H214" s="148"/>
      <c r="I214" s="148"/>
      <c r="J214" s="148"/>
      <c r="K214" s="148"/>
      <c r="L214" s="148"/>
      <c r="M214" s="148"/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8"/>
      <c r="Y214" s="137"/>
      <c r="Z214" s="137"/>
      <c r="AA214" s="137"/>
      <c r="AB214" s="137"/>
      <c r="AC214" s="137"/>
      <c r="AD214" s="137"/>
      <c r="AE214" s="137"/>
      <c r="AF214" s="137"/>
      <c r="AG214" s="137" t="s">
        <v>210</v>
      </c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</row>
    <row r="215" spans="1:60" outlineLevel="1">
      <c r="A215" s="144"/>
      <c r="B215" s="145"/>
      <c r="C215" s="286" t="s">
        <v>428</v>
      </c>
      <c r="D215" s="287"/>
      <c r="E215" s="287"/>
      <c r="F215" s="287"/>
      <c r="G215" s="287"/>
      <c r="H215" s="148"/>
      <c r="I215" s="148"/>
      <c r="J215" s="148"/>
      <c r="K215" s="148"/>
      <c r="L215" s="148"/>
      <c r="M215" s="148"/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8"/>
      <c r="Y215" s="137"/>
      <c r="Z215" s="137"/>
      <c r="AA215" s="137"/>
      <c r="AB215" s="137"/>
      <c r="AC215" s="137"/>
      <c r="AD215" s="137"/>
      <c r="AE215" s="137"/>
      <c r="AF215" s="137"/>
      <c r="AG215" s="137" t="s">
        <v>210</v>
      </c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</row>
    <row r="216" spans="1:60" outlineLevel="1">
      <c r="A216" s="144"/>
      <c r="B216" s="145"/>
      <c r="C216" s="273" t="s">
        <v>433</v>
      </c>
      <c r="D216" s="274"/>
      <c r="E216" s="274"/>
      <c r="F216" s="274"/>
      <c r="G216" s="274"/>
      <c r="H216" s="148"/>
      <c r="I216" s="148"/>
      <c r="J216" s="148"/>
      <c r="K216" s="148"/>
      <c r="L216" s="148"/>
      <c r="M216" s="148"/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8"/>
      <c r="Y216" s="137"/>
      <c r="Z216" s="137"/>
      <c r="AA216" s="137"/>
      <c r="AB216" s="137"/>
      <c r="AC216" s="137"/>
      <c r="AD216" s="137"/>
      <c r="AE216" s="137"/>
      <c r="AF216" s="137"/>
      <c r="AG216" s="137" t="s">
        <v>128</v>
      </c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</row>
    <row r="217" spans="1:60" outlineLevel="1">
      <c r="A217" s="144"/>
      <c r="B217" s="145"/>
      <c r="C217" s="187" t="s">
        <v>581</v>
      </c>
      <c r="D217" s="174"/>
      <c r="E217" s="175">
        <v>40.82</v>
      </c>
      <c r="F217" s="148"/>
      <c r="G217" s="148"/>
      <c r="H217" s="148"/>
      <c r="I217" s="148"/>
      <c r="J217" s="148"/>
      <c r="K217" s="148"/>
      <c r="L217" s="148"/>
      <c r="M217" s="148"/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8"/>
      <c r="Y217" s="137"/>
      <c r="Z217" s="137"/>
      <c r="AA217" s="137"/>
      <c r="AB217" s="137"/>
      <c r="AC217" s="137"/>
      <c r="AD217" s="137"/>
      <c r="AE217" s="137"/>
      <c r="AF217" s="137"/>
      <c r="AG217" s="137" t="s">
        <v>213</v>
      </c>
      <c r="AH217" s="137">
        <v>0</v>
      </c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</row>
    <row r="218" spans="1:60" outlineLevel="1">
      <c r="A218" s="160">
        <v>40</v>
      </c>
      <c r="B218" s="161" t="s">
        <v>435</v>
      </c>
      <c r="C218" s="195" t="s">
        <v>614</v>
      </c>
      <c r="D218" s="162" t="s">
        <v>221</v>
      </c>
      <c r="E218" s="163">
        <v>3.64</v>
      </c>
      <c r="F218" s="164"/>
      <c r="G218" s="165">
        <f>ROUND(E218*F218,2)</f>
        <v>0</v>
      </c>
      <c r="H218" s="164"/>
      <c r="I218" s="165">
        <f>ROUND(E218*H218,2)</f>
        <v>0</v>
      </c>
      <c r="J218" s="164"/>
      <c r="K218" s="165">
        <f>ROUND(E218*J218,2)</f>
        <v>0</v>
      </c>
      <c r="L218" s="165">
        <v>21</v>
      </c>
      <c r="M218" s="165">
        <f>G218*(1+L218/100)</f>
        <v>0</v>
      </c>
      <c r="N218" s="165">
        <v>7.6000000000000004E-4</v>
      </c>
      <c r="O218" s="165">
        <f>ROUND(E218*N218,2)</f>
        <v>0</v>
      </c>
      <c r="P218" s="165">
        <v>0</v>
      </c>
      <c r="Q218" s="165">
        <f>ROUND(E218*P218,2)</f>
        <v>0</v>
      </c>
      <c r="R218" s="165" t="s">
        <v>389</v>
      </c>
      <c r="S218" s="165" t="s">
        <v>208</v>
      </c>
      <c r="T218" s="166" t="s">
        <v>208</v>
      </c>
      <c r="U218" s="148">
        <v>0.19</v>
      </c>
      <c r="V218" s="148">
        <f>ROUND(E218*U218,2)</f>
        <v>0.69</v>
      </c>
      <c r="W218" s="148"/>
      <c r="X218" s="148" t="s">
        <v>125</v>
      </c>
      <c r="Y218" s="137"/>
      <c r="Z218" s="137"/>
      <c r="AA218" s="137"/>
      <c r="AB218" s="137"/>
      <c r="AC218" s="137"/>
      <c r="AD218" s="137"/>
      <c r="AE218" s="137"/>
      <c r="AF218" s="137"/>
      <c r="AG218" s="137" t="s">
        <v>126</v>
      </c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</row>
    <row r="219" spans="1:60" outlineLevel="1">
      <c r="A219" s="144"/>
      <c r="B219" s="145"/>
      <c r="C219" s="189" t="s">
        <v>201</v>
      </c>
      <c r="D219" s="146"/>
      <c r="E219" s="147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37"/>
      <c r="Z219" s="137"/>
      <c r="AA219" s="137"/>
      <c r="AB219" s="137"/>
      <c r="AC219" s="137"/>
      <c r="AD219" s="137"/>
      <c r="AE219" s="137"/>
      <c r="AF219" s="137"/>
      <c r="AG219" s="137" t="s">
        <v>210</v>
      </c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</row>
    <row r="220" spans="1:60" outlineLevel="1">
      <c r="A220" s="144"/>
      <c r="B220" s="145"/>
      <c r="C220" s="286" t="s">
        <v>428</v>
      </c>
      <c r="D220" s="287"/>
      <c r="E220" s="287"/>
      <c r="F220" s="287"/>
      <c r="G220" s="287"/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8"/>
      <c r="Y220" s="137"/>
      <c r="Z220" s="137"/>
      <c r="AA220" s="137"/>
      <c r="AB220" s="137"/>
      <c r="AC220" s="137"/>
      <c r="AD220" s="137"/>
      <c r="AE220" s="137"/>
      <c r="AF220" s="137"/>
      <c r="AG220" s="137" t="s">
        <v>210</v>
      </c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</row>
    <row r="221" spans="1:60" outlineLevel="1">
      <c r="A221" s="144"/>
      <c r="B221" s="145"/>
      <c r="C221" s="273" t="s">
        <v>433</v>
      </c>
      <c r="D221" s="274"/>
      <c r="E221" s="274"/>
      <c r="F221" s="274"/>
      <c r="G221" s="274"/>
      <c r="H221" s="148"/>
      <c r="I221" s="148"/>
      <c r="J221" s="148"/>
      <c r="K221" s="148"/>
      <c r="L221" s="148"/>
      <c r="M221" s="148"/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8"/>
      <c r="Y221" s="137"/>
      <c r="Z221" s="137"/>
      <c r="AA221" s="137"/>
      <c r="AB221" s="137"/>
      <c r="AC221" s="137"/>
      <c r="AD221" s="137"/>
      <c r="AE221" s="137"/>
      <c r="AF221" s="137"/>
      <c r="AG221" s="137" t="s">
        <v>128</v>
      </c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</row>
    <row r="222" spans="1:60" outlineLevel="1">
      <c r="A222" s="144"/>
      <c r="B222" s="145"/>
      <c r="C222" s="187" t="s">
        <v>582</v>
      </c>
      <c r="D222" s="174"/>
      <c r="E222" s="175">
        <v>3.64</v>
      </c>
      <c r="F222" s="148"/>
      <c r="G222" s="148"/>
      <c r="H222" s="148"/>
      <c r="I222" s="148"/>
      <c r="J222" s="148"/>
      <c r="K222" s="148"/>
      <c r="L222" s="148"/>
      <c r="M222" s="148"/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8"/>
      <c r="Y222" s="137"/>
      <c r="Z222" s="137"/>
      <c r="AA222" s="137"/>
      <c r="AB222" s="137"/>
      <c r="AC222" s="137"/>
      <c r="AD222" s="137"/>
      <c r="AE222" s="137"/>
      <c r="AF222" s="137"/>
      <c r="AG222" s="137" t="s">
        <v>213</v>
      </c>
      <c r="AH222" s="137">
        <v>0</v>
      </c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</row>
    <row r="223" spans="1:60" outlineLevel="1">
      <c r="A223" s="144">
        <v>41</v>
      </c>
      <c r="B223" s="145" t="s">
        <v>437</v>
      </c>
      <c r="C223" s="189" t="s">
        <v>438</v>
      </c>
      <c r="D223" s="146" t="s">
        <v>0</v>
      </c>
      <c r="E223" s="178"/>
      <c r="F223" s="149"/>
      <c r="G223" s="148">
        <f>ROUND(E223*F223,2)</f>
        <v>0</v>
      </c>
      <c r="H223" s="149"/>
      <c r="I223" s="148">
        <f>ROUND(E223*H223,2)</f>
        <v>0</v>
      </c>
      <c r="J223" s="149"/>
      <c r="K223" s="148">
        <f>ROUND(E223*J223,2)</f>
        <v>0</v>
      </c>
      <c r="L223" s="148">
        <v>21</v>
      </c>
      <c r="M223" s="148">
        <f>G223*(1+L223/100)</f>
        <v>0</v>
      </c>
      <c r="N223" s="148">
        <v>0</v>
      </c>
      <c r="O223" s="148">
        <f>ROUND(E223*N223,2)</f>
        <v>0</v>
      </c>
      <c r="P223" s="148">
        <v>0</v>
      </c>
      <c r="Q223" s="148">
        <f>ROUND(E223*P223,2)</f>
        <v>0</v>
      </c>
      <c r="R223" s="148" t="s">
        <v>389</v>
      </c>
      <c r="S223" s="148" t="s">
        <v>208</v>
      </c>
      <c r="T223" s="148" t="s">
        <v>208</v>
      </c>
      <c r="U223" s="148">
        <v>0</v>
      </c>
      <c r="V223" s="148">
        <f>ROUND(E223*U223,2)</f>
        <v>0</v>
      </c>
      <c r="W223" s="148"/>
      <c r="X223" s="148" t="s">
        <v>246</v>
      </c>
      <c r="Y223" s="137"/>
      <c r="Z223" s="137"/>
      <c r="AA223" s="137"/>
      <c r="AB223" s="137"/>
      <c r="AC223" s="137"/>
      <c r="AD223" s="137"/>
      <c r="AE223" s="137"/>
      <c r="AF223" s="137"/>
      <c r="AG223" s="137" t="s">
        <v>247</v>
      </c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</row>
    <row r="224" spans="1:60" outlineLevel="1">
      <c r="A224" s="144"/>
      <c r="B224" s="145"/>
      <c r="C224" s="286" t="s">
        <v>270</v>
      </c>
      <c r="D224" s="287"/>
      <c r="E224" s="287"/>
      <c r="F224" s="287"/>
      <c r="G224" s="287"/>
      <c r="H224" s="148"/>
      <c r="I224" s="148"/>
      <c r="J224" s="148"/>
      <c r="K224" s="148"/>
      <c r="L224" s="148"/>
      <c r="M224" s="148"/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8"/>
      <c r="Y224" s="137"/>
      <c r="Z224" s="137"/>
      <c r="AA224" s="137"/>
      <c r="AB224" s="137"/>
      <c r="AC224" s="137"/>
      <c r="AD224" s="137"/>
      <c r="AE224" s="137"/>
      <c r="AF224" s="137"/>
      <c r="AG224" s="137" t="s">
        <v>210</v>
      </c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</row>
    <row r="225" spans="1:60">
      <c r="A225" s="154" t="s">
        <v>121</v>
      </c>
      <c r="B225" s="155" t="s">
        <v>84</v>
      </c>
      <c r="C225" s="169" t="s">
        <v>85</v>
      </c>
      <c r="D225" s="156"/>
      <c r="E225" s="157"/>
      <c r="F225" s="158"/>
      <c r="G225" s="158">
        <f>SUMIF(AG226:AG273,"&lt;&gt;NOR",G226:G273)</f>
        <v>0</v>
      </c>
      <c r="H225" s="158"/>
      <c r="I225" s="158">
        <f>SUM(I226:I273)</f>
        <v>0</v>
      </c>
      <c r="J225" s="158"/>
      <c r="K225" s="158">
        <f>SUM(K226:K273)</f>
        <v>0</v>
      </c>
      <c r="L225" s="158"/>
      <c r="M225" s="158">
        <f>SUM(M226:M273)</f>
        <v>0</v>
      </c>
      <c r="N225" s="158"/>
      <c r="O225" s="158">
        <f>SUM(O226:O273)</f>
        <v>0.78</v>
      </c>
      <c r="P225" s="158"/>
      <c r="Q225" s="158">
        <f>SUM(Q226:Q273)</f>
        <v>0</v>
      </c>
      <c r="R225" s="158"/>
      <c r="S225" s="158"/>
      <c r="T225" s="159"/>
      <c r="U225" s="153"/>
      <c r="V225" s="153">
        <f>SUM(V226:V273)</f>
        <v>160.04999999999998</v>
      </c>
      <c r="W225" s="153"/>
      <c r="X225" s="153"/>
      <c r="AG225" t="s">
        <v>122</v>
      </c>
    </row>
    <row r="226" spans="1:60" outlineLevel="1">
      <c r="A226" s="160">
        <v>42</v>
      </c>
      <c r="B226" s="161" t="s">
        <v>439</v>
      </c>
      <c r="C226" s="214" t="s">
        <v>619</v>
      </c>
      <c r="D226" s="162" t="s">
        <v>221</v>
      </c>
      <c r="E226" s="163">
        <v>22.04</v>
      </c>
      <c r="F226" s="164"/>
      <c r="G226" s="165">
        <f>ROUND(E226*F226,2)</f>
        <v>0</v>
      </c>
      <c r="H226" s="164"/>
      <c r="I226" s="165">
        <f>ROUND(E226*H226,2)</f>
        <v>0</v>
      </c>
      <c r="J226" s="164"/>
      <c r="K226" s="165">
        <f>ROUND(E226*J226,2)</f>
        <v>0</v>
      </c>
      <c r="L226" s="165">
        <v>21</v>
      </c>
      <c r="M226" s="165">
        <f>G226*(1+L226/100)</f>
        <v>0</v>
      </c>
      <c r="N226" s="165">
        <v>5.6800000000000002E-3</v>
      </c>
      <c r="O226" s="165">
        <f>ROUND(E226*N226,2)</f>
        <v>0.13</v>
      </c>
      <c r="P226" s="165">
        <v>0</v>
      </c>
      <c r="Q226" s="165">
        <f>ROUND(E226*P226,2)</f>
        <v>0</v>
      </c>
      <c r="R226" s="165"/>
      <c r="S226" s="165" t="s">
        <v>123</v>
      </c>
      <c r="T226" s="166" t="s">
        <v>137</v>
      </c>
      <c r="U226" s="148">
        <v>0.9</v>
      </c>
      <c r="V226" s="148">
        <f>ROUND(E226*U226,2)</f>
        <v>19.84</v>
      </c>
      <c r="W226" s="148"/>
      <c r="X226" s="148" t="s">
        <v>125</v>
      </c>
      <c r="Y226" s="137"/>
      <c r="Z226" s="137"/>
      <c r="AA226" s="137"/>
      <c r="AB226" s="137"/>
      <c r="AC226" s="137"/>
      <c r="AD226" s="137"/>
      <c r="AE226" s="137"/>
      <c r="AF226" s="137"/>
      <c r="AG226" s="137" t="s">
        <v>126</v>
      </c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</row>
    <row r="227" spans="1:60" outlineLevel="1">
      <c r="A227" s="144"/>
      <c r="B227" s="145"/>
      <c r="C227" s="282" t="s">
        <v>307</v>
      </c>
      <c r="D227" s="283"/>
      <c r="E227" s="283"/>
      <c r="F227" s="283"/>
      <c r="G227" s="283"/>
      <c r="H227" s="148"/>
      <c r="I227" s="148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37"/>
      <c r="Z227" s="137"/>
      <c r="AA227" s="137"/>
      <c r="AB227" s="137"/>
      <c r="AC227" s="137"/>
      <c r="AD227" s="137"/>
      <c r="AE227" s="137"/>
      <c r="AF227" s="137"/>
      <c r="AG227" s="137" t="s">
        <v>128</v>
      </c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</row>
    <row r="228" spans="1:60" outlineLevel="1">
      <c r="A228" s="144"/>
      <c r="B228" s="145"/>
      <c r="C228" s="273" t="s">
        <v>440</v>
      </c>
      <c r="D228" s="274"/>
      <c r="E228" s="274"/>
      <c r="F228" s="274"/>
      <c r="G228" s="274"/>
      <c r="H228" s="148"/>
      <c r="I228" s="148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37"/>
      <c r="Z228" s="137"/>
      <c r="AA228" s="137"/>
      <c r="AB228" s="137"/>
      <c r="AC228" s="137"/>
      <c r="AD228" s="137"/>
      <c r="AE228" s="137"/>
      <c r="AF228" s="137"/>
      <c r="AG228" s="137" t="s">
        <v>128</v>
      </c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</row>
    <row r="229" spans="1:60" outlineLevel="1">
      <c r="A229" s="144"/>
      <c r="B229" s="145"/>
      <c r="C229" s="273" t="s">
        <v>441</v>
      </c>
      <c r="D229" s="274"/>
      <c r="E229" s="274"/>
      <c r="F229" s="274"/>
      <c r="G229" s="274"/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37"/>
      <c r="Z229" s="137"/>
      <c r="AA229" s="137"/>
      <c r="AB229" s="137"/>
      <c r="AC229" s="137"/>
      <c r="AD229" s="137"/>
      <c r="AE229" s="137"/>
      <c r="AF229" s="137"/>
      <c r="AG229" s="137" t="s">
        <v>128</v>
      </c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</row>
    <row r="230" spans="1:60" outlineLevel="1">
      <c r="A230" s="144"/>
      <c r="B230" s="145"/>
      <c r="C230" s="187" t="s">
        <v>545</v>
      </c>
      <c r="D230" s="174"/>
      <c r="E230" s="175">
        <v>22.04</v>
      </c>
      <c r="F230" s="148"/>
      <c r="G230" s="148"/>
      <c r="H230" s="148"/>
      <c r="I230" s="148"/>
      <c r="J230" s="148"/>
      <c r="K230" s="148"/>
      <c r="L230" s="148"/>
      <c r="M230" s="148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37"/>
      <c r="Z230" s="137"/>
      <c r="AA230" s="137"/>
      <c r="AB230" s="137"/>
      <c r="AC230" s="137"/>
      <c r="AD230" s="137"/>
      <c r="AE230" s="137"/>
      <c r="AF230" s="137"/>
      <c r="AG230" s="137" t="s">
        <v>213</v>
      </c>
      <c r="AH230" s="137">
        <v>0</v>
      </c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</row>
    <row r="231" spans="1:60" outlineLevel="1">
      <c r="A231" s="160">
        <v>43</v>
      </c>
      <c r="B231" s="161" t="s">
        <v>442</v>
      </c>
      <c r="C231" s="214" t="s">
        <v>620</v>
      </c>
      <c r="D231" s="162" t="s">
        <v>221</v>
      </c>
      <c r="E231" s="163">
        <v>22.04</v>
      </c>
      <c r="F231" s="164"/>
      <c r="G231" s="165">
        <f>ROUND(E231*F231,2)</f>
        <v>0</v>
      </c>
      <c r="H231" s="164"/>
      <c r="I231" s="165">
        <f>ROUND(E231*H231,2)</f>
        <v>0</v>
      </c>
      <c r="J231" s="164"/>
      <c r="K231" s="165">
        <f>ROUND(E231*J231,2)</f>
        <v>0</v>
      </c>
      <c r="L231" s="165">
        <v>21</v>
      </c>
      <c r="M231" s="165">
        <f>G231*(1+L231/100)</f>
        <v>0</v>
      </c>
      <c r="N231" s="165">
        <v>4.0699999999999998E-3</v>
      </c>
      <c r="O231" s="165">
        <f>ROUND(E231*N231,2)</f>
        <v>0.09</v>
      </c>
      <c r="P231" s="165">
        <v>0</v>
      </c>
      <c r="Q231" s="165">
        <f>ROUND(E231*P231,2)</f>
        <v>0</v>
      </c>
      <c r="R231" s="165"/>
      <c r="S231" s="165" t="s">
        <v>123</v>
      </c>
      <c r="T231" s="166" t="s">
        <v>208</v>
      </c>
      <c r="U231" s="148">
        <v>0.83</v>
      </c>
      <c r="V231" s="148">
        <f>ROUND(E231*U231,2)</f>
        <v>18.29</v>
      </c>
      <c r="W231" s="148"/>
      <c r="X231" s="148" t="s">
        <v>125</v>
      </c>
      <c r="Y231" s="137"/>
      <c r="Z231" s="137"/>
      <c r="AA231" s="137"/>
      <c r="AB231" s="137"/>
      <c r="AC231" s="137"/>
      <c r="AD231" s="137"/>
      <c r="AE231" s="137"/>
      <c r="AF231" s="137"/>
      <c r="AG231" s="137" t="s">
        <v>126</v>
      </c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</row>
    <row r="232" spans="1:60" outlineLevel="1">
      <c r="A232" s="144"/>
      <c r="B232" s="145"/>
      <c r="C232" s="282" t="s">
        <v>307</v>
      </c>
      <c r="D232" s="283"/>
      <c r="E232" s="283"/>
      <c r="F232" s="283"/>
      <c r="G232" s="283"/>
      <c r="H232" s="148"/>
      <c r="I232" s="148"/>
      <c r="J232" s="148"/>
      <c r="K232" s="148"/>
      <c r="L232" s="148"/>
      <c r="M232" s="148"/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8"/>
      <c r="Y232" s="137"/>
      <c r="Z232" s="137"/>
      <c r="AA232" s="137"/>
      <c r="AB232" s="137"/>
      <c r="AC232" s="137"/>
      <c r="AD232" s="137"/>
      <c r="AE232" s="137"/>
      <c r="AF232" s="137"/>
      <c r="AG232" s="137" t="s">
        <v>128</v>
      </c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</row>
    <row r="233" spans="1:60" outlineLevel="1">
      <c r="A233" s="144"/>
      <c r="B233" s="145"/>
      <c r="C233" s="273" t="s">
        <v>443</v>
      </c>
      <c r="D233" s="274"/>
      <c r="E233" s="274"/>
      <c r="F233" s="274"/>
      <c r="G233" s="274"/>
      <c r="H233" s="148"/>
      <c r="I233" s="148"/>
      <c r="J233" s="148"/>
      <c r="K233" s="148"/>
      <c r="L233" s="148"/>
      <c r="M233" s="148"/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8"/>
      <c r="Y233" s="137"/>
      <c r="Z233" s="137"/>
      <c r="AA233" s="137"/>
      <c r="AB233" s="137"/>
      <c r="AC233" s="137"/>
      <c r="AD233" s="137"/>
      <c r="AE233" s="137"/>
      <c r="AF233" s="137"/>
      <c r="AG233" s="137" t="s">
        <v>128</v>
      </c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</row>
    <row r="234" spans="1:60" outlineLevel="1">
      <c r="A234" s="144"/>
      <c r="B234" s="145"/>
      <c r="C234" s="273" t="s">
        <v>441</v>
      </c>
      <c r="D234" s="274"/>
      <c r="E234" s="274"/>
      <c r="F234" s="274"/>
      <c r="G234" s="274"/>
      <c r="H234" s="148"/>
      <c r="I234" s="148"/>
      <c r="J234" s="148"/>
      <c r="K234" s="148"/>
      <c r="L234" s="148"/>
      <c r="M234" s="148"/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8"/>
      <c r="Y234" s="137"/>
      <c r="Z234" s="137"/>
      <c r="AA234" s="137"/>
      <c r="AB234" s="137"/>
      <c r="AC234" s="137"/>
      <c r="AD234" s="137"/>
      <c r="AE234" s="137"/>
      <c r="AF234" s="137"/>
      <c r="AG234" s="137" t="s">
        <v>128</v>
      </c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</row>
    <row r="235" spans="1:60" outlineLevel="1">
      <c r="A235" s="144"/>
      <c r="B235" s="145"/>
      <c r="C235" s="187" t="s">
        <v>545</v>
      </c>
      <c r="D235" s="174"/>
      <c r="E235" s="175">
        <v>22.04</v>
      </c>
      <c r="F235" s="148"/>
      <c r="G235" s="148"/>
      <c r="H235" s="148"/>
      <c r="I235" s="148"/>
      <c r="J235" s="148"/>
      <c r="K235" s="148"/>
      <c r="L235" s="148"/>
      <c r="M235" s="148"/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8"/>
      <c r="Y235" s="137"/>
      <c r="Z235" s="137"/>
      <c r="AA235" s="137"/>
      <c r="AB235" s="137"/>
      <c r="AC235" s="137"/>
      <c r="AD235" s="137"/>
      <c r="AE235" s="137"/>
      <c r="AF235" s="137"/>
      <c r="AG235" s="137" t="s">
        <v>213</v>
      </c>
      <c r="AH235" s="137">
        <v>0</v>
      </c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</row>
    <row r="236" spans="1:60" outlineLevel="1">
      <c r="A236" s="160">
        <v>44</v>
      </c>
      <c r="B236" s="161" t="s">
        <v>444</v>
      </c>
      <c r="C236" s="214" t="s">
        <v>621</v>
      </c>
      <c r="D236" s="162" t="s">
        <v>221</v>
      </c>
      <c r="E236" s="163">
        <v>37.43</v>
      </c>
      <c r="F236" s="164"/>
      <c r="G236" s="165">
        <f>ROUND(E236*F236,2)</f>
        <v>0</v>
      </c>
      <c r="H236" s="164"/>
      <c r="I236" s="165">
        <f>ROUND(E236*H236,2)</f>
        <v>0</v>
      </c>
      <c r="J236" s="164"/>
      <c r="K236" s="165">
        <f>ROUND(E236*J236,2)</f>
        <v>0</v>
      </c>
      <c r="L236" s="165">
        <v>21</v>
      </c>
      <c r="M236" s="165">
        <f>G236*(1+L236/100)</f>
        <v>0</v>
      </c>
      <c r="N236" s="165">
        <v>5.6800000000000002E-3</v>
      </c>
      <c r="O236" s="165">
        <f>ROUND(E236*N236,2)</f>
        <v>0.21</v>
      </c>
      <c r="P236" s="165">
        <v>0</v>
      </c>
      <c r="Q236" s="165">
        <f>ROUND(E236*P236,2)</f>
        <v>0</v>
      </c>
      <c r="R236" s="165"/>
      <c r="S236" s="165" t="s">
        <v>123</v>
      </c>
      <c r="T236" s="166" t="s">
        <v>137</v>
      </c>
      <c r="U236" s="148">
        <v>0.9</v>
      </c>
      <c r="V236" s="148">
        <f>ROUND(E236*U236,2)</f>
        <v>33.69</v>
      </c>
      <c r="W236" s="148"/>
      <c r="X236" s="148" t="s">
        <v>125</v>
      </c>
      <c r="Y236" s="137"/>
      <c r="Z236" s="137"/>
      <c r="AA236" s="137"/>
      <c r="AB236" s="137"/>
      <c r="AC236" s="137"/>
      <c r="AD236" s="137"/>
      <c r="AE236" s="137"/>
      <c r="AF236" s="137"/>
      <c r="AG236" s="137" t="s">
        <v>126</v>
      </c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</row>
    <row r="237" spans="1:60" outlineLevel="1">
      <c r="A237" s="144"/>
      <c r="B237" s="145"/>
      <c r="C237" s="282" t="s">
        <v>307</v>
      </c>
      <c r="D237" s="283"/>
      <c r="E237" s="283"/>
      <c r="F237" s="283"/>
      <c r="G237" s="283"/>
      <c r="H237" s="148"/>
      <c r="I237" s="148"/>
      <c r="J237" s="148"/>
      <c r="K237" s="148"/>
      <c r="L237" s="148"/>
      <c r="M237" s="148"/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8"/>
      <c r="Y237" s="137"/>
      <c r="Z237" s="137"/>
      <c r="AA237" s="137"/>
      <c r="AB237" s="137"/>
      <c r="AC237" s="137"/>
      <c r="AD237" s="137"/>
      <c r="AE237" s="137"/>
      <c r="AF237" s="137"/>
      <c r="AG237" s="137" t="s">
        <v>128</v>
      </c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</row>
    <row r="238" spans="1:60" outlineLevel="1">
      <c r="A238" s="144"/>
      <c r="B238" s="145"/>
      <c r="C238" s="273" t="s">
        <v>445</v>
      </c>
      <c r="D238" s="274"/>
      <c r="E238" s="274"/>
      <c r="F238" s="274"/>
      <c r="G238" s="274"/>
      <c r="H238" s="148"/>
      <c r="I238" s="148"/>
      <c r="J238" s="148"/>
      <c r="K238" s="148"/>
      <c r="L238" s="148"/>
      <c r="M238" s="148"/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8"/>
      <c r="Y238" s="137"/>
      <c r="Z238" s="137"/>
      <c r="AA238" s="137"/>
      <c r="AB238" s="137"/>
      <c r="AC238" s="137"/>
      <c r="AD238" s="137"/>
      <c r="AE238" s="137"/>
      <c r="AF238" s="137"/>
      <c r="AG238" s="137" t="s">
        <v>128</v>
      </c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</row>
    <row r="239" spans="1:60" outlineLevel="1">
      <c r="A239" s="144"/>
      <c r="B239" s="145"/>
      <c r="C239" s="273" t="s">
        <v>441</v>
      </c>
      <c r="D239" s="274"/>
      <c r="E239" s="274"/>
      <c r="F239" s="274"/>
      <c r="G239" s="274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8"/>
      <c r="Y239" s="137"/>
      <c r="Z239" s="137"/>
      <c r="AA239" s="137"/>
      <c r="AB239" s="137"/>
      <c r="AC239" s="137"/>
      <c r="AD239" s="137"/>
      <c r="AE239" s="137"/>
      <c r="AF239" s="137"/>
      <c r="AG239" s="137" t="s">
        <v>128</v>
      </c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</row>
    <row r="240" spans="1:60" outlineLevel="1">
      <c r="A240" s="144"/>
      <c r="B240" s="145"/>
      <c r="C240" s="187" t="s">
        <v>570</v>
      </c>
      <c r="D240" s="174"/>
      <c r="E240" s="175">
        <v>37.43</v>
      </c>
      <c r="F240" s="148"/>
      <c r="G240" s="148"/>
      <c r="H240" s="148"/>
      <c r="I240" s="148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37"/>
      <c r="Z240" s="137"/>
      <c r="AA240" s="137"/>
      <c r="AB240" s="137"/>
      <c r="AC240" s="137"/>
      <c r="AD240" s="137"/>
      <c r="AE240" s="137"/>
      <c r="AF240" s="137"/>
      <c r="AG240" s="137" t="s">
        <v>213</v>
      </c>
      <c r="AH240" s="137">
        <v>0</v>
      </c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</row>
    <row r="241" spans="1:60" outlineLevel="1">
      <c r="A241" s="160">
        <v>45</v>
      </c>
      <c r="B241" s="161" t="s">
        <v>446</v>
      </c>
      <c r="C241" s="214" t="s">
        <v>622</v>
      </c>
      <c r="D241" s="162" t="s">
        <v>221</v>
      </c>
      <c r="E241" s="163">
        <v>6.8250000000000002</v>
      </c>
      <c r="F241" s="164"/>
      <c r="G241" s="165">
        <f>ROUND(E241*F241,2)</f>
        <v>0</v>
      </c>
      <c r="H241" s="164"/>
      <c r="I241" s="165">
        <f>ROUND(E241*H241,2)</f>
        <v>0</v>
      </c>
      <c r="J241" s="164"/>
      <c r="K241" s="165">
        <f>ROUND(E241*J241,2)</f>
        <v>0</v>
      </c>
      <c r="L241" s="165">
        <v>21</v>
      </c>
      <c r="M241" s="165">
        <f>G241*(1+L241/100)</f>
        <v>0</v>
      </c>
      <c r="N241" s="165">
        <v>3.0100000000000001E-3</v>
      </c>
      <c r="O241" s="165">
        <f>ROUND(E241*N241,2)</f>
        <v>0.02</v>
      </c>
      <c r="P241" s="165">
        <v>0</v>
      </c>
      <c r="Q241" s="165">
        <f>ROUND(E241*P241,2)</f>
        <v>0</v>
      </c>
      <c r="R241" s="165"/>
      <c r="S241" s="165" t="s">
        <v>123</v>
      </c>
      <c r="T241" s="166" t="s">
        <v>208</v>
      </c>
      <c r="U241" s="148">
        <v>0.8</v>
      </c>
      <c r="V241" s="148">
        <f>ROUND(E241*U241,2)</f>
        <v>5.46</v>
      </c>
      <c r="W241" s="148"/>
      <c r="X241" s="148" t="s">
        <v>125</v>
      </c>
      <c r="Y241" s="137"/>
      <c r="Z241" s="137"/>
      <c r="AA241" s="137"/>
      <c r="AB241" s="137"/>
      <c r="AC241" s="137"/>
      <c r="AD241" s="137"/>
      <c r="AE241" s="137"/>
      <c r="AF241" s="137"/>
      <c r="AG241" s="137" t="s">
        <v>126</v>
      </c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</row>
    <row r="242" spans="1:60" outlineLevel="1">
      <c r="A242" s="144"/>
      <c r="B242" s="145"/>
      <c r="C242" s="282" t="s">
        <v>307</v>
      </c>
      <c r="D242" s="283"/>
      <c r="E242" s="283"/>
      <c r="F242" s="283"/>
      <c r="G242" s="283"/>
      <c r="H242" s="148"/>
      <c r="I242" s="148"/>
      <c r="J242" s="148"/>
      <c r="K242" s="148"/>
      <c r="L242" s="148"/>
      <c r="M242" s="148"/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8"/>
      <c r="Y242" s="137"/>
      <c r="Z242" s="137"/>
      <c r="AA242" s="137"/>
      <c r="AB242" s="137"/>
      <c r="AC242" s="137"/>
      <c r="AD242" s="137"/>
      <c r="AE242" s="137"/>
      <c r="AF242" s="137"/>
      <c r="AG242" s="137" t="s">
        <v>128</v>
      </c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</row>
    <row r="243" spans="1:60" outlineLevel="1">
      <c r="A243" s="144"/>
      <c r="B243" s="145"/>
      <c r="C243" s="273" t="s">
        <v>447</v>
      </c>
      <c r="D243" s="274"/>
      <c r="E243" s="274"/>
      <c r="F243" s="274"/>
      <c r="G243" s="274"/>
      <c r="H243" s="148"/>
      <c r="I243" s="148"/>
      <c r="J243" s="148"/>
      <c r="K243" s="148"/>
      <c r="L243" s="148"/>
      <c r="M243" s="148"/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8"/>
      <c r="Y243" s="137"/>
      <c r="Z243" s="137"/>
      <c r="AA243" s="137"/>
      <c r="AB243" s="137"/>
      <c r="AC243" s="137"/>
      <c r="AD243" s="137"/>
      <c r="AE243" s="137"/>
      <c r="AF243" s="137"/>
      <c r="AG243" s="137" t="s">
        <v>128</v>
      </c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</row>
    <row r="244" spans="1:60" outlineLevel="1">
      <c r="A244" s="144"/>
      <c r="B244" s="145"/>
      <c r="C244" s="273" t="s">
        <v>441</v>
      </c>
      <c r="D244" s="274"/>
      <c r="E244" s="274"/>
      <c r="F244" s="274"/>
      <c r="G244" s="274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8"/>
      <c r="Y244" s="137"/>
      <c r="Z244" s="137"/>
      <c r="AA244" s="137"/>
      <c r="AB244" s="137"/>
      <c r="AC244" s="137"/>
      <c r="AD244" s="137"/>
      <c r="AE244" s="137"/>
      <c r="AF244" s="137"/>
      <c r="AG244" s="137" t="s">
        <v>128</v>
      </c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</row>
    <row r="245" spans="1:60" outlineLevel="1">
      <c r="A245" s="144"/>
      <c r="B245" s="145"/>
      <c r="C245" s="187" t="s">
        <v>583</v>
      </c>
      <c r="D245" s="174"/>
      <c r="E245" s="175">
        <v>6.8250000000000002</v>
      </c>
      <c r="F245" s="148"/>
      <c r="G245" s="148"/>
      <c r="H245" s="148"/>
      <c r="I245" s="148"/>
      <c r="J245" s="148"/>
      <c r="K245" s="148"/>
      <c r="L245" s="148"/>
      <c r="M245" s="148"/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8"/>
      <c r="Y245" s="137"/>
      <c r="Z245" s="137"/>
      <c r="AA245" s="137"/>
      <c r="AB245" s="137"/>
      <c r="AC245" s="137"/>
      <c r="AD245" s="137"/>
      <c r="AE245" s="137"/>
      <c r="AF245" s="137"/>
      <c r="AG245" s="137" t="s">
        <v>213</v>
      </c>
      <c r="AH245" s="137">
        <v>0</v>
      </c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</row>
    <row r="246" spans="1:60" outlineLevel="1">
      <c r="A246" s="160">
        <v>46</v>
      </c>
      <c r="B246" s="161" t="s">
        <v>450</v>
      </c>
      <c r="C246" s="214" t="s">
        <v>623</v>
      </c>
      <c r="D246" s="162" t="s">
        <v>206</v>
      </c>
      <c r="E246" s="163">
        <v>9.1199999999999992</v>
      </c>
      <c r="F246" s="164"/>
      <c r="G246" s="165">
        <f>ROUND(E246*F246,2)</f>
        <v>0</v>
      </c>
      <c r="H246" s="164"/>
      <c r="I246" s="165">
        <f>ROUND(E246*H246,2)</f>
        <v>0</v>
      </c>
      <c r="J246" s="164"/>
      <c r="K246" s="165">
        <f>ROUND(E246*J246,2)</f>
        <v>0</v>
      </c>
      <c r="L246" s="165">
        <v>21</v>
      </c>
      <c r="M246" s="165">
        <f>G246*(1+L246/100)</f>
        <v>0</v>
      </c>
      <c r="N246" s="165">
        <v>6.28E-3</v>
      </c>
      <c r="O246" s="165">
        <f>ROUND(E246*N246,2)</f>
        <v>0.06</v>
      </c>
      <c r="P246" s="165">
        <v>0</v>
      </c>
      <c r="Q246" s="165">
        <f>ROUND(E246*P246,2)</f>
        <v>0</v>
      </c>
      <c r="R246" s="165"/>
      <c r="S246" s="165" t="s">
        <v>123</v>
      </c>
      <c r="T246" s="166" t="s">
        <v>137</v>
      </c>
      <c r="U246" s="148">
        <v>0.91</v>
      </c>
      <c r="V246" s="148">
        <f>ROUND(E246*U246,2)</f>
        <v>8.3000000000000007</v>
      </c>
      <c r="W246" s="148"/>
      <c r="X246" s="148" t="s">
        <v>125</v>
      </c>
      <c r="Y246" s="137"/>
      <c r="Z246" s="137"/>
      <c r="AA246" s="137"/>
      <c r="AB246" s="137"/>
      <c r="AC246" s="137"/>
      <c r="AD246" s="137"/>
      <c r="AE246" s="137"/>
      <c r="AF246" s="137"/>
      <c r="AG246" s="137" t="s">
        <v>126</v>
      </c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</row>
    <row r="247" spans="1:60" outlineLevel="1">
      <c r="A247" s="144"/>
      <c r="B247" s="145"/>
      <c r="C247" s="282" t="s">
        <v>307</v>
      </c>
      <c r="D247" s="283"/>
      <c r="E247" s="283"/>
      <c r="F247" s="283"/>
      <c r="G247" s="283"/>
      <c r="H247" s="148"/>
      <c r="I247" s="148"/>
      <c r="J247" s="148"/>
      <c r="K247" s="148"/>
      <c r="L247" s="148"/>
      <c r="M247" s="148"/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8"/>
      <c r="Y247" s="137"/>
      <c r="Z247" s="137"/>
      <c r="AA247" s="137"/>
      <c r="AB247" s="137"/>
      <c r="AC247" s="137"/>
      <c r="AD247" s="137"/>
      <c r="AE247" s="137"/>
      <c r="AF247" s="137"/>
      <c r="AG247" s="137" t="s">
        <v>128</v>
      </c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</row>
    <row r="248" spans="1:60" outlineLevel="1">
      <c r="A248" s="144"/>
      <c r="B248" s="145"/>
      <c r="C248" s="273" t="s">
        <v>584</v>
      </c>
      <c r="D248" s="274"/>
      <c r="E248" s="274"/>
      <c r="F248" s="274"/>
      <c r="G248" s="274"/>
      <c r="H248" s="148"/>
      <c r="I248" s="148"/>
      <c r="J248" s="148"/>
      <c r="K248" s="148"/>
      <c r="L248" s="148"/>
      <c r="M248" s="148"/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8"/>
      <c r="Y248" s="137"/>
      <c r="Z248" s="137"/>
      <c r="AA248" s="137"/>
      <c r="AB248" s="137"/>
      <c r="AC248" s="137"/>
      <c r="AD248" s="137"/>
      <c r="AE248" s="137"/>
      <c r="AF248" s="137"/>
      <c r="AG248" s="137" t="s">
        <v>128</v>
      </c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</row>
    <row r="249" spans="1:60" outlineLevel="1">
      <c r="A249" s="144"/>
      <c r="B249" s="145"/>
      <c r="C249" s="273" t="s">
        <v>441</v>
      </c>
      <c r="D249" s="274"/>
      <c r="E249" s="274"/>
      <c r="F249" s="274"/>
      <c r="G249" s="274"/>
      <c r="H249" s="148"/>
      <c r="I249" s="148"/>
      <c r="J249" s="148"/>
      <c r="K249" s="148"/>
      <c r="L249" s="148"/>
      <c r="M249" s="148"/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8"/>
      <c r="Y249" s="137"/>
      <c r="Z249" s="137"/>
      <c r="AA249" s="137"/>
      <c r="AB249" s="137"/>
      <c r="AC249" s="137"/>
      <c r="AD249" s="137"/>
      <c r="AE249" s="137"/>
      <c r="AF249" s="137"/>
      <c r="AG249" s="137" t="s">
        <v>128</v>
      </c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</row>
    <row r="250" spans="1:60" outlineLevel="1">
      <c r="A250" s="144"/>
      <c r="B250" s="145"/>
      <c r="C250" s="187" t="s">
        <v>585</v>
      </c>
      <c r="D250" s="174"/>
      <c r="E250" s="175">
        <v>1.83</v>
      </c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8"/>
      <c r="Y250" s="137"/>
      <c r="Z250" s="137"/>
      <c r="AA250" s="137"/>
      <c r="AB250" s="137"/>
      <c r="AC250" s="137"/>
      <c r="AD250" s="137"/>
      <c r="AE250" s="137"/>
      <c r="AF250" s="137"/>
      <c r="AG250" s="137" t="s">
        <v>213</v>
      </c>
      <c r="AH250" s="137">
        <v>0</v>
      </c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</row>
    <row r="251" spans="1:60" outlineLevel="1">
      <c r="A251" s="144"/>
      <c r="B251" s="145"/>
      <c r="C251" s="187" t="s">
        <v>586</v>
      </c>
      <c r="D251" s="174"/>
      <c r="E251" s="175">
        <v>5.59</v>
      </c>
      <c r="F251" s="148"/>
      <c r="G251" s="148"/>
      <c r="H251" s="148"/>
      <c r="I251" s="148"/>
      <c r="J251" s="148"/>
      <c r="K251" s="148"/>
      <c r="L251" s="148"/>
      <c r="M251" s="148"/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8"/>
      <c r="Y251" s="137"/>
      <c r="Z251" s="137"/>
      <c r="AA251" s="137"/>
      <c r="AB251" s="137"/>
      <c r="AC251" s="137"/>
      <c r="AD251" s="137"/>
      <c r="AE251" s="137"/>
      <c r="AF251" s="137"/>
      <c r="AG251" s="137" t="s">
        <v>213</v>
      </c>
      <c r="AH251" s="137">
        <v>0</v>
      </c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</row>
    <row r="252" spans="1:60" outlineLevel="1">
      <c r="A252" s="144"/>
      <c r="B252" s="145"/>
      <c r="C252" s="187" t="s">
        <v>409</v>
      </c>
      <c r="D252" s="174"/>
      <c r="E252" s="175">
        <v>1.28</v>
      </c>
      <c r="F252" s="148"/>
      <c r="G252" s="148"/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37"/>
      <c r="Z252" s="137"/>
      <c r="AA252" s="137"/>
      <c r="AB252" s="137"/>
      <c r="AC252" s="137"/>
      <c r="AD252" s="137"/>
      <c r="AE252" s="137"/>
      <c r="AF252" s="137"/>
      <c r="AG252" s="137" t="s">
        <v>213</v>
      </c>
      <c r="AH252" s="137">
        <v>0</v>
      </c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</row>
    <row r="253" spans="1:60" outlineLevel="1">
      <c r="A253" s="144"/>
      <c r="B253" s="145"/>
      <c r="C253" s="187" t="s">
        <v>587</v>
      </c>
      <c r="D253" s="174"/>
      <c r="E253" s="175">
        <v>0.42</v>
      </c>
      <c r="F253" s="148"/>
      <c r="G253" s="148"/>
      <c r="H253" s="148"/>
      <c r="I253" s="148"/>
      <c r="J253" s="148"/>
      <c r="K253" s="148"/>
      <c r="L253" s="148"/>
      <c r="M253" s="148"/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8"/>
      <c r="Y253" s="137"/>
      <c r="Z253" s="137"/>
      <c r="AA253" s="137"/>
      <c r="AB253" s="137"/>
      <c r="AC253" s="137"/>
      <c r="AD253" s="137"/>
      <c r="AE253" s="137"/>
      <c r="AF253" s="137"/>
      <c r="AG253" s="137" t="s">
        <v>213</v>
      </c>
      <c r="AH253" s="137">
        <v>0</v>
      </c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</row>
    <row r="254" spans="1:60" outlineLevel="1">
      <c r="A254" s="144"/>
      <c r="B254" s="145"/>
      <c r="C254" s="188" t="s">
        <v>241</v>
      </c>
      <c r="D254" s="176"/>
      <c r="E254" s="177">
        <v>9.1199999999999992</v>
      </c>
      <c r="F254" s="148"/>
      <c r="G254" s="148"/>
      <c r="H254" s="148"/>
      <c r="I254" s="148"/>
      <c r="J254" s="148"/>
      <c r="K254" s="148"/>
      <c r="L254" s="148"/>
      <c r="M254" s="148"/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8"/>
      <c r="Y254" s="137"/>
      <c r="Z254" s="137"/>
      <c r="AA254" s="137"/>
      <c r="AB254" s="137"/>
      <c r="AC254" s="137"/>
      <c r="AD254" s="137"/>
      <c r="AE254" s="137"/>
      <c r="AF254" s="137"/>
      <c r="AG254" s="137" t="s">
        <v>213</v>
      </c>
      <c r="AH254" s="137">
        <v>1</v>
      </c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</row>
    <row r="255" spans="1:60" ht="22.5" outlineLevel="1">
      <c r="A255" s="160">
        <v>47</v>
      </c>
      <c r="B255" s="161" t="s">
        <v>453</v>
      </c>
      <c r="C255" s="170" t="s">
        <v>454</v>
      </c>
      <c r="D255" s="162" t="s">
        <v>221</v>
      </c>
      <c r="E255" s="163">
        <v>32.15</v>
      </c>
      <c r="F255" s="164"/>
      <c r="G255" s="165">
        <f>ROUND(E255*F255,2)</f>
        <v>0</v>
      </c>
      <c r="H255" s="164"/>
      <c r="I255" s="165">
        <f>ROUND(E255*H255,2)</f>
        <v>0</v>
      </c>
      <c r="J255" s="164"/>
      <c r="K255" s="165">
        <f>ROUND(E255*J255,2)</f>
        <v>0</v>
      </c>
      <c r="L255" s="165">
        <v>21</v>
      </c>
      <c r="M255" s="165">
        <f>G255*(1+L255/100)</f>
        <v>0</v>
      </c>
      <c r="N255" s="165">
        <v>8.4000000000000003E-4</v>
      </c>
      <c r="O255" s="165">
        <f>ROUND(E255*N255,2)</f>
        <v>0.03</v>
      </c>
      <c r="P255" s="165">
        <v>0</v>
      </c>
      <c r="Q255" s="165">
        <f>ROUND(E255*P255,2)</f>
        <v>0</v>
      </c>
      <c r="R255" s="165"/>
      <c r="S255" s="165" t="s">
        <v>123</v>
      </c>
      <c r="T255" s="166" t="s">
        <v>137</v>
      </c>
      <c r="U255" s="148">
        <v>0</v>
      </c>
      <c r="V255" s="148">
        <f>ROUND(E255*U255,2)</f>
        <v>0</v>
      </c>
      <c r="W255" s="148"/>
      <c r="X255" s="148" t="s">
        <v>264</v>
      </c>
      <c r="Y255" s="137"/>
      <c r="Z255" s="137"/>
      <c r="AA255" s="137"/>
      <c r="AB255" s="137"/>
      <c r="AC255" s="137"/>
      <c r="AD255" s="137"/>
      <c r="AE255" s="137"/>
      <c r="AF255" s="137"/>
      <c r="AG255" s="137" t="s">
        <v>265</v>
      </c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</row>
    <row r="256" spans="1:60" outlineLevel="1">
      <c r="A256" s="144"/>
      <c r="B256" s="145"/>
      <c r="C256" s="282" t="s">
        <v>455</v>
      </c>
      <c r="D256" s="283"/>
      <c r="E256" s="283"/>
      <c r="F256" s="283"/>
      <c r="G256" s="283"/>
      <c r="H256" s="148"/>
      <c r="I256" s="148"/>
      <c r="J256" s="148"/>
      <c r="K256" s="148"/>
      <c r="L256" s="148"/>
      <c r="M256" s="148"/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8"/>
      <c r="Y256" s="137"/>
      <c r="Z256" s="137"/>
      <c r="AA256" s="137"/>
      <c r="AB256" s="137"/>
      <c r="AC256" s="137"/>
      <c r="AD256" s="137"/>
      <c r="AE256" s="137"/>
      <c r="AF256" s="137"/>
      <c r="AG256" s="137" t="s">
        <v>128</v>
      </c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</row>
    <row r="257" spans="1:60" outlineLevel="1">
      <c r="A257" s="144"/>
      <c r="B257" s="145"/>
      <c r="C257" s="273" t="s">
        <v>456</v>
      </c>
      <c r="D257" s="274"/>
      <c r="E257" s="274"/>
      <c r="F257" s="274"/>
      <c r="G257" s="274"/>
      <c r="H257" s="148"/>
      <c r="I257" s="148"/>
      <c r="J257" s="148"/>
      <c r="K257" s="148"/>
      <c r="L257" s="148"/>
      <c r="M257" s="148"/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8"/>
      <c r="Y257" s="137"/>
      <c r="Z257" s="137"/>
      <c r="AA257" s="137"/>
      <c r="AB257" s="137"/>
      <c r="AC257" s="137"/>
      <c r="AD257" s="137"/>
      <c r="AE257" s="137"/>
      <c r="AF257" s="137"/>
      <c r="AG257" s="137" t="s">
        <v>128</v>
      </c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</row>
    <row r="258" spans="1:60" outlineLevel="1">
      <c r="A258" s="160">
        <v>48</v>
      </c>
      <c r="B258" s="161" t="s">
        <v>457</v>
      </c>
      <c r="C258" s="214" t="s">
        <v>624</v>
      </c>
      <c r="D258" s="162" t="s">
        <v>221</v>
      </c>
      <c r="E258" s="163">
        <v>81.510000000000005</v>
      </c>
      <c r="F258" s="164"/>
      <c r="G258" s="165">
        <f>ROUND(E258*F258,2)</f>
        <v>0</v>
      </c>
      <c r="H258" s="164"/>
      <c r="I258" s="165">
        <f>ROUND(E258*H258,2)</f>
        <v>0</v>
      </c>
      <c r="J258" s="164"/>
      <c r="K258" s="165">
        <f>ROUND(E258*J258,2)</f>
        <v>0</v>
      </c>
      <c r="L258" s="165">
        <v>21</v>
      </c>
      <c r="M258" s="165">
        <f>G258*(1+L258/100)</f>
        <v>0</v>
      </c>
      <c r="N258" s="165">
        <v>2.7100000000000002E-3</v>
      </c>
      <c r="O258" s="165">
        <f>ROUND(E258*N258,2)</f>
        <v>0.22</v>
      </c>
      <c r="P258" s="165">
        <v>0</v>
      </c>
      <c r="Q258" s="165">
        <f>ROUND(E258*P258,2)</f>
        <v>0</v>
      </c>
      <c r="R258" s="165"/>
      <c r="S258" s="165" t="s">
        <v>123</v>
      </c>
      <c r="T258" s="166" t="s">
        <v>208</v>
      </c>
      <c r="U258" s="148">
        <v>0.79</v>
      </c>
      <c r="V258" s="148">
        <f>ROUND(E258*U258,2)</f>
        <v>64.39</v>
      </c>
      <c r="W258" s="148"/>
      <c r="X258" s="148" t="s">
        <v>125</v>
      </c>
      <c r="Y258" s="137"/>
      <c r="Z258" s="137"/>
      <c r="AA258" s="137"/>
      <c r="AB258" s="137"/>
      <c r="AC258" s="137"/>
      <c r="AD258" s="137"/>
      <c r="AE258" s="137"/>
      <c r="AF258" s="137"/>
      <c r="AG258" s="137" t="s">
        <v>126</v>
      </c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</row>
    <row r="259" spans="1:60" outlineLevel="1">
      <c r="A259" s="144"/>
      <c r="B259" s="145"/>
      <c r="C259" s="282" t="s">
        <v>455</v>
      </c>
      <c r="D259" s="283"/>
      <c r="E259" s="283"/>
      <c r="F259" s="283"/>
      <c r="G259" s="283"/>
      <c r="H259" s="148"/>
      <c r="I259" s="148"/>
      <c r="J259" s="148"/>
      <c r="K259" s="148"/>
      <c r="L259" s="148"/>
      <c r="M259" s="148"/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8"/>
      <c r="Y259" s="137"/>
      <c r="Z259" s="137"/>
      <c r="AA259" s="137"/>
      <c r="AB259" s="137"/>
      <c r="AC259" s="137"/>
      <c r="AD259" s="137"/>
      <c r="AE259" s="137"/>
      <c r="AF259" s="137"/>
      <c r="AG259" s="137" t="s">
        <v>128</v>
      </c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</row>
    <row r="260" spans="1:60" outlineLevel="1">
      <c r="A260" s="144"/>
      <c r="B260" s="145"/>
      <c r="C260" s="273" t="s">
        <v>458</v>
      </c>
      <c r="D260" s="274"/>
      <c r="E260" s="274"/>
      <c r="F260" s="274"/>
      <c r="G260" s="274"/>
      <c r="H260" s="148"/>
      <c r="I260" s="148"/>
      <c r="J260" s="148"/>
      <c r="K260" s="148"/>
      <c r="L260" s="148"/>
      <c r="M260" s="148"/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8"/>
      <c r="Y260" s="137"/>
      <c r="Z260" s="137"/>
      <c r="AA260" s="137"/>
      <c r="AB260" s="137"/>
      <c r="AC260" s="137"/>
      <c r="AD260" s="137"/>
      <c r="AE260" s="137"/>
      <c r="AF260" s="137"/>
      <c r="AG260" s="137" t="s">
        <v>128</v>
      </c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</row>
    <row r="261" spans="1:60" outlineLevel="1">
      <c r="A261" s="144"/>
      <c r="B261" s="145"/>
      <c r="C261" s="187" t="s">
        <v>588</v>
      </c>
      <c r="D261" s="174"/>
      <c r="E261" s="175">
        <v>22.04</v>
      </c>
      <c r="F261" s="148"/>
      <c r="G261" s="148"/>
      <c r="H261" s="148"/>
      <c r="I261" s="148"/>
      <c r="J261" s="148"/>
      <c r="K261" s="148"/>
      <c r="L261" s="148"/>
      <c r="M261" s="148"/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8"/>
      <c r="Y261" s="137"/>
      <c r="Z261" s="137"/>
      <c r="AA261" s="137"/>
      <c r="AB261" s="137"/>
      <c r="AC261" s="137"/>
      <c r="AD261" s="137"/>
      <c r="AE261" s="137"/>
      <c r="AF261" s="137"/>
      <c r="AG261" s="137" t="s">
        <v>213</v>
      </c>
      <c r="AH261" s="137">
        <v>0</v>
      </c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</row>
    <row r="262" spans="1:60" outlineLevel="1">
      <c r="A262" s="144"/>
      <c r="B262" s="145"/>
      <c r="C262" s="187" t="s">
        <v>589</v>
      </c>
      <c r="D262" s="174"/>
      <c r="E262" s="175">
        <v>22.04</v>
      </c>
      <c r="F262" s="148"/>
      <c r="G262" s="148"/>
      <c r="H262" s="148"/>
      <c r="I262" s="148"/>
      <c r="J262" s="148"/>
      <c r="K262" s="148"/>
      <c r="L262" s="148"/>
      <c r="M262" s="148"/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8"/>
      <c r="Y262" s="137"/>
      <c r="Z262" s="137"/>
      <c r="AA262" s="137"/>
      <c r="AB262" s="137"/>
      <c r="AC262" s="137"/>
      <c r="AD262" s="137"/>
      <c r="AE262" s="137"/>
      <c r="AF262" s="137"/>
      <c r="AG262" s="137" t="s">
        <v>213</v>
      </c>
      <c r="AH262" s="137">
        <v>0</v>
      </c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</row>
    <row r="263" spans="1:60" outlineLevel="1">
      <c r="A263" s="144"/>
      <c r="B263" s="145"/>
      <c r="C263" s="187" t="s">
        <v>590</v>
      </c>
      <c r="D263" s="174"/>
      <c r="E263" s="175">
        <v>37.43</v>
      </c>
      <c r="F263" s="148"/>
      <c r="G263" s="148"/>
      <c r="H263" s="148"/>
      <c r="I263" s="148"/>
      <c r="J263" s="148"/>
      <c r="K263" s="148"/>
      <c r="L263" s="148"/>
      <c r="M263" s="148"/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8"/>
      <c r="Y263" s="137"/>
      <c r="Z263" s="137"/>
      <c r="AA263" s="137"/>
      <c r="AB263" s="137"/>
      <c r="AC263" s="137"/>
      <c r="AD263" s="137"/>
      <c r="AE263" s="137"/>
      <c r="AF263" s="137"/>
      <c r="AG263" s="137" t="s">
        <v>213</v>
      </c>
      <c r="AH263" s="137">
        <v>0</v>
      </c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</row>
    <row r="264" spans="1:60" outlineLevel="1">
      <c r="A264" s="144"/>
      <c r="B264" s="145"/>
      <c r="C264" s="188" t="s">
        <v>241</v>
      </c>
      <c r="D264" s="176"/>
      <c r="E264" s="177">
        <v>81.510000000000005</v>
      </c>
      <c r="F264" s="148"/>
      <c r="G264" s="148"/>
      <c r="H264" s="148"/>
      <c r="I264" s="148"/>
      <c r="J264" s="148"/>
      <c r="K264" s="148"/>
      <c r="L264" s="148"/>
      <c r="M264" s="148"/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8"/>
      <c r="Y264" s="137"/>
      <c r="Z264" s="137"/>
      <c r="AA264" s="137"/>
      <c r="AB264" s="137"/>
      <c r="AC264" s="137"/>
      <c r="AD264" s="137"/>
      <c r="AE264" s="137"/>
      <c r="AF264" s="137"/>
      <c r="AG264" s="137" t="s">
        <v>213</v>
      </c>
      <c r="AH264" s="137">
        <v>1</v>
      </c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</row>
    <row r="265" spans="1:60" ht="22.5" outlineLevel="1">
      <c r="A265" s="160">
        <v>49</v>
      </c>
      <c r="B265" s="161" t="s">
        <v>462</v>
      </c>
      <c r="C265" s="195" t="s">
        <v>617</v>
      </c>
      <c r="D265" s="162" t="s">
        <v>252</v>
      </c>
      <c r="E265" s="163">
        <v>84</v>
      </c>
      <c r="F265" s="164"/>
      <c r="G265" s="165">
        <f>ROUND(E265*F265,2)</f>
        <v>0</v>
      </c>
      <c r="H265" s="164"/>
      <c r="I265" s="165">
        <f>ROUND(E265*H265,2)</f>
        <v>0</v>
      </c>
      <c r="J265" s="164"/>
      <c r="K265" s="165">
        <f>ROUND(E265*J265,2)</f>
        <v>0</v>
      </c>
      <c r="L265" s="165">
        <v>21</v>
      </c>
      <c r="M265" s="165">
        <f>G265*(1+L265/100)</f>
        <v>0</v>
      </c>
      <c r="N265" s="165">
        <v>2.0000000000000001E-4</v>
      </c>
      <c r="O265" s="165">
        <f>ROUND(E265*N265,2)</f>
        <v>0.02</v>
      </c>
      <c r="P265" s="165">
        <v>0</v>
      </c>
      <c r="Q265" s="165">
        <f>ROUND(E265*P265,2)</f>
        <v>0</v>
      </c>
      <c r="R265" s="165" t="s">
        <v>366</v>
      </c>
      <c r="S265" s="165" t="s">
        <v>208</v>
      </c>
      <c r="T265" s="166" t="s">
        <v>208</v>
      </c>
      <c r="U265" s="148">
        <v>0.12</v>
      </c>
      <c r="V265" s="148">
        <f>ROUND(E265*U265,2)</f>
        <v>10.08</v>
      </c>
      <c r="W265" s="148"/>
      <c r="X265" s="148" t="s">
        <v>125</v>
      </c>
      <c r="Y265" s="137"/>
      <c r="Z265" s="137"/>
      <c r="AA265" s="137"/>
      <c r="AB265" s="137"/>
      <c r="AC265" s="137"/>
      <c r="AD265" s="137"/>
      <c r="AE265" s="137"/>
      <c r="AF265" s="137"/>
      <c r="AG265" s="137" t="s">
        <v>126</v>
      </c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</row>
    <row r="266" spans="1:60" outlineLevel="1">
      <c r="A266" s="144"/>
      <c r="B266" s="145"/>
      <c r="C266" s="187" t="s">
        <v>591</v>
      </c>
      <c r="D266" s="174"/>
      <c r="E266" s="175">
        <v>84</v>
      </c>
      <c r="F266" s="148"/>
      <c r="G266" s="148"/>
      <c r="H266" s="148"/>
      <c r="I266" s="148"/>
      <c r="J266" s="148"/>
      <c r="K266" s="148"/>
      <c r="L266" s="148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37"/>
      <c r="Z266" s="137"/>
      <c r="AA266" s="137"/>
      <c r="AB266" s="137"/>
      <c r="AC266" s="137"/>
      <c r="AD266" s="137"/>
      <c r="AE266" s="137"/>
      <c r="AF266" s="137"/>
      <c r="AG266" s="137" t="s">
        <v>213</v>
      </c>
      <c r="AH266" s="137">
        <v>0</v>
      </c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</row>
    <row r="267" spans="1:60" ht="22.5" outlineLevel="1">
      <c r="A267" s="160">
        <v>50</v>
      </c>
      <c r="B267" s="161" t="s">
        <v>464</v>
      </c>
      <c r="C267" s="214" t="s">
        <v>625</v>
      </c>
      <c r="D267" s="162" t="s">
        <v>465</v>
      </c>
      <c r="E267" s="163">
        <v>0.84</v>
      </c>
      <c r="F267" s="164"/>
      <c r="G267" s="165">
        <f>ROUND(E267*F267,2)</f>
        <v>0</v>
      </c>
      <c r="H267" s="164"/>
      <c r="I267" s="165">
        <f>ROUND(E267*H267,2)</f>
        <v>0</v>
      </c>
      <c r="J267" s="164"/>
      <c r="K267" s="165">
        <f>ROUND(E267*J267,2)</f>
        <v>0</v>
      </c>
      <c r="L267" s="165">
        <v>21</v>
      </c>
      <c r="M267" s="165">
        <f>G267*(1+L267/100)</f>
        <v>0</v>
      </c>
      <c r="N267" s="165">
        <v>3.0999999999999999E-3</v>
      </c>
      <c r="O267" s="165">
        <f>ROUND(E267*N267,2)</f>
        <v>0</v>
      </c>
      <c r="P267" s="165">
        <v>0</v>
      </c>
      <c r="Q267" s="165">
        <f>ROUND(E267*P267,2)</f>
        <v>0</v>
      </c>
      <c r="R267" s="165" t="s">
        <v>263</v>
      </c>
      <c r="S267" s="165" t="s">
        <v>208</v>
      </c>
      <c r="T267" s="166" t="s">
        <v>208</v>
      </c>
      <c r="U267" s="148">
        <v>0</v>
      </c>
      <c r="V267" s="148">
        <f>ROUND(E267*U267,2)</f>
        <v>0</v>
      </c>
      <c r="W267" s="148"/>
      <c r="X267" s="148" t="s">
        <v>264</v>
      </c>
      <c r="Y267" s="137"/>
      <c r="Z267" s="137"/>
      <c r="AA267" s="137"/>
      <c r="AB267" s="137"/>
      <c r="AC267" s="137"/>
      <c r="AD267" s="137"/>
      <c r="AE267" s="137"/>
      <c r="AF267" s="137"/>
      <c r="AG267" s="137" t="s">
        <v>265</v>
      </c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</row>
    <row r="268" spans="1:60" outlineLevel="1">
      <c r="A268" s="144"/>
      <c r="B268" s="145"/>
      <c r="C268" s="282" t="s">
        <v>307</v>
      </c>
      <c r="D268" s="283"/>
      <c r="E268" s="283"/>
      <c r="F268" s="283"/>
      <c r="G268" s="283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8"/>
      <c r="Y268" s="137"/>
      <c r="Z268" s="137"/>
      <c r="AA268" s="137"/>
      <c r="AB268" s="137"/>
      <c r="AC268" s="137"/>
      <c r="AD268" s="137"/>
      <c r="AE268" s="137"/>
      <c r="AF268" s="137"/>
      <c r="AG268" s="137" t="s">
        <v>128</v>
      </c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</row>
    <row r="269" spans="1:60" outlineLevel="1">
      <c r="A269" s="144"/>
      <c r="B269" s="145"/>
      <c r="C269" s="273" t="s">
        <v>466</v>
      </c>
      <c r="D269" s="274"/>
      <c r="E269" s="274"/>
      <c r="F269" s="274"/>
      <c r="G269" s="274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8"/>
      <c r="Y269" s="137"/>
      <c r="Z269" s="137"/>
      <c r="AA269" s="137"/>
      <c r="AB269" s="137"/>
      <c r="AC269" s="137"/>
      <c r="AD269" s="137"/>
      <c r="AE269" s="137"/>
      <c r="AF269" s="137"/>
      <c r="AG269" s="137" t="s">
        <v>128</v>
      </c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</row>
    <row r="270" spans="1:60" outlineLevel="1">
      <c r="A270" s="144"/>
      <c r="B270" s="145"/>
      <c r="C270" s="187" t="s">
        <v>534</v>
      </c>
      <c r="D270" s="174"/>
      <c r="E270" s="175"/>
      <c r="F270" s="148"/>
      <c r="G270" s="148"/>
      <c r="H270" s="148"/>
      <c r="I270" s="148"/>
      <c r="J270" s="148"/>
      <c r="K270" s="148"/>
      <c r="L270" s="148"/>
      <c r="M270" s="148"/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8"/>
      <c r="Y270" s="137"/>
      <c r="Z270" s="137"/>
      <c r="AA270" s="137"/>
      <c r="AB270" s="137"/>
      <c r="AC270" s="137"/>
      <c r="AD270" s="137"/>
      <c r="AE270" s="137"/>
      <c r="AF270" s="137"/>
      <c r="AG270" s="137" t="s">
        <v>213</v>
      </c>
      <c r="AH270" s="137">
        <v>0</v>
      </c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</row>
    <row r="271" spans="1:60" outlineLevel="1">
      <c r="A271" s="144"/>
      <c r="B271" s="145"/>
      <c r="C271" s="187" t="s">
        <v>592</v>
      </c>
      <c r="D271" s="174"/>
      <c r="E271" s="175">
        <v>0.84</v>
      </c>
      <c r="F271" s="148"/>
      <c r="G271" s="148"/>
      <c r="H271" s="148"/>
      <c r="I271" s="148"/>
      <c r="J271" s="148"/>
      <c r="K271" s="148"/>
      <c r="L271" s="148"/>
      <c r="M271" s="148"/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8"/>
      <c r="Y271" s="137"/>
      <c r="Z271" s="137"/>
      <c r="AA271" s="137"/>
      <c r="AB271" s="137"/>
      <c r="AC271" s="137"/>
      <c r="AD271" s="137"/>
      <c r="AE271" s="137"/>
      <c r="AF271" s="137"/>
      <c r="AG271" s="137" t="s">
        <v>213</v>
      </c>
      <c r="AH271" s="137">
        <v>0</v>
      </c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</row>
    <row r="272" spans="1:60" outlineLevel="1">
      <c r="A272" s="144">
        <v>51</v>
      </c>
      <c r="B272" s="145" t="s">
        <v>469</v>
      </c>
      <c r="C272" s="189" t="s">
        <v>470</v>
      </c>
      <c r="D272" s="146" t="s">
        <v>0</v>
      </c>
      <c r="E272" s="178"/>
      <c r="F272" s="149"/>
      <c r="G272" s="148">
        <f>ROUND(E272*F272,2)</f>
        <v>0</v>
      </c>
      <c r="H272" s="149"/>
      <c r="I272" s="148">
        <f>ROUND(E272*H272,2)</f>
        <v>0</v>
      </c>
      <c r="J272" s="149"/>
      <c r="K272" s="148">
        <f>ROUND(E272*J272,2)</f>
        <v>0</v>
      </c>
      <c r="L272" s="148">
        <v>21</v>
      </c>
      <c r="M272" s="148">
        <f>G272*(1+L272/100)</f>
        <v>0</v>
      </c>
      <c r="N272" s="148">
        <v>0</v>
      </c>
      <c r="O272" s="148">
        <f>ROUND(E272*N272,2)</f>
        <v>0</v>
      </c>
      <c r="P272" s="148">
        <v>0</v>
      </c>
      <c r="Q272" s="148">
        <f>ROUND(E272*P272,2)</f>
        <v>0</v>
      </c>
      <c r="R272" s="148" t="s">
        <v>366</v>
      </c>
      <c r="S272" s="148" t="s">
        <v>208</v>
      </c>
      <c r="T272" s="148" t="s">
        <v>208</v>
      </c>
      <c r="U272" s="148">
        <v>0</v>
      </c>
      <c r="V272" s="148">
        <f>ROUND(E272*U272,2)</f>
        <v>0</v>
      </c>
      <c r="W272" s="148"/>
      <c r="X272" s="148" t="s">
        <v>246</v>
      </c>
      <c r="Y272" s="137"/>
      <c r="Z272" s="137"/>
      <c r="AA272" s="137"/>
      <c r="AB272" s="137"/>
      <c r="AC272" s="137"/>
      <c r="AD272" s="137"/>
      <c r="AE272" s="137"/>
      <c r="AF272" s="137"/>
      <c r="AG272" s="137" t="s">
        <v>247</v>
      </c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</row>
    <row r="273" spans="1:60" outlineLevel="1">
      <c r="A273" s="144"/>
      <c r="B273" s="145"/>
      <c r="C273" s="286" t="s">
        <v>270</v>
      </c>
      <c r="D273" s="287"/>
      <c r="E273" s="287"/>
      <c r="F273" s="287"/>
      <c r="G273" s="287"/>
      <c r="H273" s="148"/>
      <c r="I273" s="148"/>
      <c r="J273" s="148"/>
      <c r="K273" s="148"/>
      <c r="L273" s="148"/>
      <c r="M273" s="148"/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8"/>
      <c r="Y273" s="137"/>
      <c r="Z273" s="137"/>
      <c r="AA273" s="137"/>
      <c r="AB273" s="137"/>
      <c r="AC273" s="137"/>
      <c r="AD273" s="137"/>
      <c r="AE273" s="137"/>
      <c r="AF273" s="137"/>
      <c r="AG273" s="137" t="s">
        <v>210</v>
      </c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</row>
    <row r="274" spans="1:60">
      <c r="A274" s="154" t="s">
        <v>121</v>
      </c>
      <c r="B274" s="155" t="s">
        <v>88</v>
      </c>
      <c r="C274" s="169" t="s">
        <v>89</v>
      </c>
      <c r="D274" s="156"/>
      <c r="E274" s="157"/>
      <c r="F274" s="158"/>
      <c r="G274" s="158">
        <f>SUMIF(AG275:AG275,"&lt;&gt;NOR",G275:G275)</f>
        <v>0</v>
      </c>
      <c r="H274" s="158"/>
      <c r="I274" s="158">
        <f>SUM(I275:I275)</f>
        <v>0</v>
      </c>
      <c r="J274" s="158"/>
      <c r="K274" s="158">
        <f>SUM(K275:K275)</f>
        <v>0</v>
      </c>
      <c r="L274" s="158"/>
      <c r="M274" s="158">
        <f>SUM(M275:M275)</f>
        <v>0</v>
      </c>
      <c r="N274" s="158"/>
      <c r="O274" s="158">
        <f>SUM(O275:O275)</f>
        <v>0</v>
      </c>
      <c r="P274" s="158"/>
      <c r="Q274" s="158">
        <f>SUM(Q275:Q275)</f>
        <v>0</v>
      </c>
      <c r="R274" s="158"/>
      <c r="S274" s="158"/>
      <c r="T274" s="159"/>
      <c r="U274" s="153"/>
      <c r="V274" s="153">
        <f>SUM(V275:V275)</f>
        <v>0</v>
      </c>
      <c r="W274" s="153"/>
      <c r="X274" s="153"/>
      <c r="AG274" t="s">
        <v>122</v>
      </c>
    </row>
    <row r="275" spans="1:60" outlineLevel="1">
      <c r="A275" s="179">
        <v>52</v>
      </c>
      <c r="B275" s="180" t="s">
        <v>480</v>
      </c>
      <c r="C275" s="190" t="s">
        <v>481</v>
      </c>
      <c r="D275" s="181" t="s">
        <v>199</v>
      </c>
      <c r="E275" s="182">
        <v>8</v>
      </c>
      <c r="F275" s="183"/>
      <c r="G275" s="184">
        <f>ROUND(E275*F275,2)</f>
        <v>0</v>
      </c>
      <c r="H275" s="183"/>
      <c r="I275" s="184">
        <f>ROUND(E275*H275,2)</f>
        <v>0</v>
      </c>
      <c r="J275" s="183"/>
      <c r="K275" s="184">
        <f>ROUND(E275*J275,2)</f>
        <v>0</v>
      </c>
      <c r="L275" s="184">
        <v>21</v>
      </c>
      <c r="M275" s="184">
        <f>G275*(1+L275/100)</f>
        <v>0</v>
      </c>
      <c r="N275" s="184">
        <v>0</v>
      </c>
      <c r="O275" s="184">
        <f>ROUND(E275*N275,2)</f>
        <v>0</v>
      </c>
      <c r="P275" s="184">
        <v>0</v>
      </c>
      <c r="Q275" s="184">
        <f>ROUND(E275*P275,2)</f>
        <v>0</v>
      </c>
      <c r="R275" s="184"/>
      <c r="S275" s="184" t="s">
        <v>123</v>
      </c>
      <c r="T275" s="185" t="s">
        <v>137</v>
      </c>
      <c r="U275" s="148">
        <v>0</v>
      </c>
      <c r="V275" s="148">
        <f>ROUND(E275*U275,2)</f>
        <v>0</v>
      </c>
      <c r="W275" s="148"/>
      <c r="X275" s="148" t="s">
        <v>125</v>
      </c>
      <c r="Y275" s="137"/>
      <c r="Z275" s="137"/>
      <c r="AA275" s="137"/>
      <c r="AB275" s="137"/>
      <c r="AC275" s="137"/>
      <c r="AD275" s="137"/>
      <c r="AE275" s="137"/>
      <c r="AF275" s="137"/>
      <c r="AG275" s="137" t="s">
        <v>126</v>
      </c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</row>
    <row r="276" spans="1:60">
      <c r="A276" s="154" t="s">
        <v>121</v>
      </c>
      <c r="B276" s="155" t="s">
        <v>90</v>
      </c>
      <c r="C276" s="169" t="s">
        <v>91</v>
      </c>
      <c r="D276" s="156"/>
      <c r="E276" s="157"/>
      <c r="F276" s="158"/>
      <c r="G276" s="158">
        <f>SUMIF(AG277:AG287,"&lt;&gt;NOR",G277:G287)</f>
        <v>0</v>
      </c>
      <c r="H276" s="158"/>
      <c r="I276" s="158">
        <f>SUM(I277:I287)</f>
        <v>0</v>
      </c>
      <c r="J276" s="158"/>
      <c r="K276" s="158">
        <f>SUM(K277:K287)</f>
        <v>0</v>
      </c>
      <c r="L276" s="158"/>
      <c r="M276" s="158">
        <f>SUM(M277:M287)</f>
        <v>0</v>
      </c>
      <c r="N276" s="158"/>
      <c r="O276" s="158">
        <f>SUM(O277:O287)</f>
        <v>0</v>
      </c>
      <c r="P276" s="158"/>
      <c r="Q276" s="158">
        <f>SUM(Q277:Q287)</f>
        <v>0</v>
      </c>
      <c r="R276" s="158"/>
      <c r="S276" s="158"/>
      <c r="T276" s="159"/>
      <c r="U276" s="153"/>
      <c r="V276" s="153">
        <f>SUM(V277:V287)</f>
        <v>84.21</v>
      </c>
      <c r="W276" s="153"/>
      <c r="X276" s="153"/>
      <c r="AG276" t="s">
        <v>122</v>
      </c>
    </row>
    <row r="277" spans="1:60" outlineLevel="1">
      <c r="A277" s="179">
        <v>53</v>
      </c>
      <c r="B277" s="180" t="s">
        <v>271</v>
      </c>
      <c r="C277" s="190" t="s">
        <v>272</v>
      </c>
      <c r="D277" s="181" t="s">
        <v>244</v>
      </c>
      <c r="E277" s="182">
        <v>20.742889999999999</v>
      </c>
      <c r="F277" s="183"/>
      <c r="G277" s="184">
        <f>ROUND(E277*F277,2)</f>
        <v>0</v>
      </c>
      <c r="H277" s="183"/>
      <c r="I277" s="184">
        <f>ROUND(E277*H277,2)</f>
        <v>0</v>
      </c>
      <c r="J277" s="183"/>
      <c r="K277" s="184">
        <f>ROUND(E277*J277,2)</f>
        <v>0</v>
      </c>
      <c r="L277" s="184">
        <v>21</v>
      </c>
      <c r="M277" s="184">
        <f>G277*(1+L277/100)</f>
        <v>0</v>
      </c>
      <c r="N277" s="184">
        <v>0</v>
      </c>
      <c r="O277" s="184">
        <f>ROUND(E277*N277,2)</f>
        <v>0</v>
      </c>
      <c r="P277" s="184">
        <v>0</v>
      </c>
      <c r="Q277" s="184">
        <f>ROUND(E277*P277,2)</f>
        <v>0</v>
      </c>
      <c r="R277" s="184" t="s">
        <v>273</v>
      </c>
      <c r="S277" s="184" t="s">
        <v>208</v>
      </c>
      <c r="T277" s="185" t="s">
        <v>208</v>
      </c>
      <c r="U277" s="148">
        <v>0.94</v>
      </c>
      <c r="V277" s="148">
        <f>ROUND(E277*U277,2)</f>
        <v>19.5</v>
      </c>
      <c r="W277" s="148"/>
      <c r="X277" s="148" t="s">
        <v>125</v>
      </c>
      <c r="Y277" s="137"/>
      <c r="Z277" s="137"/>
      <c r="AA277" s="137"/>
      <c r="AB277" s="137"/>
      <c r="AC277" s="137"/>
      <c r="AD277" s="137"/>
      <c r="AE277" s="137"/>
      <c r="AF277" s="137"/>
      <c r="AG277" s="137" t="s">
        <v>126</v>
      </c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</row>
    <row r="278" spans="1:60" ht="22.5" outlineLevel="1">
      <c r="A278" s="160">
        <v>54</v>
      </c>
      <c r="B278" s="161" t="s">
        <v>276</v>
      </c>
      <c r="C278" s="170" t="s">
        <v>277</v>
      </c>
      <c r="D278" s="162" t="s">
        <v>244</v>
      </c>
      <c r="E278" s="163">
        <v>373.37202000000002</v>
      </c>
      <c r="F278" s="164"/>
      <c r="G278" s="165">
        <f>ROUND(E278*F278,2)</f>
        <v>0</v>
      </c>
      <c r="H278" s="164"/>
      <c r="I278" s="165">
        <f>ROUND(E278*H278,2)</f>
        <v>0</v>
      </c>
      <c r="J278" s="164"/>
      <c r="K278" s="165">
        <f>ROUND(E278*J278,2)</f>
        <v>0</v>
      </c>
      <c r="L278" s="165">
        <v>21</v>
      </c>
      <c r="M278" s="165">
        <f>G278*(1+L278/100)</f>
        <v>0</v>
      </c>
      <c r="N278" s="165">
        <v>0</v>
      </c>
      <c r="O278" s="165">
        <f>ROUND(E278*N278,2)</f>
        <v>0</v>
      </c>
      <c r="P278" s="165">
        <v>0</v>
      </c>
      <c r="Q278" s="165">
        <f>ROUND(E278*P278,2)</f>
        <v>0</v>
      </c>
      <c r="R278" s="165" t="s">
        <v>273</v>
      </c>
      <c r="S278" s="165" t="s">
        <v>208</v>
      </c>
      <c r="T278" s="166" t="s">
        <v>208</v>
      </c>
      <c r="U278" s="148">
        <v>0.11</v>
      </c>
      <c r="V278" s="148">
        <f>ROUND(E278*U278,2)</f>
        <v>41.07</v>
      </c>
      <c r="W278" s="148"/>
      <c r="X278" s="148" t="s">
        <v>125</v>
      </c>
      <c r="Y278" s="137"/>
      <c r="Z278" s="137"/>
      <c r="AA278" s="137"/>
      <c r="AB278" s="137"/>
      <c r="AC278" s="137"/>
      <c r="AD278" s="137"/>
      <c r="AE278" s="137"/>
      <c r="AF278" s="137"/>
      <c r="AG278" s="137" t="s">
        <v>126</v>
      </c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</row>
    <row r="279" spans="1:60" outlineLevel="1">
      <c r="A279" s="144"/>
      <c r="B279" s="145"/>
      <c r="C279" s="187" t="s">
        <v>593</v>
      </c>
      <c r="D279" s="174"/>
      <c r="E279" s="175">
        <v>373.37202000000002</v>
      </c>
      <c r="F279" s="148"/>
      <c r="G279" s="148"/>
      <c r="H279" s="148"/>
      <c r="I279" s="148"/>
      <c r="J279" s="148"/>
      <c r="K279" s="148"/>
      <c r="L279" s="148"/>
      <c r="M279" s="148"/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8"/>
      <c r="Y279" s="137"/>
      <c r="Z279" s="137"/>
      <c r="AA279" s="137"/>
      <c r="AB279" s="137"/>
      <c r="AC279" s="137"/>
      <c r="AD279" s="137"/>
      <c r="AE279" s="137"/>
      <c r="AF279" s="137"/>
      <c r="AG279" s="137" t="s">
        <v>213</v>
      </c>
      <c r="AH279" s="137">
        <v>0</v>
      </c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</row>
    <row r="280" spans="1:60" outlineLevel="1">
      <c r="A280" s="179">
        <v>55</v>
      </c>
      <c r="B280" s="180" t="s">
        <v>279</v>
      </c>
      <c r="C280" s="190" t="s">
        <v>280</v>
      </c>
      <c r="D280" s="181" t="s">
        <v>244</v>
      </c>
      <c r="E280" s="182">
        <v>20.742889999999999</v>
      </c>
      <c r="F280" s="183"/>
      <c r="G280" s="184">
        <f>ROUND(E280*F280,2)</f>
        <v>0</v>
      </c>
      <c r="H280" s="183"/>
      <c r="I280" s="184">
        <f>ROUND(E280*H280,2)</f>
        <v>0</v>
      </c>
      <c r="J280" s="183"/>
      <c r="K280" s="184">
        <f>ROUND(E280*J280,2)</f>
        <v>0</v>
      </c>
      <c r="L280" s="184">
        <v>21</v>
      </c>
      <c r="M280" s="184">
        <f>G280*(1+L280/100)</f>
        <v>0</v>
      </c>
      <c r="N280" s="184">
        <v>0</v>
      </c>
      <c r="O280" s="184">
        <f>ROUND(E280*N280,2)</f>
        <v>0</v>
      </c>
      <c r="P280" s="184">
        <v>0</v>
      </c>
      <c r="Q280" s="184">
        <f>ROUND(E280*P280,2)</f>
        <v>0</v>
      </c>
      <c r="R280" s="184"/>
      <c r="S280" s="184" t="s">
        <v>123</v>
      </c>
      <c r="T280" s="185" t="s">
        <v>208</v>
      </c>
      <c r="U280" s="148">
        <v>0.55000000000000004</v>
      </c>
      <c r="V280" s="148">
        <f>ROUND(E280*U280,2)</f>
        <v>11.41</v>
      </c>
      <c r="W280" s="148"/>
      <c r="X280" s="148" t="s">
        <v>125</v>
      </c>
      <c r="Y280" s="137"/>
      <c r="Z280" s="137"/>
      <c r="AA280" s="137"/>
      <c r="AB280" s="137"/>
      <c r="AC280" s="137"/>
      <c r="AD280" s="137"/>
      <c r="AE280" s="137"/>
      <c r="AF280" s="137"/>
      <c r="AG280" s="137" t="s">
        <v>126</v>
      </c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</row>
    <row r="281" spans="1:60" outlineLevel="1">
      <c r="A281" s="160">
        <v>56</v>
      </c>
      <c r="B281" s="161" t="s">
        <v>281</v>
      </c>
      <c r="C281" s="170" t="s">
        <v>282</v>
      </c>
      <c r="D281" s="162" t="s">
        <v>244</v>
      </c>
      <c r="E281" s="163">
        <v>20.742889999999999</v>
      </c>
      <c r="F281" s="164"/>
      <c r="G281" s="165">
        <f>ROUND(E281*F281,2)</f>
        <v>0</v>
      </c>
      <c r="H281" s="164"/>
      <c r="I281" s="165">
        <f>ROUND(E281*H281,2)</f>
        <v>0</v>
      </c>
      <c r="J281" s="164"/>
      <c r="K281" s="165">
        <f>ROUND(E281*J281,2)</f>
        <v>0</v>
      </c>
      <c r="L281" s="165">
        <v>21</v>
      </c>
      <c r="M281" s="165">
        <f>G281*(1+L281/100)</f>
        <v>0</v>
      </c>
      <c r="N281" s="165">
        <v>0</v>
      </c>
      <c r="O281" s="165">
        <f>ROUND(E281*N281,2)</f>
        <v>0</v>
      </c>
      <c r="P281" s="165">
        <v>0</v>
      </c>
      <c r="Q281" s="165">
        <f>ROUND(E281*P281,2)</f>
        <v>0</v>
      </c>
      <c r="R281" s="165" t="s">
        <v>283</v>
      </c>
      <c r="S281" s="165" t="s">
        <v>208</v>
      </c>
      <c r="T281" s="166" t="s">
        <v>208</v>
      </c>
      <c r="U281" s="148">
        <v>0.1</v>
      </c>
      <c r="V281" s="148">
        <f>ROUND(E281*U281,2)</f>
        <v>2.0699999999999998</v>
      </c>
      <c r="W281" s="148"/>
      <c r="X281" s="148" t="s">
        <v>125</v>
      </c>
      <c r="Y281" s="137"/>
      <c r="Z281" s="137"/>
      <c r="AA281" s="137"/>
      <c r="AB281" s="137"/>
      <c r="AC281" s="137"/>
      <c r="AD281" s="137"/>
      <c r="AE281" s="137"/>
      <c r="AF281" s="137"/>
      <c r="AG281" s="137" t="s">
        <v>126</v>
      </c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</row>
    <row r="282" spans="1:60" outlineLevel="1">
      <c r="A282" s="144"/>
      <c r="B282" s="145"/>
      <c r="C282" s="284" t="s">
        <v>284</v>
      </c>
      <c r="D282" s="285"/>
      <c r="E282" s="285"/>
      <c r="F282" s="285"/>
      <c r="G282" s="285"/>
      <c r="H282" s="148"/>
      <c r="I282" s="148"/>
      <c r="J282" s="148"/>
      <c r="K282" s="148"/>
      <c r="L282" s="148"/>
      <c r="M282" s="148"/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8"/>
      <c r="Y282" s="137"/>
      <c r="Z282" s="137"/>
      <c r="AA282" s="137"/>
      <c r="AB282" s="137"/>
      <c r="AC282" s="137"/>
      <c r="AD282" s="137"/>
      <c r="AE282" s="137"/>
      <c r="AF282" s="137"/>
      <c r="AG282" s="137" t="s">
        <v>210</v>
      </c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</row>
    <row r="283" spans="1:60" outlineLevel="1">
      <c r="A283" s="179">
        <v>57</v>
      </c>
      <c r="B283" s="180" t="s">
        <v>285</v>
      </c>
      <c r="C283" s="190" t="s">
        <v>286</v>
      </c>
      <c r="D283" s="181" t="s">
        <v>287</v>
      </c>
      <c r="E283" s="182">
        <v>30</v>
      </c>
      <c r="F283" s="183"/>
      <c r="G283" s="184">
        <f>ROUND(E283*F283,2)</f>
        <v>0</v>
      </c>
      <c r="H283" s="183"/>
      <c r="I283" s="184">
        <f>ROUND(E283*H283,2)</f>
        <v>0</v>
      </c>
      <c r="J283" s="183"/>
      <c r="K283" s="184">
        <f>ROUND(E283*J283,2)</f>
        <v>0</v>
      </c>
      <c r="L283" s="184">
        <v>21</v>
      </c>
      <c r="M283" s="184">
        <f>G283*(1+L283/100)</f>
        <v>0</v>
      </c>
      <c r="N283" s="184">
        <v>0</v>
      </c>
      <c r="O283" s="184">
        <f>ROUND(E283*N283,2)</f>
        <v>0</v>
      </c>
      <c r="P283" s="184">
        <v>0</v>
      </c>
      <c r="Q283" s="184">
        <f>ROUND(E283*P283,2)</f>
        <v>0</v>
      </c>
      <c r="R283" s="184" t="s">
        <v>273</v>
      </c>
      <c r="S283" s="184" t="s">
        <v>208</v>
      </c>
      <c r="T283" s="185" t="s">
        <v>208</v>
      </c>
      <c r="U283" s="148">
        <v>0</v>
      </c>
      <c r="V283" s="148">
        <f>ROUND(E283*U283,2)</f>
        <v>0</v>
      </c>
      <c r="W283" s="148"/>
      <c r="X283" s="148" t="s">
        <v>125</v>
      </c>
      <c r="Y283" s="137"/>
      <c r="Z283" s="137"/>
      <c r="AA283" s="137"/>
      <c r="AB283" s="137"/>
      <c r="AC283" s="137"/>
      <c r="AD283" s="137"/>
      <c r="AE283" s="137"/>
      <c r="AF283" s="137"/>
      <c r="AG283" s="137" t="s">
        <v>126</v>
      </c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</row>
    <row r="284" spans="1:60" outlineLevel="1">
      <c r="A284" s="179">
        <v>58</v>
      </c>
      <c r="B284" s="180" t="s">
        <v>288</v>
      </c>
      <c r="C284" s="190" t="s">
        <v>289</v>
      </c>
      <c r="D284" s="181" t="s">
        <v>244</v>
      </c>
      <c r="E284" s="182">
        <v>20.742889999999999</v>
      </c>
      <c r="F284" s="183"/>
      <c r="G284" s="184">
        <f>ROUND(E284*F284,2)</f>
        <v>0</v>
      </c>
      <c r="H284" s="183"/>
      <c r="I284" s="184">
        <f>ROUND(E284*H284,2)</f>
        <v>0</v>
      </c>
      <c r="J284" s="183"/>
      <c r="K284" s="184">
        <f>ROUND(E284*J284,2)</f>
        <v>0</v>
      </c>
      <c r="L284" s="184">
        <v>21</v>
      </c>
      <c r="M284" s="184">
        <f>G284*(1+L284/100)</f>
        <v>0</v>
      </c>
      <c r="N284" s="184">
        <v>0</v>
      </c>
      <c r="O284" s="184">
        <f>ROUND(E284*N284,2)</f>
        <v>0</v>
      </c>
      <c r="P284" s="184">
        <v>0</v>
      </c>
      <c r="Q284" s="184">
        <f>ROUND(E284*P284,2)</f>
        <v>0</v>
      </c>
      <c r="R284" s="184" t="s">
        <v>273</v>
      </c>
      <c r="S284" s="184" t="s">
        <v>208</v>
      </c>
      <c r="T284" s="185" t="s">
        <v>208</v>
      </c>
      <c r="U284" s="148">
        <v>0.49</v>
      </c>
      <c r="V284" s="148">
        <f>ROUND(E284*U284,2)</f>
        <v>10.16</v>
      </c>
      <c r="W284" s="148"/>
      <c r="X284" s="148" t="s">
        <v>125</v>
      </c>
      <c r="Y284" s="137"/>
      <c r="Z284" s="137"/>
      <c r="AA284" s="137"/>
      <c r="AB284" s="137"/>
      <c r="AC284" s="137"/>
      <c r="AD284" s="137"/>
      <c r="AE284" s="137"/>
      <c r="AF284" s="137"/>
      <c r="AG284" s="137" t="s">
        <v>126</v>
      </c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</row>
    <row r="285" spans="1:60" outlineLevel="1">
      <c r="A285" s="160">
        <v>59</v>
      </c>
      <c r="B285" s="161" t="s">
        <v>290</v>
      </c>
      <c r="C285" s="170" t="s">
        <v>291</v>
      </c>
      <c r="D285" s="162" t="s">
        <v>244</v>
      </c>
      <c r="E285" s="163">
        <v>103.71445</v>
      </c>
      <c r="F285" s="164"/>
      <c r="G285" s="165">
        <f>ROUND(E285*F285,2)</f>
        <v>0</v>
      </c>
      <c r="H285" s="164"/>
      <c r="I285" s="165">
        <f>ROUND(E285*H285,2)</f>
        <v>0</v>
      </c>
      <c r="J285" s="164"/>
      <c r="K285" s="165">
        <f>ROUND(E285*J285,2)</f>
        <v>0</v>
      </c>
      <c r="L285" s="165">
        <v>21</v>
      </c>
      <c r="M285" s="165">
        <f>G285*(1+L285/100)</f>
        <v>0</v>
      </c>
      <c r="N285" s="165">
        <v>0</v>
      </c>
      <c r="O285" s="165">
        <f>ROUND(E285*N285,2)</f>
        <v>0</v>
      </c>
      <c r="P285" s="165">
        <v>0</v>
      </c>
      <c r="Q285" s="165">
        <f>ROUND(E285*P285,2)</f>
        <v>0</v>
      </c>
      <c r="R285" s="165" t="s">
        <v>273</v>
      </c>
      <c r="S285" s="165" t="s">
        <v>208</v>
      </c>
      <c r="T285" s="166" t="s">
        <v>208</v>
      </c>
      <c r="U285" s="148">
        <v>0</v>
      </c>
      <c r="V285" s="148">
        <f>ROUND(E285*U285,2)</f>
        <v>0</v>
      </c>
      <c r="W285" s="148"/>
      <c r="X285" s="148" t="s">
        <v>125</v>
      </c>
      <c r="Y285" s="137"/>
      <c r="Z285" s="137"/>
      <c r="AA285" s="137"/>
      <c r="AB285" s="137"/>
      <c r="AC285" s="137"/>
      <c r="AD285" s="137"/>
      <c r="AE285" s="137"/>
      <c r="AF285" s="137"/>
      <c r="AG285" s="137" t="s">
        <v>126</v>
      </c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</row>
    <row r="286" spans="1:60" outlineLevel="1">
      <c r="A286" s="144"/>
      <c r="B286" s="145"/>
      <c r="C286" s="187" t="s">
        <v>594</v>
      </c>
      <c r="D286" s="174"/>
      <c r="E286" s="175">
        <v>103.71445</v>
      </c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8"/>
      <c r="Y286" s="137"/>
      <c r="Z286" s="137"/>
      <c r="AA286" s="137"/>
      <c r="AB286" s="137"/>
      <c r="AC286" s="137"/>
      <c r="AD286" s="137"/>
      <c r="AE286" s="137"/>
      <c r="AF286" s="137"/>
      <c r="AG286" s="137" t="s">
        <v>213</v>
      </c>
      <c r="AH286" s="137">
        <v>0</v>
      </c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</row>
    <row r="287" spans="1:60" ht="22.5" outlineLevel="1">
      <c r="A287" s="160">
        <v>60</v>
      </c>
      <c r="B287" s="161" t="s">
        <v>293</v>
      </c>
      <c r="C287" s="170" t="s">
        <v>294</v>
      </c>
      <c r="D287" s="162" t="s">
        <v>244</v>
      </c>
      <c r="E287" s="163">
        <v>20.742889999999999</v>
      </c>
      <c r="F287" s="164"/>
      <c r="G287" s="165">
        <f>ROUND(E287*F287,2)</f>
        <v>0</v>
      </c>
      <c r="H287" s="164"/>
      <c r="I287" s="165">
        <f>ROUND(E287*H287,2)</f>
        <v>0</v>
      </c>
      <c r="J287" s="164"/>
      <c r="K287" s="165">
        <f>ROUND(E287*J287,2)</f>
        <v>0</v>
      </c>
      <c r="L287" s="165">
        <v>21</v>
      </c>
      <c r="M287" s="165">
        <f>G287*(1+L287/100)</f>
        <v>0</v>
      </c>
      <c r="N287" s="165">
        <v>0</v>
      </c>
      <c r="O287" s="165">
        <f>ROUND(E287*N287,2)</f>
        <v>0</v>
      </c>
      <c r="P287" s="165">
        <v>0</v>
      </c>
      <c r="Q287" s="165">
        <f>ROUND(E287*P287,2)</f>
        <v>0</v>
      </c>
      <c r="R287" s="165" t="s">
        <v>273</v>
      </c>
      <c r="S287" s="165" t="s">
        <v>208</v>
      </c>
      <c r="T287" s="166" t="s">
        <v>208</v>
      </c>
      <c r="U287" s="148">
        <v>0</v>
      </c>
      <c r="V287" s="148">
        <f>ROUND(E287*U287,2)</f>
        <v>0</v>
      </c>
      <c r="W287" s="148"/>
      <c r="X287" s="148" t="s">
        <v>125</v>
      </c>
      <c r="Y287" s="137"/>
      <c r="Z287" s="137"/>
      <c r="AA287" s="137"/>
      <c r="AB287" s="137"/>
      <c r="AC287" s="137"/>
      <c r="AD287" s="137"/>
      <c r="AE287" s="137"/>
      <c r="AF287" s="137"/>
      <c r="AG287" s="137" t="s">
        <v>126</v>
      </c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</row>
    <row r="288" spans="1:60">
      <c r="A288" s="3"/>
      <c r="B288" s="4"/>
      <c r="C288" s="171"/>
      <c r="D288" s="6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AE288">
        <v>15</v>
      </c>
      <c r="AF288">
        <v>21</v>
      </c>
      <c r="AG288" t="s">
        <v>108</v>
      </c>
    </row>
    <row r="289" spans="1:33">
      <c r="A289" s="140"/>
      <c r="B289" s="141" t="s">
        <v>29</v>
      </c>
      <c r="C289" s="172"/>
      <c r="D289" s="142"/>
      <c r="E289" s="143"/>
      <c r="F289" s="143"/>
      <c r="G289" s="168">
        <f>G8+G76+G100+G129+G131+G181+G188+G225+G274+G276</f>
        <v>0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AE289">
        <f>SUMIF(L7:L287,AE288,G7:G287)</f>
        <v>0</v>
      </c>
      <c r="AF289">
        <f>SUMIF(L7:L287,AF288,G7:G287)</f>
        <v>0</v>
      </c>
      <c r="AG289" t="s">
        <v>190</v>
      </c>
    </row>
    <row r="290" spans="1:33">
      <c r="C290" s="173"/>
      <c r="D290" s="10"/>
      <c r="AG290" t="s">
        <v>196</v>
      </c>
    </row>
    <row r="291" spans="1:33">
      <c r="D291" s="10"/>
    </row>
    <row r="292" spans="1:33">
      <c r="D292" s="10"/>
    </row>
    <row r="293" spans="1:33">
      <c r="D293" s="10"/>
    </row>
    <row r="294" spans="1:33">
      <c r="D294" s="10"/>
    </row>
    <row r="295" spans="1:33">
      <c r="D295" s="10"/>
    </row>
    <row r="296" spans="1:33">
      <c r="D296" s="10"/>
    </row>
    <row r="297" spans="1:33">
      <c r="D297" s="10"/>
    </row>
    <row r="298" spans="1:33">
      <c r="D298" s="10"/>
    </row>
    <row r="299" spans="1:33">
      <c r="D299" s="10"/>
    </row>
    <row r="300" spans="1:33">
      <c r="D300" s="10"/>
    </row>
    <row r="301" spans="1:33">
      <c r="D301" s="10"/>
    </row>
    <row r="302" spans="1:33">
      <c r="D302" s="10"/>
    </row>
    <row r="303" spans="1:33">
      <c r="D303" s="10"/>
    </row>
    <row r="304" spans="1:33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 objects="1" scenarios="1"/>
  <mergeCells count="102">
    <mergeCell ref="C259:G259"/>
    <mergeCell ref="C260:G260"/>
    <mergeCell ref="C268:G268"/>
    <mergeCell ref="C269:G269"/>
    <mergeCell ref="C273:G273"/>
    <mergeCell ref="C282:G282"/>
    <mergeCell ref="C244:G244"/>
    <mergeCell ref="C247:G247"/>
    <mergeCell ref="C248:G248"/>
    <mergeCell ref="C249:G249"/>
    <mergeCell ref="C256:G256"/>
    <mergeCell ref="C257:G257"/>
    <mergeCell ref="C234:G234"/>
    <mergeCell ref="C237:G237"/>
    <mergeCell ref="C238:G238"/>
    <mergeCell ref="C239:G239"/>
    <mergeCell ref="C242:G242"/>
    <mergeCell ref="C243:G243"/>
    <mergeCell ref="C224:G224"/>
    <mergeCell ref="C227:G227"/>
    <mergeCell ref="C228:G228"/>
    <mergeCell ref="C229:G229"/>
    <mergeCell ref="C232:G232"/>
    <mergeCell ref="C233:G233"/>
    <mergeCell ref="C211:G211"/>
    <mergeCell ref="C212:G212"/>
    <mergeCell ref="C215:G215"/>
    <mergeCell ref="C216:G216"/>
    <mergeCell ref="C220:G220"/>
    <mergeCell ref="C221:G221"/>
    <mergeCell ref="C186:G186"/>
    <mergeCell ref="C187:G187"/>
    <mergeCell ref="C190:G190"/>
    <mergeCell ref="C193:G193"/>
    <mergeCell ref="C207:G207"/>
    <mergeCell ref="C208:G208"/>
    <mergeCell ref="C152:G152"/>
    <mergeCell ref="C156:G156"/>
    <mergeCell ref="C159:G159"/>
    <mergeCell ref="C183:G183"/>
    <mergeCell ref="C184:G184"/>
    <mergeCell ref="C185:G185"/>
    <mergeCell ref="C103:G103"/>
    <mergeCell ref="C104:G104"/>
    <mergeCell ref="C105:G105"/>
    <mergeCell ref="C110:G110"/>
    <mergeCell ref="C133:G133"/>
    <mergeCell ref="C134:G134"/>
    <mergeCell ref="C79:G79"/>
    <mergeCell ref="C87:G87"/>
    <mergeCell ref="C88:G88"/>
    <mergeCell ref="C89:G89"/>
    <mergeCell ref="C93:G93"/>
    <mergeCell ref="C102:G102"/>
    <mergeCell ref="C67:G67"/>
    <mergeCell ref="C70:G70"/>
    <mergeCell ref="C71:G71"/>
    <mergeCell ref="C73:G73"/>
    <mergeCell ref="C74:G74"/>
    <mergeCell ref="C78:G78"/>
    <mergeCell ref="C58:G58"/>
    <mergeCell ref="C61:G61"/>
    <mergeCell ref="C62:G62"/>
    <mergeCell ref="C64:G64"/>
    <mergeCell ref="C65:G65"/>
    <mergeCell ref="C66:G66"/>
    <mergeCell ref="C51:G51"/>
    <mergeCell ref="C53:G53"/>
    <mergeCell ref="C54:G54"/>
    <mergeCell ref="C55:G55"/>
    <mergeCell ref="C56:G56"/>
    <mergeCell ref="C57:G57"/>
    <mergeCell ref="C43:G43"/>
    <mergeCell ref="C44:G44"/>
    <mergeCell ref="C45:G45"/>
    <mergeCell ref="C46:G46"/>
    <mergeCell ref="C47:G47"/>
    <mergeCell ref="C50:G50"/>
    <mergeCell ref="C34:G34"/>
    <mergeCell ref="C35:G35"/>
    <mergeCell ref="C36:G36"/>
    <mergeCell ref="C39:G39"/>
    <mergeCell ref="C40:G40"/>
    <mergeCell ref="C42:G42"/>
    <mergeCell ref="C31:G31"/>
    <mergeCell ref="C32:G32"/>
    <mergeCell ref="C33:G33"/>
    <mergeCell ref="C18:G18"/>
    <mergeCell ref="C20:G20"/>
    <mergeCell ref="C21:G21"/>
    <mergeCell ref="C22:G22"/>
    <mergeCell ref="C23:G23"/>
    <mergeCell ref="C24:G24"/>
    <mergeCell ref="A1:G1"/>
    <mergeCell ref="C2:G2"/>
    <mergeCell ref="C3:G3"/>
    <mergeCell ref="C4:G4"/>
    <mergeCell ref="C10:G10"/>
    <mergeCell ref="C17:G17"/>
    <mergeCell ref="C25:G25"/>
    <mergeCell ref="C28:G28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0 00 Pol</vt:lpstr>
      <vt:lpstr>I SO 03 Pol</vt:lpstr>
      <vt:lpstr>II SO 01 Pol</vt:lpstr>
      <vt:lpstr>II SO 02 Pol</vt:lpstr>
      <vt:lpstr>II SO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 00 Pol'!Názvy_tisku</vt:lpstr>
      <vt:lpstr>'I SO 03 Pol'!Názvy_tisku</vt:lpstr>
      <vt:lpstr>'II SO 01 Pol'!Názvy_tisku</vt:lpstr>
      <vt:lpstr>'II SO 02 Pol'!Názvy_tisku</vt:lpstr>
      <vt:lpstr>'II SO 03 Pol'!Názvy_tisku</vt:lpstr>
      <vt:lpstr>oadresa</vt:lpstr>
      <vt:lpstr>Stavba!Objednatel</vt:lpstr>
      <vt:lpstr>Stavba!Objekt</vt:lpstr>
      <vt:lpstr>'0 00 Pol'!Oblast_tisku</vt:lpstr>
      <vt:lpstr>'I SO 03 Pol'!Oblast_tisku</vt:lpstr>
      <vt:lpstr>'II SO 01 Pol'!Oblast_tisku</vt:lpstr>
      <vt:lpstr>'II SO 02 Pol'!Oblast_tisku</vt:lpstr>
      <vt:lpstr>'II SO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Martin</cp:lastModifiedBy>
  <cp:lastPrinted>2019-03-19T12:27:02Z</cp:lastPrinted>
  <dcterms:created xsi:type="dcterms:W3CDTF">2009-04-08T07:15:50Z</dcterms:created>
  <dcterms:modified xsi:type="dcterms:W3CDTF">2024-04-02T10:26:46Z</dcterms:modified>
</cp:coreProperties>
</file>