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\Desktop\Provoz 2024\Příprava 2024\Nové Povrchy\II-422 Podivín ulice Komenského\Soutěž\"/>
    </mc:Choice>
  </mc:AlternateContent>
  <bookViews>
    <workbookView xWindow="28680" yWindow="-120" windowWidth="51840" windowHeight="21240" activeTab="2"/>
  </bookViews>
  <sheets>
    <sheet name="Rekapitulace" sheetId="5" r:id="rId1"/>
    <sheet name="II_422" sheetId="20" r:id="rId2"/>
    <sheet name="Nestavební náklady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20" l="1"/>
  <c r="I30" i="20"/>
  <c r="I9" i="20"/>
  <c r="I17" i="20" s="1"/>
  <c r="A6" i="5"/>
  <c r="A1" i="5" s="1"/>
  <c r="L25" i="20"/>
  <c r="I11" i="20" l="1"/>
  <c r="I15" i="20" s="1"/>
  <c r="I14" i="20"/>
  <c r="L17" i="20"/>
  <c r="L29" i="20"/>
  <c r="L23" i="20"/>
  <c r="L35" i="20" l="1"/>
  <c r="L9" i="20"/>
  <c r="L34" i="20"/>
  <c r="C5" i="8"/>
  <c r="L10" i="20" l="1"/>
  <c r="L28" i="20"/>
  <c r="L11" i="20" l="1"/>
  <c r="L33" i="20"/>
  <c r="L30" i="20"/>
  <c r="L32" i="20"/>
  <c r="L15" i="20" l="1"/>
  <c r="L14" i="20"/>
  <c r="L18" i="20"/>
  <c r="L40" i="20" l="1"/>
  <c r="L24" i="20"/>
  <c r="L26" i="20" s="1"/>
  <c r="L20" i="20"/>
  <c r="L16" i="20" l="1"/>
  <c r="L12" i="20"/>
  <c r="L36" i="20" l="1"/>
  <c r="L37" i="20"/>
  <c r="L38" i="20"/>
  <c r="L39" i="20" l="1"/>
  <c r="L41" i="20" l="1"/>
  <c r="A7" i="5"/>
  <c r="L10" i="8"/>
  <c r="L9" i="8"/>
  <c r="L11" i="8" l="1"/>
  <c r="K14" i="8" s="1"/>
  <c r="B7" i="5" s="1"/>
  <c r="F16" i="8" l="1"/>
  <c r="K16" i="8" s="1"/>
  <c r="L19" i="20"/>
  <c r="L21" i="20" l="1"/>
  <c r="K44" i="20" s="1"/>
  <c r="F46" i="20" l="1"/>
  <c r="K46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<sst xmlns="http://schemas.openxmlformats.org/spreadsheetml/2006/main" count="144" uniqueCount="104">
  <si>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</si>
  <si>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</si>
  <si>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</si>
  <si>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</si>
  <si>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</si>
  <si>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</si>
  <si>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</si>
  <si>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</si>
  <si>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</si>
  <si>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</si>
  <si>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</si>
  <si>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</si>
  <si>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</si>
  <si>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</si>
  <si>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</si>
  <si>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</si>
  <si>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</si>
  <si>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</si>
  <si>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</si>
  <si>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</si>
  <si>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</si>
  <si>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</si>
  <si>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</si>
  <si>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</si>
  <si>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</si>
  <si>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</si>
  <si>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 xml:space="preserve">T    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</si>
  <si>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</si>
  <si>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</si>
  <si>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</si>
  <si>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</si>
  <si>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</si>
  <si>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</si>
  <si>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</si>
  <si>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</si>
  <si>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</si>
  <si>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</si>
  <si>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</si>
  <si>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</si>
  <si>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</si>
  <si>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</si>
  <si>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</si>
  <si>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</si>
  <si>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</si>
  <si>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</si>
  <si>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</si>
  <si>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</si>
  <si>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</si>
  <si>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</si>
  <si>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</si>
  <si>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</si>
  <si>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</si>
  <si>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</si>
  <si>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</si>
  <si>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 xml:space="preserve">Řezání spár pro vytvoření komůrky š 15 mm hl 30 mm pro těsnící zálivku v živičném krytu                                   </t>
  </si>
  <si>
    <t xml:space="preserve">919112223 </t>
  </si>
  <si>
    <t>915211112</t>
  </si>
  <si>
    <t xml:space="preserve">Vodorovné dopravní značení dělící čáry souvislé š 125 mm retroreflexní bílý plast  </t>
  </si>
  <si>
    <t>m</t>
  </si>
  <si>
    <t>915231112</t>
  </si>
  <si>
    <t xml:space="preserve">Vodorovné dopravní značení přechody pro chodce, šipky, symboly retroreflexní bílý plast             </t>
  </si>
  <si>
    <t>m2</t>
  </si>
  <si>
    <t>915611111</t>
  </si>
  <si>
    <t xml:space="preserve">Předznačení vodorovného liniového značení  </t>
  </si>
  <si>
    <t>915621111</t>
  </si>
  <si>
    <t xml:space="preserve">Předznačení vodorovného plošného značení </t>
  </si>
  <si>
    <t xml:space="preserve">Asfaltový beton vrstva ložní ACL 16 (ABH) tl 60 mm š do 3 m z nemodifikovaného asfaltu         </t>
  </si>
  <si>
    <t xml:space="preserve">577155112     </t>
  </si>
  <si>
    <t>SUS JMK, p.o.k.</t>
  </si>
  <si>
    <t xml:space="preserve">599141111     </t>
  </si>
  <si>
    <t xml:space="preserve">Vyplnění spár mezi silničními dílci živičnou zálivkou                                               </t>
  </si>
  <si>
    <t>181152302</t>
  </si>
  <si>
    <t>Úprava pláně pro silnice a dálnice v zářezech se zhutněním</t>
  </si>
  <si>
    <t xml:space="preserve">Podklad ze směsi stmelené cementem SC C 8/10 (KSC I) tl 150 mm             </t>
  </si>
  <si>
    <t>567122114</t>
  </si>
  <si>
    <t xml:space="preserve">Asfaltový beton vrstva obrusná ACO 11 (ABS) tř. I tl 40 mm š přes 3 m z nemodifikovaného asfaltu    </t>
  </si>
  <si>
    <t>577134121</t>
  </si>
  <si>
    <t>Trubní vedení</t>
  </si>
  <si>
    <t>Trubní vedení Celkem :</t>
  </si>
  <si>
    <t xml:space="preserve">kus  </t>
  </si>
  <si>
    <t>899231111</t>
  </si>
  <si>
    <t xml:space="preserve">Výšková úprava uličního vstupu nebo vpusti do 200 mm zvýšením mříže                                 </t>
  </si>
  <si>
    <t>899331111</t>
  </si>
  <si>
    <t xml:space="preserve">Výšková úprava uličního vstupu nebo vpusti do 200 mm zvýšením poklopu                               </t>
  </si>
  <si>
    <t xml:space="preserve">Řezání stávajícího živičného krytu hl přes 50 mm do 100 mm                                             </t>
  </si>
  <si>
    <t>938909331</t>
  </si>
  <si>
    <t>II/422 Podivín ulice Komenského</t>
  </si>
  <si>
    <t xml:space="preserve">Podklad ze štěrkodrtě ŠD plochy přes 100 m2 tl 180 mm                                                     </t>
  </si>
  <si>
    <t>564851114</t>
  </si>
  <si>
    <t>Asfaltový beton vrstva podkladní ACP 22 (obalované kamenivo OKH) tl 70 mm š do 3 m</t>
  </si>
  <si>
    <t>565156111</t>
  </si>
  <si>
    <t xml:space="preserve">Výšková úprava uličního vstupu nebo vpusti do 200 mm zvýšením krycího hrnce, šoupěte nebo hydrantu                        </t>
  </si>
  <si>
    <t>915211122</t>
  </si>
  <si>
    <t xml:space="preserve">Vodorovné dopravní značení dělící čáry přerušované š 125 mm retroreflexní bílý plast  </t>
  </si>
  <si>
    <t>919721221</t>
  </si>
  <si>
    <t xml:space="preserve">Geomříž pro vyztužení asfaltového povrchu ze skelných vláken, pevnost v tahu 100/100 kN/m                   </t>
  </si>
  <si>
    <t xml:space="preserve">Vodorovné dopravní značení přechody pro chodce, šipky, symboly retroreflexní červený plast             </t>
  </si>
  <si>
    <t xml:space="preserve">915231116     </t>
  </si>
  <si>
    <t>Odstranění podkladu z kameniva drceného tl přes 300 do 400 mm strojně pl přes 200 m2  odvoz suti a její likvidace v režii zhotovitele</t>
  </si>
  <si>
    <t>113154324</t>
  </si>
  <si>
    <t xml:space="preserve">Frézování živičného krytu tl do100 mm pruh š přes 0,5 do 1 m pl přes 1000 do 10000 m2 bez překážek v trase, odvoz suti a její likvidace v režii zhotovitele                     </t>
  </si>
  <si>
    <t>899431111</t>
  </si>
  <si>
    <t>M2</t>
  </si>
  <si>
    <t>113107224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</si>
</sst>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3" borderId="0" xfId="0" applyFont="1" applyFill="1" applyAlignment="1">
      <alignment horizontal="center"/>
    </xf>
    <xf numFmtId="0" fontId="7" fillId="5" borderId="0" xfId="0" applyFont="1" applyFill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4" fontId="10" fillId="0" borderId="0" xfId="0" applyNumberFormat="1" applyFont="1"/>
    <xf numFmtId="0" fontId="10" fillId="0" borderId="0" xfId="0" applyFont="1" applyAlignment="1">
      <alignment horizontal="left"/>
    </xf>
    <xf numFmtId="4" fontId="8" fillId="0" borderId="0" xfId="0" applyNumberFormat="1" applyFont="1"/>
    <xf numFmtId="4" fontId="8" fillId="3" borderId="0" xfId="0" applyNumberFormat="1" applyFont="1" applyFill="1"/>
    <xf numFmtId="0" fontId="9" fillId="4" borderId="0" xfId="0" applyFont="1" applyFill="1"/>
    <xf numFmtId="0" fontId="10" fillId="0" borderId="0" xfId="0" applyFont="1"/>
    <xf numFmtId="0" fontId="14" fillId="0" borderId="0" xfId="0" applyFont="1"/>
    <xf numFmtId="0" fontId="7" fillId="0" borderId="0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2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6" xfId="0" applyFont="1" applyFill="1" applyBorder="1"/>
    <xf numFmtId="0" fontId="10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4" fontId="8" fillId="3" borderId="0" xfId="0" applyNumberFormat="1" applyFont="1" applyFill="1" applyBorder="1"/>
    <xf numFmtId="0" fontId="10" fillId="5" borderId="8" xfId="0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left"/>
    </xf>
    <xf numFmtId="4" fontId="10" fillId="0" borderId="8" xfId="0" applyNumberFormat="1" applyFont="1" applyFill="1" applyBorder="1"/>
    <xf numFmtId="0" fontId="10" fillId="5" borderId="8" xfId="0" applyFont="1" applyFill="1" applyBorder="1" applyAlignment="1">
      <alignment horizontal="left"/>
    </xf>
    <xf numFmtId="4" fontId="10" fillId="5" borderId="8" xfId="0" applyNumberFormat="1" applyFont="1" applyFill="1" applyBorder="1"/>
    <xf numFmtId="4" fontId="8" fillId="5" borderId="8" xfId="0" applyNumberFormat="1" applyFont="1" applyFill="1" applyBorder="1"/>
    <xf numFmtId="0" fontId="10" fillId="5" borderId="8" xfId="0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4" fontId="10" fillId="0" borderId="8" xfId="0" applyNumberFormat="1" applyFont="1" applyBorder="1"/>
    <xf numFmtId="4" fontId="8" fillId="0" borderId="8" xfId="0" applyNumberFormat="1" applyFont="1" applyBorder="1"/>
    <xf numFmtId="165" fontId="15" fillId="0" borderId="7" xfId="0" applyNumberFormat="1" applyFont="1" applyBorder="1"/>
    <xf numFmtId="0" fontId="10" fillId="0" borderId="0" xfId="0" applyFont="1" applyBorder="1" applyAlignment="1"/>
    <xf numFmtId="0" fontId="7" fillId="0" borderId="0" xfId="0" applyFont="1" applyBorder="1" applyAlignment="1"/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0" fillId="0" borderId="0" xfId="0" applyFont="1" applyAlignment="1"/>
    <xf numFmtId="0" fontId="7" fillId="0" borderId="0" xfId="0" applyFont="1" applyAlignment="1"/>
    <xf numFmtId="0" fontId="9" fillId="4" borderId="0" xfId="0" applyFont="1" applyFill="1" applyAlignment="1">
      <alignment horizontal="right"/>
    </xf>
    <xf numFmtId="165" fontId="9" fillId="4" borderId="0" xfId="0" applyNumberFormat="1" applyFont="1" applyFill="1" applyAlignment="1">
      <alignment horizontal="right"/>
    </xf>
    <xf numFmtId="0" fontId="10" fillId="3" borderId="0" xfId="0" applyFont="1" applyFill="1" applyAlignment="1"/>
    <xf numFmtId="0" fontId="7" fillId="3" borderId="0" xfId="0" applyFont="1" applyFill="1" applyAlignment="1"/>
    <xf numFmtId="0" fontId="11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/>
    <xf numFmtId="4" fontId="9" fillId="4" borderId="0" xfId="0" applyNumberFormat="1" applyFont="1" applyFill="1" applyAlignment="1">
      <alignment horizontal="center"/>
    </xf>
    <xf numFmtId="0" fontId="10" fillId="5" borderId="8" xfId="0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10" fillId="5" borderId="8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 wrapText="1"/>
    </xf>
    <xf numFmtId="0" fontId="10" fillId="5" borderId="9" xfId="0" applyFont="1" applyFill="1" applyBorder="1" applyAlignment="1">
      <alignment horizontal="left" wrapText="1"/>
    </xf>
    <xf numFmtId="0" fontId="10" fillId="5" borderId="10" xfId="0" applyFont="1" applyFill="1" applyBorder="1" applyAlignment="1">
      <alignment horizontal="left" wrapText="1"/>
    </xf>
    <xf numFmtId="0" fontId="10" fillId="5" borderId="11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164" fontId="9" fillId="4" borderId="0" xfId="0" applyNumberFormat="1" applyFont="1" applyFill="1" applyAlignment="1">
      <alignment horizontal="right"/>
    </xf>
    <xf numFmtId="49" fontId="10" fillId="0" borderId="8" xfId="0" applyNumberFormat="1" applyFont="1" applyFill="1" applyBorder="1" applyAlignment="1">
      <alignment horizontal="left"/>
    </xf>
    <xf numFmtId="0" fontId="10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551793</xdr:colOff>
      <xdr:row>47</xdr:row>
      <xdr:rowOff>170797</xdr:rowOff>
    </xdr:from>
    <xdr:to>
      <xdr:col>8</xdr:col>
      <xdr:colOff>354724</xdr:colOff>
      <xdr:row>74</xdr:row>
      <xdr:rowOff>175468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CFF9E0-75DF-4B23-8378-32A5C2786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3155" y="9104590"/>
          <a:ext cx="4361793" cy="512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3"/>
  <sheetViews>
    <sheetView view="pageBreakPreview" zoomScale="115" zoomScaleNormal="100" zoomScaleSheetLayoutView="115" workbookViewId="0">
      <selection activeCell="B20" sqref="B20"/>
    </sheetView>
  </sheetViews>
  <sheetFormatPr defaultRowHeight="15" x14ac:dyDescent="0.25"/>
  <cols>
    <col min="1" max="1" width="92.85546875" customWidth="1"/>
    <col min="2" max="2" width="45.28515625" customWidth="1"/>
    <col min="3" max="272" width="8.85546875" style="4"/>
  </cols>
  <sheetData>
    <row r="1" spans="1:272" s="7" customFormat="1" ht="23.25" x14ac:dyDescent="0.35">
      <c r="A1" s="18" t="str">
        <f>A6</f>
        <v>II/422 Podivín ulice Komenského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</row>
    <row r="2" spans="1:272" s="7" customFormat="1" ht="23.25" x14ac:dyDescent="0.35">
      <c r="A2" s="18" t="s">
        <v>42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</row>
    <row r="3" spans="1:272" s="7" customFormat="1" ht="14.25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</row>
    <row r="4" spans="1:272" s="7" customFormat="1" ht="18" x14ac:dyDescent="0.25">
      <c r="A4" s="20" t="s">
        <v>43</v>
      </c>
      <c r="B4" s="21" t="s">
        <v>47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</row>
    <row r="5" spans="1:272" s="7" customFormat="1" ht="18.75" thickBot="1" x14ac:dyDescent="0.3">
      <c r="A5" s="20"/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</row>
    <row r="6" spans="1:272" s="7" customFormat="1" ht="18.75" thickBot="1" x14ac:dyDescent="0.3">
      <c r="A6" s="27" t="str">
        <f>II_422!A1</f>
        <v>II/422 Podivín ulice Komenského</v>
      </c>
      <c r="B6" s="46">
        <f>II_422!K44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</row>
    <row r="7" spans="1:272" s="7" customFormat="1" ht="18.75" thickBot="1" x14ac:dyDescent="0.3">
      <c r="A7" s="25" t="str">
        <f>'Nestavební náklady'!A1</f>
        <v>Vedlejší a ostatní náklady</v>
      </c>
      <c r="B7" s="46">
        <f>'Nestavební náklady'!K14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</row>
    <row r="8" spans="1:272" s="7" customFormat="1" ht="18.75" thickBot="1" x14ac:dyDescent="0.3">
      <c r="A8" s="23"/>
      <c r="B8" s="2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</row>
    <row r="9" spans="1:272" s="7" customFormat="1" ht="18.75" thickBot="1" x14ac:dyDescent="0.3">
      <c r="A9" s="26" t="s">
        <v>45</v>
      </c>
      <c r="B9" s="46">
        <f>SUM(B6:B7)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</row>
    <row r="10" spans="1:272" s="7" customFormat="1" ht="18.75" thickBot="1" x14ac:dyDescent="0.3">
      <c r="A10" s="22" t="s">
        <v>44</v>
      </c>
      <c r="B10" s="46">
        <f>B9*0.21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</row>
    <row r="11" spans="1:272" s="7" customFormat="1" ht="18.75" thickBot="1" x14ac:dyDescent="0.3">
      <c r="A11" s="25" t="s">
        <v>46</v>
      </c>
      <c r="B11" s="46">
        <f>B9*1.21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</row>
    <row r="12" spans="1:272" s="7" customFormat="1" ht="14.25" x14ac:dyDescent="0.2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</row>
    <row r="13" spans="1:272" s="7" customFormat="1" ht="14.25" x14ac:dyDescent="0.2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</row>
  </sheetData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topLeftCell="A16" zoomScale="145" zoomScaleNormal="100" zoomScaleSheetLayoutView="145" workbookViewId="0">
      <selection activeCell="K40" sqref="K40"/>
    </sheetView>
  </sheetViews>
  <sheetFormatPr defaultColWidth="9.140625" defaultRowHeight="15" x14ac:dyDescent="0.25"/>
  <cols>
    <col min="1" max="1" width="5.5703125" style="2" customWidth="1"/>
    <col min="2" max="2" width="12.5703125" style="2" customWidth="1"/>
    <col min="3" max="4" width="9.7109375" style="2" customWidth="1"/>
    <col min="5" max="7" width="9.140625" style="2"/>
    <col min="8" max="8" width="31.140625" style="2" customWidth="1"/>
    <col min="9" max="9" width="11.7109375" style="2" customWidth="1"/>
    <col min="10" max="10" width="6.28515625" style="2" customWidth="1"/>
    <col min="11" max="11" width="12.7109375" style="2" customWidth="1"/>
    <col min="12" max="12" width="13.7109375" style="2" customWidth="1"/>
    <col min="13" max="13" width="16.7109375" style="3" hidden="1" customWidth="1"/>
    <col min="14" max="16384" width="9.140625" style="3"/>
  </cols>
  <sheetData>
    <row r="1" spans="1:13" s="7" customFormat="1" ht="15" customHeight="1" x14ac:dyDescent="0.2">
      <c r="A1" s="75" t="s">
        <v>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7" customFormat="1" ht="15" customHeight="1" x14ac:dyDescent="0.2">
      <c r="A2" s="7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s="7" customFormat="1" ht="15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3" s="7" customFormat="1" ht="1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s="7" customFormat="1" ht="14.25" x14ac:dyDescent="0.2">
      <c r="A5" s="28" t="s">
        <v>0</v>
      </c>
      <c r="B5" s="19"/>
      <c r="C5" s="28" t="s">
        <v>68</v>
      </c>
      <c r="D5" s="19"/>
      <c r="E5" s="19"/>
      <c r="F5" s="19"/>
      <c r="G5" s="19"/>
      <c r="H5" s="19"/>
      <c r="I5" s="19"/>
      <c r="J5" s="19"/>
      <c r="K5" s="19"/>
      <c r="L5" s="19"/>
    </row>
    <row r="6" spans="1:13" s="7" customFormat="1" ht="14.2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s="7" customFormat="1" ht="14.25" x14ac:dyDescent="0.2">
      <c r="A7" s="78" t="s">
        <v>1</v>
      </c>
      <c r="B7" s="79"/>
      <c r="C7" s="80" t="s">
        <v>2</v>
      </c>
      <c r="D7" s="81"/>
      <c r="E7" s="81"/>
      <c r="F7" s="81"/>
      <c r="G7" s="81"/>
      <c r="H7" s="81"/>
      <c r="I7" s="29" t="s">
        <v>3</v>
      </c>
      <c r="J7" s="30" t="s">
        <v>4</v>
      </c>
      <c r="K7" s="29" t="s">
        <v>5</v>
      </c>
      <c r="L7" s="29" t="s">
        <v>6</v>
      </c>
    </row>
    <row r="8" spans="1:13" s="7" customFormat="1" x14ac:dyDescent="0.25">
      <c r="A8" s="31">
        <v>1</v>
      </c>
      <c r="B8" s="49" t="s">
        <v>7</v>
      </c>
      <c r="C8" s="50"/>
      <c r="D8" s="50"/>
      <c r="E8" s="50"/>
      <c r="F8" s="50"/>
      <c r="G8" s="47"/>
      <c r="H8" s="48"/>
      <c r="I8" s="48"/>
      <c r="J8" s="48"/>
      <c r="K8" s="48"/>
      <c r="L8" s="48"/>
    </row>
    <row r="9" spans="1:13" s="7" customFormat="1" ht="29.25" customHeight="1" x14ac:dyDescent="0.2">
      <c r="A9" s="40">
        <v>1</v>
      </c>
      <c r="B9" s="100" t="s">
        <v>103</v>
      </c>
      <c r="C9" s="101" t="s">
        <v>98</v>
      </c>
      <c r="D9" s="102"/>
      <c r="E9" s="102"/>
      <c r="F9" s="102"/>
      <c r="G9" s="102"/>
      <c r="H9" s="102"/>
      <c r="I9" s="35">
        <f>I10*0.3</f>
        <v>753.75</v>
      </c>
      <c r="J9" s="103" t="s">
        <v>8</v>
      </c>
      <c r="K9" s="35">
        <v>0</v>
      </c>
      <c r="L9" s="45">
        <f>ROUND(I9*K9,2)</f>
        <v>0</v>
      </c>
      <c r="M9" s="7" t="s">
        <v>9</v>
      </c>
    </row>
    <row r="10" spans="1:13" s="7" customFormat="1" ht="29.25" customHeight="1" x14ac:dyDescent="0.2">
      <c r="A10" s="40">
        <v>2</v>
      </c>
      <c r="B10" s="100" t="s">
        <v>99</v>
      </c>
      <c r="C10" s="101" t="s">
        <v>100</v>
      </c>
      <c r="D10" s="102"/>
      <c r="E10" s="102"/>
      <c r="F10" s="102"/>
      <c r="G10" s="102"/>
      <c r="H10" s="102"/>
      <c r="I10" s="35">
        <v>2512.5</v>
      </c>
      <c r="J10" s="103" t="s">
        <v>8</v>
      </c>
      <c r="K10" s="35">
        <v>0</v>
      </c>
      <c r="L10" s="45">
        <f>ROUND(I10*K10,2)</f>
        <v>0</v>
      </c>
      <c r="M10" s="7" t="s">
        <v>9</v>
      </c>
    </row>
    <row r="11" spans="1:13" s="7" customFormat="1" ht="14.25" x14ac:dyDescent="0.2">
      <c r="A11" s="40">
        <v>3</v>
      </c>
      <c r="B11" s="42" t="s">
        <v>71</v>
      </c>
      <c r="C11" s="51" t="s">
        <v>72</v>
      </c>
      <c r="D11" s="52"/>
      <c r="E11" s="52"/>
      <c r="F11" s="52"/>
      <c r="G11" s="52"/>
      <c r="H11" s="52"/>
      <c r="I11" s="35">
        <f>I9</f>
        <v>753.75</v>
      </c>
      <c r="J11" s="43" t="s">
        <v>8</v>
      </c>
      <c r="K11" s="44">
        <v>0</v>
      </c>
      <c r="L11" s="45">
        <f t="shared" ref="L11" si="0">ROUND(I11*K11,2)</f>
        <v>0</v>
      </c>
      <c r="M11" s="7" t="s">
        <v>9</v>
      </c>
    </row>
    <row r="12" spans="1:13" s="7" customFormat="1" x14ac:dyDescent="0.25">
      <c r="A12" s="47"/>
      <c r="B12" s="48"/>
      <c r="C12" s="48"/>
      <c r="D12" s="48"/>
      <c r="E12" s="48"/>
      <c r="F12" s="48"/>
      <c r="G12" s="68" t="s">
        <v>10</v>
      </c>
      <c r="H12" s="69"/>
      <c r="I12" s="69"/>
      <c r="J12" s="69"/>
      <c r="K12" s="69"/>
      <c r="L12" s="32">
        <f>SUM(L9:L11)</f>
        <v>0</v>
      </c>
    </row>
    <row r="13" spans="1:13" s="7" customFormat="1" x14ac:dyDescent="0.25">
      <c r="A13" s="31">
        <v>5</v>
      </c>
      <c r="B13" s="49" t="s">
        <v>11</v>
      </c>
      <c r="C13" s="50"/>
      <c r="D13" s="50"/>
      <c r="E13" s="50"/>
      <c r="F13" s="50"/>
      <c r="G13" s="47"/>
      <c r="H13" s="48"/>
      <c r="I13" s="48"/>
      <c r="J13" s="48"/>
      <c r="K13" s="48"/>
      <c r="L13" s="48"/>
    </row>
    <row r="14" spans="1:13" s="7" customFormat="1" ht="14.25" x14ac:dyDescent="0.2">
      <c r="A14" s="40">
        <v>4</v>
      </c>
      <c r="B14" s="42" t="s">
        <v>88</v>
      </c>
      <c r="C14" s="51" t="s">
        <v>87</v>
      </c>
      <c r="D14" s="52"/>
      <c r="E14" s="52"/>
      <c r="F14" s="52"/>
      <c r="G14" s="52"/>
      <c r="H14" s="52"/>
      <c r="I14" s="35">
        <f>I11</f>
        <v>753.75</v>
      </c>
      <c r="J14" s="43" t="s">
        <v>8</v>
      </c>
      <c r="K14" s="44">
        <v>0</v>
      </c>
      <c r="L14" s="45">
        <f>ROUND(I14*K14,2)</f>
        <v>0</v>
      </c>
      <c r="M14" s="7" t="s">
        <v>14</v>
      </c>
    </row>
    <row r="15" spans="1:13" s="7" customFormat="1" ht="14.25" x14ac:dyDescent="0.2">
      <c r="A15" s="40">
        <v>5</v>
      </c>
      <c r="B15" s="42" t="s">
        <v>74</v>
      </c>
      <c r="C15" s="51" t="s">
        <v>73</v>
      </c>
      <c r="D15" s="52"/>
      <c r="E15" s="52"/>
      <c r="F15" s="52"/>
      <c r="G15" s="52"/>
      <c r="H15" s="52"/>
      <c r="I15" s="35">
        <f>I11</f>
        <v>753.75</v>
      </c>
      <c r="J15" s="43" t="s">
        <v>8</v>
      </c>
      <c r="K15" s="44">
        <v>0</v>
      </c>
      <c r="L15" s="45">
        <f>ROUND(I15*K15,2)</f>
        <v>0</v>
      </c>
      <c r="M15" s="7" t="s">
        <v>14</v>
      </c>
    </row>
    <row r="16" spans="1:13" s="7" customFormat="1" ht="14.25" x14ac:dyDescent="0.2">
      <c r="A16" s="40">
        <v>6</v>
      </c>
      <c r="B16" s="42" t="s">
        <v>12</v>
      </c>
      <c r="C16" s="51" t="s">
        <v>13</v>
      </c>
      <c r="D16" s="52"/>
      <c r="E16" s="52"/>
      <c r="F16" s="52"/>
      <c r="G16" s="52"/>
      <c r="H16" s="52"/>
      <c r="I16" s="35">
        <v>5527.5</v>
      </c>
      <c r="J16" s="43" t="s">
        <v>8</v>
      </c>
      <c r="K16" s="44">
        <v>0</v>
      </c>
      <c r="L16" s="45">
        <f>ROUND(I16*K16,2)</f>
        <v>0</v>
      </c>
      <c r="M16" s="7" t="s">
        <v>14</v>
      </c>
    </row>
    <row r="17" spans="1:13" s="7" customFormat="1" ht="14.25" x14ac:dyDescent="0.2">
      <c r="A17" s="40">
        <v>7</v>
      </c>
      <c r="B17" s="42" t="s">
        <v>90</v>
      </c>
      <c r="C17" s="51" t="s">
        <v>89</v>
      </c>
      <c r="D17" s="52"/>
      <c r="E17" s="52"/>
      <c r="F17" s="52"/>
      <c r="G17" s="52"/>
      <c r="H17" s="52"/>
      <c r="I17" s="35">
        <f>I9</f>
        <v>753.75</v>
      </c>
      <c r="J17" s="43" t="s">
        <v>8</v>
      </c>
      <c r="K17" s="44">
        <v>0</v>
      </c>
      <c r="L17" s="45">
        <f t="shared" ref="L17" si="1">ROUND(I17*K17,2)</f>
        <v>0</v>
      </c>
      <c r="M17" s="7" t="s">
        <v>15</v>
      </c>
    </row>
    <row r="18" spans="1:13" s="7" customFormat="1" ht="14.25" x14ac:dyDescent="0.2">
      <c r="A18" s="40">
        <v>8</v>
      </c>
      <c r="B18" s="42" t="s">
        <v>67</v>
      </c>
      <c r="C18" s="51" t="s">
        <v>66</v>
      </c>
      <c r="D18" s="52"/>
      <c r="E18" s="52"/>
      <c r="F18" s="52"/>
      <c r="G18" s="52"/>
      <c r="H18" s="52"/>
      <c r="I18" s="35">
        <v>2512.5</v>
      </c>
      <c r="J18" s="43" t="s">
        <v>8</v>
      </c>
      <c r="K18" s="44">
        <v>0</v>
      </c>
      <c r="L18" s="45">
        <f t="shared" ref="L18" si="2">ROUND(I18*K18,2)</f>
        <v>0</v>
      </c>
      <c r="M18" s="7" t="s">
        <v>15</v>
      </c>
    </row>
    <row r="19" spans="1:13" s="7" customFormat="1" ht="28.5" customHeight="1" x14ac:dyDescent="0.2">
      <c r="A19" s="40">
        <v>9</v>
      </c>
      <c r="B19" s="42" t="s">
        <v>76</v>
      </c>
      <c r="C19" s="51" t="s">
        <v>75</v>
      </c>
      <c r="D19" s="52"/>
      <c r="E19" s="52"/>
      <c r="F19" s="52"/>
      <c r="G19" s="52"/>
      <c r="H19" s="52"/>
      <c r="I19" s="35">
        <v>2512.5</v>
      </c>
      <c r="J19" s="43" t="s">
        <v>8</v>
      </c>
      <c r="K19" s="44">
        <v>0</v>
      </c>
      <c r="L19" s="45">
        <f t="shared" ref="L19:L20" si="3">ROUND(I19*K19,2)</f>
        <v>0</v>
      </c>
      <c r="M19" s="7" t="s">
        <v>15</v>
      </c>
    </row>
    <row r="20" spans="1:13" s="7" customFormat="1" ht="14.25" x14ac:dyDescent="0.2">
      <c r="A20" s="40">
        <v>10</v>
      </c>
      <c r="B20" s="42" t="s">
        <v>69</v>
      </c>
      <c r="C20" s="51" t="s">
        <v>70</v>
      </c>
      <c r="D20" s="52"/>
      <c r="E20" s="52"/>
      <c r="F20" s="52"/>
      <c r="G20" s="52"/>
      <c r="H20" s="52"/>
      <c r="I20" s="35">
        <v>486.4</v>
      </c>
      <c r="J20" s="43" t="s">
        <v>19</v>
      </c>
      <c r="K20" s="44">
        <v>0</v>
      </c>
      <c r="L20" s="45">
        <f t="shared" si="3"/>
        <v>0</v>
      </c>
      <c r="M20" s="7" t="s">
        <v>20</v>
      </c>
    </row>
    <row r="21" spans="1:13" s="7" customFormat="1" x14ac:dyDescent="0.25">
      <c r="A21" s="47"/>
      <c r="B21" s="48"/>
      <c r="C21" s="48"/>
      <c r="D21" s="48"/>
      <c r="E21" s="48"/>
      <c r="F21" s="48"/>
      <c r="G21" s="68" t="s">
        <v>16</v>
      </c>
      <c r="H21" s="69"/>
      <c r="I21" s="69"/>
      <c r="J21" s="69"/>
      <c r="K21" s="69"/>
      <c r="L21" s="32">
        <f>SUM(L14:M20)</f>
        <v>0</v>
      </c>
    </row>
    <row r="22" spans="1:13" s="7" customFormat="1" x14ac:dyDescent="0.25">
      <c r="A22" s="31">
        <v>8</v>
      </c>
      <c r="B22" s="49" t="s">
        <v>77</v>
      </c>
      <c r="C22" s="50"/>
      <c r="D22" s="50"/>
      <c r="E22" s="50"/>
      <c r="F22" s="50"/>
      <c r="G22" s="47"/>
      <c r="H22" s="48"/>
      <c r="I22" s="48"/>
      <c r="J22" s="48"/>
      <c r="K22" s="48"/>
      <c r="L22" s="48"/>
    </row>
    <row r="23" spans="1:13" s="9" customFormat="1" ht="14.25" x14ac:dyDescent="0.2">
      <c r="A23" s="40">
        <v>11</v>
      </c>
      <c r="B23" s="34" t="s">
        <v>80</v>
      </c>
      <c r="C23" s="36" t="s">
        <v>81</v>
      </c>
      <c r="D23" s="41"/>
      <c r="E23" s="41"/>
      <c r="F23" s="41"/>
      <c r="G23" s="41"/>
      <c r="H23" s="41"/>
      <c r="I23" s="35">
        <v>13</v>
      </c>
      <c r="J23" s="36" t="s">
        <v>79</v>
      </c>
      <c r="K23" s="37">
        <v>0</v>
      </c>
      <c r="L23" s="38">
        <f t="shared" ref="L23" si="4">ROUND(I23*K23,2)</f>
        <v>0</v>
      </c>
    </row>
    <row r="24" spans="1:13" s="9" customFormat="1" ht="14.25" x14ac:dyDescent="0.2">
      <c r="A24" s="40">
        <v>12</v>
      </c>
      <c r="B24" s="34" t="s">
        <v>82</v>
      </c>
      <c r="C24" s="36" t="s">
        <v>83</v>
      </c>
      <c r="D24" s="41"/>
      <c r="E24" s="41"/>
      <c r="F24" s="41"/>
      <c r="G24" s="41"/>
      <c r="H24" s="41"/>
      <c r="I24" s="35">
        <v>10</v>
      </c>
      <c r="J24" s="36" t="s">
        <v>79</v>
      </c>
      <c r="K24" s="37">
        <v>0</v>
      </c>
      <c r="L24" s="38">
        <f>ROUND(I24*K24,2)</f>
        <v>0</v>
      </c>
    </row>
    <row r="25" spans="1:13" s="9" customFormat="1" ht="14.25" x14ac:dyDescent="0.2">
      <c r="A25" s="40">
        <v>13</v>
      </c>
      <c r="B25" s="100" t="s">
        <v>101</v>
      </c>
      <c r="C25" s="36" t="s">
        <v>91</v>
      </c>
      <c r="D25" s="41"/>
      <c r="E25" s="41"/>
      <c r="F25" s="41"/>
      <c r="G25" s="41"/>
      <c r="H25" s="41"/>
      <c r="I25" s="35">
        <v>9</v>
      </c>
      <c r="J25" s="36" t="s">
        <v>79</v>
      </c>
      <c r="K25" s="37">
        <v>0</v>
      </c>
      <c r="L25" s="38">
        <f>ROUND(I25*K25,2)</f>
        <v>0</v>
      </c>
    </row>
    <row r="26" spans="1:13" s="7" customFormat="1" x14ac:dyDescent="0.25">
      <c r="A26" s="47"/>
      <c r="B26" s="48"/>
      <c r="C26" s="48"/>
      <c r="D26" s="48"/>
      <c r="E26" s="48"/>
      <c r="F26" s="48"/>
      <c r="G26" s="68" t="s">
        <v>78</v>
      </c>
      <c r="H26" s="69"/>
      <c r="I26" s="69"/>
      <c r="J26" s="69"/>
      <c r="K26" s="69"/>
      <c r="L26" s="32">
        <f>SUM(L23:L25)</f>
        <v>0</v>
      </c>
    </row>
    <row r="27" spans="1:13" s="7" customFormat="1" x14ac:dyDescent="0.25">
      <c r="A27" s="31">
        <v>9</v>
      </c>
      <c r="B27" s="49" t="s">
        <v>17</v>
      </c>
      <c r="C27" s="50"/>
      <c r="D27" s="50"/>
      <c r="E27" s="50"/>
      <c r="F27" s="50"/>
      <c r="G27" s="47"/>
      <c r="H27" s="48"/>
      <c r="I27" s="48"/>
      <c r="J27" s="48"/>
      <c r="K27" s="48"/>
      <c r="L27" s="48"/>
    </row>
    <row r="28" spans="1:13" s="9" customFormat="1" ht="14.25" x14ac:dyDescent="0.2">
      <c r="A28" s="33">
        <v>14</v>
      </c>
      <c r="B28" s="34" t="s">
        <v>56</v>
      </c>
      <c r="C28" s="70" t="s">
        <v>57</v>
      </c>
      <c r="D28" s="71"/>
      <c r="E28" s="71"/>
      <c r="F28" s="71"/>
      <c r="G28" s="71"/>
      <c r="H28" s="71"/>
      <c r="I28" s="35">
        <v>345</v>
      </c>
      <c r="J28" s="36" t="s">
        <v>58</v>
      </c>
      <c r="K28" s="37">
        <v>0</v>
      </c>
      <c r="L28" s="38">
        <f t="shared" ref="L28:L33" si="5">ROUND(I28*K28,2)</f>
        <v>0</v>
      </c>
    </row>
    <row r="29" spans="1:13" s="9" customFormat="1" ht="14.25" x14ac:dyDescent="0.2">
      <c r="A29" s="33">
        <v>15</v>
      </c>
      <c r="B29" s="34" t="s">
        <v>92</v>
      </c>
      <c r="C29" s="70" t="s">
        <v>93</v>
      </c>
      <c r="D29" s="71"/>
      <c r="E29" s="71"/>
      <c r="F29" s="71"/>
      <c r="G29" s="71"/>
      <c r="H29" s="71"/>
      <c r="I29" s="35">
        <v>30</v>
      </c>
      <c r="J29" s="36" t="s">
        <v>58</v>
      </c>
      <c r="K29" s="37">
        <v>0</v>
      </c>
      <c r="L29" s="38">
        <f t="shared" ref="L29" si="6">ROUND(I29*K29,2)</f>
        <v>0</v>
      </c>
    </row>
    <row r="30" spans="1:13" s="9" customFormat="1" ht="14.25" x14ac:dyDescent="0.2">
      <c r="A30" s="33">
        <v>16</v>
      </c>
      <c r="B30" s="34" t="s">
        <v>59</v>
      </c>
      <c r="C30" s="70" t="s">
        <v>60</v>
      </c>
      <c r="D30" s="71"/>
      <c r="E30" s="71"/>
      <c r="F30" s="71"/>
      <c r="G30" s="71"/>
      <c r="H30" s="71"/>
      <c r="I30" s="35">
        <f>44.2+3*2.5</f>
        <v>51.7</v>
      </c>
      <c r="J30" s="36" t="s">
        <v>61</v>
      </c>
      <c r="K30" s="37">
        <v>0</v>
      </c>
      <c r="L30" s="38">
        <f t="shared" si="5"/>
        <v>0</v>
      </c>
    </row>
    <row r="31" spans="1:13" s="9" customFormat="1" ht="14.25" customHeight="1" x14ac:dyDescent="0.2">
      <c r="A31" s="33">
        <v>16</v>
      </c>
      <c r="B31" s="34" t="s">
        <v>97</v>
      </c>
      <c r="C31" s="72" t="s">
        <v>96</v>
      </c>
      <c r="D31" s="73"/>
      <c r="E31" s="73"/>
      <c r="F31" s="73"/>
      <c r="G31" s="73"/>
      <c r="H31" s="74"/>
      <c r="I31" s="35">
        <v>3.5</v>
      </c>
      <c r="J31" s="39" t="s">
        <v>61</v>
      </c>
      <c r="K31" s="37">
        <v>0</v>
      </c>
      <c r="L31" s="38">
        <f t="shared" ref="L31" si="7">ROUND(I31*K31,2)</f>
        <v>0</v>
      </c>
    </row>
    <row r="32" spans="1:13" s="9" customFormat="1" ht="14.25" x14ac:dyDescent="0.2">
      <c r="A32" s="33">
        <v>17</v>
      </c>
      <c r="B32" s="34" t="s">
        <v>62</v>
      </c>
      <c r="C32" s="66" t="s">
        <v>63</v>
      </c>
      <c r="D32" s="67"/>
      <c r="E32" s="67"/>
      <c r="F32" s="67"/>
      <c r="G32" s="67"/>
      <c r="H32" s="67"/>
      <c r="I32" s="35">
        <v>375</v>
      </c>
      <c r="J32" s="36" t="s">
        <v>58</v>
      </c>
      <c r="K32" s="37">
        <v>0</v>
      </c>
      <c r="L32" s="38">
        <f t="shared" si="5"/>
        <v>0</v>
      </c>
    </row>
    <row r="33" spans="1:13" s="9" customFormat="1" ht="14.25" x14ac:dyDescent="0.2">
      <c r="A33" s="33">
        <v>18</v>
      </c>
      <c r="B33" s="34" t="s">
        <v>64</v>
      </c>
      <c r="C33" s="66" t="s">
        <v>65</v>
      </c>
      <c r="D33" s="67"/>
      <c r="E33" s="67"/>
      <c r="F33" s="67"/>
      <c r="G33" s="67"/>
      <c r="H33" s="67"/>
      <c r="I33" s="35">
        <v>51.7</v>
      </c>
      <c r="J33" s="36" t="s">
        <v>61</v>
      </c>
      <c r="K33" s="37">
        <v>0</v>
      </c>
      <c r="L33" s="38">
        <f t="shared" si="5"/>
        <v>0</v>
      </c>
    </row>
    <row r="34" spans="1:13" s="9" customFormat="1" ht="14.25" x14ac:dyDescent="0.2">
      <c r="A34" s="33">
        <v>19</v>
      </c>
      <c r="B34" s="34" t="s">
        <v>55</v>
      </c>
      <c r="C34" s="66" t="s">
        <v>54</v>
      </c>
      <c r="D34" s="67"/>
      <c r="E34" s="67"/>
      <c r="F34" s="67"/>
      <c r="G34" s="67"/>
      <c r="H34" s="67"/>
      <c r="I34" s="35">
        <v>486.4</v>
      </c>
      <c r="J34" s="36" t="s">
        <v>19</v>
      </c>
      <c r="K34" s="37">
        <v>0</v>
      </c>
      <c r="L34" s="38">
        <f t="shared" ref="L34" si="8">ROUND(I34*K34,2)</f>
        <v>0</v>
      </c>
      <c r="M34" s="9" t="s">
        <v>23</v>
      </c>
    </row>
    <row r="35" spans="1:13" s="9" customFormat="1" ht="14.25" x14ac:dyDescent="0.2">
      <c r="A35" s="33">
        <v>20</v>
      </c>
      <c r="B35" s="34" t="s">
        <v>94</v>
      </c>
      <c r="C35" s="66" t="s">
        <v>95</v>
      </c>
      <c r="D35" s="67"/>
      <c r="E35" s="67"/>
      <c r="F35" s="67"/>
      <c r="G35" s="67"/>
      <c r="H35" s="67"/>
      <c r="I35" s="35">
        <v>2512.5</v>
      </c>
      <c r="J35" s="103" t="s">
        <v>102</v>
      </c>
      <c r="K35" s="35">
        <v>0</v>
      </c>
      <c r="L35" s="38">
        <f t="shared" ref="L35" si="9">ROUND(I35*K35,2)</f>
        <v>0</v>
      </c>
      <c r="M35" s="9" t="s">
        <v>23</v>
      </c>
    </row>
    <row r="36" spans="1:13" s="9" customFormat="1" ht="14.25" x14ac:dyDescent="0.2">
      <c r="A36" s="33">
        <v>21</v>
      </c>
      <c r="B36" s="34" t="s">
        <v>39</v>
      </c>
      <c r="C36" s="66" t="s">
        <v>38</v>
      </c>
      <c r="D36" s="67"/>
      <c r="E36" s="67"/>
      <c r="F36" s="67"/>
      <c r="G36" s="67"/>
      <c r="H36" s="67"/>
      <c r="I36" s="35">
        <v>111.39999999999998</v>
      </c>
      <c r="J36" s="36" t="s">
        <v>19</v>
      </c>
      <c r="K36" s="37">
        <v>0</v>
      </c>
      <c r="L36" s="38">
        <f t="shared" ref="L36:L39" si="10">ROUND(I36*K36,2)</f>
        <v>0</v>
      </c>
      <c r="M36" s="9" t="s">
        <v>23</v>
      </c>
    </row>
    <row r="37" spans="1:13" s="9" customFormat="1" ht="14.25" x14ac:dyDescent="0.2">
      <c r="A37" s="33">
        <v>22</v>
      </c>
      <c r="B37" s="34" t="s">
        <v>40</v>
      </c>
      <c r="C37" s="66" t="s">
        <v>84</v>
      </c>
      <c r="D37" s="67"/>
      <c r="E37" s="67"/>
      <c r="F37" s="67"/>
      <c r="G37" s="67"/>
      <c r="H37" s="67"/>
      <c r="I37" s="35">
        <v>111.39999999999998</v>
      </c>
      <c r="J37" s="36" t="s">
        <v>19</v>
      </c>
      <c r="K37" s="37">
        <v>0</v>
      </c>
      <c r="L37" s="38">
        <f t="shared" si="10"/>
        <v>0</v>
      </c>
      <c r="M37" s="9" t="s">
        <v>24</v>
      </c>
    </row>
    <row r="38" spans="1:13" s="9" customFormat="1" ht="14.25" x14ac:dyDescent="0.2">
      <c r="A38" s="33">
        <v>23</v>
      </c>
      <c r="B38" s="34" t="s">
        <v>85</v>
      </c>
      <c r="C38" s="66" t="s">
        <v>41</v>
      </c>
      <c r="D38" s="67"/>
      <c r="E38" s="67"/>
      <c r="F38" s="67"/>
      <c r="G38" s="67"/>
      <c r="H38" s="67"/>
      <c r="I38" s="35">
        <v>2512.5</v>
      </c>
      <c r="J38" s="36" t="s">
        <v>8</v>
      </c>
      <c r="K38" s="37">
        <v>0</v>
      </c>
      <c r="L38" s="38">
        <f t="shared" si="10"/>
        <v>0</v>
      </c>
      <c r="M38" s="9" t="s">
        <v>25</v>
      </c>
    </row>
    <row r="39" spans="1:13" s="9" customFormat="1" ht="14.25" x14ac:dyDescent="0.2">
      <c r="A39" s="33">
        <v>24</v>
      </c>
      <c r="B39" s="34" t="s">
        <v>27</v>
      </c>
      <c r="C39" s="66" t="s">
        <v>28</v>
      </c>
      <c r="D39" s="67"/>
      <c r="E39" s="67"/>
      <c r="F39" s="67"/>
      <c r="G39" s="67"/>
      <c r="H39" s="67"/>
      <c r="I39" s="35">
        <v>1055.8530000000001</v>
      </c>
      <c r="J39" s="36" t="s">
        <v>26</v>
      </c>
      <c r="K39" s="37">
        <v>0</v>
      </c>
      <c r="L39" s="38">
        <f t="shared" si="10"/>
        <v>0</v>
      </c>
      <c r="M39" s="9" t="s">
        <v>29</v>
      </c>
    </row>
    <row r="40" spans="1:13" s="9" customFormat="1" ht="14.25" x14ac:dyDescent="0.2">
      <c r="A40" s="33">
        <v>25</v>
      </c>
      <c r="B40" s="34" t="s">
        <v>35</v>
      </c>
      <c r="C40" s="66" t="s">
        <v>36</v>
      </c>
      <c r="D40" s="67"/>
      <c r="E40" s="67"/>
      <c r="F40" s="67"/>
      <c r="G40" s="67"/>
      <c r="H40" s="67"/>
      <c r="I40" s="35">
        <v>1</v>
      </c>
      <c r="J40" s="36" t="s">
        <v>37</v>
      </c>
      <c r="K40" s="37">
        <v>0</v>
      </c>
      <c r="L40" s="38">
        <f>ROUND(I40*K40,2)</f>
        <v>0</v>
      </c>
      <c r="M40" s="9" t="s">
        <v>29</v>
      </c>
    </row>
    <row r="41" spans="1:13" s="7" customFormat="1" x14ac:dyDescent="0.25">
      <c r="A41" s="47"/>
      <c r="B41" s="48"/>
      <c r="C41" s="48"/>
      <c r="D41" s="48"/>
      <c r="E41" s="48"/>
      <c r="F41" s="48"/>
      <c r="G41" s="68" t="s">
        <v>18</v>
      </c>
      <c r="H41" s="69"/>
      <c r="I41" s="69"/>
      <c r="J41" s="69"/>
      <c r="K41" s="69"/>
      <c r="L41" s="32">
        <f>SUM(L28:M40)</f>
        <v>0</v>
      </c>
    </row>
    <row r="42" spans="1:13" s="7" customFormat="1" ht="14.25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3" s="7" customFormat="1" ht="14.25" x14ac:dyDescent="0.2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3" s="7" customFormat="1" x14ac:dyDescent="0.25">
      <c r="A44" s="60" t="s">
        <v>30</v>
      </c>
      <c r="B44" s="61"/>
      <c r="C44" s="61"/>
      <c r="D44" s="63" t="s">
        <v>31</v>
      </c>
      <c r="E44" s="63"/>
      <c r="F44" s="63" t="s">
        <v>32</v>
      </c>
      <c r="G44" s="63"/>
      <c r="H44" s="56" t="s">
        <v>33</v>
      </c>
      <c r="I44" s="56"/>
      <c r="J44" s="16"/>
      <c r="K44" s="57">
        <f>L41+L21+L12+L26</f>
        <v>0</v>
      </c>
      <c r="L44" s="57"/>
    </row>
    <row r="45" spans="1:13" s="7" customFormat="1" x14ac:dyDescent="0.25">
      <c r="A45" s="62"/>
      <c r="B45" s="62"/>
      <c r="C45" s="62"/>
      <c r="D45" s="64"/>
      <c r="E45" s="64"/>
      <c r="F45" s="64"/>
      <c r="G45" s="64"/>
      <c r="H45" s="64"/>
      <c r="I45" s="64"/>
      <c r="J45" s="64"/>
      <c r="K45" s="64"/>
      <c r="L45" s="64"/>
    </row>
    <row r="46" spans="1:13" s="7" customFormat="1" x14ac:dyDescent="0.25">
      <c r="A46" s="62"/>
      <c r="B46" s="62"/>
      <c r="C46" s="62"/>
      <c r="D46" s="65">
        <v>21</v>
      </c>
      <c r="E46" s="63"/>
      <c r="F46" s="57">
        <f>ROUNDUP(K44*0.21,2)</f>
        <v>0</v>
      </c>
      <c r="G46" s="57"/>
      <c r="H46" s="56" t="s">
        <v>34</v>
      </c>
      <c r="I46" s="56"/>
      <c r="J46" s="16"/>
      <c r="K46" s="57">
        <f>K44+F46+F45</f>
        <v>0</v>
      </c>
      <c r="L46" s="57"/>
    </row>
    <row r="47" spans="1:13" s="7" customFormat="1" ht="14.25" x14ac:dyDescent="0.2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13" s="7" customFormat="1" ht="14.25" x14ac:dyDescent="0.2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s="7" customFormat="1" ht="14.25" x14ac:dyDescent="0.2">
      <c r="A49" s="53"/>
      <c r="B49" s="53"/>
      <c r="C49" s="53"/>
      <c r="D49" s="53"/>
      <c r="E49" s="53"/>
      <c r="F49" s="54"/>
      <c r="G49" s="55"/>
      <c r="H49" s="55"/>
      <c r="I49" s="55"/>
      <c r="J49" s="55"/>
      <c r="K49" s="55"/>
      <c r="L49" s="55"/>
    </row>
    <row r="50" spans="1:12" s="7" customFormat="1" ht="14.25" x14ac:dyDescent="0.2">
      <c r="A50" s="53"/>
      <c r="B50" s="53"/>
      <c r="C50" s="53"/>
      <c r="D50" s="53"/>
      <c r="E50" s="53"/>
      <c r="F50" s="54"/>
      <c r="G50" s="55"/>
      <c r="H50" s="55"/>
      <c r="I50" s="55"/>
      <c r="J50" s="55"/>
      <c r="K50" s="55"/>
      <c r="L50" s="55"/>
    </row>
  </sheetData>
  <mergeCells count="64">
    <mergeCell ref="C11:H11"/>
    <mergeCell ref="C10:H10"/>
    <mergeCell ref="C9:H9"/>
    <mergeCell ref="C15:H15"/>
    <mergeCell ref="C14:H14"/>
    <mergeCell ref="A12:F12"/>
    <mergeCell ref="G12:K12"/>
    <mergeCell ref="B13:F13"/>
    <mergeCell ref="A1:L4"/>
    <mergeCell ref="A7:B7"/>
    <mergeCell ref="C7:H7"/>
    <mergeCell ref="B8:F8"/>
    <mergeCell ref="G8:L8"/>
    <mergeCell ref="C36:H36"/>
    <mergeCell ref="C37:H37"/>
    <mergeCell ref="C38:H38"/>
    <mergeCell ref="C28:H28"/>
    <mergeCell ref="C30:H30"/>
    <mergeCell ref="C32:H32"/>
    <mergeCell ref="C33:H33"/>
    <mergeCell ref="C34:H34"/>
    <mergeCell ref="C29:H29"/>
    <mergeCell ref="C35:H35"/>
    <mergeCell ref="C31:H31"/>
    <mergeCell ref="F45:G45"/>
    <mergeCell ref="H45:L45"/>
    <mergeCell ref="D46:E46"/>
    <mergeCell ref="F46:G46"/>
    <mergeCell ref="C39:H39"/>
    <mergeCell ref="C40:H40"/>
    <mergeCell ref="A41:F41"/>
    <mergeCell ref="G41:K41"/>
    <mergeCell ref="A42:L42"/>
    <mergeCell ref="A43:L43"/>
    <mergeCell ref="A50:B50"/>
    <mergeCell ref="C50:E50"/>
    <mergeCell ref="F50:L50"/>
    <mergeCell ref="H46:I46"/>
    <mergeCell ref="K46:L46"/>
    <mergeCell ref="A47:L47"/>
    <mergeCell ref="A48:L48"/>
    <mergeCell ref="A49:B49"/>
    <mergeCell ref="C49:E49"/>
    <mergeCell ref="F49:L49"/>
    <mergeCell ref="A44:C46"/>
    <mergeCell ref="D44:E44"/>
    <mergeCell ref="F44:G44"/>
    <mergeCell ref="H44:I44"/>
    <mergeCell ref="K44:L44"/>
    <mergeCell ref="D45:E45"/>
    <mergeCell ref="G13:L13"/>
    <mergeCell ref="B27:F27"/>
    <mergeCell ref="G27:L27"/>
    <mergeCell ref="C17:H17"/>
    <mergeCell ref="B22:F22"/>
    <mergeCell ref="G22:L22"/>
    <mergeCell ref="A26:F26"/>
    <mergeCell ref="G26:K26"/>
    <mergeCell ref="C16:H16"/>
    <mergeCell ref="C19:H19"/>
    <mergeCell ref="C20:H20"/>
    <mergeCell ref="A21:F21"/>
    <mergeCell ref="G21:K21"/>
    <mergeCell ref="C18:H18"/>
  </mergeCells>
  <pageMargins left="0.19685039375000002" right="0.19685039375000002" top="0.78740157499999996" bottom="0.78740157499999996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120" zoomScaleNormal="100" zoomScaleSheetLayoutView="120" workbookViewId="0">
      <selection activeCell="K10" sqref="K10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s="7" customFormat="1" ht="14.25" x14ac:dyDescent="0.2">
      <c r="A1" s="82" t="s">
        <v>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s="7" customFormat="1" ht="14.25" x14ac:dyDescent="0.2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s="7" customFormat="1" ht="14.25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s="7" customFormat="1" ht="14.25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3" s="7" customFormat="1" ht="14.25" x14ac:dyDescent="0.2">
      <c r="A5" s="17" t="s">
        <v>0</v>
      </c>
      <c r="B5" s="17"/>
      <c r="C5" s="17" t="str">
        <f>II_422!C5</f>
        <v>SUS JMK, p.o.k.</v>
      </c>
      <c r="D5" s="17"/>
      <c r="E5" s="17"/>
      <c r="F5" s="17"/>
      <c r="G5" s="17"/>
      <c r="H5" s="17"/>
      <c r="I5" s="17"/>
      <c r="J5" s="17"/>
      <c r="K5" s="17"/>
      <c r="L5" s="17"/>
    </row>
    <row r="6" spans="1:13" s="7" customFormat="1" thickBo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3" s="7" customFormat="1" thickBot="1" x14ac:dyDescent="0.25">
      <c r="A7" s="85" t="s">
        <v>1</v>
      </c>
      <c r="B7" s="86"/>
      <c r="C7" s="87" t="s">
        <v>2</v>
      </c>
      <c r="D7" s="88"/>
      <c r="E7" s="88"/>
      <c r="F7" s="88"/>
      <c r="G7" s="88"/>
      <c r="H7" s="88"/>
      <c r="I7" s="5" t="s">
        <v>3</v>
      </c>
      <c r="J7" s="6" t="s">
        <v>4</v>
      </c>
      <c r="K7" s="5" t="s">
        <v>5</v>
      </c>
      <c r="L7" s="5" t="s">
        <v>6</v>
      </c>
    </row>
    <row r="8" spans="1:13" s="7" customFormat="1" x14ac:dyDescent="0.25">
      <c r="A8" s="8"/>
      <c r="B8" s="89" t="s">
        <v>49</v>
      </c>
      <c r="C8" s="90"/>
      <c r="D8" s="90"/>
      <c r="E8" s="90"/>
      <c r="F8" s="90"/>
      <c r="G8" s="54"/>
      <c r="H8" s="55"/>
      <c r="I8" s="55"/>
      <c r="J8" s="55"/>
      <c r="K8" s="55"/>
      <c r="L8" s="55"/>
    </row>
    <row r="9" spans="1:13" s="7" customFormat="1" ht="14.25" x14ac:dyDescent="0.2">
      <c r="A9" s="10">
        <v>1</v>
      </c>
      <c r="B9" s="11"/>
      <c r="C9" s="91" t="s">
        <v>48</v>
      </c>
      <c r="D9" s="92"/>
      <c r="E9" s="92"/>
      <c r="F9" s="92"/>
      <c r="G9" s="92"/>
      <c r="H9" s="92"/>
      <c r="I9" s="12">
        <v>1</v>
      </c>
      <c r="J9" s="13" t="s">
        <v>51</v>
      </c>
      <c r="K9" s="12"/>
      <c r="L9" s="14">
        <f t="shared" ref="L9:L10" si="0">ROUND(I9*K9,2)</f>
        <v>0</v>
      </c>
      <c r="M9" s="7" t="s">
        <v>21</v>
      </c>
    </row>
    <row r="10" spans="1:13" s="7" customFormat="1" ht="14.25" x14ac:dyDescent="0.2">
      <c r="A10" s="10">
        <v>2</v>
      </c>
      <c r="B10" s="11"/>
      <c r="C10" s="91" t="s">
        <v>53</v>
      </c>
      <c r="D10" s="92"/>
      <c r="E10" s="92"/>
      <c r="F10" s="92"/>
      <c r="G10" s="92"/>
      <c r="H10" s="92"/>
      <c r="I10" s="12">
        <v>1</v>
      </c>
      <c r="J10" s="13" t="s">
        <v>51</v>
      </c>
      <c r="K10" s="12"/>
      <c r="L10" s="14">
        <f t="shared" si="0"/>
        <v>0</v>
      </c>
      <c r="M10" s="7" t="s">
        <v>22</v>
      </c>
    </row>
    <row r="11" spans="1:13" s="7" customFormat="1" x14ac:dyDescent="0.25">
      <c r="A11" s="54"/>
      <c r="B11" s="55"/>
      <c r="C11" s="55"/>
      <c r="D11" s="55"/>
      <c r="E11" s="55"/>
      <c r="F11" s="55"/>
      <c r="G11" s="93" t="s">
        <v>52</v>
      </c>
      <c r="H11" s="94"/>
      <c r="I11" s="94"/>
      <c r="J11" s="94"/>
      <c r="K11" s="94"/>
      <c r="L11" s="15">
        <f>SUM(L9:M10)</f>
        <v>0</v>
      </c>
    </row>
    <row r="12" spans="1:13" s="7" customFormat="1" ht="14.25" x14ac:dyDescent="0.2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3" s="7" customFormat="1" ht="14.25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3" s="7" customFormat="1" x14ac:dyDescent="0.25">
      <c r="A14" s="60" t="s">
        <v>30</v>
      </c>
      <c r="B14" s="61"/>
      <c r="C14" s="61"/>
      <c r="D14" s="63" t="s">
        <v>31</v>
      </c>
      <c r="E14" s="63"/>
      <c r="F14" s="63" t="s">
        <v>32</v>
      </c>
      <c r="G14" s="63"/>
      <c r="H14" s="56" t="s">
        <v>33</v>
      </c>
      <c r="I14" s="56"/>
      <c r="J14" s="16"/>
      <c r="K14" s="57">
        <f>L11</f>
        <v>0</v>
      </c>
      <c r="L14" s="57"/>
    </row>
    <row r="15" spans="1:13" s="7" customFormat="1" x14ac:dyDescent="0.25">
      <c r="A15" s="62"/>
      <c r="B15" s="62"/>
      <c r="C15" s="62"/>
      <c r="D15" s="64"/>
      <c r="E15" s="64"/>
      <c r="F15" s="64"/>
      <c r="G15" s="64"/>
      <c r="H15" s="64"/>
      <c r="I15" s="64"/>
      <c r="J15" s="64"/>
      <c r="K15" s="64"/>
      <c r="L15" s="64"/>
    </row>
    <row r="16" spans="1:13" s="7" customFormat="1" x14ac:dyDescent="0.25">
      <c r="A16" s="62"/>
      <c r="B16" s="62"/>
      <c r="C16" s="62"/>
      <c r="D16" s="65">
        <v>21</v>
      </c>
      <c r="E16" s="63"/>
      <c r="F16" s="99">
        <f>ROUNDUP(K14*0.21,2)</f>
        <v>0</v>
      </c>
      <c r="G16" s="99"/>
      <c r="H16" s="56" t="s">
        <v>34</v>
      </c>
      <c r="I16" s="56"/>
      <c r="J16" s="16"/>
      <c r="K16" s="57">
        <f>K14+F16+F15</f>
        <v>0</v>
      </c>
      <c r="L16" s="57"/>
    </row>
    <row r="17" spans="1:12" s="7" customFormat="1" ht="14.25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s="7" customFormat="1" ht="14.25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s="7" customFormat="1" ht="14.25" x14ac:dyDescent="0.2">
      <c r="A19" s="53"/>
      <c r="B19" s="53"/>
      <c r="C19" s="53"/>
      <c r="D19" s="53"/>
      <c r="E19" s="53"/>
      <c r="F19" s="54"/>
      <c r="G19" s="55"/>
      <c r="H19" s="55"/>
      <c r="I19" s="55"/>
      <c r="J19" s="55"/>
      <c r="K19" s="55"/>
      <c r="L19" s="55"/>
    </row>
    <row r="20" spans="1:12" x14ac:dyDescent="0.25">
      <c r="A20" s="95"/>
      <c r="B20" s="96"/>
      <c r="C20" s="95"/>
      <c r="D20" s="96"/>
      <c r="E20" s="96"/>
      <c r="F20" s="97"/>
      <c r="G20" s="98"/>
      <c r="H20" s="98"/>
      <c r="I20" s="98"/>
      <c r="J20" s="98"/>
      <c r="K20" s="98"/>
      <c r="L20" s="98"/>
    </row>
  </sheetData>
  <mergeCells count="31"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12:L12"/>
    <mergeCell ref="C10:H10"/>
    <mergeCell ref="C9:H9"/>
    <mergeCell ref="A11:F11"/>
    <mergeCell ref="G11:K11"/>
    <mergeCell ref="A1:L4"/>
    <mergeCell ref="A7:B7"/>
    <mergeCell ref="C7:H7"/>
    <mergeCell ref="B8:F8"/>
    <mergeCell ref="G8:L8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II_422</vt:lpstr>
      <vt:lpstr>Nestavební náklady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Dostál Jaroslav</cp:lastModifiedBy>
  <cp:lastPrinted>2022-02-03T13:52:51Z</cp:lastPrinted>
  <dcterms:created xsi:type="dcterms:W3CDTF">2016-03-02T12:32:43Z</dcterms:created>
  <dcterms:modified xsi:type="dcterms:W3CDTF">2024-02-05T08:06:59Z</dcterms:modified>
</cp:coreProperties>
</file>