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bartman/_PETR_/_AiD work_/BOS/bouraci prace/"/>
    </mc:Choice>
  </mc:AlternateContent>
  <xr:revisionPtr revIDLastSave="0" documentId="13_ncr:1_{70B104F4-B905-9B4A-90F8-2F5BA2D53CE5}" xr6:coauthVersionLast="47" xr6:coauthVersionMax="47" xr10:uidLastSave="{00000000-0000-0000-0000-000000000000}"/>
  <bookViews>
    <workbookView xWindow="19100" yWindow="3800" windowWidth="29040" windowHeight="22060" activeTab="4" xr2:uid="{00000000-000D-0000-FFFF-FFFF00000000}"/>
  </bookViews>
  <sheets>
    <sheet name="Stavba" sheetId="1" r:id="rId1"/>
    <sheet name="VzorPolozky" sheetId="10" state="hidden" r:id="rId2"/>
    <sheet name="00 00 Pol" sheetId="12" r:id="rId3"/>
    <sheet name="SO01 SO01 Pol" sheetId="13" r:id="rId4"/>
    <sheet name="SO02 SO02 Pol" sheetId="14" r:id="rId5"/>
  </sheets>
  <externalReferences>
    <externalReference r:id="rId6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Pol'!$1:$7</definedName>
    <definedName name="_xlnm.Print_Titles" localSheetId="3">'SO01 SO01 Pol'!$1:$7</definedName>
    <definedName name="_xlnm.Print_Titles" localSheetId="4">'SO02 SO02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Pol'!$A$1:$X$29</definedName>
    <definedName name="_xlnm.Print_Area" localSheetId="3">'SO01 SO01 Pol'!$A$1:$X$178</definedName>
    <definedName name="_xlnm.Print_Area" localSheetId="4">'SO02 SO02 Pol'!$A$1:$X$163</definedName>
    <definedName name="_xlnm.Print_Area" localSheetId="0">Stavba!$A$1:$J$71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" l="1"/>
  <c r="F42" i="1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31" i="14"/>
  <c r="I31" i="14"/>
  <c r="K31" i="14"/>
  <c r="M31" i="14"/>
  <c r="O31" i="14"/>
  <c r="Q31" i="14"/>
  <c r="V31" i="14"/>
  <c r="G37" i="14"/>
  <c r="G30" i="14" s="1"/>
  <c r="I37" i="14"/>
  <c r="K37" i="14"/>
  <c r="O37" i="14"/>
  <c r="O30" i="14" s="1"/>
  <c r="Q37" i="14"/>
  <c r="V37" i="14"/>
  <c r="G43" i="14"/>
  <c r="M43" i="14" s="1"/>
  <c r="I43" i="14"/>
  <c r="K43" i="14"/>
  <c r="O43" i="14"/>
  <c r="Q43" i="14"/>
  <c r="V43" i="14"/>
  <c r="O47" i="14"/>
  <c r="V47" i="14"/>
  <c r="G48" i="14"/>
  <c r="G47" i="14" s="1"/>
  <c r="I48" i="14"/>
  <c r="I47" i="14" s="1"/>
  <c r="K48" i="14"/>
  <c r="K47" i="14" s="1"/>
  <c r="M48" i="14"/>
  <c r="M47" i="14" s="1"/>
  <c r="O48" i="14"/>
  <c r="Q48" i="14"/>
  <c r="Q47" i="14" s="1"/>
  <c r="V48" i="14"/>
  <c r="G51" i="14"/>
  <c r="M51" i="14" s="1"/>
  <c r="I51" i="14"/>
  <c r="K51" i="14"/>
  <c r="O51" i="14"/>
  <c r="Q51" i="14"/>
  <c r="V51" i="14"/>
  <c r="G56" i="14"/>
  <c r="I56" i="14"/>
  <c r="K56" i="14"/>
  <c r="O56" i="14"/>
  <c r="Q56" i="14"/>
  <c r="V56" i="14"/>
  <c r="V50" i="14" s="1"/>
  <c r="G62" i="14"/>
  <c r="I62" i="14"/>
  <c r="K62" i="14"/>
  <c r="M62" i="14"/>
  <c r="O62" i="14"/>
  <c r="Q62" i="14"/>
  <c r="V62" i="14"/>
  <c r="G68" i="14"/>
  <c r="M68" i="14" s="1"/>
  <c r="I68" i="14"/>
  <c r="K68" i="14"/>
  <c r="O68" i="14"/>
  <c r="Q68" i="14"/>
  <c r="V68" i="14"/>
  <c r="I74" i="14"/>
  <c r="G75" i="14"/>
  <c r="G74" i="14" s="1"/>
  <c r="I75" i="14"/>
  <c r="K75" i="14"/>
  <c r="K74" i="14" s="1"/>
  <c r="O75" i="14"/>
  <c r="O74" i="14" s="1"/>
  <c r="Q75" i="14"/>
  <c r="Q74" i="14" s="1"/>
  <c r="V75" i="14"/>
  <c r="V74" i="14" s="1"/>
  <c r="I82" i="14"/>
  <c r="G83" i="14"/>
  <c r="G82" i="14" s="1"/>
  <c r="I83" i="14"/>
  <c r="K83" i="14"/>
  <c r="K82" i="14" s="1"/>
  <c r="O83" i="14"/>
  <c r="O82" i="14" s="1"/>
  <c r="Q83" i="14"/>
  <c r="Q82" i="14" s="1"/>
  <c r="V83" i="14"/>
  <c r="V82" i="14" s="1"/>
  <c r="G90" i="14"/>
  <c r="I90" i="14"/>
  <c r="K90" i="14"/>
  <c r="K89" i="14" s="1"/>
  <c r="O90" i="14"/>
  <c r="Q90" i="14"/>
  <c r="V90" i="14"/>
  <c r="V89" i="14" s="1"/>
  <c r="G97" i="14"/>
  <c r="M97" i="14" s="1"/>
  <c r="I97" i="14"/>
  <c r="K97" i="14"/>
  <c r="O97" i="14"/>
  <c r="Q97" i="14"/>
  <c r="V97" i="14"/>
  <c r="G104" i="14"/>
  <c r="M104" i="14" s="1"/>
  <c r="I104" i="14"/>
  <c r="K104" i="14"/>
  <c r="O104" i="14"/>
  <c r="Q104" i="14"/>
  <c r="V104" i="14"/>
  <c r="G110" i="14"/>
  <c r="I110" i="14"/>
  <c r="K110" i="14"/>
  <c r="O110" i="14"/>
  <c r="Q110" i="14"/>
  <c r="V110" i="14"/>
  <c r="G115" i="14"/>
  <c r="M115" i="14" s="1"/>
  <c r="I115" i="14"/>
  <c r="K115" i="14"/>
  <c r="O115" i="14"/>
  <c r="Q115" i="14"/>
  <c r="V115" i="14"/>
  <c r="G121" i="14"/>
  <c r="M121" i="14" s="1"/>
  <c r="I121" i="14"/>
  <c r="K121" i="14"/>
  <c r="O121" i="14"/>
  <c r="Q121" i="14"/>
  <c r="V121" i="14"/>
  <c r="G126" i="14"/>
  <c r="I126" i="14"/>
  <c r="K126" i="14"/>
  <c r="M126" i="14"/>
  <c r="O126" i="14"/>
  <c r="Q126" i="14"/>
  <c r="V126" i="14"/>
  <c r="G131" i="14"/>
  <c r="M131" i="14" s="1"/>
  <c r="I131" i="14"/>
  <c r="K131" i="14"/>
  <c r="O131" i="14"/>
  <c r="Q131" i="14"/>
  <c r="V131" i="14"/>
  <c r="G136" i="14"/>
  <c r="M136" i="14" s="1"/>
  <c r="I136" i="14"/>
  <c r="K136" i="14"/>
  <c r="O136" i="14"/>
  <c r="Q136" i="14"/>
  <c r="V136" i="14"/>
  <c r="G141" i="14"/>
  <c r="M141" i="14" s="1"/>
  <c r="I141" i="14"/>
  <c r="K141" i="14"/>
  <c r="O141" i="14"/>
  <c r="Q141" i="14"/>
  <c r="V141" i="14"/>
  <c r="G146" i="14"/>
  <c r="M146" i="14" s="1"/>
  <c r="I146" i="14"/>
  <c r="K146" i="14"/>
  <c r="O146" i="14"/>
  <c r="Q146" i="14"/>
  <c r="V146" i="14"/>
  <c r="G151" i="14"/>
  <c r="M151" i="14" s="1"/>
  <c r="I151" i="14"/>
  <c r="K151" i="14"/>
  <c r="O151" i="14"/>
  <c r="Q151" i="14"/>
  <c r="V151" i="14"/>
  <c r="G156" i="14"/>
  <c r="M156" i="14" s="1"/>
  <c r="I156" i="14"/>
  <c r="K156" i="14"/>
  <c r="O156" i="14"/>
  <c r="Q156" i="14"/>
  <c r="V156" i="14"/>
  <c r="AE162" i="14"/>
  <c r="F45" i="1" s="1"/>
  <c r="O8" i="13"/>
  <c r="V8" i="13"/>
  <c r="G9" i="13"/>
  <c r="G8" i="13" s="1"/>
  <c r="I9" i="13"/>
  <c r="I8" i="13" s="1"/>
  <c r="K9" i="13"/>
  <c r="K8" i="13" s="1"/>
  <c r="M9" i="13"/>
  <c r="M8" i="13" s="1"/>
  <c r="O9" i="13"/>
  <c r="Q9" i="13"/>
  <c r="Q8" i="13" s="1"/>
  <c r="V9" i="13"/>
  <c r="G31" i="13"/>
  <c r="M31" i="13" s="1"/>
  <c r="I31" i="13"/>
  <c r="K31" i="13"/>
  <c r="O31" i="13"/>
  <c r="Q31" i="13"/>
  <c r="V31" i="13"/>
  <c r="G39" i="13"/>
  <c r="I39" i="13"/>
  <c r="K39" i="13"/>
  <c r="O39" i="13"/>
  <c r="Q39" i="13"/>
  <c r="V39" i="13"/>
  <c r="V30" i="13" s="1"/>
  <c r="G45" i="13"/>
  <c r="I45" i="13"/>
  <c r="K45" i="13"/>
  <c r="M45" i="13"/>
  <c r="O45" i="13"/>
  <c r="Q45" i="13"/>
  <c r="V45" i="13"/>
  <c r="G51" i="13"/>
  <c r="I63" i="1" s="1"/>
  <c r="V51" i="13"/>
  <c r="G52" i="13"/>
  <c r="M52" i="13" s="1"/>
  <c r="M51" i="13" s="1"/>
  <c r="I52" i="13"/>
  <c r="I51" i="13" s="1"/>
  <c r="K52" i="13"/>
  <c r="K51" i="13" s="1"/>
  <c r="O52" i="13"/>
  <c r="O51" i="13" s="1"/>
  <c r="Q52" i="13"/>
  <c r="Q51" i="13" s="1"/>
  <c r="V52" i="13"/>
  <c r="G55" i="13"/>
  <c r="M55" i="13" s="1"/>
  <c r="I55" i="13"/>
  <c r="K55" i="13"/>
  <c r="O55" i="13"/>
  <c r="Q55" i="13"/>
  <c r="Q54" i="13" s="1"/>
  <c r="V55" i="13"/>
  <c r="G62" i="13"/>
  <c r="I62" i="13"/>
  <c r="K62" i="13"/>
  <c r="K54" i="13" s="1"/>
  <c r="O62" i="13"/>
  <c r="Q62" i="13"/>
  <c r="V62" i="13"/>
  <c r="G68" i="13"/>
  <c r="M68" i="13" s="1"/>
  <c r="I68" i="13"/>
  <c r="K68" i="13"/>
  <c r="O68" i="13"/>
  <c r="Q68" i="13"/>
  <c r="V68" i="13"/>
  <c r="G74" i="13"/>
  <c r="M74" i="13" s="1"/>
  <c r="I74" i="13"/>
  <c r="K74" i="13"/>
  <c r="O74" i="13"/>
  <c r="Q74" i="13"/>
  <c r="V74" i="13"/>
  <c r="G81" i="13"/>
  <c r="G80" i="13" s="1"/>
  <c r="I65" i="1" s="1"/>
  <c r="I81" i="13"/>
  <c r="I80" i="13" s="1"/>
  <c r="K81" i="13"/>
  <c r="K80" i="13" s="1"/>
  <c r="O81" i="13"/>
  <c r="O80" i="13" s="1"/>
  <c r="Q81" i="13"/>
  <c r="Q80" i="13" s="1"/>
  <c r="V81" i="13"/>
  <c r="V80" i="13" s="1"/>
  <c r="G89" i="13"/>
  <c r="G88" i="13" s="1"/>
  <c r="I66" i="1" s="1"/>
  <c r="I89" i="13"/>
  <c r="I88" i="13" s="1"/>
  <c r="K89" i="13"/>
  <c r="K88" i="13" s="1"/>
  <c r="O89" i="13"/>
  <c r="O88" i="13" s="1"/>
  <c r="Q89" i="13"/>
  <c r="Q88" i="13" s="1"/>
  <c r="V89" i="13"/>
  <c r="V88" i="13" s="1"/>
  <c r="G96" i="13"/>
  <c r="I96" i="13"/>
  <c r="K96" i="13"/>
  <c r="O96" i="13"/>
  <c r="O95" i="13" s="1"/>
  <c r="Q96" i="13"/>
  <c r="V96" i="13"/>
  <c r="G108" i="13"/>
  <c r="M108" i="13" s="1"/>
  <c r="I108" i="13"/>
  <c r="I95" i="13" s="1"/>
  <c r="K108" i="13"/>
  <c r="O108" i="13"/>
  <c r="Q108" i="13"/>
  <c r="Q95" i="13" s="1"/>
  <c r="V108" i="13"/>
  <c r="G112" i="13"/>
  <c r="M112" i="13" s="1"/>
  <c r="I112" i="13"/>
  <c r="K112" i="13"/>
  <c r="O112" i="13"/>
  <c r="Q112" i="13"/>
  <c r="V112" i="13"/>
  <c r="G119" i="13"/>
  <c r="G118" i="13" s="1"/>
  <c r="I119" i="13"/>
  <c r="K119" i="13"/>
  <c r="O119" i="13"/>
  <c r="Q119" i="13"/>
  <c r="V119" i="13"/>
  <c r="G125" i="13"/>
  <c r="I125" i="13"/>
  <c r="K125" i="13"/>
  <c r="M125" i="13"/>
  <c r="O125" i="13"/>
  <c r="Q125" i="13"/>
  <c r="V125" i="13"/>
  <c r="G130" i="13"/>
  <c r="M130" i="13" s="1"/>
  <c r="I130" i="13"/>
  <c r="K130" i="13"/>
  <c r="O130" i="13"/>
  <c r="Q130" i="13"/>
  <c r="V130" i="13"/>
  <c r="G136" i="13"/>
  <c r="M136" i="13" s="1"/>
  <c r="I136" i="13"/>
  <c r="K136" i="13"/>
  <c r="O136" i="13"/>
  <c r="Q136" i="13"/>
  <c r="V136" i="13"/>
  <c r="G141" i="13"/>
  <c r="M141" i="13" s="1"/>
  <c r="I141" i="13"/>
  <c r="K141" i="13"/>
  <c r="O141" i="13"/>
  <c r="Q141" i="13"/>
  <c r="V141" i="13"/>
  <c r="G146" i="13"/>
  <c r="M146" i="13" s="1"/>
  <c r="I146" i="13"/>
  <c r="K146" i="13"/>
  <c r="O146" i="13"/>
  <c r="Q146" i="13"/>
  <c r="V146" i="13"/>
  <c r="G151" i="13"/>
  <c r="M151" i="13" s="1"/>
  <c r="I151" i="13"/>
  <c r="K151" i="13"/>
  <c r="O151" i="13"/>
  <c r="Q151" i="13"/>
  <c r="V151" i="13"/>
  <c r="G156" i="13"/>
  <c r="I156" i="13"/>
  <c r="K156" i="13"/>
  <c r="M156" i="13"/>
  <c r="O156" i="13"/>
  <c r="Q156" i="13"/>
  <c r="V156" i="13"/>
  <c r="G161" i="13"/>
  <c r="M161" i="13" s="1"/>
  <c r="I161" i="13"/>
  <c r="K161" i="13"/>
  <c r="O161" i="13"/>
  <c r="Q161" i="13"/>
  <c r="V161" i="13"/>
  <c r="G166" i="13"/>
  <c r="I166" i="13"/>
  <c r="K166" i="13"/>
  <c r="M166" i="13"/>
  <c r="O166" i="13"/>
  <c r="Q166" i="13"/>
  <c r="V166" i="13"/>
  <c r="G171" i="13"/>
  <c r="M171" i="13" s="1"/>
  <c r="I171" i="13"/>
  <c r="K171" i="13"/>
  <c r="O171" i="13"/>
  <c r="Q171" i="13"/>
  <c r="V171" i="13"/>
  <c r="AE177" i="13"/>
  <c r="F43" i="1" s="1"/>
  <c r="BA23" i="12"/>
  <c r="BA20" i="12"/>
  <c r="BA16" i="12"/>
  <c r="BA13" i="12"/>
  <c r="BA10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V8" i="12" s="1"/>
  <c r="G15" i="12"/>
  <c r="I15" i="12"/>
  <c r="K15" i="12"/>
  <c r="M15" i="12"/>
  <c r="O15" i="12"/>
  <c r="Q15" i="12"/>
  <c r="V15" i="12"/>
  <c r="G18" i="12"/>
  <c r="I70" i="1" s="1"/>
  <c r="I20" i="1" s="1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O18" i="12" s="1"/>
  <c r="Q22" i="12"/>
  <c r="V22" i="12"/>
  <c r="G25" i="12"/>
  <c r="M25" i="12" s="1"/>
  <c r="I25" i="12"/>
  <c r="K25" i="12"/>
  <c r="O25" i="12"/>
  <c r="Q25" i="12"/>
  <c r="V25" i="12"/>
  <c r="AE28" i="12"/>
  <c r="F41" i="1" s="1"/>
  <c r="I18" i="1"/>
  <c r="H40" i="1"/>
  <c r="F39" i="1" l="1"/>
  <c r="F47" i="1" s="1"/>
  <c r="AF177" i="13"/>
  <c r="G43" i="1" s="1"/>
  <c r="F44" i="1"/>
  <c r="H43" i="1"/>
  <c r="I43" i="1" s="1"/>
  <c r="Q118" i="13"/>
  <c r="I118" i="13"/>
  <c r="O118" i="13"/>
  <c r="K95" i="13"/>
  <c r="I54" i="13"/>
  <c r="K103" i="14"/>
  <c r="I103" i="14"/>
  <c r="G8" i="12"/>
  <c r="V54" i="13"/>
  <c r="G30" i="13"/>
  <c r="I62" i="1" s="1"/>
  <c r="V103" i="14"/>
  <c r="G50" i="14"/>
  <c r="K18" i="12"/>
  <c r="Q18" i="12"/>
  <c r="I18" i="12"/>
  <c r="O8" i="12"/>
  <c r="K118" i="13"/>
  <c r="V95" i="13"/>
  <c r="G54" i="13"/>
  <c r="O30" i="13"/>
  <c r="G103" i="14"/>
  <c r="I68" i="1" s="1"/>
  <c r="G89" i="14"/>
  <c r="O50" i="14"/>
  <c r="K30" i="14"/>
  <c r="Q30" i="14"/>
  <c r="I30" i="14"/>
  <c r="G8" i="14"/>
  <c r="Q103" i="14"/>
  <c r="V18" i="12"/>
  <c r="K8" i="12"/>
  <c r="Q8" i="12"/>
  <c r="I8" i="12"/>
  <c r="V118" i="13"/>
  <c r="G95" i="13"/>
  <c r="I67" i="1" s="1"/>
  <c r="I17" i="1" s="1"/>
  <c r="O54" i="13"/>
  <c r="K30" i="13"/>
  <c r="Q30" i="13"/>
  <c r="I30" i="13"/>
  <c r="O103" i="14"/>
  <c r="Q89" i="14"/>
  <c r="I89" i="14"/>
  <c r="O89" i="14"/>
  <c r="K50" i="14"/>
  <c r="Q50" i="14"/>
  <c r="I50" i="14"/>
  <c r="V30" i="14"/>
  <c r="G23" i="1"/>
  <c r="M50" i="14"/>
  <c r="AF162" i="14"/>
  <c r="M110" i="14"/>
  <c r="M103" i="14" s="1"/>
  <c r="M90" i="14"/>
  <c r="M89" i="14" s="1"/>
  <c r="M83" i="14"/>
  <c r="M82" i="14" s="1"/>
  <c r="M75" i="14"/>
  <c r="M74" i="14" s="1"/>
  <c r="M56" i="14"/>
  <c r="M37" i="14"/>
  <c r="M30" i="14" s="1"/>
  <c r="M119" i="13"/>
  <c r="M118" i="13" s="1"/>
  <c r="M96" i="13"/>
  <c r="M95" i="13" s="1"/>
  <c r="M89" i="13"/>
  <c r="M88" i="13" s="1"/>
  <c r="M81" i="13"/>
  <c r="M80" i="13" s="1"/>
  <c r="M62" i="13"/>
  <c r="M54" i="13" s="1"/>
  <c r="M39" i="13"/>
  <c r="M30" i="13" s="1"/>
  <c r="M8" i="12"/>
  <c r="M18" i="12"/>
  <c r="AF28" i="12"/>
  <c r="J28" i="1"/>
  <c r="J26" i="1"/>
  <c r="G38" i="1"/>
  <c r="F38" i="1"/>
  <c r="J23" i="1"/>
  <c r="J24" i="1"/>
  <c r="J25" i="1"/>
  <c r="J27" i="1"/>
  <c r="E24" i="1"/>
  <c r="E26" i="1"/>
  <c r="G44" i="1" l="1"/>
  <c r="H44" i="1" s="1"/>
  <c r="I44" i="1" s="1"/>
  <c r="G28" i="12"/>
  <c r="I69" i="1"/>
  <c r="I19" i="1" s="1"/>
  <c r="G177" i="13"/>
  <c r="G45" i="1"/>
  <c r="H45" i="1" s="1"/>
  <c r="I45" i="1" s="1"/>
  <c r="G46" i="1"/>
  <c r="H46" i="1" s="1"/>
  <c r="I46" i="1" s="1"/>
  <c r="G41" i="1"/>
  <c r="H41" i="1" s="1"/>
  <c r="I41" i="1" s="1"/>
  <c r="G39" i="1"/>
  <c r="G42" i="1"/>
  <c r="H42" i="1" s="1"/>
  <c r="I42" i="1" s="1"/>
  <c r="G162" i="14"/>
  <c r="I64" i="1"/>
  <c r="I61" i="1"/>
  <c r="A23" i="1"/>
  <c r="A24" i="1" s="1"/>
  <c r="G24" i="1" s="1"/>
  <c r="I71" i="1" l="1"/>
  <c r="I16" i="1"/>
  <c r="I21" i="1" s="1"/>
  <c r="G47" i="1"/>
  <c r="H39" i="1"/>
  <c r="H47" i="1" s="1"/>
  <c r="G25" i="1" l="1"/>
  <c r="G28" i="1"/>
  <c r="I39" i="1"/>
  <c r="I47" i="1" s="1"/>
  <c r="J69" i="1"/>
  <c r="J65" i="1"/>
  <c r="J61" i="1"/>
  <c r="J67" i="1"/>
  <c r="J63" i="1"/>
  <c r="J68" i="1"/>
  <c r="J64" i="1"/>
  <c r="J70" i="1"/>
  <c r="J66" i="1"/>
  <c r="J62" i="1"/>
  <c r="J71" i="1" l="1"/>
  <c r="J39" i="1"/>
  <c r="J47" i="1" s="1"/>
  <c r="J45" i="1"/>
  <c r="J46" i="1"/>
  <c r="J43" i="1"/>
  <c r="J44" i="1"/>
  <c r="J42" i="1"/>
  <c r="J41" i="1"/>
  <c r="A25" i="1"/>
  <c r="A26" i="1" s="1"/>
  <c r="G26" i="1" s="1"/>
  <c r="A27" i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<sst xmlns="http://schemas.openxmlformats.org/spreadsheetml/2006/main" count="1215" uniqueCount="306">
  <si>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</si>
  <si>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</si>
  <si>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</si>
  <si>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</si>
  <si>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</si>
  <si>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</si>
  <si>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</si>
  <si>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</si>
  <si>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</si>
  <si>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</si>
  <si>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</si>
  <si>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</si>
  <si>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</si>
  <si>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</si>
  <si>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</si>
  <si>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</si>
  <si>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</si>
  <si>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</si>
  <si>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</si>
  <si>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</si>
  <si>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</si>
  <si>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</si>
  <si>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</si>
  <si>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</si>
  <si>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</si>
  <si>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</si>
  <si>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</si>
  <si>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</si>
  <si>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</si>
  <si>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</si>
  <si>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</si>
  <si>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</si>
  <si>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</si>
  <si>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</si>
  <si>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</si>
  <si>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</si>
  <si>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</si>
  <si>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</si>
  <si>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</si>
  <si>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</si>
  <si>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</si>
  <si>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AIDTEAM/N043</t>
  </si>
  <si>
    <t>VÝSTAVBA NOVÝCH PROSTOR PRO VZDĚLÁVÁNÍ - SPgŠ BOSKOVICE</t>
  </si>
  <si>
    <t>Stavba</t>
  </si>
  <si>
    <t>Stavební objekt</t>
  </si>
  <si>
    <t>00</t>
  </si>
  <si>
    <t>VEDLEJŠÍ A OSTATNÍ NÁKLADY</t>
  </si>
  <si>
    <t>SO01</t>
  </si>
  <si>
    <t>STÁVAJÍCÍ OBJEKT UČEBEN</t>
  </si>
  <si>
    <t xml:space="preserve">DEMOLICE </t>
  </si>
  <si>
    <t>SO02</t>
  </si>
  <si>
    <t>ZAHRADNÍ DOMEK</t>
  </si>
  <si>
    <t>Celkem za stavbu</t>
  </si>
  <si>
    <t>CZK</t>
  </si>
  <si>
    <t>#POPS</t>
  </si>
  <si>
    <t>Popis stavby: AIDTEAM/N043 - VÝSTAVBA NOVÝCH PROSTOR PRO VZDĚLÁVÁNÍ - SPgŠ BOSKOVICE</t>
  </si>
  <si>
    <t>#POPO</t>
  </si>
  <si>
    <t>Popis objektu: 00 - VEDLEJŠÍ A OSTATNÍ NÁKLADY</t>
  </si>
  <si>
    <t>#POPR</t>
  </si>
  <si>
    <t>Popis rozpočtu: 00 - VEDLEJŠÍ A OSTATNÍ NÁKLADY</t>
  </si>
  <si>
    <t>Popis objektu: SO01 - STÁVAJÍCÍ OBJEKT UČEBEN</t>
  </si>
  <si>
    <t xml:space="preserve">Popis rozpočtu: SO01 - DEMOLICE </t>
  </si>
  <si>
    <t>Popis objektu: SO02 - ZAHRADNÍ DOMEK</t>
  </si>
  <si>
    <t xml:space="preserve">Popis rozpočtu: SO02 - DEMOLICE </t>
  </si>
  <si>
    <t>Rekapitulace dílů</t>
  </si>
  <si>
    <t>Typ dílu</t>
  </si>
  <si>
    <t>Poznámka</t>
  </si>
  <si>
    <t>1</t>
  </si>
  <si>
    <t>Zemní práce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</si>
  <si>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</si>
  <si>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</si>
  <si>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</si>
  <si>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</si>
  <si>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</si>
  <si>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</si>
  <si>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</si>
  <si>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</si>
  <si>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XXX</t>
  </si>
  <si>
    <t>Výkazy výměr - pomocné výpočty - nenaceňovat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</si>
  <si>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</si>
  <si>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</si>
  <si>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</si>
  <si>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</si>
  <si>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</si>
  <si>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</si>
  <si>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</si>
  <si>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</si>
  <si>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</si>
  <si>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</si>
  <si>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</si>
  <si>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</si>
  <si>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</si>
  <si>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</si>
  <si>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</si>
  <si>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</si>
  <si>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</si>
  <si>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</si>
  <si>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</si>
  <si>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</si>
  <si>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</si>
  <si>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</si>
  <si>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</si>
  <si>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</si>
  <si>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</si>
  <si>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</si>
  <si>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</si>
  <si>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</si>
  <si>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</si>
  <si>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</si>
  <si>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</si>
  <si>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</si>
  <si>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</si>
  <si>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</si>
  <si>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</si>
  <si>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</si>
  <si>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24/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</si>
  <si>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</si>
  <si>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</si>
  <si>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</si>
  <si>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</si>
  <si>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</si>
  <si>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</si>
  <si>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</si>
  <si>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</si>
  <si>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 xml:space="preserve">sada 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</si>
  <si>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</si>
  <si>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</si>
  <si>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</si>
  <si>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</si>
  <si>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</si>
  <si>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</si>
  <si>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Náklady na nepřetržitou 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</si>
  <si>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</si>
  <si>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</si>
  <si>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</si>
  <si>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ON_002</t>
  </si>
  <si>
    <t>Opatření pro práce s nebezpečnými materiály v souladu s bezpečnostními a hygienickými předpisy</t>
  </si>
  <si>
    <t>Vlastní</t>
  </si>
  <si>
    <t>SUM</t>
  </si>
  <si>
    <t>END</t>
  </si>
  <si>
    <t>Poznámka - NENACEŇOVAT !!!</t>
  </si>
  <si>
    <t>Práce</t>
  </si>
  <si>
    <t>POL1_</t>
  </si>
  <si>
    <t xml:space="preserve">POKOD V PRŮBĚHU DEMOLICE BODOU ZJIŠTĚNY MATERIÁLY, ( V KATALOGU ODPADŮ : </t>
  </si>
  <si>
    <t>VV</t>
  </si>
  <si>
    <t xml:space="preserve">93/2016 Sb. UVEDENY JAKO NEBEZPEČNÉ ) JE TŘEBA POZASTAVIT PRÁCE A  KONTAKTOVAT : </t>
  </si>
  <si>
    <t xml:space="preserve">TDI. : 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</si>
  <si>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</si>
  <si>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</si>
  <si>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</si>
  <si>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</si>
  <si>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</si>
  <si>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</si>
  <si>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</si>
  <si>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</si>
  <si>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</si>
  <si>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</si>
  <si>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</si>
  <si>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</si>
  <si>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</si>
  <si>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</si>
  <si>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</si>
  <si>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</si>
  <si>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174101101R00</t>
  </si>
  <si>
    <t>Zásyp sypaninou se zhutněním jam, šachet, rýh nebo kolem objektů v těchto vykopávkách</t>
  </si>
  <si>
    <t>m3</t>
  </si>
  <si>
    <t>800-1</t>
  </si>
  <si>
    <t>z jakékoliv horniny s uložením výkopku po vrstvách,</t>
  </si>
  <si>
    <t>SPI</t>
  </si>
  <si>
    <t>včetně strojního přemístění materiálu pro zásyp ze vzdálenosti do 10 m od okraje zásypu</t>
  </si>
  <si>
    <t xml:space="preserve">D 101 01 001 : </t>
  </si>
  <si>
    <t xml:space="preserve">D 101 01 002 : </t>
  </si>
  <si>
    <t>0,66*0,5*(28,9*2+12,85*2+28,9+9,9+2,5+8,85+3,75*4+6,34+5,0)</t>
  </si>
  <si>
    <t>0,66*0,65*0,65*2</t>
  </si>
  <si>
    <t>182001111R00</t>
  </si>
  <si>
    <t>Plošná úprava terénu při nerovnostech terénu přes 50 do 100 mm, v rovině nebo na svahu do 1:5</t>
  </si>
  <si>
    <t>m2</t>
  </si>
  <si>
    <t>823-1</t>
  </si>
  <si>
    <t>s urovnáním povrchu, bez doplnění ornice, v hornině 1 až 4,</t>
  </si>
  <si>
    <t xml:space="preserve">výměra viz STZ - d : </t>
  </si>
  <si>
    <t xml:space="preserve">HRUBÉ ÚROVNÁNÍ TERÉNU PO ODSTRANĚNÝCH KCÍCH : </t>
  </si>
  <si>
    <t>368,0*1,1</t>
  </si>
  <si>
    <t>59691002.AX</t>
  </si>
  <si>
    <t>Betonová suť z demolice</t>
  </si>
  <si>
    <t>t</t>
  </si>
  <si>
    <t>RTS 23/ II</t>
  </si>
  <si>
    <t>Specifikace</t>
  </si>
  <si>
    <t>POL3_</t>
  </si>
  <si>
    <t>0,66*0,5*(28,9*2+12,85*2+28,9+9,9+2,5+8,85+3,75*4+6,34+5,0)*2,2</t>
  </si>
  <si>
    <t>0,66*0,65*0,65*2*2,2</t>
  </si>
  <si>
    <t>95521117119R00</t>
  </si>
  <si>
    <t>Kontrola a případné odpojení rozvodů inž. sítí před demolicí</t>
  </si>
  <si>
    <t xml:space="preserve">hod   </t>
  </si>
  <si>
    <t>961044111R00</t>
  </si>
  <si>
    <t>Bourání základů z betonu prostého</t>
  </si>
  <si>
    <t>801-3</t>
  </si>
  <si>
    <t>nebo vybourání otvorů průřezové plochy přes 4 m2 v základech,</t>
  </si>
  <si>
    <t>965042241R00</t>
  </si>
  <si>
    <t>Bourání podkladů pod dlažby nebo litých celistvých dlažeb a mazanin  betonových nebo z litého asfaltu, tloušťky přes 100 mm, plochy přes 4 m2</t>
  </si>
  <si>
    <t xml:space="preserve">ODSTRANĚNÍ PODLAHOVÉ DESKY A IZOLACE PROTI VODĚ KALKULOVÁNO ZVLÁŠŤ : </t>
  </si>
  <si>
    <t xml:space="preserve">SKLADBA ČISTÉ PODLAHY JIŽ SOUČÁSTÍ DEMOLIC : </t>
  </si>
  <si>
    <t>28,9*12,85*0,1</t>
  </si>
  <si>
    <t>965049112RT2</t>
  </si>
  <si>
    <t>Bourání podkladů pod dlažby nebo litých celistvých dlažeb a mazanin  příplatek za bourání mazanin vyztužených svařovanou sítí, tloušťky přes 100 mm</t>
  </si>
  <si>
    <t>711140102R00</t>
  </si>
  <si>
    <t>Odstranění izolace proti vodě - pásy přitavením vodorovné, 2 vrstvy</t>
  </si>
  <si>
    <t>800-711</t>
  </si>
  <si>
    <t>28,9*12,85*1,1</t>
  </si>
  <si>
    <t>981011112R00</t>
  </si>
  <si>
    <t xml:space="preserve">Demolice budov prováděné postupným rozebíráním ostatních oboustranně obitých, případně omítnutých,  </t>
  </si>
  <si>
    <t>800-6</t>
  </si>
  <si>
    <t>Budovy výšky do 35 m.</t>
  </si>
  <si>
    <t xml:space="preserve">ODSTRANĚNÍ ZÁKLADŮ , PODLAHOVÉ DESKY A IZOLACE PROTI VODĚ KALKULOVÁNO ZVLÁŠŤ : </t>
  </si>
  <si>
    <t xml:space="preserve">výměra viz STZ . d. : </t>
  </si>
  <si>
    <t>1708,0</t>
  </si>
  <si>
    <t>998981123R00</t>
  </si>
  <si>
    <t>Přesun hmot pro demolice obj. postup. rozebíráním postupným rozebíráním, výšky do 21 m</t>
  </si>
  <si>
    <t>Přesun hmot</t>
  </si>
  <si>
    <t>POL7_</t>
  </si>
  <si>
    <t>(JKSO 801 až 803, 811 až 815) bez omezení</t>
  </si>
  <si>
    <t xml:space="preserve">Hmotnosti z položek s pořadovými čísly: : </t>
  </si>
  <si>
    <t xml:space="preserve">4,10, : </t>
  </si>
  <si>
    <t>Součet: : 118,30200</t>
  </si>
  <si>
    <t>x_01</t>
  </si>
  <si>
    <t>Množství azbestu</t>
  </si>
  <si>
    <t xml:space="preserve">t     </t>
  </si>
  <si>
    <t>Kalkul</t>
  </si>
  <si>
    <t xml:space="preserve">výměry - viz TZ : </t>
  </si>
  <si>
    <t xml:space="preserve">azbestocementová deska rovinná - hmotnost 1800kg/m3 : </t>
  </si>
  <si>
    <t xml:space="preserve">předpokádaná hmotnost při tl desky 10mm - 18kg/m2 x 2 ( oboustranné opláštění ) : </t>
  </si>
  <si>
    <t xml:space="preserve">Obvodový plášť (stěny) – azbest 307 m2 : </t>
  </si>
  <si>
    <t>307*18*2/1000</t>
  </si>
  <si>
    <t xml:space="preserve">Vnitřní dělící konstrukce - azbest 275 m2 : </t>
  </si>
  <si>
    <t>275,0*18*2/1000</t>
  </si>
  <si>
    <t xml:space="preserve">Stropní podhledy - azbest 371m2 : </t>
  </si>
  <si>
    <t xml:space="preserve">1x opláštěno : </t>
  </si>
  <si>
    <t>371,0*18/1000</t>
  </si>
  <si>
    <t>x_02</t>
  </si>
  <si>
    <t>Množství cihelné suti</t>
  </si>
  <si>
    <t>30,0*0,2*1,6*1,1</t>
  </si>
  <si>
    <t>x_03</t>
  </si>
  <si>
    <t>Množství suti k likvidaci</t>
  </si>
  <si>
    <t xml:space="preserve">celkové množství : </t>
  </si>
  <si>
    <t>571,5639</t>
  </si>
  <si>
    <t xml:space="preserve">suť k zásypu : </t>
  </si>
  <si>
    <t>-117,37968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</si>
  <si>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</si>
  <si>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</si>
  <si>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</si>
  <si>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</si>
  <si>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</si>
  <si>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</si>
  <si>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6,7,9,10, : </t>
  </si>
  <si>
    <t>Součet: : 454,18183</t>
  </si>
  <si>
    <t>979081121R00</t>
  </si>
  <si>
    <t>Odvoz suti a vybouraných hmot na skládku příplatek za každý další 1 km</t>
  </si>
  <si>
    <t>Součet: : 4541,81826</t>
  </si>
  <si>
    <t>979082111R00</t>
  </si>
  <si>
    <t>Vnitrostaveništní doprava suti a vybouraných hmot do 10 m</t>
  </si>
  <si>
    <t>Včetně případného složení na staveništní deponii.</t>
  </si>
  <si>
    <t>979990103R00</t>
  </si>
  <si>
    <t>Poplatek za skládku za uložení, betonu,  , skupina 17 01 01 z Katalogu odpadů</t>
  </si>
  <si>
    <t>Součet: : 188,61609</t>
  </si>
  <si>
    <t>979990105R00</t>
  </si>
  <si>
    <t>Poplatek za skládku za uložení, cihelné výrobky,  , skupina 17 01 02 z Katalogu odpadů</t>
  </si>
  <si>
    <t>Součet: : 10,40246</t>
  </si>
  <si>
    <t>979990121R00</t>
  </si>
  <si>
    <t>Poplatek za skládku za uložení, asfaltové pásy,  , skupina 17 03 02 z Katalogu odpadů</t>
  </si>
  <si>
    <t>Součet: : 3,37223</t>
  </si>
  <si>
    <t>979990201R00</t>
  </si>
  <si>
    <t>Poplatek za skládku za uložení, azbestocementové výrobky,  , skupina 17 06 05 z Katalogu odpadů</t>
  </si>
  <si>
    <t>Součet: : 26,86350</t>
  </si>
  <si>
    <t>979098148O</t>
  </si>
  <si>
    <t>Skládkovné - ostatní materiály, mimo samostatně uvedené</t>
  </si>
  <si>
    <t>Součet: : 205,16286</t>
  </si>
  <si>
    <t>979990121R80</t>
  </si>
  <si>
    <t>Poplatek za skládku suti - kabely, 170411</t>
  </si>
  <si>
    <t>Součet: : 0,57156</t>
  </si>
  <si>
    <t>979990121R90</t>
  </si>
  <si>
    <t>Poplatek za skládku suti - izolační materiály, 170604</t>
  </si>
  <si>
    <t>Součet: : 5,71564</t>
  </si>
  <si>
    <t>979990162S00</t>
  </si>
  <si>
    <t>Poplatek za skládku suti - sklo, 170202 Katalog odpadů</t>
  </si>
  <si>
    <t>Součet: : 2,85782</t>
  </si>
  <si>
    <t xml:space="preserve">D 102 01 001 : </t>
  </si>
  <si>
    <t>0,75*0,35*(3,63*2+5,12*2)</t>
  </si>
  <si>
    <t>20,0*1,1</t>
  </si>
  <si>
    <t>0,75*0,35*(3,63*2+5,12*2)*2,2</t>
  </si>
  <si>
    <t>3,83*5,12*0,1</t>
  </si>
  <si>
    <t>3,83*5,12*1,1</t>
  </si>
  <si>
    <t>94,0</t>
  </si>
  <si>
    <t>Součet: : 10,15701</t>
  </si>
  <si>
    <t xml:space="preserve">Obvodový plášť (stěny) – azbest 143 m2 : </t>
  </si>
  <si>
    <t>143*18*2/1000</t>
  </si>
  <si>
    <t>34,57971</t>
  </si>
  <si>
    <t>-10,10625</t>
  </si>
  <si>
    <t>Součet: : 14,47161</t>
  </si>
  <si>
    <t>Součet: : 144,71608</t>
  </si>
  <si>
    <t>Součet: : 3,80377</t>
  </si>
  <si>
    <t>Součet: : 0,62935</t>
  </si>
  <si>
    <t>Součet: : 0,20402</t>
  </si>
  <si>
    <t>Součet: : 5,14788</t>
  </si>
  <si>
    <t>Součet: : 4,13228</t>
  </si>
  <si>
    <t>Součet: : 0,03458</t>
  </si>
  <si>
    <t>Součet: : 0,34580</t>
  </si>
  <si>
    <t>Součet: : 0,17290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</si>
</sst>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164" fontId="19" fillId="0" borderId="0" xfId="0" quotePrefix="1" applyNumberFormat="1" applyFont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6" fillId="3" borderId="0" xfId="0" applyNumberFormat="1" applyFont="1" applyFill="1" applyAlignment="1" applyProtection="1">
      <alignment horizontal="left" vertical="top" wrapText="1"/>
      <protection locked="0"/>
    </xf>
    <xf numFmtId="49" fontId="16" fillId="3" borderId="0" xfId="0" applyNumberFormat="1" applyFont="1" applyFill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4" fontId="16" fillId="0" borderId="40" xfId="0" applyNumberFormat="1" applyFont="1" applyFill="1" applyBorder="1" applyAlignment="1" applyProtection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4"/>
  <sheetViews>
    <sheetView showGridLines="0" topLeftCell="B7" zoomScaleNormal="100" zoomScaleSheetLayoutView="75" workbookViewId="0">
      <selection activeCell="A28" sqref="A28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216" t="s">
        <v>39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>
      <c r="A2" s="2"/>
      <c r="B2" s="76" t="s">
        <v>22</v>
      </c>
      <c r="C2" s="77"/>
      <c r="D2" s="78" t="s">
        <v>41</v>
      </c>
      <c r="E2" s="222" t="s">
        <v>42</v>
      </c>
      <c r="F2" s="223"/>
      <c r="G2" s="223"/>
      <c r="H2" s="223"/>
      <c r="I2" s="223"/>
      <c r="J2" s="224"/>
      <c r="O2" s="1"/>
    </row>
    <row r="3" spans="1:15" ht="27" hidden="1" customHeight="1">
      <c r="A3" s="2"/>
      <c r="B3" s="79"/>
      <c r="C3" s="77"/>
      <c r="D3" s="80"/>
      <c r="E3" s="225"/>
      <c r="F3" s="226"/>
      <c r="G3" s="226"/>
      <c r="H3" s="226"/>
      <c r="I3" s="226"/>
      <c r="J3" s="227"/>
    </row>
    <row r="4" spans="1:15" ht="23.25" customHeight="1">
      <c r="A4" s="2"/>
      <c r="B4" s="81"/>
      <c r="C4" s="82"/>
      <c r="D4" s="83"/>
      <c r="E4" s="206"/>
      <c r="F4" s="206"/>
      <c r="G4" s="206"/>
      <c r="H4" s="206"/>
      <c r="I4" s="206"/>
      <c r="J4" s="207"/>
    </row>
    <row r="5" spans="1:15" ht="24" customHeight="1">
      <c r="A5" s="2"/>
      <c r="B5" s="31" t="s">
        <v>40</v>
      </c>
      <c r="D5" s="210"/>
      <c r="E5" s="211"/>
      <c r="F5" s="211"/>
      <c r="G5" s="211"/>
      <c r="H5" s="18" t="s">
        <v>38</v>
      </c>
      <c r="I5" s="22"/>
      <c r="J5" s="8"/>
    </row>
    <row r="6" spans="1:15" ht="15.75" customHeight="1">
      <c r="A6" s="2"/>
      <c r="B6" s="28"/>
      <c r="C6" s="55"/>
      <c r="D6" s="212"/>
      <c r="E6" s="213"/>
      <c r="F6" s="213"/>
      <c r="G6" s="213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4"/>
      <c r="F7" s="215"/>
      <c r="G7" s="215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29"/>
      <c r="E11" s="229"/>
      <c r="F11" s="229"/>
      <c r="G11" s="229"/>
      <c r="H11" s="18" t="s">
        <v>38</v>
      </c>
      <c r="I11" s="84"/>
      <c r="J11" s="8"/>
    </row>
    <row r="12" spans="1:15" ht="15.75" customHeight="1">
      <c r="A12" s="2"/>
      <c r="B12" s="28"/>
      <c r="C12" s="55"/>
      <c r="D12" s="205"/>
      <c r="E12" s="205"/>
      <c r="F12" s="205"/>
      <c r="G12" s="205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8"/>
      <c r="F13" s="209"/>
      <c r="G13" s="209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28"/>
      <c r="F15" s="228"/>
      <c r="G15" s="230"/>
      <c r="H15" s="230"/>
      <c r="I15" s="230" t="s">
        <v>29</v>
      </c>
      <c r="J15" s="231"/>
    </row>
    <row r="16" spans="1:15" ht="23.25" customHeight="1">
      <c r="A16" s="138" t="s">
        <v>24</v>
      </c>
      <c r="B16" s="38" t="s">
        <v>24</v>
      </c>
      <c r="C16" s="62"/>
      <c r="D16" s="63"/>
      <c r="E16" s="194"/>
      <c r="F16" s="195"/>
      <c r="G16" s="194"/>
      <c r="H16" s="195"/>
      <c r="I16" s="194">
        <f>SUMIF(F61:F70,A16,I61:I70)+SUMIF(F61:F70,"PSU",I61:I70)</f>
        <v>0</v>
      </c>
      <c r="J16" s="196"/>
    </row>
    <row r="17" spans="1:10" ht="23.25" customHeight="1">
      <c r="A17" s="138" t="s">
        <v>25</v>
      </c>
      <c r="B17" s="38" t="s">
        <v>25</v>
      </c>
      <c r="C17" s="62"/>
      <c r="D17" s="63"/>
      <c r="E17" s="194"/>
      <c r="F17" s="195"/>
      <c r="G17" s="194"/>
      <c r="H17" s="195"/>
      <c r="I17" s="194">
        <f>SUMIF(F61:F70,A17,I61:I70)</f>
        <v>0</v>
      </c>
      <c r="J17" s="196"/>
    </row>
    <row r="18" spans="1:10" ht="23.25" customHeight="1">
      <c r="A18" s="138" t="s">
        <v>26</v>
      </c>
      <c r="B18" s="38" t="s">
        <v>26</v>
      </c>
      <c r="C18" s="62"/>
      <c r="D18" s="63"/>
      <c r="E18" s="194"/>
      <c r="F18" s="195"/>
      <c r="G18" s="194"/>
      <c r="H18" s="195"/>
      <c r="I18" s="194">
        <f>SUMIF(F61:F70,A18,I61:I70)</f>
        <v>0</v>
      </c>
      <c r="J18" s="196"/>
    </row>
    <row r="19" spans="1:10" ht="23.25" customHeight="1">
      <c r="A19" s="138" t="s">
        <v>82</v>
      </c>
      <c r="B19" s="38" t="s">
        <v>27</v>
      </c>
      <c r="C19" s="62"/>
      <c r="D19" s="63"/>
      <c r="E19" s="194"/>
      <c r="F19" s="195"/>
      <c r="G19" s="194"/>
      <c r="H19" s="195"/>
      <c r="I19" s="194">
        <f>SUMIF(F61:F70,A19,I61:I70)</f>
        <v>0</v>
      </c>
      <c r="J19" s="196"/>
    </row>
    <row r="20" spans="1:10" ht="23.25" customHeight="1">
      <c r="A20" s="138" t="s">
        <v>83</v>
      </c>
      <c r="B20" s="38" t="s">
        <v>28</v>
      </c>
      <c r="C20" s="62"/>
      <c r="D20" s="63"/>
      <c r="E20" s="194"/>
      <c r="F20" s="195"/>
      <c r="G20" s="194"/>
      <c r="H20" s="195"/>
      <c r="I20" s="194">
        <f>SUMIF(F61:F70,A20,I61:I70)</f>
        <v>0</v>
      </c>
      <c r="J20" s="196"/>
    </row>
    <row r="21" spans="1:10" ht="23.25" customHeight="1">
      <c r="A21" s="2"/>
      <c r="B21" s="48" t="s">
        <v>29</v>
      </c>
      <c r="C21" s="64"/>
      <c r="D21" s="65"/>
      <c r="E21" s="197"/>
      <c r="F21" s="232"/>
      <c r="G21" s="197"/>
      <c r="H21" s="232"/>
      <c r="I21" s="197">
        <f>SUM(I16:J20)</f>
        <v>0</v>
      </c>
      <c r="J21" s="198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2">
        <f>ZakladDPHSniVypocet</f>
        <v>0</v>
      </c>
      <c r="H23" s="193"/>
      <c r="I23" s="193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0">
        <f>IF(A24&gt;50, ROUNDUP(A23, 0), ROUNDDOWN(A23, 0))</f>
        <v>0</v>
      </c>
      <c r="H24" s="191"/>
      <c r="I24" s="191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2">
        <f>ZakladDPHZaklVypocet</f>
        <v>0</v>
      </c>
      <c r="H25" s="193"/>
      <c r="I25" s="193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19">
        <f>IF(A26&gt;50, ROUNDUP(A25, 0), ROUNDDOWN(A25, 0))</f>
        <v>0</v>
      </c>
      <c r="H26" s="220"/>
      <c r="I26" s="220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1">
        <f>CenaCelkem-(ZakladDPHSni+DPHSni+ZakladDPHZakl+DPHZakl)</f>
        <v>0</v>
      </c>
      <c r="H27" s="221"/>
      <c r="I27" s="221"/>
      <c r="J27" s="41" t="str">
        <f t="shared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00">
        <f>ZakladDPHSniVypocet+ZakladDPHZaklVypocet</f>
        <v>0</v>
      </c>
      <c r="H28" s="200"/>
      <c r="I28" s="200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199">
        <f>IF(A29&gt;50, ROUNDUP(A27, 0), ROUNDDOWN(A27, 0))</f>
        <v>0</v>
      </c>
      <c r="H29" s="199"/>
      <c r="I29" s="199"/>
      <c r="J29" s="119" t="s">
        <v>53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1"/>
      <c r="E34" s="202"/>
      <c r="G34" s="203"/>
      <c r="H34" s="204"/>
      <c r="I34" s="204"/>
      <c r="J34" s="25"/>
    </row>
    <row r="35" spans="1:10" ht="12.75" customHeight="1">
      <c r="A35" s="2"/>
      <c r="B35" s="2"/>
      <c r="D35" s="189" t="s">
        <v>2</v>
      </c>
      <c r="E35" s="189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43</v>
      </c>
      <c r="C39" s="184"/>
      <c r="D39" s="184"/>
      <c r="E39" s="184"/>
      <c r="F39" s="99">
        <f>'00 00 Pol'!AE28+'SO01 SO01 Pol'!AE177+'SO02 SO02 Pol'!AE162</f>
        <v>0</v>
      </c>
      <c r="G39" s="100">
        <f>'00 00 Pol'!AF28+'SO01 SO01 Pol'!AF177+'SO02 SO02 Pol'!AF162</f>
        <v>0</v>
      </c>
      <c r="H39" s="101">
        <f t="shared" ref="H39:H46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>
      <c r="A40" s="88">
        <v>2</v>
      </c>
      <c r="B40" s="103"/>
      <c r="C40" s="185" t="s">
        <v>44</v>
      </c>
      <c r="D40" s="185"/>
      <c r="E40" s="185"/>
      <c r="F40" s="104"/>
      <c r="G40" s="105"/>
      <c r="H40" s="105">
        <f t="shared" si="1"/>
        <v>0</v>
      </c>
      <c r="I40" s="105"/>
      <c r="J40" s="106"/>
    </row>
    <row r="41" spans="1:10" ht="25.5" customHeight="1">
      <c r="A41" s="88">
        <v>2</v>
      </c>
      <c r="B41" s="103" t="s">
        <v>45</v>
      </c>
      <c r="C41" s="185" t="s">
        <v>46</v>
      </c>
      <c r="D41" s="185"/>
      <c r="E41" s="185"/>
      <c r="F41" s="104">
        <f>'00 00 Pol'!AE28</f>
        <v>0</v>
      </c>
      <c r="G41" s="105">
        <f>'00 00 Pol'!AF28</f>
        <v>0</v>
      </c>
      <c r="H41" s="105">
        <f t="shared" si="1"/>
        <v>0</v>
      </c>
      <c r="I41" s="105">
        <f t="shared" ref="I41:I46" si="2">F41+G41+H41</f>
        <v>0</v>
      </c>
      <c r="J41" s="106" t="str">
        <f t="shared" ref="J41:J46" si="3">IF(CenaCelkemVypocet=0,"",I41/CenaCelkemVypocet*100)</f>
        <v/>
      </c>
    </row>
    <row r="42" spans="1:10" ht="25.5" customHeight="1">
      <c r="A42" s="88">
        <v>3</v>
      </c>
      <c r="B42" s="107" t="s">
        <v>45</v>
      </c>
      <c r="C42" s="184" t="s">
        <v>46</v>
      </c>
      <c r="D42" s="184"/>
      <c r="E42" s="184"/>
      <c r="F42" s="108">
        <f>'00 00 Pol'!AE28</f>
        <v>0</v>
      </c>
      <c r="G42" s="101">
        <f>'00 00 Pol'!AF28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>
      <c r="A43" s="88">
        <v>2</v>
      </c>
      <c r="B43" s="103" t="s">
        <v>47</v>
      </c>
      <c r="C43" s="185" t="s">
        <v>48</v>
      </c>
      <c r="D43" s="185"/>
      <c r="E43" s="185"/>
      <c r="F43" s="104">
        <f>'SO01 SO01 Pol'!AE177</f>
        <v>0</v>
      </c>
      <c r="G43" s="105">
        <f>'SO01 SO01 Pol'!AF177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>
      <c r="A44" s="88">
        <v>3</v>
      </c>
      <c r="B44" s="107" t="s">
        <v>47</v>
      </c>
      <c r="C44" s="184" t="s">
        <v>49</v>
      </c>
      <c r="D44" s="184"/>
      <c r="E44" s="184"/>
      <c r="F44" s="108">
        <f>'SO01 SO01 Pol'!AE177</f>
        <v>0</v>
      </c>
      <c r="G44" s="101">
        <f>'SO01 SO01 Pol'!AF177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>
      <c r="A45" s="88">
        <v>2</v>
      </c>
      <c r="B45" s="103" t="s">
        <v>50</v>
      </c>
      <c r="C45" s="185" t="s">
        <v>51</v>
      </c>
      <c r="D45" s="185"/>
      <c r="E45" s="185"/>
      <c r="F45" s="104">
        <f>'SO02 SO02 Pol'!AE162</f>
        <v>0</v>
      </c>
      <c r="G45" s="105">
        <f>'SO02 SO02 Pol'!AF162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>
      <c r="A46" s="88">
        <v>3</v>
      </c>
      <c r="B46" s="107" t="s">
        <v>50</v>
      </c>
      <c r="C46" s="184" t="s">
        <v>49</v>
      </c>
      <c r="D46" s="184"/>
      <c r="E46" s="184"/>
      <c r="F46" s="108">
        <f>'SO02 SO02 Pol'!AE162</f>
        <v>0</v>
      </c>
      <c r="G46" s="101">
        <f>'SO02 SO02 Pol'!AF162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>
      <c r="A47" s="88"/>
      <c r="B47" s="186" t="s">
        <v>52</v>
      </c>
      <c r="C47" s="187"/>
      <c r="D47" s="187"/>
      <c r="E47" s="188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49" spans="1:10">
      <c r="A49" t="s">
        <v>54</v>
      </c>
      <c r="B49" t="s">
        <v>55</v>
      </c>
    </row>
    <row r="50" spans="1:10">
      <c r="A50" t="s">
        <v>56</v>
      </c>
      <c r="B50" t="s">
        <v>57</v>
      </c>
    </row>
    <row r="51" spans="1:10">
      <c r="A51" t="s">
        <v>58</v>
      </c>
      <c r="B51" t="s">
        <v>59</v>
      </c>
    </row>
    <row r="52" spans="1:10">
      <c r="A52" t="s">
        <v>56</v>
      </c>
      <c r="B52" t="s">
        <v>60</v>
      </c>
    </row>
    <row r="53" spans="1:10">
      <c r="A53" t="s">
        <v>58</v>
      </c>
      <c r="B53" t="s">
        <v>61</v>
      </c>
    </row>
    <row r="54" spans="1:10">
      <c r="A54" t="s">
        <v>56</v>
      </c>
      <c r="B54" t="s">
        <v>62</v>
      </c>
    </row>
    <row r="55" spans="1:10">
      <c r="A55" t="s">
        <v>58</v>
      </c>
      <c r="B55" t="s">
        <v>63</v>
      </c>
    </row>
    <row r="58" spans="1:10" ht="16">
      <c r="B58" s="120" t="s">
        <v>64</v>
      </c>
    </row>
    <row r="60" spans="1:10" ht="25.5" customHeight="1">
      <c r="A60" s="122"/>
      <c r="B60" s="125" t="s">
        <v>17</v>
      </c>
      <c r="C60" s="125" t="s">
        <v>5</v>
      </c>
      <c r="D60" s="126"/>
      <c r="E60" s="126"/>
      <c r="F60" s="127" t="s">
        <v>65</v>
      </c>
      <c r="G60" s="127"/>
      <c r="H60" s="127"/>
      <c r="I60" s="127" t="s">
        <v>29</v>
      </c>
      <c r="J60" s="127" t="s">
        <v>0</v>
      </c>
    </row>
    <row r="61" spans="1:10" ht="36.75" customHeight="1">
      <c r="A61" s="123"/>
      <c r="B61" s="128" t="s">
        <v>45</v>
      </c>
      <c r="C61" s="182" t="s">
        <v>66</v>
      </c>
      <c r="D61" s="183"/>
      <c r="E61" s="183"/>
      <c r="F61" s="134" t="s">
        <v>24</v>
      </c>
      <c r="G61" s="135"/>
      <c r="H61" s="135"/>
      <c r="I61" s="135">
        <f>'SO01 SO01 Pol'!G8+'SO02 SO02 Pol'!G8</f>
        <v>0</v>
      </c>
      <c r="J61" s="132" t="str">
        <f>IF(I71=0,"",I61/I71*100)</f>
        <v/>
      </c>
    </row>
    <row r="62" spans="1:10" ht="36.75" customHeight="1">
      <c r="A62" s="123"/>
      <c r="B62" s="128" t="s">
        <v>67</v>
      </c>
      <c r="C62" s="182" t="s">
        <v>68</v>
      </c>
      <c r="D62" s="183"/>
      <c r="E62" s="183"/>
      <c r="F62" s="134" t="s">
        <v>24</v>
      </c>
      <c r="G62" s="135"/>
      <c r="H62" s="135"/>
      <c r="I62" s="135">
        <f>'SO01 SO01 Pol'!G30+'SO02 SO02 Pol'!G30</f>
        <v>0</v>
      </c>
      <c r="J62" s="132" t="str">
        <f>IF(I71=0,"",I62/I71*100)</f>
        <v/>
      </c>
    </row>
    <row r="63" spans="1:10" ht="36.75" customHeight="1">
      <c r="A63" s="123"/>
      <c r="B63" s="128" t="s">
        <v>69</v>
      </c>
      <c r="C63" s="182" t="s">
        <v>70</v>
      </c>
      <c r="D63" s="183"/>
      <c r="E63" s="183"/>
      <c r="F63" s="134" t="s">
        <v>24</v>
      </c>
      <c r="G63" s="135"/>
      <c r="H63" s="135"/>
      <c r="I63" s="135">
        <f>'SO01 SO01 Pol'!G51+'SO02 SO02 Pol'!G47</f>
        <v>0</v>
      </c>
      <c r="J63" s="132" t="str">
        <f>IF(I71=0,"",I63/I71*100)</f>
        <v/>
      </c>
    </row>
    <row r="64" spans="1:10" ht="36.75" customHeight="1">
      <c r="A64" s="123"/>
      <c r="B64" s="128" t="s">
        <v>71</v>
      </c>
      <c r="C64" s="182" t="s">
        <v>72</v>
      </c>
      <c r="D64" s="183"/>
      <c r="E64" s="183"/>
      <c r="F64" s="134" t="s">
        <v>24</v>
      </c>
      <c r="G64" s="135"/>
      <c r="H64" s="135"/>
      <c r="I64" s="135">
        <f>'SO01 SO01 Pol'!G54+'SO02 SO02 Pol'!G50</f>
        <v>0</v>
      </c>
      <c r="J64" s="132" t="str">
        <f>IF(I71=0,"",I64/I71*100)</f>
        <v/>
      </c>
    </row>
    <row r="65" spans="1:10" ht="36.75" customHeight="1">
      <c r="A65" s="123"/>
      <c r="B65" s="128" t="s">
        <v>73</v>
      </c>
      <c r="C65" s="182" t="s">
        <v>74</v>
      </c>
      <c r="D65" s="183"/>
      <c r="E65" s="183"/>
      <c r="F65" s="134" t="s">
        <v>24</v>
      </c>
      <c r="G65" s="135"/>
      <c r="H65" s="135"/>
      <c r="I65" s="135">
        <f>'SO01 SO01 Pol'!G80+'SO02 SO02 Pol'!G74</f>
        <v>0</v>
      </c>
      <c r="J65" s="132" t="str">
        <f>IF(I71=0,"",I65/I71*100)</f>
        <v/>
      </c>
    </row>
    <row r="66" spans="1:10" ht="36.75" customHeight="1">
      <c r="A66" s="123"/>
      <c r="B66" s="128" t="s">
        <v>75</v>
      </c>
      <c r="C66" s="182" t="s">
        <v>76</v>
      </c>
      <c r="D66" s="183"/>
      <c r="E66" s="183"/>
      <c r="F66" s="134" t="s">
        <v>24</v>
      </c>
      <c r="G66" s="135"/>
      <c r="H66" s="135"/>
      <c r="I66" s="135">
        <f>'SO01 SO01 Pol'!G88+'SO02 SO02 Pol'!G82</f>
        <v>0</v>
      </c>
      <c r="J66" s="132" t="str">
        <f>IF(I71=0,"",I66/I71*100)</f>
        <v/>
      </c>
    </row>
    <row r="67" spans="1:10" ht="36.75" customHeight="1">
      <c r="A67" s="123"/>
      <c r="B67" s="128" t="s">
        <v>77</v>
      </c>
      <c r="C67" s="182" t="s">
        <v>78</v>
      </c>
      <c r="D67" s="183"/>
      <c r="E67" s="183"/>
      <c r="F67" s="134" t="s">
        <v>25</v>
      </c>
      <c r="G67" s="135"/>
      <c r="H67" s="135"/>
      <c r="I67" s="135">
        <f>'SO01 SO01 Pol'!G95+'SO02 SO02 Pol'!G89</f>
        <v>0</v>
      </c>
      <c r="J67" s="132" t="str">
        <f>IF(I71=0,"",I67/I71*100)</f>
        <v/>
      </c>
    </row>
    <row r="68" spans="1:10" ht="36.75" customHeight="1">
      <c r="A68" s="123"/>
      <c r="B68" s="128" t="s">
        <v>79</v>
      </c>
      <c r="C68" s="182" t="s">
        <v>80</v>
      </c>
      <c r="D68" s="183"/>
      <c r="E68" s="183"/>
      <c r="F68" s="134" t="s">
        <v>81</v>
      </c>
      <c r="G68" s="135"/>
      <c r="H68" s="135"/>
      <c r="I68" s="135">
        <f>'SO01 SO01 Pol'!G118+'SO02 SO02 Pol'!G103</f>
        <v>0</v>
      </c>
      <c r="J68" s="132" t="str">
        <f>IF(I71=0,"",I68/I71*100)</f>
        <v/>
      </c>
    </row>
    <row r="69" spans="1:10" ht="36.75" customHeight="1">
      <c r="A69" s="123"/>
      <c r="B69" s="128" t="s">
        <v>82</v>
      </c>
      <c r="C69" s="182" t="s">
        <v>27</v>
      </c>
      <c r="D69" s="183"/>
      <c r="E69" s="183"/>
      <c r="F69" s="134" t="s">
        <v>82</v>
      </c>
      <c r="G69" s="135"/>
      <c r="H69" s="135"/>
      <c r="I69" s="135">
        <f>'00 00 Pol'!G8</f>
        <v>0</v>
      </c>
      <c r="J69" s="132" t="str">
        <f>IF(I71=0,"",I69/I71*100)</f>
        <v/>
      </c>
    </row>
    <row r="70" spans="1:10" ht="36.75" customHeight="1">
      <c r="A70" s="123"/>
      <c r="B70" s="128" t="s">
        <v>83</v>
      </c>
      <c r="C70" s="182" t="s">
        <v>28</v>
      </c>
      <c r="D70" s="183"/>
      <c r="E70" s="183"/>
      <c r="F70" s="134" t="s">
        <v>83</v>
      </c>
      <c r="G70" s="135"/>
      <c r="H70" s="135"/>
      <c r="I70" s="135">
        <f>'00 00 Pol'!G18</f>
        <v>0</v>
      </c>
      <c r="J70" s="132" t="str">
        <f>IF(I71=0,"",I70/I71*100)</f>
        <v/>
      </c>
    </row>
    <row r="71" spans="1:10" ht="25.5" customHeight="1">
      <c r="A71" s="124"/>
      <c r="B71" s="129" t="s">
        <v>1</v>
      </c>
      <c r="C71" s="130"/>
      <c r="D71" s="131"/>
      <c r="E71" s="131"/>
      <c r="F71" s="136"/>
      <c r="G71" s="137"/>
      <c r="H71" s="137"/>
      <c r="I71" s="137">
        <f>SUM(I61:I70)</f>
        <v>0</v>
      </c>
      <c r="J71" s="133">
        <f>SUM(J61:J70)</f>
        <v>0</v>
      </c>
    </row>
    <row r="72" spans="1:10">
      <c r="F72" s="86"/>
      <c r="G72" s="86"/>
      <c r="H72" s="86"/>
      <c r="I72" s="86"/>
      <c r="J72" s="87"/>
    </row>
    <row r="73" spans="1:10">
      <c r="F73" s="86"/>
      <c r="G73" s="86"/>
      <c r="H73" s="86"/>
      <c r="I73" s="86"/>
      <c r="J73" s="87"/>
    </row>
    <row r="74" spans="1:10">
      <c r="F74" s="86"/>
      <c r="G74" s="86"/>
      <c r="H74" s="86"/>
      <c r="I74" s="86"/>
      <c r="J74" s="87"/>
    </row>
  </sheetData>
  <sheetProtection password="DE3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61:E61"/>
    <mergeCell ref="C67:E67"/>
    <mergeCell ref="C68:E68"/>
    <mergeCell ref="C69:E69"/>
    <mergeCell ref="C70:E70"/>
    <mergeCell ref="C62:E62"/>
    <mergeCell ref="C63:E63"/>
    <mergeCell ref="C64:E64"/>
    <mergeCell ref="C65:E65"/>
    <mergeCell ref="C66:E6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233" t="s">
        <v>6</v>
      </c>
      <c r="B1" s="233"/>
      <c r="C1" s="234"/>
      <c r="D1" s="233"/>
      <c r="E1" s="233"/>
      <c r="F1" s="233"/>
      <c r="G1" s="233"/>
    </row>
    <row r="2" spans="1:7" ht="25" customHeight="1">
      <c r="A2" s="50" t="s">
        <v>7</v>
      </c>
      <c r="B2" s="49"/>
      <c r="C2" s="235"/>
      <c r="D2" s="235"/>
      <c r="E2" s="235"/>
      <c r="F2" s="235"/>
      <c r="G2" s="236"/>
    </row>
    <row r="3" spans="1:7" ht="25" customHeight="1">
      <c r="A3" s="50" t="s">
        <v>8</v>
      </c>
      <c r="B3" s="49"/>
      <c r="C3" s="235"/>
      <c r="D3" s="235"/>
      <c r="E3" s="235"/>
      <c r="F3" s="235"/>
      <c r="G3" s="236"/>
    </row>
    <row r="4" spans="1:7" ht="25" customHeight="1">
      <c r="A4" s="50" t="s">
        <v>9</v>
      </c>
      <c r="B4" s="49"/>
      <c r="C4" s="235"/>
      <c r="D4" s="235"/>
      <c r="E4" s="235"/>
      <c r="F4" s="235"/>
      <c r="G4" s="236"/>
    </row>
    <row r="5" spans="1:7">
      <c r="B5" s="4"/>
      <c r="C5" s="5"/>
      <c r="D5" s="6"/>
    </row>
  </sheetData>
  <sheetProtection password="DE3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/>
  <cols>
    <col min="1" max="1" width="3.5" customWidth="1"/>
    <col min="2" max="2" width="12.5" style="121" customWidth="1"/>
    <col min="3" max="3" width="63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7" width="0" hidden="1" customWidth="1"/>
    <col min="18" max="18" width="6.8320312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43" t="s">
        <v>84</v>
      </c>
      <c r="B1" s="243"/>
      <c r="C1" s="243"/>
      <c r="D1" s="243"/>
      <c r="E1" s="243"/>
      <c r="F1" s="243"/>
      <c r="G1" s="243"/>
      <c r="AG1" t="s">
        <v>85</v>
      </c>
    </row>
    <row r="2" spans="1:60" ht="25" customHeight="1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86</v>
      </c>
    </row>
    <row r="3" spans="1:60" ht="25" customHeight="1">
      <c r="A3" s="139" t="s">
        <v>8</v>
      </c>
      <c r="B3" s="49" t="s">
        <v>45</v>
      </c>
      <c r="C3" s="244" t="s">
        <v>46</v>
      </c>
      <c r="D3" s="245"/>
      <c r="E3" s="245"/>
      <c r="F3" s="245"/>
      <c r="G3" s="246"/>
      <c r="AC3" s="121" t="s">
        <v>86</v>
      </c>
      <c r="AG3" t="s">
        <v>87</v>
      </c>
    </row>
    <row r="4" spans="1:60" ht="25" customHeight="1">
      <c r="A4" s="140" t="s">
        <v>9</v>
      </c>
      <c r="B4" s="141" t="s">
        <v>45</v>
      </c>
      <c r="C4" s="247" t="s">
        <v>46</v>
      </c>
      <c r="D4" s="248"/>
      <c r="E4" s="248"/>
      <c r="F4" s="248"/>
      <c r="G4" s="249"/>
      <c r="AG4" t="s">
        <v>88</v>
      </c>
    </row>
    <row r="5" spans="1:60">
      <c r="D5" s="10"/>
    </row>
    <row r="6" spans="1:60" ht="4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29</v>
      </c>
      <c r="H6" s="146" t="s">
        <v>30</v>
      </c>
      <c r="I6" s="146" t="s">
        <v>95</v>
      </c>
      <c r="J6" s="146" t="s">
        <v>31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ht="14">
      <c r="A8" s="159" t="s">
        <v>110</v>
      </c>
      <c r="B8" s="160" t="s">
        <v>82</v>
      </c>
      <c r="C8" s="174" t="s">
        <v>27</v>
      </c>
      <c r="D8" s="161"/>
      <c r="E8" s="162"/>
      <c r="F8" s="163"/>
      <c r="G8" s="163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3"/>
      <c r="S8" s="163"/>
      <c r="T8" s="164"/>
      <c r="U8" s="158"/>
      <c r="V8" s="158">
        <f>SUM(V9:V17)</f>
        <v>0</v>
      </c>
      <c r="W8" s="158"/>
      <c r="X8" s="158"/>
      <c r="AG8" t="s">
        <v>111</v>
      </c>
    </row>
    <row r="9" spans="1:60" outlineLevel="1">
      <c r="A9" s="165">
        <v>1</v>
      </c>
      <c r="B9" s="166" t="s">
        <v>112</v>
      </c>
      <c r="C9" s="175" t="s">
        <v>113</v>
      </c>
      <c r="D9" s="167" t="s">
        <v>114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115</v>
      </c>
      <c r="T9" s="171" t="s">
        <v>116</v>
      </c>
      <c r="U9" s="157">
        <v>0</v>
      </c>
      <c r="V9" s="157">
        <f>ROUND(E9*U9,2)</f>
        <v>0</v>
      </c>
      <c r="W9" s="157"/>
      <c r="X9" s="157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4" outlineLevel="1">
      <c r="A10" s="154"/>
      <c r="B10" s="155"/>
      <c r="C10" s="237" t="s">
        <v>119</v>
      </c>
      <c r="D10" s="238"/>
      <c r="E10" s="238"/>
      <c r="F10" s="238"/>
      <c r="G10" s="23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120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2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239"/>
      <c r="D11" s="240"/>
      <c r="E11" s="240"/>
      <c r="F11" s="240"/>
      <c r="G11" s="24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121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5">
        <v>2</v>
      </c>
      <c r="B12" s="166" t="s">
        <v>122</v>
      </c>
      <c r="C12" s="175" t="s">
        <v>123</v>
      </c>
      <c r="D12" s="167" t="s">
        <v>124</v>
      </c>
      <c r="E12" s="168">
        <v>1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/>
      <c r="S12" s="170" t="s">
        <v>115</v>
      </c>
      <c r="T12" s="171" t="s">
        <v>116</v>
      </c>
      <c r="U12" s="157">
        <v>0</v>
      </c>
      <c r="V12" s="157">
        <f>ROUND(E12*U12,2)</f>
        <v>0</v>
      </c>
      <c r="W12" s="157"/>
      <c r="X12" s="157" t="s">
        <v>117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4" outlineLevel="1">
      <c r="A13" s="154"/>
      <c r="B13" s="155"/>
      <c r="C13" s="237" t="s">
        <v>125</v>
      </c>
      <c r="D13" s="238"/>
      <c r="E13" s="238"/>
      <c r="F13" s="238"/>
      <c r="G13" s="238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2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239"/>
      <c r="D14" s="240"/>
      <c r="E14" s="240"/>
      <c r="F14" s="240"/>
      <c r="G14" s="24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121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65">
        <v>3</v>
      </c>
      <c r="B15" s="166" t="s">
        <v>126</v>
      </c>
      <c r="C15" s="175" t="s">
        <v>127</v>
      </c>
      <c r="D15" s="167" t="s">
        <v>114</v>
      </c>
      <c r="E15" s="168">
        <v>1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115</v>
      </c>
      <c r="T15" s="171" t="s">
        <v>116</v>
      </c>
      <c r="U15" s="157">
        <v>0</v>
      </c>
      <c r="V15" s="157">
        <f>ROUND(E15*U15,2)</f>
        <v>0</v>
      </c>
      <c r="W15" s="157"/>
      <c r="X15" s="157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4" outlineLevel="1">
      <c r="A16" s="154"/>
      <c r="B16" s="155"/>
      <c r="C16" s="237" t="s">
        <v>128</v>
      </c>
      <c r="D16" s="238"/>
      <c r="E16" s="238"/>
      <c r="F16" s="238"/>
      <c r="G16" s="23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120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2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239"/>
      <c r="D17" s="240"/>
      <c r="E17" s="240"/>
      <c r="F17" s="240"/>
      <c r="G17" s="24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121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14">
      <c r="A18" s="159" t="s">
        <v>110</v>
      </c>
      <c r="B18" s="160" t="s">
        <v>83</v>
      </c>
      <c r="C18" s="174" t="s">
        <v>28</v>
      </c>
      <c r="D18" s="161"/>
      <c r="E18" s="162"/>
      <c r="F18" s="163"/>
      <c r="G18" s="163">
        <f>SUMIF(AG19:AG26,"&lt;&gt;NOR",G19:G26)</f>
        <v>0</v>
      </c>
      <c r="H18" s="163"/>
      <c r="I18" s="163">
        <f>SUM(I19:I26)</f>
        <v>0</v>
      </c>
      <c r="J18" s="163"/>
      <c r="K18" s="163">
        <f>SUM(K19:K26)</f>
        <v>0</v>
      </c>
      <c r="L18" s="163"/>
      <c r="M18" s="163">
        <f>SUM(M19:M26)</f>
        <v>0</v>
      </c>
      <c r="N18" s="162"/>
      <c r="O18" s="162">
        <f>SUM(O19:O26)</f>
        <v>0</v>
      </c>
      <c r="P18" s="162"/>
      <c r="Q18" s="162">
        <f>SUM(Q19:Q26)</f>
        <v>0</v>
      </c>
      <c r="R18" s="163"/>
      <c r="S18" s="163"/>
      <c r="T18" s="164"/>
      <c r="U18" s="158"/>
      <c r="V18" s="158">
        <f>SUM(V19:V26)</f>
        <v>0</v>
      </c>
      <c r="W18" s="158"/>
      <c r="X18" s="158"/>
      <c r="AG18" t="s">
        <v>111</v>
      </c>
    </row>
    <row r="19" spans="1:60" outlineLevel="1">
      <c r="A19" s="165">
        <v>4</v>
      </c>
      <c r="B19" s="166" t="s">
        <v>129</v>
      </c>
      <c r="C19" s="175" t="s">
        <v>130</v>
      </c>
      <c r="D19" s="167" t="s">
        <v>114</v>
      </c>
      <c r="E19" s="168">
        <v>1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/>
      <c r="S19" s="170" t="s">
        <v>115</v>
      </c>
      <c r="T19" s="171" t="s">
        <v>116</v>
      </c>
      <c r="U19" s="157">
        <v>0</v>
      </c>
      <c r="V19" s="157">
        <f>ROUND(E19*U19,2)</f>
        <v>0</v>
      </c>
      <c r="W19" s="157"/>
      <c r="X19" s="157" t="s">
        <v>117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4" outlineLevel="1">
      <c r="A20" s="154"/>
      <c r="B20" s="155"/>
      <c r="C20" s="237" t="s">
        <v>131</v>
      </c>
      <c r="D20" s="238"/>
      <c r="E20" s="238"/>
      <c r="F20" s="238"/>
      <c r="G20" s="23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120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2" t="str">
        <f>C20</f>
        <v>Náklady na nepřetržitou 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/>
      <c r="B21" s="155"/>
      <c r="C21" s="239"/>
      <c r="D21" s="240"/>
      <c r="E21" s="240"/>
      <c r="F21" s="240"/>
      <c r="G21" s="24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65">
        <v>5</v>
      </c>
      <c r="B22" s="166" t="s">
        <v>132</v>
      </c>
      <c r="C22" s="175" t="s">
        <v>133</v>
      </c>
      <c r="D22" s="167" t="s">
        <v>124</v>
      </c>
      <c r="E22" s="168">
        <v>1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70"/>
      <c r="S22" s="170" t="s">
        <v>115</v>
      </c>
      <c r="T22" s="171" t="s">
        <v>116</v>
      </c>
      <c r="U22" s="157">
        <v>0</v>
      </c>
      <c r="V22" s="157">
        <f>ROUND(E22*U22,2)</f>
        <v>0</v>
      </c>
      <c r="W22" s="157"/>
      <c r="X22" s="157" t="s">
        <v>117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237" t="s">
        <v>134</v>
      </c>
      <c r="D23" s="238"/>
      <c r="E23" s="238"/>
      <c r="F23" s="238"/>
      <c r="G23" s="238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120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2" t="str">
        <f>C23</f>
        <v>Náklady spojené s povinným pojištěním dodavatele nebo stavebního díla či jeho části, v rozsahu obchodních podmínek.</v>
      </c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239"/>
      <c r="D24" s="240"/>
      <c r="E24" s="240"/>
      <c r="F24" s="240"/>
      <c r="G24" s="24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121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5">
        <v>6</v>
      </c>
      <c r="B25" s="166" t="s">
        <v>135</v>
      </c>
      <c r="C25" s="175" t="s">
        <v>136</v>
      </c>
      <c r="D25" s="167" t="s">
        <v>124</v>
      </c>
      <c r="E25" s="168">
        <v>1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70"/>
      <c r="S25" s="170" t="s">
        <v>137</v>
      </c>
      <c r="T25" s="171" t="s">
        <v>116</v>
      </c>
      <c r="U25" s="157">
        <v>0</v>
      </c>
      <c r="V25" s="157">
        <f>ROUND(E25*U25,2)</f>
        <v>0</v>
      </c>
      <c r="W25" s="157"/>
      <c r="X25" s="157" t="s">
        <v>117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241"/>
      <c r="D26" s="242"/>
      <c r="E26" s="242"/>
      <c r="F26" s="242"/>
      <c r="G26" s="24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121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3"/>
      <c r="B27" s="4"/>
      <c r="C27" s="17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97</v>
      </c>
    </row>
    <row r="28" spans="1:60">
      <c r="A28" s="150"/>
      <c r="B28" s="151" t="s">
        <v>29</v>
      </c>
      <c r="C28" s="177"/>
      <c r="D28" s="152"/>
      <c r="E28" s="153"/>
      <c r="F28" s="153"/>
      <c r="G28" s="173">
        <f>G8+G18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138</v>
      </c>
    </row>
    <row r="29" spans="1:60">
      <c r="C29" s="178"/>
      <c r="D29" s="10"/>
      <c r="AG29" t="s">
        <v>139</v>
      </c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E3B" sheet="1"/>
  <mergeCells count="15">
    <mergeCell ref="C11:G11"/>
    <mergeCell ref="A1:G1"/>
    <mergeCell ref="C2:G2"/>
    <mergeCell ref="C3:G3"/>
    <mergeCell ref="C4:G4"/>
    <mergeCell ref="C10:G10"/>
    <mergeCell ref="C23:G23"/>
    <mergeCell ref="C24:G24"/>
    <mergeCell ref="C26:G26"/>
    <mergeCell ref="C13:G13"/>
    <mergeCell ref="C14:G14"/>
    <mergeCell ref="C16:G16"/>
    <mergeCell ref="C17:G17"/>
    <mergeCell ref="C20:G20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/>
  <cols>
    <col min="1" max="1" width="3.5" customWidth="1"/>
    <col min="2" max="2" width="12.5" style="121" customWidth="1"/>
    <col min="3" max="3" width="63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7" width="0" hidden="1" customWidth="1"/>
    <col min="18" max="18" width="6.832031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3" t="s">
        <v>84</v>
      </c>
      <c r="B1" s="243"/>
      <c r="C1" s="243"/>
      <c r="D1" s="243"/>
      <c r="E1" s="243"/>
      <c r="F1" s="243"/>
      <c r="G1" s="243"/>
      <c r="AG1" t="s">
        <v>85</v>
      </c>
    </row>
    <row r="2" spans="1:60" ht="25" customHeight="1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86</v>
      </c>
    </row>
    <row r="3" spans="1:60" ht="25" customHeight="1">
      <c r="A3" s="139" t="s">
        <v>8</v>
      </c>
      <c r="B3" s="49" t="s">
        <v>47</v>
      </c>
      <c r="C3" s="244" t="s">
        <v>48</v>
      </c>
      <c r="D3" s="245"/>
      <c r="E3" s="245"/>
      <c r="F3" s="245"/>
      <c r="G3" s="246"/>
      <c r="AC3" s="121" t="s">
        <v>86</v>
      </c>
      <c r="AG3" t="s">
        <v>87</v>
      </c>
    </row>
    <row r="4" spans="1:60" ht="25" customHeight="1">
      <c r="A4" s="140" t="s">
        <v>9</v>
      </c>
      <c r="B4" s="141" t="s">
        <v>47</v>
      </c>
      <c r="C4" s="247" t="s">
        <v>49</v>
      </c>
      <c r="D4" s="248"/>
      <c r="E4" s="248"/>
      <c r="F4" s="248"/>
      <c r="G4" s="249"/>
      <c r="AG4" t="s">
        <v>88</v>
      </c>
    </row>
    <row r="5" spans="1:60">
      <c r="D5" s="10"/>
    </row>
    <row r="6" spans="1:60" ht="4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29</v>
      </c>
      <c r="H6" s="146" t="s">
        <v>30</v>
      </c>
      <c r="I6" s="146" t="s">
        <v>95</v>
      </c>
      <c r="J6" s="146" t="s">
        <v>31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ht="14">
      <c r="A8" s="159" t="s">
        <v>110</v>
      </c>
      <c r="B8" s="160" t="s">
        <v>45</v>
      </c>
      <c r="C8" s="174" t="s">
        <v>66</v>
      </c>
      <c r="D8" s="161"/>
      <c r="E8" s="162"/>
      <c r="F8" s="163"/>
      <c r="G8" s="163">
        <f>SUMIF(AG9:AG29,"&lt;&gt;NOR",G9:G29)</f>
        <v>0</v>
      </c>
      <c r="H8" s="163"/>
      <c r="I8" s="163">
        <f>SUM(I9:I29)</f>
        <v>0</v>
      </c>
      <c r="J8" s="163"/>
      <c r="K8" s="163">
        <f>SUM(K9:K29)</f>
        <v>0</v>
      </c>
      <c r="L8" s="163"/>
      <c r="M8" s="163">
        <f>SUM(M9:M29)</f>
        <v>0</v>
      </c>
      <c r="N8" s="162"/>
      <c r="O8" s="162">
        <f>SUM(O9:O29)</f>
        <v>0</v>
      </c>
      <c r="P8" s="162"/>
      <c r="Q8" s="162">
        <f>SUM(Q9:Q29)</f>
        <v>0</v>
      </c>
      <c r="R8" s="163"/>
      <c r="S8" s="163"/>
      <c r="T8" s="164"/>
      <c r="U8" s="158"/>
      <c r="V8" s="158">
        <f>SUM(V9:V29)</f>
        <v>0</v>
      </c>
      <c r="W8" s="158"/>
      <c r="X8" s="158"/>
      <c r="AG8" t="s">
        <v>111</v>
      </c>
    </row>
    <row r="9" spans="1:60" outlineLevel="1">
      <c r="A9" s="165">
        <v>1</v>
      </c>
      <c r="B9" s="166" t="s">
        <v>45</v>
      </c>
      <c r="C9" s="175" t="s">
        <v>140</v>
      </c>
      <c r="D9" s="167"/>
      <c r="E9" s="168">
        <v>0</v>
      </c>
      <c r="F9" s="254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137</v>
      </c>
      <c r="T9" s="171" t="s">
        <v>116</v>
      </c>
      <c r="U9" s="157">
        <v>0</v>
      </c>
      <c r="V9" s="157">
        <f>ROUND(E9*U9,2)</f>
        <v>0</v>
      </c>
      <c r="W9" s="157"/>
      <c r="X9" s="157" t="s">
        <v>141</v>
      </c>
      <c r="Y9" s="147"/>
      <c r="Z9" s="147"/>
      <c r="AA9" s="147"/>
      <c r="AB9" s="147"/>
      <c r="AC9" s="147"/>
      <c r="AD9" s="147"/>
      <c r="AE9" s="147"/>
      <c r="AF9" s="147"/>
      <c r="AG9" s="147" t="s">
        <v>142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181" t="s">
        <v>143</v>
      </c>
      <c r="D10" s="179"/>
      <c r="E10" s="18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144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1" t="s">
        <v>145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144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54"/>
      <c r="B12" s="155"/>
      <c r="C12" s="181" t="s">
        <v>146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6" outlineLevel="1">
      <c r="A13" s="154"/>
      <c r="B13" s="155"/>
      <c r="C13" s="181" t="s">
        <v>147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144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181" t="s">
        <v>148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4" outlineLevel="1">
      <c r="A15" s="154"/>
      <c r="B15" s="155"/>
      <c r="C15" s="181" t="s">
        <v>149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144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6" outlineLevel="1">
      <c r="A16" s="154"/>
      <c r="B16" s="155"/>
      <c r="C16" s="181" t="s">
        <v>150</v>
      </c>
      <c r="D16" s="179"/>
      <c r="E16" s="18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181" t="s">
        <v>151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144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54"/>
      <c r="B18" s="155"/>
      <c r="C18" s="181" t="s">
        <v>152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144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6" outlineLevel="1">
      <c r="A19" s="154"/>
      <c r="B19" s="155"/>
      <c r="C19" s="181" t="s">
        <v>153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144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4" outlineLevel="1">
      <c r="A20" s="154"/>
      <c r="B20" s="155"/>
      <c r="C20" s="181" t="s">
        <v>154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144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4" outlineLevel="1">
      <c r="A21" s="154"/>
      <c r="B21" s="155"/>
      <c r="C21" s="181" t="s">
        <v>155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4" outlineLevel="1">
      <c r="A22" s="154"/>
      <c r="B22" s="155"/>
      <c r="C22" s="181" t="s">
        <v>156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144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6" outlineLevel="1">
      <c r="A23" s="154"/>
      <c r="B23" s="155"/>
      <c r="C23" s="181" t="s">
        <v>157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1" t="s">
        <v>158</v>
      </c>
      <c r="D24" s="179"/>
      <c r="E24" s="18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144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54"/>
      <c r="B25" s="155"/>
      <c r="C25" s="181" t="s">
        <v>159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144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1" t="s">
        <v>160</v>
      </c>
      <c r="D26" s="179"/>
      <c r="E26" s="180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144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54"/>
      <c r="B27" s="155"/>
      <c r="C27" s="181" t="s">
        <v>161</v>
      </c>
      <c r="D27" s="179"/>
      <c r="E27" s="180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144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4" outlineLevel="1">
      <c r="A28" s="154"/>
      <c r="B28" s="155"/>
      <c r="C28" s="181" t="s">
        <v>162</v>
      </c>
      <c r="D28" s="179"/>
      <c r="E28" s="180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144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239"/>
      <c r="D29" s="240"/>
      <c r="E29" s="240"/>
      <c r="F29" s="240"/>
      <c r="G29" s="24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121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14">
      <c r="A30" s="159" t="s">
        <v>110</v>
      </c>
      <c r="B30" s="160" t="s">
        <v>67</v>
      </c>
      <c r="C30" s="174" t="s">
        <v>68</v>
      </c>
      <c r="D30" s="161"/>
      <c r="E30" s="162"/>
      <c r="F30" s="163"/>
      <c r="G30" s="163">
        <f>SUMIF(AG31:AG50,"&lt;&gt;NOR",G31:G50)</f>
        <v>0</v>
      </c>
      <c r="H30" s="163"/>
      <c r="I30" s="163">
        <f>SUM(I31:I50)</f>
        <v>0</v>
      </c>
      <c r="J30" s="163"/>
      <c r="K30" s="163">
        <f>SUM(K31:K50)</f>
        <v>0</v>
      </c>
      <c r="L30" s="163"/>
      <c r="M30" s="163">
        <f>SUM(M31:M50)</f>
        <v>0</v>
      </c>
      <c r="N30" s="162"/>
      <c r="O30" s="162">
        <f>SUM(O31:O50)</f>
        <v>117.38</v>
      </c>
      <c r="P30" s="162"/>
      <c r="Q30" s="162">
        <f>SUM(Q31:Q50)</f>
        <v>0</v>
      </c>
      <c r="R30" s="163"/>
      <c r="S30" s="163"/>
      <c r="T30" s="164"/>
      <c r="U30" s="158"/>
      <c r="V30" s="158">
        <f>SUM(V31:V50)</f>
        <v>47.1</v>
      </c>
      <c r="W30" s="158"/>
      <c r="X30" s="158"/>
      <c r="AG30" t="s">
        <v>111</v>
      </c>
    </row>
    <row r="31" spans="1:60" outlineLevel="1">
      <c r="A31" s="165">
        <v>2</v>
      </c>
      <c r="B31" s="166" t="s">
        <v>163</v>
      </c>
      <c r="C31" s="175" t="s">
        <v>164</v>
      </c>
      <c r="D31" s="167" t="s">
        <v>165</v>
      </c>
      <c r="E31" s="168">
        <v>53.354399999999998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 t="s">
        <v>166</v>
      </c>
      <c r="S31" s="170" t="s">
        <v>115</v>
      </c>
      <c r="T31" s="171" t="s">
        <v>115</v>
      </c>
      <c r="U31" s="157">
        <v>0.2</v>
      </c>
      <c r="V31" s="157">
        <f>ROUND(E31*U31,2)</f>
        <v>10.67</v>
      </c>
      <c r="W31" s="157"/>
      <c r="X31" s="157" t="s">
        <v>141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250" t="s">
        <v>167</v>
      </c>
      <c r="D32" s="251"/>
      <c r="E32" s="251"/>
      <c r="F32" s="251"/>
      <c r="G32" s="25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168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252" t="s">
        <v>169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120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181" t="s">
        <v>170</v>
      </c>
      <c r="D34" s="179"/>
      <c r="E34" s="18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144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181" t="s">
        <v>171</v>
      </c>
      <c r="D35" s="179"/>
      <c r="E35" s="18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144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181" t="s">
        <v>172</v>
      </c>
      <c r="D36" s="179"/>
      <c r="E36" s="180">
        <v>52.796700000000001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144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54"/>
      <c r="B37" s="155"/>
      <c r="C37" s="181" t="s">
        <v>173</v>
      </c>
      <c r="D37" s="179"/>
      <c r="E37" s="180">
        <v>0.55769999999999997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144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239"/>
      <c r="D38" s="240"/>
      <c r="E38" s="240"/>
      <c r="F38" s="240"/>
      <c r="G38" s="24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121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65">
        <v>3</v>
      </c>
      <c r="B39" s="166" t="s">
        <v>174</v>
      </c>
      <c r="C39" s="175" t="s">
        <v>175</v>
      </c>
      <c r="D39" s="167" t="s">
        <v>176</v>
      </c>
      <c r="E39" s="168">
        <v>404.8</v>
      </c>
      <c r="F39" s="169"/>
      <c r="G39" s="170">
        <f>ROUND(E39*F39,2)</f>
        <v>0</v>
      </c>
      <c r="H39" s="169"/>
      <c r="I39" s="170">
        <f>ROUND(E39*H39,2)</f>
        <v>0</v>
      </c>
      <c r="J39" s="169"/>
      <c r="K39" s="170">
        <f>ROUND(E39*J39,2)</f>
        <v>0</v>
      </c>
      <c r="L39" s="170">
        <v>21</v>
      </c>
      <c r="M39" s="170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70" t="s">
        <v>177</v>
      </c>
      <c r="S39" s="170" t="s">
        <v>115</v>
      </c>
      <c r="T39" s="171" t="s">
        <v>115</v>
      </c>
      <c r="U39" s="157">
        <v>0.09</v>
      </c>
      <c r="V39" s="157">
        <f>ROUND(E39*U39,2)</f>
        <v>36.43</v>
      </c>
      <c r="W39" s="157"/>
      <c r="X39" s="157" t="s">
        <v>141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142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54"/>
      <c r="B40" s="155"/>
      <c r="C40" s="250" t="s">
        <v>178</v>
      </c>
      <c r="D40" s="251"/>
      <c r="E40" s="251"/>
      <c r="F40" s="251"/>
      <c r="G40" s="251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168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181" t="s">
        <v>179</v>
      </c>
      <c r="D41" s="179"/>
      <c r="E41" s="180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144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54"/>
      <c r="B42" s="155"/>
      <c r="C42" s="181" t="s">
        <v>180</v>
      </c>
      <c r="D42" s="179"/>
      <c r="E42" s="18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144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54"/>
      <c r="B43" s="155"/>
      <c r="C43" s="181" t="s">
        <v>181</v>
      </c>
      <c r="D43" s="179"/>
      <c r="E43" s="180">
        <v>404.8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144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239"/>
      <c r="D44" s="240"/>
      <c r="E44" s="240"/>
      <c r="F44" s="240"/>
      <c r="G44" s="240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121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65">
        <v>4</v>
      </c>
      <c r="B45" s="166" t="s">
        <v>182</v>
      </c>
      <c r="C45" s="175" t="s">
        <v>183</v>
      </c>
      <c r="D45" s="167" t="s">
        <v>184</v>
      </c>
      <c r="E45" s="168">
        <v>117.37967999999999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1</v>
      </c>
      <c r="O45" s="168">
        <f>ROUND(E45*N45,2)</f>
        <v>117.38</v>
      </c>
      <c r="P45" s="168">
        <v>0</v>
      </c>
      <c r="Q45" s="168">
        <f>ROUND(E45*P45,2)</f>
        <v>0</v>
      </c>
      <c r="R45" s="170"/>
      <c r="S45" s="170" t="s">
        <v>137</v>
      </c>
      <c r="T45" s="171" t="s">
        <v>185</v>
      </c>
      <c r="U45" s="157">
        <v>0</v>
      </c>
      <c r="V45" s="157">
        <f>ROUND(E45*U45,2)</f>
        <v>0</v>
      </c>
      <c r="W45" s="157"/>
      <c r="X45" s="157" t="s">
        <v>186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187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181" t="s">
        <v>170</v>
      </c>
      <c r="D46" s="179"/>
      <c r="E46" s="180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144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/>
      <c r="B47" s="155"/>
      <c r="C47" s="181" t="s">
        <v>171</v>
      </c>
      <c r="D47" s="179"/>
      <c r="E47" s="18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144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1" t="s">
        <v>188</v>
      </c>
      <c r="D48" s="179"/>
      <c r="E48" s="180">
        <v>116.15273999999999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144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54"/>
      <c r="B49" s="155"/>
      <c r="C49" s="181" t="s">
        <v>189</v>
      </c>
      <c r="D49" s="179"/>
      <c r="E49" s="180">
        <v>1.2269399999999999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144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239"/>
      <c r="D50" s="240"/>
      <c r="E50" s="240"/>
      <c r="F50" s="240"/>
      <c r="G50" s="240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121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14">
      <c r="A51" s="159" t="s">
        <v>110</v>
      </c>
      <c r="B51" s="160" t="s">
        <v>69</v>
      </c>
      <c r="C51" s="174" t="s">
        <v>70</v>
      </c>
      <c r="D51" s="161"/>
      <c r="E51" s="162"/>
      <c r="F51" s="163"/>
      <c r="G51" s="163">
        <f>SUMIF(AG52:AG53,"&lt;&gt;NOR",G52:G53)</f>
        <v>0</v>
      </c>
      <c r="H51" s="163"/>
      <c r="I51" s="163">
        <f>SUM(I52:I53)</f>
        <v>0</v>
      </c>
      <c r="J51" s="163"/>
      <c r="K51" s="163">
        <f>SUM(K52:K53)</f>
        <v>0</v>
      </c>
      <c r="L51" s="163"/>
      <c r="M51" s="163">
        <f>SUM(M52:M53)</f>
        <v>0</v>
      </c>
      <c r="N51" s="162"/>
      <c r="O51" s="162">
        <f>SUM(O52:O53)</f>
        <v>0</v>
      </c>
      <c r="P51" s="162"/>
      <c r="Q51" s="162">
        <f>SUM(Q52:Q53)</f>
        <v>0</v>
      </c>
      <c r="R51" s="163"/>
      <c r="S51" s="163"/>
      <c r="T51" s="164"/>
      <c r="U51" s="158"/>
      <c r="V51" s="158">
        <f>SUM(V52:V53)</f>
        <v>2.8</v>
      </c>
      <c r="W51" s="158"/>
      <c r="X51" s="158"/>
      <c r="AG51" t="s">
        <v>111</v>
      </c>
    </row>
    <row r="52" spans="1:60" outlineLevel="1">
      <c r="A52" s="165">
        <v>5</v>
      </c>
      <c r="B52" s="166" t="s">
        <v>190</v>
      </c>
      <c r="C52" s="175" t="s">
        <v>191</v>
      </c>
      <c r="D52" s="167" t="s">
        <v>192</v>
      </c>
      <c r="E52" s="168">
        <v>20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70"/>
      <c r="S52" s="170" t="s">
        <v>137</v>
      </c>
      <c r="T52" s="171" t="s">
        <v>116</v>
      </c>
      <c r="U52" s="157">
        <v>0.14000000000000001</v>
      </c>
      <c r="V52" s="157">
        <f>ROUND(E52*U52,2)</f>
        <v>2.8</v>
      </c>
      <c r="W52" s="157"/>
      <c r="X52" s="157" t="s">
        <v>141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142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54"/>
      <c r="B53" s="155"/>
      <c r="C53" s="241"/>
      <c r="D53" s="242"/>
      <c r="E53" s="242"/>
      <c r="F53" s="242"/>
      <c r="G53" s="242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121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14">
      <c r="A54" s="159" t="s">
        <v>110</v>
      </c>
      <c r="B54" s="160" t="s">
        <v>71</v>
      </c>
      <c r="C54" s="174" t="s">
        <v>72</v>
      </c>
      <c r="D54" s="161"/>
      <c r="E54" s="162"/>
      <c r="F54" s="163"/>
      <c r="G54" s="163">
        <f>SUMIF(AG55:AG79,"&lt;&gt;NOR",G55:G79)</f>
        <v>0</v>
      </c>
      <c r="H54" s="163"/>
      <c r="I54" s="163">
        <f>SUM(I55:I79)</f>
        <v>0</v>
      </c>
      <c r="J54" s="163"/>
      <c r="K54" s="163">
        <f>SUM(K55:K79)</f>
        <v>0</v>
      </c>
      <c r="L54" s="163"/>
      <c r="M54" s="163">
        <f>SUM(M55:M79)</f>
        <v>0</v>
      </c>
      <c r="N54" s="162"/>
      <c r="O54" s="162">
        <f>SUM(O55:O79)</f>
        <v>0</v>
      </c>
      <c r="P54" s="162"/>
      <c r="Q54" s="162">
        <f>SUM(Q55:Q79)</f>
        <v>192.39</v>
      </c>
      <c r="R54" s="163"/>
      <c r="S54" s="163"/>
      <c r="T54" s="164"/>
      <c r="U54" s="158"/>
      <c r="V54" s="158">
        <f>SUM(V55:V79)</f>
        <v>787.17</v>
      </c>
      <c r="W54" s="158"/>
      <c r="X54" s="158"/>
      <c r="AG54" t="s">
        <v>111</v>
      </c>
    </row>
    <row r="55" spans="1:60" outlineLevel="1">
      <c r="A55" s="165">
        <v>6</v>
      </c>
      <c r="B55" s="166" t="s">
        <v>193</v>
      </c>
      <c r="C55" s="175" t="s">
        <v>194</v>
      </c>
      <c r="D55" s="167" t="s">
        <v>165</v>
      </c>
      <c r="E55" s="168">
        <v>53.354399999999998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21</v>
      </c>
      <c r="M55" s="170">
        <f>G55*(1+L55/100)</f>
        <v>0</v>
      </c>
      <c r="N55" s="168">
        <v>0</v>
      </c>
      <c r="O55" s="168">
        <f>ROUND(E55*N55,2)</f>
        <v>0</v>
      </c>
      <c r="P55" s="168">
        <v>2</v>
      </c>
      <c r="Q55" s="168">
        <f>ROUND(E55*P55,2)</f>
        <v>106.71</v>
      </c>
      <c r="R55" s="170" t="s">
        <v>195</v>
      </c>
      <c r="S55" s="170" t="s">
        <v>115</v>
      </c>
      <c r="T55" s="171" t="s">
        <v>115</v>
      </c>
      <c r="U55" s="157">
        <v>6.4359999999999999</v>
      </c>
      <c r="V55" s="157">
        <f>ROUND(E55*U55,2)</f>
        <v>343.39</v>
      </c>
      <c r="W55" s="157"/>
      <c r="X55" s="157" t="s">
        <v>141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142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54"/>
      <c r="B56" s="155"/>
      <c r="C56" s="250" t="s">
        <v>196</v>
      </c>
      <c r="D56" s="251"/>
      <c r="E56" s="251"/>
      <c r="F56" s="251"/>
      <c r="G56" s="251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168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/>
      <c r="B57" s="155"/>
      <c r="C57" s="181" t="s">
        <v>170</v>
      </c>
      <c r="D57" s="179"/>
      <c r="E57" s="18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144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54"/>
      <c r="B58" s="155"/>
      <c r="C58" s="181" t="s">
        <v>171</v>
      </c>
      <c r="D58" s="179"/>
      <c r="E58" s="18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144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1" t="s">
        <v>172</v>
      </c>
      <c r="D59" s="179"/>
      <c r="E59" s="180">
        <v>52.796700000000001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144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/>
      <c r="B60" s="155"/>
      <c r="C60" s="181" t="s">
        <v>173</v>
      </c>
      <c r="D60" s="179"/>
      <c r="E60" s="180">
        <v>0.55769999999999997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144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/>
      <c r="B61" s="155"/>
      <c r="C61" s="239"/>
      <c r="D61" s="240"/>
      <c r="E61" s="240"/>
      <c r="F61" s="240"/>
      <c r="G61" s="240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121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4" outlineLevel="1">
      <c r="A62" s="165">
        <v>7</v>
      </c>
      <c r="B62" s="166" t="s">
        <v>197</v>
      </c>
      <c r="C62" s="175" t="s">
        <v>198</v>
      </c>
      <c r="D62" s="167" t="s">
        <v>165</v>
      </c>
      <c r="E62" s="168">
        <v>37.136499999999998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68">
        <v>0</v>
      </c>
      <c r="O62" s="168">
        <f>ROUND(E62*N62,2)</f>
        <v>0</v>
      </c>
      <c r="P62" s="168">
        <v>2.2000000000000002</v>
      </c>
      <c r="Q62" s="168">
        <f>ROUND(E62*P62,2)</f>
        <v>81.7</v>
      </c>
      <c r="R62" s="170" t="s">
        <v>195</v>
      </c>
      <c r="S62" s="170" t="s">
        <v>115</v>
      </c>
      <c r="T62" s="171" t="s">
        <v>115</v>
      </c>
      <c r="U62" s="157">
        <v>5.87</v>
      </c>
      <c r="V62" s="157">
        <f>ROUND(E62*U62,2)</f>
        <v>217.99</v>
      </c>
      <c r="W62" s="157"/>
      <c r="X62" s="157" t="s">
        <v>141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142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1" t="s">
        <v>199</v>
      </c>
      <c r="D63" s="179"/>
      <c r="E63" s="180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144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1" t="s">
        <v>200</v>
      </c>
      <c r="D64" s="179"/>
      <c r="E64" s="180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144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1" t="s">
        <v>170</v>
      </c>
      <c r="D65" s="179"/>
      <c r="E65" s="18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144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/>
      <c r="B66" s="155"/>
      <c r="C66" s="181" t="s">
        <v>201</v>
      </c>
      <c r="D66" s="179"/>
      <c r="E66" s="180">
        <v>37.136499999999998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144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239"/>
      <c r="D67" s="240"/>
      <c r="E67" s="240"/>
      <c r="F67" s="240"/>
      <c r="G67" s="240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121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4" outlineLevel="1">
      <c r="A68" s="165">
        <v>8</v>
      </c>
      <c r="B68" s="166" t="s">
        <v>202</v>
      </c>
      <c r="C68" s="175" t="s">
        <v>203</v>
      </c>
      <c r="D68" s="167" t="s">
        <v>165</v>
      </c>
      <c r="E68" s="168">
        <v>37.136499999999998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0</v>
      </c>
      <c r="O68" s="168">
        <f>ROUND(E68*N68,2)</f>
        <v>0</v>
      </c>
      <c r="P68" s="168">
        <v>0</v>
      </c>
      <c r="Q68" s="168">
        <f>ROUND(E68*P68,2)</f>
        <v>0</v>
      </c>
      <c r="R68" s="170" t="s">
        <v>195</v>
      </c>
      <c r="S68" s="170" t="s">
        <v>115</v>
      </c>
      <c r="T68" s="171" t="s">
        <v>115</v>
      </c>
      <c r="U68" s="157">
        <v>5.64</v>
      </c>
      <c r="V68" s="157">
        <f>ROUND(E68*U68,2)</f>
        <v>209.45</v>
      </c>
      <c r="W68" s="157"/>
      <c r="X68" s="157" t="s">
        <v>141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142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54"/>
      <c r="B69" s="155"/>
      <c r="C69" s="181" t="s">
        <v>199</v>
      </c>
      <c r="D69" s="179"/>
      <c r="E69" s="18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144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1" t="s">
        <v>200</v>
      </c>
      <c r="D70" s="179"/>
      <c r="E70" s="18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144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/>
      <c r="B71" s="155"/>
      <c r="C71" s="181" t="s">
        <v>170</v>
      </c>
      <c r="D71" s="179"/>
      <c r="E71" s="180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144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1" t="s">
        <v>201</v>
      </c>
      <c r="D72" s="179"/>
      <c r="E72" s="180">
        <v>37.136499999999998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144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239"/>
      <c r="D73" s="240"/>
      <c r="E73" s="240"/>
      <c r="F73" s="240"/>
      <c r="G73" s="24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121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65">
        <v>9</v>
      </c>
      <c r="B74" s="166" t="s">
        <v>204</v>
      </c>
      <c r="C74" s="175" t="s">
        <v>205</v>
      </c>
      <c r="D74" s="167" t="s">
        <v>176</v>
      </c>
      <c r="E74" s="168">
        <v>408.50150000000002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68">
        <v>0</v>
      </c>
      <c r="O74" s="168">
        <f>ROUND(E74*N74,2)</f>
        <v>0</v>
      </c>
      <c r="P74" s="168">
        <v>9.7400000000000004E-3</v>
      </c>
      <c r="Q74" s="168">
        <f>ROUND(E74*P74,2)</f>
        <v>3.98</v>
      </c>
      <c r="R74" s="170" t="s">
        <v>206</v>
      </c>
      <c r="S74" s="170" t="s">
        <v>115</v>
      </c>
      <c r="T74" s="171" t="s">
        <v>115</v>
      </c>
      <c r="U74" s="157">
        <v>0.04</v>
      </c>
      <c r="V74" s="157">
        <f>ROUND(E74*U74,2)</f>
        <v>16.34</v>
      </c>
      <c r="W74" s="157"/>
      <c r="X74" s="157" t="s">
        <v>141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142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54"/>
      <c r="B75" s="155"/>
      <c r="C75" s="181" t="s">
        <v>199</v>
      </c>
      <c r="D75" s="179"/>
      <c r="E75" s="180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144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54"/>
      <c r="B76" s="155"/>
      <c r="C76" s="181" t="s">
        <v>200</v>
      </c>
      <c r="D76" s="179"/>
      <c r="E76" s="180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144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54"/>
      <c r="B77" s="155"/>
      <c r="C77" s="181" t="s">
        <v>170</v>
      </c>
      <c r="D77" s="179"/>
      <c r="E77" s="18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144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181" t="s">
        <v>207</v>
      </c>
      <c r="D78" s="179"/>
      <c r="E78" s="180">
        <v>408.50150000000002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144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239"/>
      <c r="D79" s="240"/>
      <c r="E79" s="240"/>
      <c r="F79" s="240"/>
      <c r="G79" s="24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121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14">
      <c r="A80" s="159" t="s">
        <v>110</v>
      </c>
      <c r="B80" s="160" t="s">
        <v>73</v>
      </c>
      <c r="C80" s="174" t="s">
        <v>74</v>
      </c>
      <c r="D80" s="161"/>
      <c r="E80" s="162"/>
      <c r="F80" s="163"/>
      <c r="G80" s="163">
        <f>SUMIF(AG81:AG87,"&lt;&gt;NOR",G81:G87)</f>
        <v>0</v>
      </c>
      <c r="H80" s="163"/>
      <c r="I80" s="163">
        <f>SUM(I81:I87)</f>
        <v>0</v>
      </c>
      <c r="J80" s="163"/>
      <c r="K80" s="163">
        <f>SUM(K81:K87)</f>
        <v>0</v>
      </c>
      <c r="L80" s="163"/>
      <c r="M80" s="163">
        <f>SUM(M81:M87)</f>
        <v>0</v>
      </c>
      <c r="N80" s="162"/>
      <c r="O80" s="162">
        <f>SUM(O81:O87)</f>
        <v>0.92</v>
      </c>
      <c r="P80" s="162"/>
      <c r="Q80" s="162">
        <f>SUM(Q81:Q87)</f>
        <v>379.18</v>
      </c>
      <c r="R80" s="163"/>
      <c r="S80" s="163"/>
      <c r="T80" s="164"/>
      <c r="U80" s="158"/>
      <c r="V80" s="158">
        <f>SUM(V81:V87)</f>
        <v>802.76</v>
      </c>
      <c r="W80" s="158"/>
      <c r="X80" s="158"/>
      <c r="AG80" t="s">
        <v>111</v>
      </c>
    </row>
    <row r="81" spans="1:60" outlineLevel="1">
      <c r="A81" s="165">
        <v>10</v>
      </c>
      <c r="B81" s="166" t="s">
        <v>208</v>
      </c>
      <c r="C81" s="175" t="s">
        <v>209</v>
      </c>
      <c r="D81" s="167" t="s">
        <v>165</v>
      </c>
      <c r="E81" s="168">
        <v>1708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68">
        <v>5.4000000000000001E-4</v>
      </c>
      <c r="O81" s="168">
        <f>ROUND(E81*N81,2)</f>
        <v>0.92</v>
      </c>
      <c r="P81" s="168">
        <v>0.222</v>
      </c>
      <c r="Q81" s="168">
        <f>ROUND(E81*P81,2)</f>
        <v>379.18</v>
      </c>
      <c r="R81" s="170" t="s">
        <v>210</v>
      </c>
      <c r="S81" s="170" t="s">
        <v>115</v>
      </c>
      <c r="T81" s="171" t="s">
        <v>115</v>
      </c>
      <c r="U81" s="157">
        <v>0.47</v>
      </c>
      <c r="V81" s="157">
        <f>ROUND(E81*U81,2)</f>
        <v>802.76</v>
      </c>
      <c r="W81" s="157"/>
      <c r="X81" s="157" t="s">
        <v>141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142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237" t="s">
        <v>211</v>
      </c>
      <c r="D82" s="238"/>
      <c r="E82" s="238"/>
      <c r="F82" s="238"/>
      <c r="G82" s="238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120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54"/>
      <c r="B83" s="155"/>
      <c r="C83" s="181" t="s">
        <v>212</v>
      </c>
      <c r="D83" s="179"/>
      <c r="E83" s="18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144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181" t="s">
        <v>200</v>
      </c>
      <c r="D84" s="179"/>
      <c r="E84" s="18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144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54"/>
      <c r="B85" s="155"/>
      <c r="C85" s="181" t="s">
        <v>213</v>
      </c>
      <c r="D85" s="179"/>
      <c r="E85" s="18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144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181" t="s">
        <v>214</v>
      </c>
      <c r="D86" s="179"/>
      <c r="E86" s="180">
        <v>1708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144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/>
      <c r="B87" s="155"/>
      <c r="C87" s="239"/>
      <c r="D87" s="240"/>
      <c r="E87" s="240"/>
      <c r="F87" s="240"/>
      <c r="G87" s="240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121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14">
      <c r="A88" s="159" t="s">
        <v>110</v>
      </c>
      <c r="B88" s="160" t="s">
        <v>75</v>
      </c>
      <c r="C88" s="174" t="s">
        <v>76</v>
      </c>
      <c r="D88" s="161"/>
      <c r="E88" s="162"/>
      <c r="F88" s="163"/>
      <c r="G88" s="163">
        <f>SUMIF(AG89:AG94,"&lt;&gt;NOR",G89:G94)</f>
        <v>0</v>
      </c>
      <c r="H88" s="163"/>
      <c r="I88" s="163">
        <f>SUM(I89:I94)</f>
        <v>0</v>
      </c>
      <c r="J88" s="163"/>
      <c r="K88" s="163">
        <f>SUM(K89:K94)</f>
        <v>0</v>
      </c>
      <c r="L88" s="163"/>
      <c r="M88" s="163">
        <f>SUM(M89:M94)</f>
        <v>0</v>
      </c>
      <c r="N88" s="162"/>
      <c r="O88" s="162">
        <f>SUM(O89:O94)</f>
        <v>0</v>
      </c>
      <c r="P88" s="162"/>
      <c r="Q88" s="162">
        <f>SUM(Q89:Q94)</f>
        <v>0</v>
      </c>
      <c r="R88" s="163"/>
      <c r="S88" s="163"/>
      <c r="T88" s="164"/>
      <c r="U88" s="158"/>
      <c r="V88" s="158">
        <f>SUM(V89:V94)</f>
        <v>339.53</v>
      </c>
      <c r="W88" s="158"/>
      <c r="X88" s="158"/>
      <c r="AG88" t="s">
        <v>111</v>
      </c>
    </row>
    <row r="89" spans="1:60" outlineLevel="1">
      <c r="A89" s="165">
        <v>11</v>
      </c>
      <c r="B89" s="166" t="s">
        <v>215</v>
      </c>
      <c r="C89" s="175" t="s">
        <v>216</v>
      </c>
      <c r="D89" s="167" t="s">
        <v>184</v>
      </c>
      <c r="E89" s="168">
        <v>118.30200000000001</v>
      </c>
      <c r="F89" s="169"/>
      <c r="G89" s="170">
        <f>ROUND(E89*F89,2)</f>
        <v>0</v>
      </c>
      <c r="H89" s="169"/>
      <c r="I89" s="170">
        <f>ROUND(E89*H89,2)</f>
        <v>0</v>
      </c>
      <c r="J89" s="169"/>
      <c r="K89" s="170">
        <f>ROUND(E89*J89,2)</f>
        <v>0</v>
      </c>
      <c r="L89" s="170">
        <v>21</v>
      </c>
      <c r="M89" s="170">
        <f>G89*(1+L89/100)</f>
        <v>0</v>
      </c>
      <c r="N89" s="168">
        <v>0</v>
      </c>
      <c r="O89" s="168">
        <f>ROUND(E89*N89,2)</f>
        <v>0</v>
      </c>
      <c r="P89" s="168">
        <v>0</v>
      </c>
      <c r="Q89" s="168">
        <f>ROUND(E89*P89,2)</f>
        <v>0</v>
      </c>
      <c r="R89" s="170" t="s">
        <v>210</v>
      </c>
      <c r="S89" s="170" t="s">
        <v>115</v>
      </c>
      <c r="T89" s="171" t="s">
        <v>115</v>
      </c>
      <c r="U89" s="157">
        <v>2.87</v>
      </c>
      <c r="V89" s="157">
        <f>ROUND(E89*U89,2)</f>
        <v>339.53</v>
      </c>
      <c r="W89" s="157"/>
      <c r="X89" s="157" t="s">
        <v>217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218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250" t="s">
        <v>219</v>
      </c>
      <c r="D90" s="251"/>
      <c r="E90" s="251"/>
      <c r="F90" s="251"/>
      <c r="G90" s="25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168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54"/>
      <c r="B91" s="155"/>
      <c r="C91" s="181" t="s">
        <v>220</v>
      </c>
      <c r="D91" s="179"/>
      <c r="E91" s="18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144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/>
      <c r="B92" s="155"/>
      <c r="C92" s="181" t="s">
        <v>221</v>
      </c>
      <c r="D92" s="179"/>
      <c r="E92" s="18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144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54"/>
      <c r="B93" s="155"/>
      <c r="C93" s="181" t="s">
        <v>222</v>
      </c>
      <c r="D93" s="179"/>
      <c r="E93" s="180">
        <v>118.30200000000001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144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54"/>
      <c r="B94" s="155"/>
      <c r="C94" s="239"/>
      <c r="D94" s="240"/>
      <c r="E94" s="240"/>
      <c r="F94" s="240"/>
      <c r="G94" s="24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121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14">
      <c r="A95" s="159" t="s">
        <v>110</v>
      </c>
      <c r="B95" s="160" t="s">
        <v>77</v>
      </c>
      <c r="C95" s="174" t="s">
        <v>78</v>
      </c>
      <c r="D95" s="161"/>
      <c r="E95" s="162"/>
      <c r="F95" s="163"/>
      <c r="G95" s="163">
        <f>SUMIF(AG96:AG117,"&lt;&gt;NOR",G96:G117)</f>
        <v>0</v>
      </c>
      <c r="H95" s="163"/>
      <c r="I95" s="163">
        <f>SUM(I96:I117)</f>
        <v>0</v>
      </c>
      <c r="J95" s="163"/>
      <c r="K95" s="163">
        <f>SUM(K96:K117)</f>
        <v>0</v>
      </c>
      <c r="L95" s="163"/>
      <c r="M95" s="163">
        <f>SUM(M96:M117)</f>
        <v>0</v>
      </c>
      <c r="N95" s="162"/>
      <c r="O95" s="162">
        <f>SUM(O96:O117)</f>
        <v>0</v>
      </c>
      <c r="P95" s="162"/>
      <c r="Q95" s="162">
        <f>SUM(Q96:Q117)</f>
        <v>0</v>
      </c>
      <c r="R95" s="163"/>
      <c r="S95" s="163"/>
      <c r="T95" s="164"/>
      <c r="U95" s="158"/>
      <c r="V95" s="158">
        <f>SUM(V96:V117)</f>
        <v>0</v>
      </c>
      <c r="W95" s="158"/>
      <c r="X95" s="158"/>
      <c r="AG95" t="s">
        <v>111</v>
      </c>
    </row>
    <row r="96" spans="1:60" outlineLevel="1">
      <c r="A96" s="165">
        <v>12</v>
      </c>
      <c r="B96" s="166" t="s">
        <v>223</v>
      </c>
      <c r="C96" s="175" t="s">
        <v>224</v>
      </c>
      <c r="D96" s="167" t="s">
        <v>225</v>
      </c>
      <c r="E96" s="168">
        <v>27.63</v>
      </c>
      <c r="F96" s="169"/>
      <c r="G96" s="170">
        <f>ROUND(E96*F96,2)</f>
        <v>0</v>
      </c>
      <c r="H96" s="169"/>
      <c r="I96" s="170">
        <f>ROUND(E96*H96,2)</f>
        <v>0</v>
      </c>
      <c r="J96" s="169"/>
      <c r="K96" s="170">
        <f>ROUND(E96*J96,2)</f>
        <v>0</v>
      </c>
      <c r="L96" s="170">
        <v>21</v>
      </c>
      <c r="M96" s="170">
        <f>G96*(1+L96/100)</f>
        <v>0</v>
      </c>
      <c r="N96" s="168">
        <v>0</v>
      </c>
      <c r="O96" s="168">
        <f>ROUND(E96*N96,2)</f>
        <v>0</v>
      </c>
      <c r="P96" s="168">
        <v>0</v>
      </c>
      <c r="Q96" s="168">
        <f>ROUND(E96*P96,2)</f>
        <v>0</v>
      </c>
      <c r="R96" s="170"/>
      <c r="S96" s="170" t="s">
        <v>137</v>
      </c>
      <c r="T96" s="171" t="s">
        <v>226</v>
      </c>
      <c r="U96" s="157">
        <v>0</v>
      </c>
      <c r="V96" s="157">
        <f>ROUND(E96*U96,2)</f>
        <v>0</v>
      </c>
      <c r="W96" s="157"/>
      <c r="X96" s="157" t="s">
        <v>141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142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54"/>
      <c r="B97" s="155"/>
      <c r="C97" s="181" t="s">
        <v>227</v>
      </c>
      <c r="D97" s="179"/>
      <c r="E97" s="180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144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181" t="s">
        <v>228</v>
      </c>
      <c r="D98" s="179"/>
      <c r="E98" s="18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144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54"/>
      <c r="B99" s="155"/>
      <c r="C99" s="181" t="s">
        <v>229</v>
      </c>
      <c r="D99" s="179"/>
      <c r="E99" s="180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144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54"/>
      <c r="B100" s="155"/>
      <c r="C100" s="181" t="s">
        <v>230</v>
      </c>
      <c r="D100" s="179"/>
      <c r="E100" s="18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144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/>
      <c r="B101" s="155"/>
      <c r="C101" s="181" t="s">
        <v>231</v>
      </c>
      <c r="D101" s="179"/>
      <c r="E101" s="180">
        <v>11.052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144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/>
      <c r="B102" s="155"/>
      <c r="C102" s="181" t="s">
        <v>232</v>
      </c>
      <c r="D102" s="179"/>
      <c r="E102" s="18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144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54"/>
      <c r="B103" s="155"/>
      <c r="C103" s="181" t="s">
        <v>233</v>
      </c>
      <c r="D103" s="179"/>
      <c r="E103" s="180">
        <v>9.9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144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/>
      <c r="B104" s="155"/>
      <c r="C104" s="181" t="s">
        <v>234</v>
      </c>
      <c r="D104" s="179"/>
      <c r="E104" s="180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144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/>
      <c r="B105" s="155"/>
      <c r="C105" s="181" t="s">
        <v>235</v>
      </c>
      <c r="D105" s="179"/>
      <c r="E105" s="180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144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54"/>
      <c r="B106" s="155"/>
      <c r="C106" s="181" t="s">
        <v>236</v>
      </c>
      <c r="D106" s="179"/>
      <c r="E106" s="180">
        <v>6.6779999999999999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144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54"/>
      <c r="B107" s="155"/>
      <c r="C107" s="239"/>
      <c r="D107" s="240"/>
      <c r="E107" s="240"/>
      <c r="F107" s="240"/>
      <c r="G107" s="240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121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65">
        <v>13</v>
      </c>
      <c r="B108" s="166" t="s">
        <v>237</v>
      </c>
      <c r="C108" s="175" t="s">
        <v>238</v>
      </c>
      <c r="D108" s="167" t="s">
        <v>225</v>
      </c>
      <c r="E108" s="168">
        <v>10.56</v>
      </c>
      <c r="F108" s="169"/>
      <c r="G108" s="170">
        <f>ROUND(E108*F108,2)</f>
        <v>0</v>
      </c>
      <c r="H108" s="169"/>
      <c r="I108" s="170">
        <f>ROUND(E108*H108,2)</f>
        <v>0</v>
      </c>
      <c r="J108" s="169"/>
      <c r="K108" s="170">
        <f>ROUND(E108*J108,2)</f>
        <v>0</v>
      </c>
      <c r="L108" s="170">
        <v>21</v>
      </c>
      <c r="M108" s="170">
        <f>G108*(1+L108/100)</f>
        <v>0</v>
      </c>
      <c r="N108" s="168">
        <v>0</v>
      </c>
      <c r="O108" s="168">
        <f>ROUND(E108*N108,2)</f>
        <v>0</v>
      </c>
      <c r="P108" s="168">
        <v>0</v>
      </c>
      <c r="Q108" s="168">
        <f>ROUND(E108*P108,2)</f>
        <v>0</v>
      </c>
      <c r="R108" s="170"/>
      <c r="S108" s="170" t="s">
        <v>137</v>
      </c>
      <c r="T108" s="171" t="s">
        <v>116</v>
      </c>
      <c r="U108" s="157">
        <v>0</v>
      </c>
      <c r="V108" s="157">
        <f>ROUND(E108*U108,2)</f>
        <v>0</v>
      </c>
      <c r="W108" s="157"/>
      <c r="X108" s="157" t="s">
        <v>141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142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181" t="s">
        <v>227</v>
      </c>
      <c r="D109" s="179"/>
      <c r="E109" s="180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144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54"/>
      <c r="B110" s="155"/>
      <c r="C110" s="181" t="s">
        <v>239</v>
      </c>
      <c r="D110" s="179"/>
      <c r="E110" s="180">
        <v>10.56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144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54"/>
      <c r="B111" s="155"/>
      <c r="C111" s="239"/>
      <c r="D111" s="240"/>
      <c r="E111" s="240"/>
      <c r="F111" s="240"/>
      <c r="G111" s="240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121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65">
        <v>14</v>
      </c>
      <c r="B112" s="166" t="s">
        <v>240</v>
      </c>
      <c r="C112" s="175" t="s">
        <v>241</v>
      </c>
      <c r="D112" s="167" t="s">
        <v>225</v>
      </c>
      <c r="E112" s="168">
        <v>454.18421999999998</v>
      </c>
      <c r="F112" s="169"/>
      <c r="G112" s="170">
        <f>ROUND(E112*F112,2)</f>
        <v>0</v>
      </c>
      <c r="H112" s="169"/>
      <c r="I112" s="170">
        <f>ROUND(E112*H112,2)</f>
        <v>0</v>
      </c>
      <c r="J112" s="169"/>
      <c r="K112" s="170">
        <f>ROUND(E112*J112,2)</f>
        <v>0</v>
      </c>
      <c r="L112" s="170">
        <v>21</v>
      </c>
      <c r="M112" s="170">
        <f>G112*(1+L112/100)</f>
        <v>0</v>
      </c>
      <c r="N112" s="168">
        <v>0</v>
      </c>
      <c r="O112" s="168">
        <f>ROUND(E112*N112,2)</f>
        <v>0</v>
      </c>
      <c r="P112" s="168">
        <v>0</v>
      </c>
      <c r="Q112" s="168">
        <f>ROUND(E112*P112,2)</f>
        <v>0</v>
      </c>
      <c r="R112" s="170"/>
      <c r="S112" s="170" t="s">
        <v>137</v>
      </c>
      <c r="T112" s="171" t="s">
        <v>116</v>
      </c>
      <c r="U112" s="157">
        <v>0</v>
      </c>
      <c r="V112" s="157">
        <f>ROUND(E112*U112,2)</f>
        <v>0</v>
      </c>
      <c r="W112" s="157"/>
      <c r="X112" s="157" t="s">
        <v>141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142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54"/>
      <c r="B113" s="155"/>
      <c r="C113" s="181" t="s">
        <v>242</v>
      </c>
      <c r="D113" s="179"/>
      <c r="E113" s="180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144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/>
      <c r="B114" s="155"/>
      <c r="C114" s="181" t="s">
        <v>243</v>
      </c>
      <c r="D114" s="179"/>
      <c r="E114" s="180">
        <v>571.56389999999999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144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/>
      <c r="B115" s="155"/>
      <c r="C115" s="181" t="s">
        <v>244</v>
      </c>
      <c r="D115" s="179"/>
      <c r="E115" s="180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144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181" t="s">
        <v>245</v>
      </c>
      <c r="D116" s="179"/>
      <c r="E116" s="180">
        <v>-117.37967999999999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144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54"/>
      <c r="B117" s="155"/>
      <c r="C117" s="239"/>
      <c r="D117" s="240"/>
      <c r="E117" s="240"/>
      <c r="F117" s="240"/>
      <c r="G117" s="24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14">
      <c r="A118" s="159" t="s">
        <v>110</v>
      </c>
      <c r="B118" s="160" t="s">
        <v>79</v>
      </c>
      <c r="C118" s="174" t="s">
        <v>80</v>
      </c>
      <c r="D118" s="161"/>
      <c r="E118" s="162"/>
      <c r="F118" s="163"/>
      <c r="G118" s="163">
        <f>SUMIF(AG119:AG175,"&lt;&gt;NOR",G119:G175)</f>
        <v>0</v>
      </c>
      <c r="H118" s="163"/>
      <c r="I118" s="163">
        <f>SUM(I119:I175)</f>
        <v>0</v>
      </c>
      <c r="J118" s="163"/>
      <c r="K118" s="163">
        <f>SUM(K119:K175)</f>
        <v>0</v>
      </c>
      <c r="L118" s="163"/>
      <c r="M118" s="163">
        <f>SUM(M119:M175)</f>
        <v>0</v>
      </c>
      <c r="N118" s="162"/>
      <c r="O118" s="162">
        <f>SUM(O119:O175)</f>
        <v>0</v>
      </c>
      <c r="P118" s="162"/>
      <c r="Q118" s="162">
        <f>SUM(Q119:Q175)</f>
        <v>0</v>
      </c>
      <c r="R118" s="163"/>
      <c r="S118" s="163"/>
      <c r="T118" s="164"/>
      <c r="U118" s="158"/>
      <c r="V118" s="158">
        <f>SUM(V119:V175)</f>
        <v>649.48</v>
      </c>
      <c r="W118" s="158"/>
      <c r="X118" s="158"/>
      <c r="AG118" t="s">
        <v>111</v>
      </c>
    </row>
    <row r="119" spans="1:60" outlineLevel="1">
      <c r="A119" s="165">
        <v>15</v>
      </c>
      <c r="B119" s="166" t="s">
        <v>246</v>
      </c>
      <c r="C119" s="175" t="s">
        <v>247</v>
      </c>
      <c r="D119" s="167" t="s">
        <v>184</v>
      </c>
      <c r="E119" s="168">
        <v>454.18182999999999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68">
        <v>0</v>
      </c>
      <c r="O119" s="168">
        <f>ROUND(E119*N119,2)</f>
        <v>0</v>
      </c>
      <c r="P119" s="168">
        <v>0</v>
      </c>
      <c r="Q119" s="168">
        <f>ROUND(E119*P119,2)</f>
        <v>0</v>
      </c>
      <c r="R119" s="170" t="s">
        <v>195</v>
      </c>
      <c r="S119" s="170" t="s">
        <v>115</v>
      </c>
      <c r="T119" s="171" t="s">
        <v>115</v>
      </c>
      <c r="U119" s="157">
        <v>0.49</v>
      </c>
      <c r="V119" s="157">
        <f>ROUND(E119*U119,2)</f>
        <v>222.55</v>
      </c>
      <c r="W119" s="157"/>
      <c r="X119" s="157" t="s">
        <v>248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249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/>
      <c r="B120" s="155"/>
      <c r="C120" s="237" t="s">
        <v>250</v>
      </c>
      <c r="D120" s="238"/>
      <c r="E120" s="238"/>
      <c r="F120" s="238"/>
      <c r="G120" s="238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54"/>
      <c r="B121" s="155"/>
      <c r="C121" s="181" t="s">
        <v>251</v>
      </c>
      <c r="D121" s="179"/>
      <c r="E121" s="180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144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/>
      <c r="B122" s="155"/>
      <c r="C122" s="181" t="s">
        <v>252</v>
      </c>
      <c r="D122" s="179"/>
      <c r="E122" s="18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144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/>
      <c r="B123" s="155"/>
      <c r="C123" s="181" t="s">
        <v>253</v>
      </c>
      <c r="D123" s="179"/>
      <c r="E123" s="180">
        <v>454.18182999999999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144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/>
      <c r="B124" s="155"/>
      <c r="C124" s="239"/>
      <c r="D124" s="240"/>
      <c r="E124" s="240"/>
      <c r="F124" s="240"/>
      <c r="G124" s="240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65">
        <v>16</v>
      </c>
      <c r="B125" s="166" t="s">
        <v>254</v>
      </c>
      <c r="C125" s="175" t="s">
        <v>255</v>
      </c>
      <c r="D125" s="167" t="s">
        <v>184</v>
      </c>
      <c r="E125" s="168">
        <v>4541.81826</v>
      </c>
      <c r="F125" s="169"/>
      <c r="G125" s="170">
        <f>ROUND(E125*F125,2)</f>
        <v>0</v>
      </c>
      <c r="H125" s="169"/>
      <c r="I125" s="170">
        <f>ROUND(E125*H125,2)</f>
        <v>0</v>
      </c>
      <c r="J125" s="169"/>
      <c r="K125" s="170">
        <f>ROUND(E125*J125,2)</f>
        <v>0</v>
      </c>
      <c r="L125" s="170">
        <v>21</v>
      </c>
      <c r="M125" s="170">
        <f>G125*(1+L125/100)</f>
        <v>0</v>
      </c>
      <c r="N125" s="168">
        <v>0</v>
      </c>
      <c r="O125" s="168">
        <f>ROUND(E125*N125,2)</f>
        <v>0</v>
      </c>
      <c r="P125" s="168">
        <v>0</v>
      </c>
      <c r="Q125" s="168">
        <f>ROUND(E125*P125,2)</f>
        <v>0</v>
      </c>
      <c r="R125" s="170" t="s">
        <v>195</v>
      </c>
      <c r="S125" s="170" t="s">
        <v>115</v>
      </c>
      <c r="T125" s="171" t="s">
        <v>115</v>
      </c>
      <c r="U125" s="157">
        <v>0</v>
      </c>
      <c r="V125" s="157">
        <f>ROUND(E125*U125,2)</f>
        <v>0</v>
      </c>
      <c r="W125" s="157"/>
      <c r="X125" s="157" t="s">
        <v>248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249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/>
      <c r="B126" s="155"/>
      <c r="C126" s="181" t="s">
        <v>251</v>
      </c>
      <c r="D126" s="179"/>
      <c r="E126" s="180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144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54"/>
      <c r="B127" s="155"/>
      <c r="C127" s="181" t="s">
        <v>252</v>
      </c>
      <c r="D127" s="179"/>
      <c r="E127" s="180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144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54"/>
      <c r="B128" s="155"/>
      <c r="C128" s="181" t="s">
        <v>256</v>
      </c>
      <c r="D128" s="179"/>
      <c r="E128" s="180">
        <v>4541.81826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144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54"/>
      <c r="B129" s="155"/>
      <c r="C129" s="239"/>
      <c r="D129" s="240"/>
      <c r="E129" s="240"/>
      <c r="F129" s="240"/>
      <c r="G129" s="240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65">
        <v>17</v>
      </c>
      <c r="B130" s="166" t="s">
        <v>257</v>
      </c>
      <c r="C130" s="175" t="s">
        <v>258</v>
      </c>
      <c r="D130" s="167" t="s">
        <v>184</v>
      </c>
      <c r="E130" s="168">
        <v>454.18182999999999</v>
      </c>
      <c r="F130" s="169"/>
      <c r="G130" s="170">
        <f>ROUND(E130*F130,2)</f>
        <v>0</v>
      </c>
      <c r="H130" s="169"/>
      <c r="I130" s="170">
        <f>ROUND(E130*H130,2)</f>
        <v>0</v>
      </c>
      <c r="J130" s="169"/>
      <c r="K130" s="170">
        <f>ROUND(E130*J130,2)</f>
        <v>0</v>
      </c>
      <c r="L130" s="170">
        <v>21</v>
      </c>
      <c r="M130" s="170">
        <f>G130*(1+L130/100)</f>
        <v>0</v>
      </c>
      <c r="N130" s="168">
        <v>0</v>
      </c>
      <c r="O130" s="168">
        <f>ROUND(E130*N130,2)</f>
        <v>0</v>
      </c>
      <c r="P130" s="168">
        <v>0</v>
      </c>
      <c r="Q130" s="168">
        <f>ROUND(E130*P130,2)</f>
        <v>0</v>
      </c>
      <c r="R130" s="170" t="s">
        <v>195</v>
      </c>
      <c r="S130" s="170" t="s">
        <v>115</v>
      </c>
      <c r="T130" s="171" t="s">
        <v>115</v>
      </c>
      <c r="U130" s="157">
        <v>0.94</v>
      </c>
      <c r="V130" s="157">
        <f>ROUND(E130*U130,2)</f>
        <v>426.93</v>
      </c>
      <c r="W130" s="157"/>
      <c r="X130" s="157" t="s">
        <v>248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249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54"/>
      <c r="B131" s="155"/>
      <c r="C131" s="237" t="s">
        <v>259</v>
      </c>
      <c r="D131" s="238"/>
      <c r="E131" s="238"/>
      <c r="F131" s="238"/>
      <c r="G131" s="238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54"/>
      <c r="B132" s="155"/>
      <c r="C132" s="181" t="s">
        <v>251</v>
      </c>
      <c r="D132" s="179"/>
      <c r="E132" s="18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144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54"/>
      <c r="B133" s="155"/>
      <c r="C133" s="181" t="s">
        <v>252</v>
      </c>
      <c r="D133" s="179"/>
      <c r="E133" s="180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144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54"/>
      <c r="B134" s="155"/>
      <c r="C134" s="181" t="s">
        <v>253</v>
      </c>
      <c r="D134" s="179"/>
      <c r="E134" s="180">
        <v>454.18182999999999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144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/>
      <c r="B135" s="155"/>
      <c r="C135" s="239"/>
      <c r="D135" s="240"/>
      <c r="E135" s="240"/>
      <c r="F135" s="240"/>
      <c r="G135" s="24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65">
        <v>18</v>
      </c>
      <c r="B136" s="166" t="s">
        <v>260</v>
      </c>
      <c r="C136" s="175" t="s">
        <v>261</v>
      </c>
      <c r="D136" s="167" t="s">
        <v>184</v>
      </c>
      <c r="E136" s="168">
        <v>188.61609000000001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68">
        <v>0</v>
      </c>
      <c r="O136" s="168">
        <f>ROUND(E136*N136,2)</f>
        <v>0</v>
      </c>
      <c r="P136" s="168">
        <v>0</v>
      </c>
      <c r="Q136" s="168">
        <f>ROUND(E136*P136,2)</f>
        <v>0</v>
      </c>
      <c r="R136" s="170" t="s">
        <v>195</v>
      </c>
      <c r="S136" s="170" t="s">
        <v>185</v>
      </c>
      <c r="T136" s="171" t="s">
        <v>185</v>
      </c>
      <c r="U136" s="157">
        <v>0</v>
      </c>
      <c r="V136" s="157">
        <f>ROUND(E136*U136,2)</f>
        <v>0</v>
      </c>
      <c r="W136" s="157"/>
      <c r="X136" s="157" t="s">
        <v>248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54"/>
      <c r="B137" s="155"/>
      <c r="C137" s="181" t="s">
        <v>251</v>
      </c>
      <c r="D137" s="179"/>
      <c r="E137" s="180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144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54"/>
      <c r="B138" s="155"/>
      <c r="C138" s="181" t="s">
        <v>252</v>
      </c>
      <c r="D138" s="179"/>
      <c r="E138" s="18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144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54"/>
      <c r="B139" s="155"/>
      <c r="C139" s="181" t="s">
        <v>262</v>
      </c>
      <c r="D139" s="179"/>
      <c r="E139" s="180">
        <v>188.61609000000001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144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54"/>
      <c r="B140" s="155"/>
      <c r="C140" s="239"/>
      <c r="D140" s="240"/>
      <c r="E140" s="240"/>
      <c r="F140" s="240"/>
      <c r="G140" s="240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65">
        <v>19</v>
      </c>
      <c r="B141" s="166" t="s">
        <v>263</v>
      </c>
      <c r="C141" s="175" t="s">
        <v>264</v>
      </c>
      <c r="D141" s="167" t="s">
        <v>184</v>
      </c>
      <c r="E141" s="168">
        <v>10.40246</v>
      </c>
      <c r="F141" s="169"/>
      <c r="G141" s="170">
        <f>ROUND(E141*F141,2)</f>
        <v>0</v>
      </c>
      <c r="H141" s="169"/>
      <c r="I141" s="170">
        <f>ROUND(E141*H141,2)</f>
        <v>0</v>
      </c>
      <c r="J141" s="169"/>
      <c r="K141" s="170">
        <f>ROUND(E141*J141,2)</f>
        <v>0</v>
      </c>
      <c r="L141" s="170">
        <v>21</v>
      </c>
      <c r="M141" s="170">
        <f>G141*(1+L141/100)</f>
        <v>0</v>
      </c>
      <c r="N141" s="168">
        <v>0</v>
      </c>
      <c r="O141" s="168">
        <f>ROUND(E141*N141,2)</f>
        <v>0</v>
      </c>
      <c r="P141" s="168">
        <v>0</v>
      </c>
      <c r="Q141" s="168">
        <f>ROUND(E141*P141,2)</f>
        <v>0</v>
      </c>
      <c r="R141" s="170" t="s">
        <v>195</v>
      </c>
      <c r="S141" s="170" t="s">
        <v>185</v>
      </c>
      <c r="T141" s="171" t="s">
        <v>185</v>
      </c>
      <c r="U141" s="157">
        <v>0</v>
      </c>
      <c r="V141" s="157">
        <f>ROUND(E141*U141,2)</f>
        <v>0</v>
      </c>
      <c r="W141" s="157"/>
      <c r="X141" s="157" t="s">
        <v>248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249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54"/>
      <c r="B142" s="155"/>
      <c r="C142" s="181" t="s">
        <v>251</v>
      </c>
      <c r="D142" s="179"/>
      <c r="E142" s="180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144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54"/>
      <c r="B143" s="155"/>
      <c r="C143" s="181" t="s">
        <v>252</v>
      </c>
      <c r="D143" s="179"/>
      <c r="E143" s="18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144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54"/>
      <c r="B144" s="155"/>
      <c r="C144" s="181" t="s">
        <v>265</v>
      </c>
      <c r="D144" s="179"/>
      <c r="E144" s="180">
        <v>10.40246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144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/>
      <c r="B145" s="155"/>
      <c r="C145" s="239"/>
      <c r="D145" s="240"/>
      <c r="E145" s="240"/>
      <c r="F145" s="240"/>
      <c r="G145" s="240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65">
        <v>20</v>
      </c>
      <c r="B146" s="166" t="s">
        <v>266</v>
      </c>
      <c r="C146" s="175" t="s">
        <v>267</v>
      </c>
      <c r="D146" s="167" t="s">
        <v>184</v>
      </c>
      <c r="E146" s="168">
        <v>3.3722300000000001</v>
      </c>
      <c r="F146" s="169"/>
      <c r="G146" s="170">
        <f>ROUND(E146*F146,2)</f>
        <v>0</v>
      </c>
      <c r="H146" s="169"/>
      <c r="I146" s="170">
        <f>ROUND(E146*H146,2)</f>
        <v>0</v>
      </c>
      <c r="J146" s="169"/>
      <c r="K146" s="170">
        <f>ROUND(E146*J146,2)</f>
        <v>0</v>
      </c>
      <c r="L146" s="170">
        <v>21</v>
      </c>
      <c r="M146" s="170">
        <f>G146*(1+L146/100)</f>
        <v>0</v>
      </c>
      <c r="N146" s="168">
        <v>0</v>
      </c>
      <c r="O146" s="168">
        <f>ROUND(E146*N146,2)</f>
        <v>0</v>
      </c>
      <c r="P146" s="168">
        <v>0</v>
      </c>
      <c r="Q146" s="168">
        <f>ROUND(E146*P146,2)</f>
        <v>0</v>
      </c>
      <c r="R146" s="170" t="s">
        <v>195</v>
      </c>
      <c r="S146" s="170" t="s">
        <v>115</v>
      </c>
      <c r="T146" s="171" t="s">
        <v>115</v>
      </c>
      <c r="U146" s="157">
        <v>0</v>
      </c>
      <c r="V146" s="157">
        <f>ROUND(E146*U146,2)</f>
        <v>0</v>
      </c>
      <c r="W146" s="157"/>
      <c r="X146" s="157" t="s">
        <v>248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249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54"/>
      <c r="B147" s="155"/>
      <c r="C147" s="181" t="s">
        <v>251</v>
      </c>
      <c r="D147" s="179"/>
      <c r="E147" s="18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144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54"/>
      <c r="B148" s="155"/>
      <c r="C148" s="181" t="s">
        <v>252</v>
      </c>
      <c r="D148" s="179"/>
      <c r="E148" s="180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144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54"/>
      <c r="B149" s="155"/>
      <c r="C149" s="181" t="s">
        <v>268</v>
      </c>
      <c r="D149" s="179"/>
      <c r="E149" s="180">
        <v>3.3722300000000001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144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54"/>
      <c r="B150" s="155"/>
      <c r="C150" s="239"/>
      <c r="D150" s="240"/>
      <c r="E150" s="240"/>
      <c r="F150" s="240"/>
      <c r="G150" s="240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121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65">
        <v>21</v>
      </c>
      <c r="B151" s="166" t="s">
        <v>269</v>
      </c>
      <c r="C151" s="175" t="s">
        <v>270</v>
      </c>
      <c r="D151" s="167" t="s">
        <v>184</v>
      </c>
      <c r="E151" s="168">
        <v>26.863499999999998</v>
      </c>
      <c r="F151" s="169"/>
      <c r="G151" s="170">
        <f>ROUND(E151*F151,2)</f>
        <v>0</v>
      </c>
      <c r="H151" s="169"/>
      <c r="I151" s="170">
        <f>ROUND(E151*H151,2)</f>
        <v>0</v>
      </c>
      <c r="J151" s="169"/>
      <c r="K151" s="170">
        <f>ROUND(E151*J151,2)</f>
        <v>0</v>
      </c>
      <c r="L151" s="170">
        <v>21</v>
      </c>
      <c r="M151" s="170">
        <f>G151*(1+L151/100)</f>
        <v>0</v>
      </c>
      <c r="N151" s="168">
        <v>0</v>
      </c>
      <c r="O151" s="168">
        <f>ROUND(E151*N151,2)</f>
        <v>0</v>
      </c>
      <c r="P151" s="168">
        <v>0</v>
      </c>
      <c r="Q151" s="168">
        <f>ROUND(E151*P151,2)</f>
        <v>0</v>
      </c>
      <c r="R151" s="170" t="s">
        <v>195</v>
      </c>
      <c r="S151" s="170" t="s">
        <v>115</v>
      </c>
      <c r="T151" s="171" t="s">
        <v>115</v>
      </c>
      <c r="U151" s="157">
        <v>0</v>
      </c>
      <c r="V151" s="157">
        <f>ROUND(E151*U151,2)</f>
        <v>0</v>
      </c>
      <c r="W151" s="157"/>
      <c r="X151" s="157" t="s">
        <v>248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249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54"/>
      <c r="B152" s="155"/>
      <c r="C152" s="181" t="s">
        <v>251</v>
      </c>
      <c r="D152" s="179"/>
      <c r="E152" s="18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144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54"/>
      <c r="B153" s="155"/>
      <c r="C153" s="181" t="s">
        <v>252</v>
      </c>
      <c r="D153" s="179"/>
      <c r="E153" s="180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144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54"/>
      <c r="B154" s="155"/>
      <c r="C154" s="181" t="s">
        <v>271</v>
      </c>
      <c r="D154" s="179"/>
      <c r="E154" s="180">
        <v>26.863499999999998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144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54"/>
      <c r="B155" s="155"/>
      <c r="C155" s="239"/>
      <c r="D155" s="240"/>
      <c r="E155" s="240"/>
      <c r="F155" s="240"/>
      <c r="G155" s="24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65">
        <v>22</v>
      </c>
      <c r="B156" s="166" t="s">
        <v>272</v>
      </c>
      <c r="C156" s="175" t="s">
        <v>273</v>
      </c>
      <c r="D156" s="167" t="s">
        <v>225</v>
      </c>
      <c r="E156" s="168">
        <v>205.16285999999999</v>
      </c>
      <c r="F156" s="169"/>
      <c r="G156" s="170">
        <f>ROUND(E156*F156,2)</f>
        <v>0</v>
      </c>
      <c r="H156" s="169"/>
      <c r="I156" s="170">
        <f>ROUND(E156*H156,2)</f>
        <v>0</v>
      </c>
      <c r="J156" s="169"/>
      <c r="K156" s="170">
        <f>ROUND(E156*J156,2)</f>
        <v>0</v>
      </c>
      <c r="L156" s="170">
        <v>21</v>
      </c>
      <c r="M156" s="170">
        <f>G156*(1+L156/100)</f>
        <v>0</v>
      </c>
      <c r="N156" s="168">
        <v>0</v>
      </c>
      <c r="O156" s="168">
        <f>ROUND(E156*N156,2)</f>
        <v>0</v>
      </c>
      <c r="P156" s="168">
        <v>0</v>
      </c>
      <c r="Q156" s="168">
        <f>ROUND(E156*P156,2)</f>
        <v>0</v>
      </c>
      <c r="R156" s="170"/>
      <c r="S156" s="170" t="s">
        <v>137</v>
      </c>
      <c r="T156" s="171" t="s">
        <v>116</v>
      </c>
      <c r="U156" s="157">
        <v>0</v>
      </c>
      <c r="V156" s="157">
        <f>ROUND(E156*U156,2)</f>
        <v>0</v>
      </c>
      <c r="W156" s="157"/>
      <c r="X156" s="157" t="s">
        <v>248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249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/>
      <c r="B157" s="155"/>
      <c r="C157" s="181" t="s">
        <v>251</v>
      </c>
      <c r="D157" s="179"/>
      <c r="E157" s="180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144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54"/>
      <c r="B158" s="155"/>
      <c r="C158" s="181" t="s">
        <v>252</v>
      </c>
      <c r="D158" s="179"/>
      <c r="E158" s="180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144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54"/>
      <c r="B159" s="155"/>
      <c r="C159" s="181" t="s">
        <v>274</v>
      </c>
      <c r="D159" s="179"/>
      <c r="E159" s="180">
        <v>205.16285999999999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144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/>
      <c r="B160" s="155"/>
      <c r="C160" s="239"/>
      <c r="D160" s="240"/>
      <c r="E160" s="240"/>
      <c r="F160" s="240"/>
      <c r="G160" s="240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65">
        <v>23</v>
      </c>
      <c r="B161" s="166" t="s">
        <v>275</v>
      </c>
      <c r="C161" s="175" t="s">
        <v>276</v>
      </c>
      <c r="D161" s="167" t="s">
        <v>184</v>
      </c>
      <c r="E161" s="168">
        <v>0.57155999999999996</v>
      </c>
      <c r="F161" s="169"/>
      <c r="G161" s="170">
        <f>ROUND(E161*F161,2)</f>
        <v>0</v>
      </c>
      <c r="H161" s="169"/>
      <c r="I161" s="170">
        <f>ROUND(E161*H161,2)</f>
        <v>0</v>
      </c>
      <c r="J161" s="169"/>
      <c r="K161" s="170">
        <f>ROUND(E161*J161,2)</f>
        <v>0</v>
      </c>
      <c r="L161" s="170">
        <v>21</v>
      </c>
      <c r="M161" s="170">
        <f>G161*(1+L161/100)</f>
        <v>0</v>
      </c>
      <c r="N161" s="168">
        <v>0</v>
      </c>
      <c r="O161" s="168">
        <f>ROUND(E161*N161,2)</f>
        <v>0</v>
      </c>
      <c r="P161" s="168">
        <v>0</v>
      </c>
      <c r="Q161" s="168">
        <f>ROUND(E161*P161,2)</f>
        <v>0</v>
      </c>
      <c r="R161" s="170"/>
      <c r="S161" s="170" t="s">
        <v>137</v>
      </c>
      <c r="T161" s="171" t="s">
        <v>116</v>
      </c>
      <c r="U161" s="157">
        <v>0</v>
      </c>
      <c r="V161" s="157">
        <f>ROUND(E161*U161,2)</f>
        <v>0</v>
      </c>
      <c r="W161" s="157"/>
      <c r="X161" s="157" t="s">
        <v>248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249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54"/>
      <c r="B162" s="155"/>
      <c r="C162" s="181" t="s">
        <v>251</v>
      </c>
      <c r="D162" s="179"/>
      <c r="E162" s="180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144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54"/>
      <c r="B163" s="155"/>
      <c r="C163" s="181" t="s">
        <v>252</v>
      </c>
      <c r="D163" s="179"/>
      <c r="E163" s="180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144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54"/>
      <c r="B164" s="155"/>
      <c r="C164" s="181" t="s">
        <v>277</v>
      </c>
      <c r="D164" s="179"/>
      <c r="E164" s="180">
        <v>0.57155999999999996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144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54"/>
      <c r="B165" s="155"/>
      <c r="C165" s="239"/>
      <c r="D165" s="240"/>
      <c r="E165" s="240"/>
      <c r="F165" s="240"/>
      <c r="G165" s="240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65">
        <v>24</v>
      </c>
      <c r="B166" s="166" t="s">
        <v>278</v>
      </c>
      <c r="C166" s="175" t="s">
        <v>279</v>
      </c>
      <c r="D166" s="167" t="s">
        <v>184</v>
      </c>
      <c r="E166" s="168">
        <v>5.7156399999999996</v>
      </c>
      <c r="F166" s="169"/>
      <c r="G166" s="170">
        <f>ROUND(E166*F166,2)</f>
        <v>0</v>
      </c>
      <c r="H166" s="169"/>
      <c r="I166" s="170">
        <f>ROUND(E166*H166,2)</f>
        <v>0</v>
      </c>
      <c r="J166" s="169"/>
      <c r="K166" s="170">
        <f>ROUND(E166*J166,2)</f>
        <v>0</v>
      </c>
      <c r="L166" s="170">
        <v>21</v>
      </c>
      <c r="M166" s="170">
        <f>G166*(1+L166/100)</f>
        <v>0</v>
      </c>
      <c r="N166" s="168">
        <v>0</v>
      </c>
      <c r="O166" s="168">
        <f>ROUND(E166*N166,2)</f>
        <v>0</v>
      </c>
      <c r="P166" s="168">
        <v>0</v>
      </c>
      <c r="Q166" s="168">
        <f>ROUND(E166*P166,2)</f>
        <v>0</v>
      </c>
      <c r="R166" s="170"/>
      <c r="S166" s="170" t="s">
        <v>137</v>
      </c>
      <c r="T166" s="171" t="s">
        <v>116</v>
      </c>
      <c r="U166" s="157">
        <v>0</v>
      </c>
      <c r="V166" s="157">
        <f>ROUND(E166*U166,2)</f>
        <v>0</v>
      </c>
      <c r="W166" s="157"/>
      <c r="X166" s="157" t="s">
        <v>248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249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54"/>
      <c r="B167" s="155"/>
      <c r="C167" s="181" t="s">
        <v>251</v>
      </c>
      <c r="D167" s="179"/>
      <c r="E167" s="18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144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54"/>
      <c r="B168" s="155"/>
      <c r="C168" s="181" t="s">
        <v>252</v>
      </c>
      <c r="D168" s="179"/>
      <c r="E168" s="180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144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54"/>
      <c r="B169" s="155"/>
      <c r="C169" s="181" t="s">
        <v>280</v>
      </c>
      <c r="D169" s="179"/>
      <c r="E169" s="180">
        <v>5.7156399999999996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144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54"/>
      <c r="B170" s="155"/>
      <c r="C170" s="239"/>
      <c r="D170" s="240"/>
      <c r="E170" s="240"/>
      <c r="F170" s="240"/>
      <c r="G170" s="24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65">
        <v>25</v>
      </c>
      <c r="B171" s="166" t="s">
        <v>281</v>
      </c>
      <c r="C171" s="175" t="s">
        <v>282</v>
      </c>
      <c r="D171" s="167" t="s">
        <v>184</v>
      </c>
      <c r="E171" s="168">
        <v>2.8578199999999998</v>
      </c>
      <c r="F171" s="169"/>
      <c r="G171" s="170">
        <f>ROUND(E171*F171,2)</f>
        <v>0</v>
      </c>
      <c r="H171" s="169"/>
      <c r="I171" s="170">
        <f>ROUND(E171*H171,2)</f>
        <v>0</v>
      </c>
      <c r="J171" s="169"/>
      <c r="K171" s="170">
        <f>ROUND(E171*J171,2)</f>
        <v>0</v>
      </c>
      <c r="L171" s="170">
        <v>21</v>
      </c>
      <c r="M171" s="170">
        <f>G171*(1+L171/100)</f>
        <v>0</v>
      </c>
      <c r="N171" s="168">
        <v>0</v>
      </c>
      <c r="O171" s="168">
        <f>ROUND(E171*N171,2)</f>
        <v>0</v>
      </c>
      <c r="P171" s="168">
        <v>0</v>
      </c>
      <c r="Q171" s="168">
        <f>ROUND(E171*P171,2)</f>
        <v>0</v>
      </c>
      <c r="R171" s="170"/>
      <c r="S171" s="170" t="s">
        <v>137</v>
      </c>
      <c r="T171" s="171" t="s">
        <v>116</v>
      </c>
      <c r="U171" s="157">
        <v>0</v>
      </c>
      <c r="V171" s="157">
        <f>ROUND(E171*U171,2)</f>
        <v>0</v>
      </c>
      <c r="W171" s="157"/>
      <c r="X171" s="157" t="s">
        <v>248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54"/>
      <c r="B172" s="155"/>
      <c r="C172" s="181" t="s">
        <v>251</v>
      </c>
      <c r="D172" s="179"/>
      <c r="E172" s="180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144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54"/>
      <c r="B173" s="155"/>
      <c r="C173" s="181" t="s">
        <v>252</v>
      </c>
      <c r="D173" s="179"/>
      <c r="E173" s="180"/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144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54"/>
      <c r="B174" s="155"/>
      <c r="C174" s="181" t="s">
        <v>283</v>
      </c>
      <c r="D174" s="179"/>
      <c r="E174" s="180">
        <v>2.8578199999999998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144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>
      <c r="A175" s="154"/>
      <c r="B175" s="155"/>
      <c r="C175" s="239"/>
      <c r="D175" s="240"/>
      <c r="E175" s="240"/>
      <c r="F175" s="240"/>
      <c r="G175" s="240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>
      <c r="A176" s="3"/>
      <c r="B176" s="4"/>
      <c r="C176" s="176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97</v>
      </c>
    </row>
    <row r="177" spans="1:33">
      <c r="A177" s="150"/>
      <c r="B177" s="151" t="s">
        <v>29</v>
      </c>
      <c r="C177" s="177"/>
      <c r="D177" s="152"/>
      <c r="E177" s="153"/>
      <c r="F177" s="153"/>
      <c r="G177" s="173">
        <f>G8+G30+G51+G54+G80+G88+G95+G118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138</v>
      </c>
    </row>
    <row r="178" spans="1:33">
      <c r="C178" s="178"/>
      <c r="D178" s="10"/>
      <c r="AG178" t="s">
        <v>139</v>
      </c>
    </row>
    <row r="179" spans="1:33">
      <c r="D179" s="10"/>
    </row>
    <row r="180" spans="1:33">
      <c r="D180" s="10"/>
    </row>
    <row r="181" spans="1:33">
      <c r="D181" s="10"/>
    </row>
    <row r="182" spans="1:33">
      <c r="D182" s="10"/>
    </row>
    <row r="183" spans="1:33">
      <c r="D183" s="10"/>
    </row>
    <row r="184" spans="1:33">
      <c r="D184" s="10"/>
    </row>
    <row r="185" spans="1:33">
      <c r="D185" s="10"/>
    </row>
    <row r="186" spans="1:33">
      <c r="D186" s="10"/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dYpSTOjdT0sBujBMmM8NyybR8pGCmFgGrF62oDHxF+leXrHeAguBnGK8xAoahUmB4slyFmFVLN/SjwnKLDKv5w==" saltValue="F5xCWFXv/IHZ29WGIybZQw==" spinCount="100000" sheet="1"/>
  <mergeCells count="37">
    <mergeCell ref="C32:G32"/>
    <mergeCell ref="A1:G1"/>
    <mergeCell ref="C2:G2"/>
    <mergeCell ref="C3:G3"/>
    <mergeCell ref="C4:G4"/>
    <mergeCell ref="C29:G29"/>
    <mergeCell ref="C82:G82"/>
    <mergeCell ref="C33:G33"/>
    <mergeCell ref="C38:G38"/>
    <mergeCell ref="C40:G40"/>
    <mergeCell ref="C44:G44"/>
    <mergeCell ref="C50:G50"/>
    <mergeCell ref="C53:G53"/>
    <mergeCell ref="C56:G56"/>
    <mergeCell ref="C61:G61"/>
    <mergeCell ref="C67:G67"/>
    <mergeCell ref="C73:G73"/>
    <mergeCell ref="C79:G79"/>
    <mergeCell ref="C140:G140"/>
    <mergeCell ref="C87:G87"/>
    <mergeCell ref="C90:G90"/>
    <mergeCell ref="C94:G94"/>
    <mergeCell ref="C107:G107"/>
    <mergeCell ref="C111:G111"/>
    <mergeCell ref="C117:G117"/>
    <mergeCell ref="C120:G120"/>
    <mergeCell ref="C124:G124"/>
    <mergeCell ref="C129:G129"/>
    <mergeCell ref="C131:G131"/>
    <mergeCell ref="C135:G135"/>
    <mergeCell ref="C175:G175"/>
    <mergeCell ref="C145:G145"/>
    <mergeCell ref="C150:G150"/>
    <mergeCell ref="C155:G155"/>
    <mergeCell ref="C160:G160"/>
    <mergeCell ref="C165:G165"/>
    <mergeCell ref="C170:G17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/>
  <cols>
    <col min="1" max="1" width="3.5" customWidth="1"/>
    <col min="2" max="2" width="12.5" style="121" customWidth="1"/>
    <col min="3" max="3" width="63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7" width="0" hidden="1" customWidth="1"/>
    <col min="18" max="18" width="6.832031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3" t="s">
        <v>84</v>
      </c>
      <c r="B1" s="243"/>
      <c r="C1" s="243"/>
      <c r="D1" s="243"/>
      <c r="E1" s="243"/>
      <c r="F1" s="243"/>
      <c r="G1" s="243"/>
      <c r="AG1" t="s">
        <v>85</v>
      </c>
    </row>
    <row r="2" spans="1:60" ht="25" customHeight="1">
      <c r="A2" s="139" t="s">
        <v>7</v>
      </c>
      <c r="B2" s="49" t="s">
        <v>41</v>
      </c>
      <c r="C2" s="244" t="s">
        <v>42</v>
      </c>
      <c r="D2" s="245"/>
      <c r="E2" s="245"/>
      <c r="F2" s="245"/>
      <c r="G2" s="246"/>
      <c r="AG2" t="s">
        <v>86</v>
      </c>
    </row>
    <row r="3" spans="1:60" ht="25" customHeight="1">
      <c r="A3" s="139" t="s">
        <v>8</v>
      </c>
      <c r="B3" s="49" t="s">
        <v>50</v>
      </c>
      <c r="C3" s="244" t="s">
        <v>51</v>
      </c>
      <c r="D3" s="245"/>
      <c r="E3" s="245"/>
      <c r="F3" s="245"/>
      <c r="G3" s="246"/>
      <c r="AC3" s="121" t="s">
        <v>86</v>
      </c>
      <c r="AG3" t="s">
        <v>87</v>
      </c>
    </row>
    <row r="4" spans="1:60" ht="25" customHeight="1">
      <c r="A4" s="140" t="s">
        <v>9</v>
      </c>
      <c r="B4" s="141" t="s">
        <v>50</v>
      </c>
      <c r="C4" s="247" t="s">
        <v>49</v>
      </c>
      <c r="D4" s="248"/>
      <c r="E4" s="248"/>
      <c r="F4" s="248"/>
      <c r="G4" s="249"/>
      <c r="AG4" t="s">
        <v>88</v>
      </c>
    </row>
    <row r="5" spans="1:60">
      <c r="D5" s="10"/>
    </row>
    <row r="6" spans="1:60" ht="4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29</v>
      </c>
      <c r="H6" s="146" t="s">
        <v>30</v>
      </c>
      <c r="I6" s="146" t="s">
        <v>95</v>
      </c>
      <c r="J6" s="146" t="s">
        <v>31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ht="14">
      <c r="A8" s="159" t="s">
        <v>110</v>
      </c>
      <c r="B8" s="160" t="s">
        <v>45</v>
      </c>
      <c r="C8" s="174" t="s">
        <v>66</v>
      </c>
      <c r="D8" s="161"/>
      <c r="E8" s="162"/>
      <c r="F8" s="163"/>
      <c r="G8" s="163">
        <f>SUMIF(AG9:AG29,"&lt;&gt;NOR",G9:G29)</f>
        <v>0</v>
      </c>
      <c r="H8" s="163"/>
      <c r="I8" s="163">
        <f>SUM(I9:I29)</f>
        <v>0</v>
      </c>
      <c r="J8" s="163"/>
      <c r="K8" s="163">
        <f>SUM(K9:K29)</f>
        <v>0</v>
      </c>
      <c r="L8" s="163"/>
      <c r="M8" s="163">
        <f>SUM(M9:M29)</f>
        <v>0</v>
      </c>
      <c r="N8" s="162"/>
      <c r="O8" s="162">
        <f>SUM(O9:O29)</f>
        <v>0</v>
      </c>
      <c r="P8" s="162"/>
      <c r="Q8" s="162">
        <f>SUM(Q9:Q29)</f>
        <v>0</v>
      </c>
      <c r="R8" s="163"/>
      <c r="S8" s="163"/>
      <c r="T8" s="164"/>
      <c r="U8" s="158"/>
      <c r="V8" s="158">
        <f>SUM(V9:V29)</f>
        <v>0</v>
      </c>
      <c r="W8" s="158"/>
      <c r="X8" s="158"/>
      <c r="AG8" t="s">
        <v>111</v>
      </c>
    </row>
    <row r="9" spans="1:60" outlineLevel="1">
      <c r="A9" s="165">
        <v>1</v>
      </c>
      <c r="B9" s="166" t="s">
        <v>45</v>
      </c>
      <c r="C9" s="175" t="s">
        <v>140</v>
      </c>
      <c r="D9" s="167"/>
      <c r="E9" s="168">
        <v>0</v>
      </c>
      <c r="F9" s="254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137</v>
      </c>
      <c r="T9" s="171" t="s">
        <v>116</v>
      </c>
      <c r="U9" s="157">
        <v>0</v>
      </c>
      <c r="V9" s="157">
        <f>ROUND(E9*U9,2)</f>
        <v>0</v>
      </c>
      <c r="W9" s="157"/>
      <c r="X9" s="157" t="s">
        <v>141</v>
      </c>
      <c r="Y9" s="147"/>
      <c r="Z9" s="147"/>
      <c r="AA9" s="147"/>
      <c r="AB9" s="147"/>
      <c r="AC9" s="147"/>
      <c r="AD9" s="147"/>
      <c r="AE9" s="147"/>
      <c r="AF9" s="147"/>
      <c r="AG9" s="147" t="s">
        <v>142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181" t="s">
        <v>143</v>
      </c>
      <c r="D10" s="179"/>
      <c r="E10" s="18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144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1" t="s">
        <v>145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144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54"/>
      <c r="B12" s="155"/>
      <c r="C12" s="181" t="s">
        <v>146</v>
      </c>
      <c r="D12" s="179"/>
      <c r="E12" s="18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6" outlineLevel="1">
      <c r="A13" s="154"/>
      <c r="B13" s="155"/>
      <c r="C13" s="181" t="s">
        <v>147</v>
      </c>
      <c r="D13" s="179"/>
      <c r="E13" s="18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144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181" t="s">
        <v>148</v>
      </c>
      <c r="D14" s="179"/>
      <c r="E14" s="18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4" outlineLevel="1">
      <c r="A15" s="154"/>
      <c r="B15" s="155"/>
      <c r="C15" s="181" t="s">
        <v>149</v>
      </c>
      <c r="D15" s="179"/>
      <c r="E15" s="18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144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6" outlineLevel="1">
      <c r="A16" s="154"/>
      <c r="B16" s="155"/>
      <c r="C16" s="181" t="s">
        <v>150</v>
      </c>
      <c r="D16" s="179"/>
      <c r="E16" s="18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181" t="s">
        <v>151</v>
      </c>
      <c r="D17" s="179"/>
      <c r="E17" s="18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144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54"/>
      <c r="B18" s="155"/>
      <c r="C18" s="181" t="s">
        <v>152</v>
      </c>
      <c r="D18" s="179"/>
      <c r="E18" s="18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144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6" outlineLevel="1">
      <c r="A19" s="154"/>
      <c r="B19" s="155"/>
      <c r="C19" s="181" t="s">
        <v>153</v>
      </c>
      <c r="D19" s="179"/>
      <c r="E19" s="18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144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4" outlineLevel="1">
      <c r="A20" s="154"/>
      <c r="B20" s="155"/>
      <c r="C20" s="181" t="s">
        <v>154</v>
      </c>
      <c r="D20" s="179"/>
      <c r="E20" s="18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144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4" outlineLevel="1">
      <c r="A21" s="154"/>
      <c r="B21" s="155"/>
      <c r="C21" s="181" t="s">
        <v>155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4" outlineLevel="1">
      <c r="A22" s="154"/>
      <c r="B22" s="155"/>
      <c r="C22" s="181" t="s">
        <v>156</v>
      </c>
      <c r="D22" s="179"/>
      <c r="E22" s="18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144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6" outlineLevel="1">
      <c r="A23" s="154"/>
      <c r="B23" s="155"/>
      <c r="C23" s="181" t="s">
        <v>157</v>
      </c>
      <c r="D23" s="179"/>
      <c r="E23" s="18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1" t="s">
        <v>158</v>
      </c>
      <c r="D24" s="179"/>
      <c r="E24" s="18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144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54"/>
      <c r="B25" s="155"/>
      <c r="C25" s="181" t="s">
        <v>159</v>
      </c>
      <c r="D25" s="179"/>
      <c r="E25" s="18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144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1" t="s">
        <v>160</v>
      </c>
      <c r="D26" s="179"/>
      <c r="E26" s="180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144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54"/>
      <c r="B27" s="155"/>
      <c r="C27" s="181" t="s">
        <v>161</v>
      </c>
      <c r="D27" s="179"/>
      <c r="E27" s="180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144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4" outlineLevel="1">
      <c r="A28" s="154"/>
      <c r="B28" s="155"/>
      <c r="C28" s="181" t="s">
        <v>162</v>
      </c>
      <c r="D28" s="179"/>
      <c r="E28" s="180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144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239"/>
      <c r="D29" s="240"/>
      <c r="E29" s="240"/>
      <c r="F29" s="240"/>
      <c r="G29" s="24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121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14">
      <c r="A30" s="159" t="s">
        <v>110</v>
      </c>
      <c r="B30" s="160" t="s">
        <v>67</v>
      </c>
      <c r="C30" s="174" t="s">
        <v>68</v>
      </c>
      <c r="D30" s="161"/>
      <c r="E30" s="162"/>
      <c r="F30" s="163"/>
      <c r="G30" s="163">
        <f>SUMIF(AG31:AG46,"&lt;&gt;NOR",G31:G46)</f>
        <v>0</v>
      </c>
      <c r="H30" s="163"/>
      <c r="I30" s="163">
        <f>SUM(I31:I46)</f>
        <v>0</v>
      </c>
      <c r="J30" s="163"/>
      <c r="K30" s="163">
        <f>SUM(K31:K46)</f>
        <v>0</v>
      </c>
      <c r="L30" s="163"/>
      <c r="M30" s="163">
        <f>SUM(M31:M46)</f>
        <v>0</v>
      </c>
      <c r="N30" s="162"/>
      <c r="O30" s="162">
        <f>SUM(O31:O46)</f>
        <v>10.11</v>
      </c>
      <c r="P30" s="162"/>
      <c r="Q30" s="162">
        <f>SUM(Q31:Q46)</f>
        <v>0</v>
      </c>
      <c r="R30" s="163"/>
      <c r="S30" s="163"/>
      <c r="T30" s="164"/>
      <c r="U30" s="158"/>
      <c r="V30" s="158">
        <f>SUM(V31:V46)</f>
        <v>2.9</v>
      </c>
      <c r="W30" s="158"/>
      <c r="X30" s="158"/>
      <c r="AG30" t="s">
        <v>111</v>
      </c>
    </row>
    <row r="31" spans="1:60" outlineLevel="1">
      <c r="A31" s="165">
        <v>2</v>
      </c>
      <c r="B31" s="166" t="s">
        <v>163</v>
      </c>
      <c r="C31" s="175" t="s">
        <v>164</v>
      </c>
      <c r="D31" s="167" t="s">
        <v>165</v>
      </c>
      <c r="E31" s="168">
        <v>4.59375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 t="s">
        <v>166</v>
      </c>
      <c r="S31" s="170" t="s">
        <v>115</v>
      </c>
      <c r="T31" s="171" t="s">
        <v>115</v>
      </c>
      <c r="U31" s="157">
        <v>0.2</v>
      </c>
      <c r="V31" s="157">
        <f>ROUND(E31*U31,2)</f>
        <v>0.92</v>
      </c>
      <c r="W31" s="157"/>
      <c r="X31" s="157" t="s">
        <v>141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250" t="s">
        <v>167</v>
      </c>
      <c r="D32" s="251"/>
      <c r="E32" s="251"/>
      <c r="F32" s="251"/>
      <c r="G32" s="25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168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252" t="s">
        <v>169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120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181" t="s">
        <v>284</v>
      </c>
      <c r="D34" s="179"/>
      <c r="E34" s="18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144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181" t="s">
        <v>285</v>
      </c>
      <c r="D35" s="179"/>
      <c r="E35" s="180">
        <v>4.59375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144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239"/>
      <c r="D36" s="240"/>
      <c r="E36" s="240"/>
      <c r="F36" s="240"/>
      <c r="G36" s="24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121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65">
        <v>3</v>
      </c>
      <c r="B37" s="166" t="s">
        <v>174</v>
      </c>
      <c r="C37" s="175" t="s">
        <v>175</v>
      </c>
      <c r="D37" s="167" t="s">
        <v>176</v>
      </c>
      <c r="E37" s="168">
        <v>22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 t="s">
        <v>177</v>
      </c>
      <c r="S37" s="170" t="s">
        <v>115</v>
      </c>
      <c r="T37" s="171" t="s">
        <v>115</v>
      </c>
      <c r="U37" s="157">
        <v>0.09</v>
      </c>
      <c r="V37" s="157">
        <f>ROUND(E37*U37,2)</f>
        <v>1.98</v>
      </c>
      <c r="W37" s="157"/>
      <c r="X37" s="157" t="s">
        <v>141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142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250" t="s">
        <v>178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168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54"/>
      <c r="B39" s="155"/>
      <c r="C39" s="181" t="s">
        <v>179</v>
      </c>
      <c r="D39" s="179"/>
      <c r="E39" s="180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144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54"/>
      <c r="B40" s="155"/>
      <c r="C40" s="181" t="s">
        <v>180</v>
      </c>
      <c r="D40" s="179"/>
      <c r="E40" s="180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144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181" t="s">
        <v>286</v>
      </c>
      <c r="D41" s="179"/>
      <c r="E41" s="180">
        <v>22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144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54"/>
      <c r="B42" s="155"/>
      <c r="C42" s="239"/>
      <c r="D42" s="240"/>
      <c r="E42" s="240"/>
      <c r="F42" s="240"/>
      <c r="G42" s="24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121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65">
        <v>4</v>
      </c>
      <c r="B43" s="166" t="s">
        <v>182</v>
      </c>
      <c r="C43" s="175" t="s">
        <v>183</v>
      </c>
      <c r="D43" s="167" t="s">
        <v>184</v>
      </c>
      <c r="E43" s="168">
        <v>10.106249999999999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1</v>
      </c>
      <c r="O43" s="168">
        <f>ROUND(E43*N43,2)</f>
        <v>10.11</v>
      </c>
      <c r="P43" s="168">
        <v>0</v>
      </c>
      <c r="Q43" s="168">
        <f>ROUND(E43*P43,2)</f>
        <v>0</v>
      </c>
      <c r="R43" s="170"/>
      <c r="S43" s="170" t="s">
        <v>137</v>
      </c>
      <c r="T43" s="171" t="s">
        <v>185</v>
      </c>
      <c r="U43" s="157">
        <v>0</v>
      </c>
      <c r="V43" s="157">
        <f>ROUND(E43*U43,2)</f>
        <v>0</v>
      </c>
      <c r="W43" s="157"/>
      <c r="X43" s="157" t="s">
        <v>186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187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181" t="s">
        <v>284</v>
      </c>
      <c r="D44" s="179"/>
      <c r="E44" s="18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144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54"/>
      <c r="B45" s="155"/>
      <c r="C45" s="181" t="s">
        <v>287</v>
      </c>
      <c r="D45" s="179"/>
      <c r="E45" s="180">
        <v>10.106249999999999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144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239"/>
      <c r="D46" s="240"/>
      <c r="E46" s="240"/>
      <c r="F46" s="240"/>
      <c r="G46" s="24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121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14">
      <c r="A47" s="159" t="s">
        <v>110</v>
      </c>
      <c r="B47" s="160" t="s">
        <v>69</v>
      </c>
      <c r="C47" s="174" t="s">
        <v>70</v>
      </c>
      <c r="D47" s="161"/>
      <c r="E47" s="162"/>
      <c r="F47" s="163"/>
      <c r="G47" s="163">
        <f>SUMIF(AG48:AG49,"&lt;&gt;NOR",G48:G49)</f>
        <v>0</v>
      </c>
      <c r="H47" s="163"/>
      <c r="I47" s="163">
        <f>SUM(I48:I49)</f>
        <v>0</v>
      </c>
      <c r="J47" s="163"/>
      <c r="K47" s="163">
        <f>SUM(K48:K49)</f>
        <v>0</v>
      </c>
      <c r="L47" s="163"/>
      <c r="M47" s="163">
        <f>SUM(M48:M49)</f>
        <v>0</v>
      </c>
      <c r="N47" s="162"/>
      <c r="O47" s="162">
        <f>SUM(O48:O49)</f>
        <v>0</v>
      </c>
      <c r="P47" s="162"/>
      <c r="Q47" s="162">
        <f>SUM(Q48:Q49)</f>
        <v>0</v>
      </c>
      <c r="R47" s="163"/>
      <c r="S47" s="163"/>
      <c r="T47" s="164"/>
      <c r="U47" s="158"/>
      <c r="V47" s="158">
        <f>SUM(V48:V49)</f>
        <v>0.42</v>
      </c>
      <c r="W47" s="158"/>
      <c r="X47" s="158"/>
      <c r="AG47" t="s">
        <v>111</v>
      </c>
    </row>
    <row r="48" spans="1:60" outlineLevel="1">
      <c r="A48" s="165">
        <v>5</v>
      </c>
      <c r="B48" s="166" t="s">
        <v>190</v>
      </c>
      <c r="C48" s="175" t="s">
        <v>191</v>
      </c>
      <c r="D48" s="167" t="s">
        <v>192</v>
      </c>
      <c r="E48" s="168">
        <v>3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0</v>
      </c>
      <c r="O48" s="168">
        <f>ROUND(E48*N48,2)</f>
        <v>0</v>
      </c>
      <c r="P48" s="168">
        <v>0</v>
      </c>
      <c r="Q48" s="168">
        <f>ROUND(E48*P48,2)</f>
        <v>0</v>
      </c>
      <c r="R48" s="170"/>
      <c r="S48" s="170" t="s">
        <v>137</v>
      </c>
      <c r="T48" s="171" t="s">
        <v>116</v>
      </c>
      <c r="U48" s="157">
        <v>0.14000000000000001</v>
      </c>
      <c r="V48" s="157">
        <f>ROUND(E48*U48,2)</f>
        <v>0.42</v>
      </c>
      <c r="W48" s="157"/>
      <c r="X48" s="157" t="s">
        <v>141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142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54"/>
      <c r="B49" s="155"/>
      <c r="C49" s="241"/>
      <c r="D49" s="242"/>
      <c r="E49" s="242"/>
      <c r="F49" s="242"/>
      <c r="G49" s="24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121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14">
      <c r="A50" s="159" t="s">
        <v>110</v>
      </c>
      <c r="B50" s="160" t="s">
        <v>71</v>
      </c>
      <c r="C50" s="174" t="s">
        <v>72</v>
      </c>
      <c r="D50" s="161"/>
      <c r="E50" s="162"/>
      <c r="F50" s="163"/>
      <c r="G50" s="163">
        <f>SUMIF(AG51:AG73,"&lt;&gt;NOR",G51:G73)</f>
        <v>0</v>
      </c>
      <c r="H50" s="163"/>
      <c r="I50" s="163">
        <f>SUM(I51:I73)</f>
        <v>0</v>
      </c>
      <c r="J50" s="163"/>
      <c r="K50" s="163">
        <f>SUM(K51:K73)</f>
        <v>0</v>
      </c>
      <c r="L50" s="163"/>
      <c r="M50" s="163">
        <f>SUM(M51:M73)</f>
        <v>0</v>
      </c>
      <c r="N50" s="162"/>
      <c r="O50" s="162">
        <f>SUM(O51:O73)</f>
        <v>0</v>
      </c>
      <c r="P50" s="162"/>
      <c r="Q50" s="162">
        <f>SUM(Q51:Q73)</f>
        <v>13.71</v>
      </c>
      <c r="R50" s="163"/>
      <c r="S50" s="163"/>
      <c r="T50" s="164"/>
      <c r="U50" s="158"/>
      <c r="V50" s="158">
        <f>SUM(V51:V73)</f>
        <v>53.01</v>
      </c>
      <c r="W50" s="158"/>
      <c r="X50" s="158"/>
      <c r="AG50" t="s">
        <v>111</v>
      </c>
    </row>
    <row r="51" spans="1:60" outlineLevel="1">
      <c r="A51" s="165">
        <v>6</v>
      </c>
      <c r="B51" s="166" t="s">
        <v>193</v>
      </c>
      <c r="C51" s="175" t="s">
        <v>194</v>
      </c>
      <c r="D51" s="167" t="s">
        <v>165</v>
      </c>
      <c r="E51" s="168">
        <v>4.59375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68">
        <v>0</v>
      </c>
      <c r="O51" s="168">
        <f>ROUND(E51*N51,2)</f>
        <v>0</v>
      </c>
      <c r="P51" s="168">
        <v>2</v>
      </c>
      <c r="Q51" s="168">
        <f>ROUND(E51*P51,2)</f>
        <v>9.19</v>
      </c>
      <c r="R51" s="170" t="s">
        <v>195</v>
      </c>
      <c r="S51" s="170" t="s">
        <v>115</v>
      </c>
      <c r="T51" s="171" t="s">
        <v>115</v>
      </c>
      <c r="U51" s="157">
        <v>6.44</v>
      </c>
      <c r="V51" s="157">
        <f>ROUND(E51*U51,2)</f>
        <v>29.58</v>
      </c>
      <c r="W51" s="157"/>
      <c r="X51" s="157" t="s">
        <v>141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142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54"/>
      <c r="B52" s="155"/>
      <c r="C52" s="250" t="s">
        <v>196</v>
      </c>
      <c r="D52" s="251"/>
      <c r="E52" s="251"/>
      <c r="F52" s="251"/>
      <c r="G52" s="251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168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54"/>
      <c r="B53" s="155"/>
      <c r="C53" s="181" t="s">
        <v>284</v>
      </c>
      <c r="D53" s="179"/>
      <c r="E53" s="18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144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181" t="s">
        <v>285</v>
      </c>
      <c r="D54" s="179"/>
      <c r="E54" s="180">
        <v>4.59375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144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54"/>
      <c r="B55" s="155"/>
      <c r="C55" s="239"/>
      <c r="D55" s="240"/>
      <c r="E55" s="240"/>
      <c r="F55" s="240"/>
      <c r="G55" s="240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121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4" outlineLevel="1">
      <c r="A56" s="165">
        <v>7</v>
      </c>
      <c r="B56" s="166" t="s">
        <v>197</v>
      </c>
      <c r="C56" s="175" t="s">
        <v>198</v>
      </c>
      <c r="D56" s="167" t="s">
        <v>165</v>
      </c>
      <c r="E56" s="168">
        <v>1.96096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21</v>
      </c>
      <c r="M56" s="170">
        <f>G56*(1+L56/100)</f>
        <v>0</v>
      </c>
      <c r="N56" s="168">
        <v>0</v>
      </c>
      <c r="O56" s="168">
        <f>ROUND(E56*N56,2)</f>
        <v>0</v>
      </c>
      <c r="P56" s="168">
        <v>2.2000000000000002</v>
      </c>
      <c r="Q56" s="168">
        <f>ROUND(E56*P56,2)</f>
        <v>4.3099999999999996</v>
      </c>
      <c r="R56" s="170" t="s">
        <v>195</v>
      </c>
      <c r="S56" s="170" t="s">
        <v>115</v>
      </c>
      <c r="T56" s="171" t="s">
        <v>115</v>
      </c>
      <c r="U56" s="157">
        <v>5.87</v>
      </c>
      <c r="V56" s="157">
        <f>ROUND(E56*U56,2)</f>
        <v>11.51</v>
      </c>
      <c r="W56" s="157"/>
      <c r="X56" s="157" t="s">
        <v>141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142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/>
      <c r="B57" s="155"/>
      <c r="C57" s="181" t="s">
        <v>199</v>
      </c>
      <c r="D57" s="179"/>
      <c r="E57" s="18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144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54"/>
      <c r="B58" s="155"/>
      <c r="C58" s="181" t="s">
        <v>200</v>
      </c>
      <c r="D58" s="179"/>
      <c r="E58" s="18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144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1" t="s">
        <v>284</v>
      </c>
      <c r="D59" s="179"/>
      <c r="E59" s="18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144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/>
      <c r="B60" s="155"/>
      <c r="C60" s="181" t="s">
        <v>288</v>
      </c>
      <c r="D60" s="179"/>
      <c r="E60" s="180">
        <v>1.96096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144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/>
      <c r="B61" s="155"/>
      <c r="C61" s="239"/>
      <c r="D61" s="240"/>
      <c r="E61" s="240"/>
      <c r="F61" s="240"/>
      <c r="G61" s="240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121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4" outlineLevel="1">
      <c r="A62" s="165">
        <v>8</v>
      </c>
      <c r="B62" s="166" t="s">
        <v>202</v>
      </c>
      <c r="C62" s="175" t="s">
        <v>203</v>
      </c>
      <c r="D62" s="167" t="s">
        <v>165</v>
      </c>
      <c r="E62" s="168">
        <v>1.96096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68">
        <v>0</v>
      </c>
      <c r="O62" s="168">
        <f>ROUND(E62*N62,2)</f>
        <v>0</v>
      </c>
      <c r="P62" s="168">
        <v>0</v>
      </c>
      <c r="Q62" s="168">
        <f>ROUND(E62*P62,2)</f>
        <v>0</v>
      </c>
      <c r="R62" s="170" t="s">
        <v>195</v>
      </c>
      <c r="S62" s="170" t="s">
        <v>115</v>
      </c>
      <c r="T62" s="171" t="s">
        <v>115</v>
      </c>
      <c r="U62" s="157">
        <v>5.64</v>
      </c>
      <c r="V62" s="157">
        <f>ROUND(E62*U62,2)</f>
        <v>11.06</v>
      </c>
      <c r="W62" s="157"/>
      <c r="X62" s="157" t="s">
        <v>141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142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1" t="s">
        <v>199</v>
      </c>
      <c r="D63" s="179"/>
      <c r="E63" s="180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144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1" t="s">
        <v>200</v>
      </c>
      <c r="D64" s="179"/>
      <c r="E64" s="180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144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1" t="s">
        <v>284</v>
      </c>
      <c r="D65" s="179"/>
      <c r="E65" s="18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144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/>
      <c r="B66" s="155"/>
      <c r="C66" s="181" t="s">
        <v>288</v>
      </c>
      <c r="D66" s="179"/>
      <c r="E66" s="180">
        <v>1.96096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144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239"/>
      <c r="D67" s="240"/>
      <c r="E67" s="240"/>
      <c r="F67" s="240"/>
      <c r="G67" s="240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121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65">
        <v>9</v>
      </c>
      <c r="B68" s="166" t="s">
        <v>204</v>
      </c>
      <c r="C68" s="175" t="s">
        <v>205</v>
      </c>
      <c r="D68" s="167" t="s">
        <v>176</v>
      </c>
      <c r="E68" s="168">
        <v>21.57056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0</v>
      </c>
      <c r="O68" s="168">
        <f>ROUND(E68*N68,2)</f>
        <v>0</v>
      </c>
      <c r="P68" s="168">
        <v>9.7400000000000004E-3</v>
      </c>
      <c r="Q68" s="168">
        <f>ROUND(E68*P68,2)</f>
        <v>0.21</v>
      </c>
      <c r="R68" s="170" t="s">
        <v>206</v>
      </c>
      <c r="S68" s="170" t="s">
        <v>115</v>
      </c>
      <c r="T68" s="171" t="s">
        <v>115</v>
      </c>
      <c r="U68" s="157">
        <v>0.04</v>
      </c>
      <c r="V68" s="157">
        <f>ROUND(E68*U68,2)</f>
        <v>0.86</v>
      </c>
      <c r="W68" s="157"/>
      <c r="X68" s="157" t="s">
        <v>141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142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54"/>
      <c r="B69" s="155"/>
      <c r="C69" s="181" t="s">
        <v>199</v>
      </c>
      <c r="D69" s="179"/>
      <c r="E69" s="18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144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1" t="s">
        <v>200</v>
      </c>
      <c r="D70" s="179"/>
      <c r="E70" s="18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144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/>
      <c r="B71" s="155"/>
      <c r="C71" s="181" t="s">
        <v>284</v>
      </c>
      <c r="D71" s="179"/>
      <c r="E71" s="180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144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1" t="s">
        <v>289</v>
      </c>
      <c r="D72" s="179"/>
      <c r="E72" s="180">
        <v>21.57056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144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239"/>
      <c r="D73" s="240"/>
      <c r="E73" s="240"/>
      <c r="F73" s="240"/>
      <c r="G73" s="24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121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14">
      <c r="A74" s="159" t="s">
        <v>110</v>
      </c>
      <c r="B74" s="160" t="s">
        <v>73</v>
      </c>
      <c r="C74" s="174" t="s">
        <v>74</v>
      </c>
      <c r="D74" s="161"/>
      <c r="E74" s="162"/>
      <c r="F74" s="163"/>
      <c r="G74" s="163">
        <f>SUMIF(AG75:AG81,"&lt;&gt;NOR",G75:G81)</f>
        <v>0</v>
      </c>
      <c r="H74" s="163"/>
      <c r="I74" s="163">
        <f>SUM(I75:I81)</f>
        <v>0</v>
      </c>
      <c r="J74" s="163"/>
      <c r="K74" s="163">
        <f>SUM(K75:K81)</f>
        <v>0</v>
      </c>
      <c r="L74" s="163"/>
      <c r="M74" s="163">
        <f>SUM(M75:M81)</f>
        <v>0</v>
      </c>
      <c r="N74" s="162"/>
      <c r="O74" s="162">
        <f>SUM(O75:O81)</f>
        <v>0.05</v>
      </c>
      <c r="P74" s="162"/>
      <c r="Q74" s="162">
        <f>SUM(Q75:Q81)</f>
        <v>20.87</v>
      </c>
      <c r="R74" s="163"/>
      <c r="S74" s="163"/>
      <c r="T74" s="164"/>
      <c r="U74" s="158"/>
      <c r="V74" s="158">
        <f>SUM(V75:V81)</f>
        <v>44.18</v>
      </c>
      <c r="W74" s="158"/>
      <c r="X74" s="158"/>
      <c r="AG74" t="s">
        <v>111</v>
      </c>
    </row>
    <row r="75" spans="1:60" outlineLevel="1">
      <c r="A75" s="165">
        <v>10</v>
      </c>
      <c r="B75" s="166" t="s">
        <v>208</v>
      </c>
      <c r="C75" s="175" t="s">
        <v>209</v>
      </c>
      <c r="D75" s="167" t="s">
        <v>165</v>
      </c>
      <c r="E75" s="168">
        <v>94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5.4000000000000001E-4</v>
      </c>
      <c r="O75" s="168">
        <f>ROUND(E75*N75,2)</f>
        <v>0.05</v>
      </c>
      <c r="P75" s="168">
        <v>0.222</v>
      </c>
      <c r="Q75" s="168">
        <f>ROUND(E75*P75,2)</f>
        <v>20.87</v>
      </c>
      <c r="R75" s="170" t="s">
        <v>210</v>
      </c>
      <c r="S75" s="170" t="s">
        <v>115</v>
      </c>
      <c r="T75" s="171" t="s">
        <v>115</v>
      </c>
      <c r="U75" s="157">
        <v>0.47</v>
      </c>
      <c r="V75" s="157">
        <f>ROUND(E75*U75,2)</f>
        <v>44.18</v>
      </c>
      <c r="W75" s="157"/>
      <c r="X75" s="157" t="s">
        <v>141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142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54"/>
      <c r="B76" s="155"/>
      <c r="C76" s="237" t="s">
        <v>211</v>
      </c>
      <c r="D76" s="238"/>
      <c r="E76" s="238"/>
      <c r="F76" s="238"/>
      <c r="G76" s="238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120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54"/>
      <c r="B77" s="155"/>
      <c r="C77" s="181" t="s">
        <v>212</v>
      </c>
      <c r="D77" s="179"/>
      <c r="E77" s="18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144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181" t="s">
        <v>200</v>
      </c>
      <c r="D78" s="179"/>
      <c r="E78" s="18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144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181" t="s">
        <v>213</v>
      </c>
      <c r="D79" s="179"/>
      <c r="E79" s="18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144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181" t="s">
        <v>290</v>
      </c>
      <c r="D80" s="179"/>
      <c r="E80" s="180">
        <v>94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144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54"/>
      <c r="B81" s="155"/>
      <c r="C81" s="239"/>
      <c r="D81" s="240"/>
      <c r="E81" s="240"/>
      <c r="F81" s="240"/>
      <c r="G81" s="24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121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14">
      <c r="A82" s="159" t="s">
        <v>110</v>
      </c>
      <c r="B82" s="160" t="s">
        <v>75</v>
      </c>
      <c r="C82" s="174" t="s">
        <v>76</v>
      </c>
      <c r="D82" s="161"/>
      <c r="E82" s="162"/>
      <c r="F82" s="163"/>
      <c r="G82" s="163">
        <f>SUMIF(AG83:AG88,"&lt;&gt;NOR",G83:G88)</f>
        <v>0</v>
      </c>
      <c r="H82" s="163"/>
      <c r="I82" s="163">
        <f>SUM(I83:I88)</f>
        <v>0</v>
      </c>
      <c r="J82" s="163"/>
      <c r="K82" s="163">
        <f>SUM(K83:K88)</f>
        <v>0</v>
      </c>
      <c r="L82" s="163"/>
      <c r="M82" s="163">
        <f>SUM(M83:M88)</f>
        <v>0</v>
      </c>
      <c r="N82" s="162"/>
      <c r="O82" s="162">
        <f>SUM(O83:O88)</f>
        <v>0</v>
      </c>
      <c r="P82" s="162"/>
      <c r="Q82" s="162">
        <f>SUM(Q83:Q88)</f>
        <v>0</v>
      </c>
      <c r="R82" s="163"/>
      <c r="S82" s="163"/>
      <c r="T82" s="164"/>
      <c r="U82" s="158"/>
      <c r="V82" s="158">
        <f>SUM(V83:V88)</f>
        <v>29.15</v>
      </c>
      <c r="W82" s="158"/>
      <c r="X82" s="158"/>
      <c r="AG82" t="s">
        <v>111</v>
      </c>
    </row>
    <row r="83" spans="1:60" outlineLevel="1">
      <c r="A83" s="165">
        <v>11</v>
      </c>
      <c r="B83" s="166" t="s">
        <v>215</v>
      </c>
      <c r="C83" s="175" t="s">
        <v>216</v>
      </c>
      <c r="D83" s="167" t="s">
        <v>184</v>
      </c>
      <c r="E83" s="168">
        <v>10.15701</v>
      </c>
      <c r="F83" s="169"/>
      <c r="G83" s="170">
        <f>ROUND(E83*F83,2)</f>
        <v>0</v>
      </c>
      <c r="H83" s="169"/>
      <c r="I83" s="170">
        <f>ROUND(E83*H83,2)</f>
        <v>0</v>
      </c>
      <c r="J83" s="169"/>
      <c r="K83" s="170">
        <f>ROUND(E83*J83,2)</f>
        <v>0</v>
      </c>
      <c r="L83" s="170">
        <v>21</v>
      </c>
      <c r="M83" s="170">
        <f>G83*(1+L83/100)</f>
        <v>0</v>
      </c>
      <c r="N83" s="168">
        <v>0</v>
      </c>
      <c r="O83" s="168">
        <f>ROUND(E83*N83,2)</f>
        <v>0</v>
      </c>
      <c r="P83" s="168">
        <v>0</v>
      </c>
      <c r="Q83" s="168">
        <f>ROUND(E83*P83,2)</f>
        <v>0</v>
      </c>
      <c r="R83" s="170" t="s">
        <v>210</v>
      </c>
      <c r="S83" s="170" t="s">
        <v>115</v>
      </c>
      <c r="T83" s="171" t="s">
        <v>115</v>
      </c>
      <c r="U83" s="157">
        <v>2.87</v>
      </c>
      <c r="V83" s="157">
        <f>ROUND(E83*U83,2)</f>
        <v>29.15</v>
      </c>
      <c r="W83" s="157"/>
      <c r="X83" s="157" t="s">
        <v>217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218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250" t="s">
        <v>219</v>
      </c>
      <c r="D84" s="251"/>
      <c r="E84" s="251"/>
      <c r="F84" s="251"/>
      <c r="G84" s="251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168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54"/>
      <c r="B85" s="155"/>
      <c r="C85" s="181" t="s">
        <v>220</v>
      </c>
      <c r="D85" s="179"/>
      <c r="E85" s="18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144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181" t="s">
        <v>221</v>
      </c>
      <c r="D86" s="179"/>
      <c r="E86" s="18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144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/>
      <c r="B87" s="155"/>
      <c r="C87" s="181" t="s">
        <v>291</v>
      </c>
      <c r="D87" s="179"/>
      <c r="E87" s="180">
        <v>10.15701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144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239"/>
      <c r="D88" s="240"/>
      <c r="E88" s="240"/>
      <c r="F88" s="240"/>
      <c r="G88" s="24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121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14">
      <c r="A89" s="159" t="s">
        <v>110</v>
      </c>
      <c r="B89" s="160" t="s">
        <v>77</v>
      </c>
      <c r="C89" s="174" t="s">
        <v>78</v>
      </c>
      <c r="D89" s="161"/>
      <c r="E89" s="162"/>
      <c r="F89" s="163"/>
      <c r="G89" s="163">
        <f>SUMIF(AG90:AG102,"&lt;&gt;NOR",G90:G102)</f>
        <v>0</v>
      </c>
      <c r="H89" s="163"/>
      <c r="I89" s="163">
        <f>SUM(I90:I102)</f>
        <v>0</v>
      </c>
      <c r="J89" s="163"/>
      <c r="K89" s="163">
        <f>SUM(K90:K102)</f>
        <v>0</v>
      </c>
      <c r="L89" s="163"/>
      <c r="M89" s="163">
        <f>SUM(M90:M102)</f>
        <v>0</v>
      </c>
      <c r="N89" s="162"/>
      <c r="O89" s="162">
        <f>SUM(O90:O102)</f>
        <v>0</v>
      </c>
      <c r="P89" s="162"/>
      <c r="Q89" s="162">
        <f>SUM(Q90:Q102)</f>
        <v>0</v>
      </c>
      <c r="R89" s="163"/>
      <c r="S89" s="163"/>
      <c r="T89" s="164"/>
      <c r="U89" s="158"/>
      <c r="V89" s="158">
        <f>SUM(V90:V102)</f>
        <v>0</v>
      </c>
      <c r="W89" s="158"/>
      <c r="X89" s="158"/>
      <c r="AG89" t="s">
        <v>111</v>
      </c>
    </row>
    <row r="90" spans="1:60" outlineLevel="1">
      <c r="A90" s="165">
        <v>12</v>
      </c>
      <c r="B90" s="166" t="s">
        <v>223</v>
      </c>
      <c r="C90" s="175" t="s">
        <v>224</v>
      </c>
      <c r="D90" s="167" t="s">
        <v>225</v>
      </c>
      <c r="E90" s="168">
        <v>5.1479999999999997</v>
      </c>
      <c r="F90" s="169"/>
      <c r="G90" s="170">
        <f>ROUND(E90*F90,2)</f>
        <v>0</v>
      </c>
      <c r="H90" s="169"/>
      <c r="I90" s="170">
        <f>ROUND(E90*H90,2)</f>
        <v>0</v>
      </c>
      <c r="J90" s="169"/>
      <c r="K90" s="170">
        <f>ROUND(E90*J90,2)</f>
        <v>0</v>
      </c>
      <c r="L90" s="170">
        <v>21</v>
      </c>
      <c r="M90" s="170">
        <f>G90*(1+L90/100)</f>
        <v>0</v>
      </c>
      <c r="N90" s="168">
        <v>0</v>
      </c>
      <c r="O90" s="168">
        <f>ROUND(E90*N90,2)</f>
        <v>0</v>
      </c>
      <c r="P90" s="168">
        <v>0</v>
      </c>
      <c r="Q90" s="168">
        <f>ROUND(E90*P90,2)</f>
        <v>0</v>
      </c>
      <c r="R90" s="170"/>
      <c r="S90" s="170" t="s">
        <v>137</v>
      </c>
      <c r="T90" s="171" t="s">
        <v>226</v>
      </c>
      <c r="U90" s="157">
        <v>0</v>
      </c>
      <c r="V90" s="157">
        <f>ROUND(E90*U90,2)</f>
        <v>0</v>
      </c>
      <c r="W90" s="157"/>
      <c r="X90" s="157" t="s">
        <v>141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142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54"/>
      <c r="B91" s="155"/>
      <c r="C91" s="181" t="s">
        <v>227</v>
      </c>
      <c r="D91" s="179"/>
      <c r="E91" s="18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144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/>
      <c r="B92" s="155"/>
      <c r="C92" s="181" t="s">
        <v>228</v>
      </c>
      <c r="D92" s="179"/>
      <c r="E92" s="18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144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54"/>
      <c r="B93" s="155"/>
      <c r="C93" s="181" t="s">
        <v>229</v>
      </c>
      <c r="D93" s="179"/>
      <c r="E93" s="180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144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54"/>
      <c r="B94" s="155"/>
      <c r="C94" s="181" t="s">
        <v>292</v>
      </c>
      <c r="D94" s="179"/>
      <c r="E94" s="18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144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/>
      <c r="B95" s="155"/>
      <c r="C95" s="181" t="s">
        <v>293</v>
      </c>
      <c r="D95" s="179"/>
      <c r="E95" s="180">
        <v>5.1479999999999997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144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/>
      <c r="B96" s="155"/>
      <c r="C96" s="239"/>
      <c r="D96" s="240"/>
      <c r="E96" s="240"/>
      <c r="F96" s="240"/>
      <c r="G96" s="240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121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65">
        <v>13</v>
      </c>
      <c r="B97" s="166" t="s">
        <v>240</v>
      </c>
      <c r="C97" s="175" t="s">
        <v>241</v>
      </c>
      <c r="D97" s="167" t="s">
        <v>225</v>
      </c>
      <c r="E97" s="168">
        <v>24.473459999999999</v>
      </c>
      <c r="F97" s="169"/>
      <c r="G97" s="170">
        <f>ROUND(E97*F97,2)</f>
        <v>0</v>
      </c>
      <c r="H97" s="169"/>
      <c r="I97" s="170">
        <f>ROUND(E97*H97,2)</f>
        <v>0</v>
      </c>
      <c r="J97" s="169"/>
      <c r="K97" s="170">
        <f>ROUND(E97*J97,2)</f>
        <v>0</v>
      </c>
      <c r="L97" s="170">
        <v>21</v>
      </c>
      <c r="M97" s="170">
        <f>G97*(1+L97/100)</f>
        <v>0</v>
      </c>
      <c r="N97" s="168">
        <v>0</v>
      </c>
      <c r="O97" s="168">
        <f>ROUND(E97*N97,2)</f>
        <v>0</v>
      </c>
      <c r="P97" s="168">
        <v>0</v>
      </c>
      <c r="Q97" s="168">
        <f>ROUND(E97*P97,2)</f>
        <v>0</v>
      </c>
      <c r="R97" s="170"/>
      <c r="S97" s="170" t="s">
        <v>137</v>
      </c>
      <c r="T97" s="171" t="s">
        <v>116</v>
      </c>
      <c r="U97" s="157">
        <v>0</v>
      </c>
      <c r="V97" s="157">
        <f>ROUND(E97*U97,2)</f>
        <v>0</v>
      </c>
      <c r="W97" s="157"/>
      <c r="X97" s="157" t="s">
        <v>141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142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181" t="s">
        <v>242</v>
      </c>
      <c r="D98" s="179"/>
      <c r="E98" s="18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144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54"/>
      <c r="B99" s="155"/>
      <c r="C99" s="181" t="s">
        <v>294</v>
      </c>
      <c r="D99" s="179"/>
      <c r="E99" s="180">
        <v>34.579709999999999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144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54"/>
      <c r="B100" s="155"/>
      <c r="C100" s="181" t="s">
        <v>244</v>
      </c>
      <c r="D100" s="179"/>
      <c r="E100" s="18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144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/>
      <c r="B101" s="155"/>
      <c r="C101" s="181" t="s">
        <v>295</v>
      </c>
      <c r="D101" s="179"/>
      <c r="E101" s="180">
        <v>-10.106249999999999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144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/>
      <c r="B102" s="155"/>
      <c r="C102" s="239"/>
      <c r="D102" s="240"/>
      <c r="E102" s="240"/>
      <c r="F102" s="240"/>
      <c r="G102" s="240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14">
      <c r="A103" s="159" t="s">
        <v>110</v>
      </c>
      <c r="B103" s="160" t="s">
        <v>79</v>
      </c>
      <c r="C103" s="174" t="s">
        <v>80</v>
      </c>
      <c r="D103" s="161"/>
      <c r="E103" s="162"/>
      <c r="F103" s="163"/>
      <c r="G103" s="163">
        <f>SUMIF(AG104:AG160,"&lt;&gt;NOR",G104:G160)</f>
        <v>0</v>
      </c>
      <c r="H103" s="163"/>
      <c r="I103" s="163">
        <f>SUM(I104:I160)</f>
        <v>0</v>
      </c>
      <c r="J103" s="163"/>
      <c r="K103" s="163">
        <f>SUM(K104:K160)</f>
        <v>0</v>
      </c>
      <c r="L103" s="163"/>
      <c r="M103" s="163">
        <f>SUM(M104:M160)</f>
        <v>0</v>
      </c>
      <c r="N103" s="162"/>
      <c r="O103" s="162">
        <f>SUM(O104:O160)</f>
        <v>0</v>
      </c>
      <c r="P103" s="162"/>
      <c r="Q103" s="162">
        <f>SUM(Q104:Q160)</f>
        <v>0</v>
      </c>
      <c r="R103" s="163"/>
      <c r="S103" s="163"/>
      <c r="T103" s="164"/>
      <c r="U103" s="158"/>
      <c r="V103" s="158">
        <f>SUM(V104:V160)</f>
        <v>20.689999999999998</v>
      </c>
      <c r="W103" s="158"/>
      <c r="X103" s="158"/>
      <c r="AG103" t="s">
        <v>111</v>
      </c>
    </row>
    <row r="104" spans="1:60" outlineLevel="1">
      <c r="A104" s="165">
        <v>14</v>
      </c>
      <c r="B104" s="166" t="s">
        <v>246</v>
      </c>
      <c r="C104" s="175" t="s">
        <v>247</v>
      </c>
      <c r="D104" s="167" t="s">
        <v>184</v>
      </c>
      <c r="E104" s="168">
        <v>14.47161</v>
      </c>
      <c r="F104" s="169"/>
      <c r="G104" s="170">
        <f>ROUND(E104*F104,2)</f>
        <v>0</v>
      </c>
      <c r="H104" s="169"/>
      <c r="I104" s="170">
        <f>ROUND(E104*H104,2)</f>
        <v>0</v>
      </c>
      <c r="J104" s="169"/>
      <c r="K104" s="170">
        <f>ROUND(E104*J104,2)</f>
        <v>0</v>
      </c>
      <c r="L104" s="170">
        <v>21</v>
      </c>
      <c r="M104" s="170">
        <f>G104*(1+L104/100)</f>
        <v>0</v>
      </c>
      <c r="N104" s="168">
        <v>0</v>
      </c>
      <c r="O104" s="168">
        <f>ROUND(E104*N104,2)</f>
        <v>0</v>
      </c>
      <c r="P104" s="168">
        <v>0</v>
      </c>
      <c r="Q104" s="168">
        <f>ROUND(E104*P104,2)</f>
        <v>0</v>
      </c>
      <c r="R104" s="170" t="s">
        <v>195</v>
      </c>
      <c r="S104" s="170" t="s">
        <v>115</v>
      </c>
      <c r="T104" s="171" t="s">
        <v>115</v>
      </c>
      <c r="U104" s="157">
        <v>0.49</v>
      </c>
      <c r="V104" s="157">
        <f>ROUND(E104*U104,2)</f>
        <v>7.09</v>
      </c>
      <c r="W104" s="157"/>
      <c r="X104" s="157" t="s">
        <v>248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249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/>
      <c r="B105" s="155"/>
      <c r="C105" s="237" t="s">
        <v>250</v>
      </c>
      <c r="D105" s="238"/>
      <c r="E105" s="238"/>
      <c r="F105" s="238"/>
      <c r="G105" s="238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54"/>
      <c r="B106" s="155"/>
      <c r="C106" s="181" t="s">
        <v>251</v>
      </c>
      <c r="D106" s="179"/>
      <c r="E106" s="18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144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54"/>
      <c r="B107" s="155"/>
      <c r="C107" s="181" t="s">
        <v>252</v>
      </c>
      <c r="D107" s="179"/>
      <c r="E107" s="180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144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54"/>
      <c r="B108" s="155"/>
      <c r="C108" s="181" t="s">
        <v>296</v>
      </c>
      <c r="D108" s="179"/>
      <c r="E108" s="180">
        <v>14.47161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144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239"/>
      <c r="D109" s="240"/>
      <c r="E109" s="240"/>
      <c r="F109" s="240"/>
      <c r="G109" s="24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65">
        <v>15</v>
      </c>
      <c r="B110" s="166" t="s">
        <v>254</v>
      </c>
      <c r="C110" s="175" t="s">
        <v>255</v>
      </c>
      <c r="D110" s="167" t="s">
        <v>184</v>
      </c>
      <c r="E110" s="168">
        <v>144.71608000000001</v>
      </c>
      <c r="F110" s="169"/>
      <c r="G110" s="170">
        <f>ROUND(E110*F110,2)</f>
        <v>0</v>
      </c>
      <c r="H110" s="169"/>
      <c r="I110" s="170">
        <f>ROUND(E110*H110,2)</f>
        <v>0</v>
      </c>
      <c r="J110" s="169"/>
      <c r="K110" s="170">
        <f>ROUND(E110*J110,2)</f>
        <v>0</v>
      </c>
      <c r="L110" s="170">
        <v>21</v>
      </c>
      <c r="M110" s="170">
        <f>G110*(1+L110/100)</f>
        <v>0</v>
      </c>
      <c r="N110" s="168">
        <v>0</v>
      </c>
      <c r="O110" s="168">
        <f>ROUND(E110*N110,2)</f>
        <v>0</v>
      </c>
      <c r="P110" s="168">
        <v>0</v>
      </c>
      <c r="Q110" s="168">
        <f>ROUND(E110*P110,2)</f>
        <v>0</v>
      </c>
      <c r="R110" s="170" t="s">
        <v>195</v>
      </c>
      <c r="S110" s="170" t="s">
        <v>115</v>
      </c>
      <c r="T110" s="171" t="s">
        <v>115</v>
      </c>
      <c r="U110" s="157">
        <v>0</v>
      </c>
      <c r="V110" s="157">
        <f>ROUND(E110*U110,2)</f>
        <v>0</v>
      </c>
      <c r="W110" s="157"/>
      <c r="X110" s="157" t="s">
        <v>248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249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54"/>
      <c r="B111" s="155"/>
      <c r="C111" s="181" t="s">
        <v>251</v>
      </c>
      <c r="D111" s="179"/>
      <c r="E111" s="18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144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54"/>
      <c r="B112" s="155"/>
      <c r="C112" s="181" t="s">
        <v>252</v>
      </c>
      <c r="D112" s="179"/>
      <c r="E112" s="18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144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54"/>
      <c r="B113" s="155"/>
      <c r="C113" s="181" t="s">
        <v>297</v>
      </c>
      <c r="D113" s="179"/>
      <c r="E113" s="180">
        <v>144.71608000000001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144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/>
      <c r="B114" s="155"/>
      <c r="C114" s="239"/>
      <c r="D114" s="240"/>
      <c r="E114" s="240"/>
      <c r="F114" s="240"/>
      <c r="G114" s="24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65">
        <v>16</v>
      </c>
      <c r="B115" s="166" t="s">
        <v>257</v>
      </c>
      <c r="C115" s="175" t="s">
        <v>258</v>
      </c>
      <c r="D115" s="167" t="s">
        <v>184</v>
      </c>
      <c r="E115" s="168">
        <v>14.47161</v>
      </c>
      <c r="F115" s="169"/>
      <c r="G115" s="170">
        <f>ROUND(E115*F115,2)</f>
        <v>0</v>
      </c>
      <c r="H115" s="169"/>
      <c r="I115" s="170">
        <f>ROUND(E115*H115,2)</f>
        <v>0</v>
      </c>
      <c r="J115" s="169"/>
      <c r="K115" s="170">
        <f>ROUND(E115*J115,2)</f>
        <v>0</v>
      </c>
      <c r="L115" s="170">
        <v>21</v>
      </c>
      <c r="M115" s="170">
        <f>G115*(1+L115/100)</f>
        <v>0</v>
      </c>
      <c r="N115" s="168">
        <v>0</v>
      </c>
      <c r="O115" s="168">
        <f>ROUND(E115*N115,2)</f>
        <v>0</v>
      </c>
      <c r="P115" s="168">
        <v>0</v>
      </c>
      <c r="Q115" s="168">
        <f>ROUND(E115*P115,2)</f>
        <v>0</v>
      </c>
      <c r="R115" s="170" t="s">
        <v>195</v>
      </c>
      <c r="S115" s="170" t="s">
        <v>115</v>
      </c>
      <c r="T115" s="171" t="s">
        <v>115</v>
      </c>
      <c r="U115" s="157">
        <v>0.94</v>
      </c>
      <c r="V115" s="157">
        <f>ROUND(E115*U115,2)</f>
        <v>13.6</v>
      </c>
      <c r="W115" s="157"/>
      <c r="X115" s="157" t="s">
        <v>248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249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237" t="s">
        <v>259</v>
      </c>
      <c r="D116" s="238"/>
      <c r="E116" s="238"/>
      <c r="F116" s="238"/>
      <c r="G116" s="238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120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54"/>
      <c r="B117" s="155"/>
      <c r="C117" s="181" t="s">
        <v>251</v>
      </c>
      <c r="D117" s="179"/>
      <c r="E117" s="18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144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54"/>
      <c r="B118" s="155"/>
      <c r="C118" s="181" t="s">
        <v>252</v>
      </c>
      <c r="D118" s="179"/>
      <c r="E118" s="18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144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/>
      <c r="B119" s="155"/>
      <c r="C119" s="181" t="s">
        <v>296</v>
      </c>
      <c r="D119" s="179"/>
      <c r="E119" s="180">
        <v>14.47161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144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/>
      <c r="B120" s="155"/>
      <c r="C120" s="239"/>
      <c r="D120" s="240"/>
      <c r="E120" s="240"/>
      <c r="F120" s="240"/>
      <c r="G120" s="240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65">
        <v>17</v>
      </c>
      <c r="B121" s="166" t="s">
        <v>260</v>
      </c>
      <c r="C121" s="175" t="s">
        <v>261</v>
      </c>
      <c r="D121" s="167" t="s">
        <v>184</v>
      </c>
      <c r="E121" s="168">
        <v>3.8037700000000001</v>
      </c>
      <c r="F121" s="169"/>
      <c r="G121" s="170">
        <f>ROUND(E121*F121,2)</f>
        <v>0</v>
      </c>
      <c r="H121" s="169"/>
      <c r="I121" s="170">
        <f>ROUND(E121*H121,2)</f>
        <v>0</v>
      </c>
      <c r="J121" s="169"/>
      <c r="K121" s="170">
        <f>ROUND(E121*J121,2)</f>
        <v>0</v>
      </c>
      <c r="L121" s="170">
        <v>21</v>
      </c>
      <c r="M121" s="170">
        <f>G121*(1+L121/100)</f>
        <v>0</v>
      </c>
      <c r="N121" s="168">
        <v>0</v>
      </c>
      <c r="O121" s="168">
        <f>ROUND(E121*N121,2)</f>
        <v>0</v>
      </c>
      <c r="P121" s="168">
        <v>0</v>
      </c>
      <c r="Q121" s="168">
        <f>ROUND(E121*P121,2)</f>
        <v>0</v>
      </c>
      <c r="R121" s="170" t="s">
        <v>195</v>
      </c>
      <c r="S121" s="170" t="s">
        <v>185</v>
      </c>
      <c r="T121" s="171" t="s">
        <v>185</v>
      </c>
      <c r="U121" s="157">
        <v>0</v>
      </c>
      <c r="V121" s="157">
        <f>ROUND(E121*U121,2)</f>
        <v>0</v>
      </c>
      <c r="W121" s="157"/>
      <c r="X121" s="157" t="s">
        <v>248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249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/>
      <c r="B122" s="155"/>
      <c r="C122" s="181" t="s">
        <v>251</v>
      </c>
      <c r="D122" s="179"/>
      <c r="E122" s="18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144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/>
      <c r="B123" s="155"/>
      <c r="C123" s="181" t="s">
        <v>252</v>
      </c>
      <c r="D123" s="179"/>
      <c r="E123" s="180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144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/>
      <c r="B124" s="155"/>
      <c r="C124" s="181" t="s">
        <v>298</v>
      </c>
      <c r="D124" s="179"/>
      <c r="E124" s="180">
        <v>3.8037700000000001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144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54"/>
      <c r="B125" s="155"/>
      <c r="C125" s="239"/>
      <c r="D125" s="240"/>
      <c r="E125" s="240"/>
      <c r="F125" s="240"/>
      <c r="G125" s="240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65">
        <v>18</v>
      </c>
      <c r="B126" s="166" t="s">
        <v>263</v>
      </c>
      <c r="C126" s="175" t="s">
        <v>264</v>
      </c>
      <c r="D126" s="167" t="s">
        <v>184</v>
      </c>
      <c r="E126" s="168">
        <v>0.62934999999999997</v>
      </c>
      <c r="F126" s="169"/>
      <c r="G126" s="170">
        <f>ROUND(E126*F126,2)</f>
        <v>0</v>
      </c>
      <c r="H126" s="169"/>
      <c r="I126" s="170">
        <f>ROUND(E126*H126,2)</f>
        <v>0</v>
      </c>
      <c r="J126" s="169"/>
      <c r="K126" s="170">
        <f>ROUND(E126*J126,2)</f>
        <v>0</v>
      </c>
      <c r="L126" s="170">
        <v>21</v>
      </c>
      <c r="M126" s="170">
        <f>G126*(1+L126/100)</f>
        <v>0</v>
      </c>
      <c r="N126" s="168">
        <v>0</v>
      </c>
      <c r="O126" s="168">
        <f>ROUND(E126*N126,2)</f>
        <v>0</v>
      </c>
      <c r="P126" s="168">
        <v>0</v>
      </c>
      <c r="Q126" s="168">
        <f>ROUND(E126*P126,2)</f>
        <v>0</v>
      </c>
      <c r="R126" s="170" t="s">
        <v>195</v>
      </c>
      <c r="S126" s="170" t="s">
        <v>185</v>
      </c>
      <c r="T126" s="171" t="s">
        <v>185</v>
      </c>
      <c r="U126" s="157">
        <v>0</v>
      </c>
      <c r="V126" s="157">
        <f>ROUND(E126*U126,2)</f>
        <v>0</v>
      </c>
      <c r="W126" s="157"/>
      <c r="X126" s="157" t="s">
        <v>248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249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54"/>
      <c r="B127" s="155"/>
      <c r="C127" s="181" t="s">
        <v>251</v>
      </c>
      <c r="D127" s="179"/>
      <c r="E127" s="180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144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54"/>
      <c r="B128" s="155"/>
      <c r="C128" s="181" t="s">
        <v>252</v>
      </c>
      <c r="D128" s="179"/>
      <c r="E128" s="18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144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54"/>
      <c r="B129" s="155"/>
      <c r="C129" s="181" t="s">
        <v>299</v>
      </c>
      <c r="D129" s="179"/>
      <c r="E129" s="180">
        <v>0.62934999999999997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144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54"/>
      <c r="B130" s="155"/>
      <c r="C130" s="239"/>
      <c r="D130" s="240"/>
      <c r="E130" s="240"/>
      <c r="F130" s="240"/>
      <c r="G130" s="240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65">
        <v>19</v>
      </c>
      <c r="B131" s="166" t="s">
        <v>266</v>
      </c>
      <c r="C131" s="175" t="s">
        <v>267</v>
      </c>
      <c r="D131" s="167" t="s">
        <v>184</v>
      </c>
      <c r="E131" s="168">
        <v>0.20402000000000001</v>
      </c>
      <c r="F131" s="169"/>
      <c r="G131" s="170">
        <f>ROUND(E131*F131,2)</f>
        <v>0</v>
      </c>
      <c r="H131" s="169"/>
      <c r="I131" s="170">
        <f>ROUND(E131*H131,2)</f>
        <v>0</v>
      </c>
      <c r="J131" s="169"/>
      <c r="K131" s="170">
        <f>ROUND(E131*J131,2)</f>
        <v>0</v>
      </c>
      <c r="L131" s="170">
        <v>21</v>
      </c>
      <c r="M131" s="170">
        <f>G131*(1+L131/100)</f>
        <v>0</v>
      </c>
      <c r="N131" s="168">
        <v>0</v>
      </c>
      <c r="O131" s="168">
        <f>ROUND(E131*N131,2)</f>
        <v>0</v>
      </c>
      <c r="P131" s="168">
        <v>0</v>
      </c>
      <c r="Q131" s="168">
        <f>ROUND(E131*P131,2)</f>
        <v>0</v>
      </c>
      <c r="R131" s="170" t="s">
        <v>195</v>
      </c>
      <c r="S131" s="170" t="s">
        <v>115</v>
      </c>
      <c r="T131" s="171" t="s">
        <v>115</v>
      </c>
      <c r="U131" s="157">
        <v>0</v>
      </c>
      <c r="V131" s="157">
        <f>ROUND(E131*U131,2)</f>
        <v>0</v>
      </c>
      <c r="W131" s="157"/>
      <c r="X131" s="157" t="s">
        <v>248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249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54"/>
      <c r="B132" s="155"/>
      <c r="C132" s="181" t="s">
        <v>251</v>
      </c>
      <c r="D132" s="179"/>
      <c r="E132" s="18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144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54"/>
      <c r="B133" s="155"/>
      <c r="C133" s="181" t="s">
        <v>252</v>
      </c>
      <c r="D133" s="179"/>
      <c r="E133" s="180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144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54"/>
      <c r="B134" s="155"/>
      <c r="C134" s="181" t="s">
        <v>300</v>
      </c>
      <c r="D134" s="179"/>
      <c r="E134" s="180">
        <v>0.20402000000000001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144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/>
      <c r="B135" s="155"/>
      <c r="C135" s="239"/>
      <c r="D135" s="240"/>
      <c r="E135" s="240"/>
      <c r="F135" s="240"/>
      <c r="G135" s="24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65">
        <v>20</v>
      </c>
      <c r="B136" s="166" t="s">
        <v>269</v>
      </c>
      <c r="C136" s="175" t="s">
        <v>270</v>
      </c>
      <c r="D136" s="167" t="s">
        <v>184</v>
      </c>
      <c r="E136" s="168">
        <v>5.1478799999999998</v>
      </c>
      <c r="F136" s="169"/>
      <c r="G136" s="170">
        <f>ROUND(E136*F136,2)</f>
        <v>0</v>
      </c>
      <c r="H136" s="169"/>
      <c r="I136" s="170">
        <f>ROUND(E136*H136,2)</f>
        <v>0</v>
      </c>
      <c r="J136" s="169"/>
      <c r="K136" s="170">
        <f>ROUND(E136*J136,2)</f>
        <v>0</v>
      </c>
      <c r="L136" s="170">
        <v>21</v>
      </c>
      <c r="M136" s="170">
        <f>G136*(1+L136/100)</f>
        <v>0</v>
      </c>
      <c r="N136" s="168">
        <v>0</v>
      </c>
      <c r="O136" s="168">
        <f>ROUND(E136*N136,2)</f>
        <v>0</v>
      </c>
      <c r="P136" s="168">
        <v>0</v>
      </c>
      <c r="Q136" s="168">
        <f>ROUND(E136*P136,2)</f>
        <v>0</v>
      </c>
      <c r="R136" s="170" t="s">
        <v>195</v>
      </c>
      <c r="S136" s="170" t="s">
        <v>115</v>
      </c>
      <c r="T136" s="171" t="s">
        <v>115</v>
      </c>
      <c r="U136" s="157">
        <v>0</v>
      </c>
      <c r="V136" s="157">
        <f>ROUND(E136*U136,2)</f>
        <v>0</v>
      </c>
      <c r="W136" s="157"/>
      <c r="X136" s="157" t="s">
        <v>248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54"/>
      <c r="B137" s="155"/>
      <c r="C137" s="181" t="s">
        <v>251</v>
      </c>
      <c r="D137" s="179"/>
      <c r="E137" s="180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144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54"/>
      <c r="B138" s="155"/>
      <c r="C138" s="181" t="s">
        <v>252</v>
      </c>
      <c r="D138" s="179"/>
      <c r="E138" s="18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144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54"/>
      <c r="B139" s="155"/>
      <c r="C139" s="181" t="s">
        <v>301</v>
      </c>
      <c r="D139" s="179"/>
      <c r="E139" s="180">
        <v>5.1478799999999998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144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54"/>
      <c r="B140" s="155"/>
      <c r="C140" s="239"/>
      <c r="D140" s="240"/>
      <c r="E140" s="240"/>
      <c r="F140" s="240"/>
      <c r="G140" s="240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65">
        <v>21</v>
      </c>
      <c r="B141" s="166" t="s">
        <v>272</v>
      </c>
      <c r="C141" s="175" t="s">
        <v>273</v>
      </c>
      <c r="D141" s="167" t="s">
        <v>225</v>
      </c>
      <c r="E141" s="168">
        <v>4.1322799999999997</v>
      </c>
      <c r="F141" s="169"/>
      <c r="G141" s="170">
        <f>ROUND(E141*F141,2)</f>
        <v>0</v>
      </c>
      <c r="H141" s="169"/>
      <c r="I141" s="170">
        <f>ROUND(E141*H141,2)</f>
        <v>0</v>
      </c>
      <c r="J141" s="169"/>
      <c r="K141" s="170">
        <f>ROUND(E141*J141,2)</f>
        <v>0</v>
      </c>
      <c r="L141" s="170">
        <v>21</v>
      </c>
      <c r="M141" s="170">
        <f>G141*(1+L141/100)</f>
        <v>0</v>
      </c>
      <c r="N141" s="168">
        <v>0</v>
      </c>
      <c r="O141" s="168">
        <f>ROUND(E141*N141,2)</f>
        <v>0</v>
      </c>
      <c r="P141" s="168">
        <v>0</v>
      </c>
      <c r="Q141" s="168">
        <f>ROUND(E141*P141,2)</f>
        <v>0</v>
      </c>
      <c r="R141" s="170"/>
      <c r="S141" s="170" t="s">
        <v>137</v>
      </c>
      <c r="T141" s="171" t="s">
        <v>116</v>
      </c>
      <c r="U141" s="157">
        <v>0</v>
      </c>
      <c r="V141" s="157">
        <f>ROUND(E141*U141,2)</f>
        <v>0</v>
      </c>
      <c r="W141" s="157"/>
      <c r="X141" s="157" t="s">
        <v>248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249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54"/>
      <c r="B142" s="155"/>
      <c r="C142" s="181" t="s">
        <v>251</v>
      </c>
      <c r="D142" s="179"/>
      <c r="E142" s="180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144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54"/>
      <c r="B143" s="155"/>
      <c r="C143" s="181" t="s">
        <v>252</v>
      </c>
      <c r="D143" s="179"/>
      <c r="E143" s="18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144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54"/>
      <c r="B144" s="155"/>
      <c r="C144" s="181" t="s">
        <v>302</v>
      </c>
      <c r="D144" s="179"/>
      <c r="E144" s="180">
        <v>4.1322799999999997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144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/>
      <c r="B145" s="155"/>
      <c r="C145" s="239"/>
      <c r="D145" s="240"/>
      <c r="E145" s="240"/>
      <c r="F145" s="240"/>
      <c r="G145" s="240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65">
        <v>22</v>
      </c>
      <c r="B146" s="166" t="s">
        <v>275</v>
      </c>
      <c r="C146" s="175" t="s">
        <v>276</v>
      </c>
      <c r="D146" s="167" t="s">
        <v>184</v>
      </c>
      <c r="E146" s="168">
        <v>3.458E-2</v>
      </c>
      <c r="F146" s="169"/>
      <c r="G146" s="170">
        <f>ROUND(E146*F146,2)</f>
        <v>0</v>
      </c>
      <c r="H146" s="169"/>
      <c r="I146" s="170">
        <f>ROUND(E146*H146,2)</f>
        <v>0</v>
      </c>
      <c r="J146" s="169"/>
      <c r="K146" s="170">
        <f>ROUND(E146*J146,2)</f>
        <v>0</v>
      </c>
      <c r="L146" s="170">
        <v>21</v>
      </c>
      <c r="M146" s="170">
        <f>G146*(1+L146/100)</f>
        <v>0</v>
      </c>
      <c r="N146" s="168">
        <v>0</v>
      </c>
      <c r="O146" s="168">
        <f>ROUND(E146*N146,2)</f>
        <v>0</v>
      </c>
      <c r="P146" s="168">
        <v>0</v>
      </c>
      <c r="Q146" s="168">
        <f>ROUND(E146*P146,2)</f>
        <v>0</v>
      </c>
      <c r="R146" s="170"/>
      <c r="S146" s="170" t="s">
        <v>137</v>
      </c>
      <c r="T146" s="171" t="s">
        <v>116</v>
      </c>
      <c r="U146" s="157">
        <v>0</v>
      </c>
      <c r="V146" s="157">
        <f>ROUND(E146*U146,2)</f>
        <v>0</v>
      </c>
      <c r="W146" s="157"/>
      <c r="X146" s="157" t="s">
        <v>248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249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54"/>
      <c r="B147" s="155"/>
      <c r="C147" s="181" t="s">
        <v>251</v>
      </c>
      <c r="D147" s="179"/>
      <c r="E147" s="18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144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54"/>
      <c r="B148" s="155"/>
      <c r="C148" s="181" t="s">
        <v>252</v>
      </c>
      <c r="D148" s="179"/>
      <c r="E148" s="180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144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54"/>
      <c r="B149" s="155"/>
      <c r="C149" s="181" t="s">
        <v>303</v>
      </c>
      <c r="D149" s="179"/>
      <c r="E149" s="180">
        <v>3.458E-2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144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54"/>
      <c r="B150" s="155"/>
      <c r="C150" s="239"/>
      <c r="D150" s="240"/>
      <c r="E150" s="240"/>
      <c r="F150" s="240"/>
      <c r="G150" s="240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121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65">
        <v>23</v>
      </c>
      <c r="B151" s="166" t="s">
        <v>278</v>
      </c>
      <c r="C151" s="175" t="s">
        <v>279</v>
      </c>
      <c r="D151" s="167" t="s">
        <v>184</v>
      </c>
      <c r="E151" s="168">
        <v>0.3458</v>
      </c>
      <c r="F151" s="169"/>
      <c r="G151" s="170">
        <f>ROUND(E151*F151,2)</f>
        <v>0</v>
      </c>
      <c r="H151" s="169"/>
      <c r="I151" s="170">
        <f>ROUND(E151*H151,2)</f>
        <v>0</v>
      </c>
      <c r="J151" s="169"/>
      <c r="K151" s="170">
        <f>ROUND(E151*J151,2)</f>
        <v>0</v>
      </c>
      <c r="L151" s="170">
        <v>21</v>
      </c>
      <c r="M151" s="170">
        <f>G151*(1+L151/100)</f>
        <v>0</v>
      </c>
      <c r="N151" s="168">
        <v>0</v>
      </c>
      <c r="O151" s="168">
        <f>ROUND(E151*N151,2)</f>
        <v>0</v>
      </c>
      <c r="P151" s="168">
        <v>0</v>
      </c>
      <c r="Q151" s="168">
        <f>ROUND(E151*P151,2)</f>
        <v>0</v>
      </c>
      <c r="R151" s="170"/>
      <c r="S151" s="170" t="s">
        <v>137</v>
      </c>
      <c r="T151" s="171" t="s">
        <v>116</v>
      </c>
      <c r="U151" s="157">
        <v>0</v>
      </c>
      <c r="V151" s="157">
        <f>ROUND(E151*U151,2)</f>
        <v>0</v>
      </c>
      <c r="W151" s="157"/>
      <c r="X151" s="157" t="s">
        <v>248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249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54"/>
      <c r="B152" s="155"/>
      <c r="C152" s="181" t="s">
        <v>251</v>
      </c>
      <c r="D152" s="179"/>
      <c r="E152" s="18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144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54"/>
      <c r="B153" s="155"/>
      <c r="C153" s="181" t="s">
        <v>252</v>
      </c>
      <c r="D153" s="179"/>
      <c r="E153" s="180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144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54"/>
      <c r="B154" s="155"/>
      <c r="C154" s="181" t="s">
        <v>304</v>
      </c>
      <c r="D154" s="179"/>
      <c r="E154" s="180">
        <v>0.3458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144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54"/>
      <c r="B155" s="155"/>
      <c r="C155" s="239"/>
      <c r="D155" s="240"/>
      <c r="E155" s="240"/>
      <c r="F155" s="240"/>
      <c r="G155" s="24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65">
        <v>24</v>
      </c>
      <c r="B156" s="166" t="s">
        <v>281</v>
      </c>
      <c r="C156" s="175" t="s">
        <v>282</v>
      </c>
      <c r="D156" s="167" t="s">
        <v>184</v>
      </c>
      <c r="E156" s="168">
        <v>0.1729</v>
      </c>
      <c r="F156" s="169"/>
      <c r="G156" s="170">
        <f>ROUND(E156*F156,2)</f>
        <v>0</v>
      </c>
      <c r="H156" s="169"/>
      <c r="I156" s="170">
        <f>ROUND(E156*H156,2)</f>
        <v>0</v>
      </c>
      <c r="J156" s="169"/>
      <c r="K156" s="170">
        <f>ROUND(E156*J156,2)</f>
        <v>0</v>
      </c>
      <c r="L156" s="170">
        <v>21</v>
      </c>
      <c r="M156" s="170">
        <f>G156*(1+L156/100)</f>
        <v>0</v>
      </c>
      <c r="N156" s="168">
        <v>0</v>
      </c>
      <c r="O156" s="168">
        <f>ROUND(E156*N156,2)</f>
        <v>0</v>
      </c>
      <c r="P156" s="168">
        <v>0</v>
      </c>
      <c r="Q156" s="168">
        <f>ROUND(E156*P156,2)</f>
        <v>0</v>
      </c>
      <c r="R156" s="170"/>
      <c r="S156" s="170" t="s">
        <v>137</v>
      </c>
      <c r="T156" s="171" t="s">
        <v>116</v>
      </c>
      <c r="U156" s="157">
        <v>0</v>
      </c>
      <c r="V156" s="157">
        <f>ROUND(E156*U156,2)</f>
        <v>0</v>
      </c>
      <c r="W156" s="157"/>
      <c r="X156" s="157" t="s">
        <v>248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249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/>
      <c r="B157" s="155"/>
      <c r="C157" s="181" t="s">
        <v>251</v>
      </c>
      <c r="D157" s="179"/>
      <c r="E157" s="180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144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54"/>
      <c r="B158" s="155"/>
      <c r="C158" s="181" t="s">
        <v>252</v>
      </c>
      <c r="D158" s="179"/>
      <c r="E158" s="180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144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54"/>
      <c r="B159" s="155"/>
      <c r="C159" s="181" t="s">
        <v>305</v>
      </c>
      <c r="D159" s="179"/>
      <c r="E159" s="180">
        <v>0.1729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144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/>
      <c r="B160" s="155"/>
      <c r="C160" s="239"/>
      <c r="D160" s="240"/>
      <c r="E160" s="240"/>
      <c r="F160" s="240"/>
      <c r="G160" s="240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33">
      <c r="A161" s="3"/>
      <c r="B161" s="4"/>
      <c r="C161" s="176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97</v>
      </c>
    </row>
    <row r="162" spans="1:33">
      <c r="A162" s="150"/>
      <c r="B162" s="151" t="s">
        <v>29</v>
      </c>
      <c r="C162" s="177"/>
      <c r="D162" s="152"/>
      <c r="E162" s="153"/>
      <c r="F162" s="153"/>
      <c r="G162" s="173">
        <f>G8+G30+G47+G50+G74+G82+G89+G103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0</v>
      </c>
      <c r="AF162">
        <f>SUMIF(L7:L160,AF161,G7:G160)</f>
        <v>0</v>
      </c>
      <c r="AG162" t="s">
        <v>138</v>
      </c>
    </row>
    <row r="163" spans="1:33">
      <c r="C163" s="178"/>
      <c r="D163" s="10"/>
      <c r="AG163" t="s">
        <v>139</v>
      </c>
    </row>
    <row r="164" spans="1:33">
      <c r="D164" s="10"/>
    </row>
    <row r="165" spans="1:33">
      <c r="D165" s="10"/>
    </row>
    <row r="166" spans="1:33">
      <c r="D166" s="10"/>
    </row>
    <row r="167" spans="1:33">
      <c r="D167" s="10"/>
    </row>
    <row r="168" spans="1:33">
      <c r="D168" s="10"/>
    </row>
    <row r="169" spans="1:33">
      <c r="D169" s="10"/>
    </row>
    <row r="170" spans="1:33">
      <c r="D170" s="10"/>
    </row>
    <row r="171" spans="1:33">
      <c r="D171" s="10"/>
    </row>
    <row r="172" spans="1:33">
      <c r="D172" s="10"/>
    </row>
    <row r="173" spans="1:33">
      <c r="D173" s="10"/>
    </row>
    <row r="174" spans="1:33">
      <c r="D174" s="10"/>
    </row>
    <row r="175" spans="1:33">
      <c r="D175" s="10"/>
    </row>
    <row r="176" spans="1:33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o2VY8LjDUcpnnGo2OfV9iRdEoKhkvXAuBIItCmv2FdXdYVBcIvN29ysz5U3kdVwkY3Bx/Vk/mIHXkqYm0rQzcQ==" saltValue="sVEehkmGeRSfeQ0dhoRYPA==" spinCount="100000" sheet="1"/>
  <mergeCells count="36">
    <mergeCell ref="C49:G49"/>
    <mergeCell ref="A1:G1"/>
    <mergeCell ref="C2:G2"/>
    <mergeCell ref="C3:G3"/>
    <mergeCell ref="C4:G4"/>
    <mergeCell ref="C29:G29"/>
    <mergeCell ref="C32:G32"/>
    <mergeCell ref="C33:G33"/>
    <mergeCell ref="C36:G36"/>
    <mergeCell ref="C38:G38"/>
    <mergeCell ref="C42:G42"/>
    <mergeCell ref="C46:G46"/>
    <mergeCell ref="C105:G105"/>
    <mergeCell ref="C52:G52"/>
    <mergeCell ref="C55:G55"/>
    <mergeCell ref="C61:G61"/>
    <mergeCell ref="C67:G67"/>
    <mergeCell ref="C73:G73"/>
    <mergeCell ref="C76:G76"/>
    <mergeCell ref="C81:G81"/>
    <mergeCell ref="C84:G84"/>
    <mergeCell ref="C88:G88"/>
    <mergeCell ref="C96:G96"/>
    <mergeCell ref="C102:G102"/>
    <mergeCell ref="C160:G160"/>
    <mergeCell ref="C109:G109"/>
    <mergeCell ref="C114:G114"/>
    <mergeCell ref="C116:G116"/>
    <mergeCell ref="C120:G120"/>
    <mergeCell ref="C125:G125"/>
    <mergeCell ref="C130:G130"/>
    <mergeCell ref="C135:G135"/>
    <mergeCell ref="C140:G140"/>
    <mergeCell ref="C145:G145"/>
    <mergeCell ref="C150:G150"/>
    <mergeCell ref="C155:G1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AC5DD77135FD4DBB7E051A37F5865E" ma:contentTypeVersion="18" ma:contentTypeDescription="Vytvoří nový dokument" ma:contentTypeScope="" ma:versionID="59ed6e73255a5e9aeccf47b680665999">
  <xsd:schema xmlns:xsd="http://www.w3.org/2001/XMLSchema" xmlns:xs="http://www.w3.org/2001/XMLSchema" xmlns:p="http://schemas.microsoft.com/office/2006/metadata/properties" xmlns:ns2="548b69bf-73a3-434e-a214-713a09924f2d" xmlns:ns3="6cc99479-58fe-44c7-a53e-899bb4aeb162" targetNamespace="http://schemas.microsoft.com/office/2006/metadata/properties" ma:root="true" ma:fieldsID="19b4e53f92100c9e51ae394df18f1c7e" ns2:_="" ns3:_="">
    <xsd:import namespace="548b69bf-73a3-434e-a214-713a09924f2d"/>
    <xsd:import namespace="6cc99479-58fe-44c7-a53e-899bb4aeb1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b69bf-73a3-434e-a214-713a09924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919624be-8372-49b1-a7e4-f6c677822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99479-58fe-44c7-a53e-899bb4aeb1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2d98033-a554-466c-9910-08deb3f8767c}" ma:internalName="TaxCatchAll" ma:showField="CatchAllData" ma:web="6cc99479-58fe-44c7-a53e-899bb4aeb1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81D7B6-EA1E-41E9-BBFA-F785EEBED1F2}"/>
</file>

<file path=customXml/itemProps2.xml><?xml version="1.0" encoding="utf-8"?>
<ds:datastoreItem xmlns:ds="http://schemas.openxmlformats.org/officeDocument/2006/customXml" ds:itemID="{B6B01BFD-31F0-4D2D-BEE3-0A0A9E463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00 00 Pol</vt:lpstr>
      <vt:lpstr>SO01 SO01 Pol</vt:lpstr>
      <vt:lpstr>SO02 SO02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Pol'!Názvy_tisku</vt:lpstr>
      <vt:lpstr>'SO01 SO01 Pol'!Názvy_tisku</vt:lpstr>
      <vt:lpstr>'SO02 SO02 Pol'!Názvy_tisku</vt:lpstr>
      <vt:lpstr>oadresa</vt:lpstr>
      <vt:lpstr>Stavba!Objednatel</vt:lpstr>
      <vt:lpstr>Stavba!Objekt</vt:lpstr>
      <vt:lpstr>'00 00 Pol'!Oblast_tisku</vt:lpstr>
      <vt:lpstr>'SO01 SO01 Pol'!Oblast_tisku</vt:lpstr>
      <vt:lpstr>'SO02 SO02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Microsoft Office User</cp:lastModifiedBy>
  <cp:lastPrinted>2019-03-19T12:27:02Z</cp:lastPrinted>
  <dcterms:created xsi:type="dcterms:W3CDTF">2009-04-08T07:15:50Z</dcterms:created>
  <dcterms:modified xsi:type="dcterms:W3CDTF">2024-03-04T12:32:40Z</dcterms:modified>
</cp:coreProperties>
</file>