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DISK\Rozpocty\Nabidky\Rok 2024\Přihlášky\OA Veselí nad Moravou\"/>
    </mc:Choice>
  </mc:AlternateContent>
  <xr:revisionPtr revIDLastSave="0" documentId="13_ncr:1_{89B19507-91E2-4E53-82BB-312C35EC43D6}" xr6:coauthVersionLast="47" xr6:coauthVersionMax="47" xr10:uidLastSave="{00000000-0000-0000-0000-000000000000}"/>
  <bookViews>
    <workbookView xWindow="25974" yWindow="-109" windowWidth="26301" windowHeight="14169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1.01 Pol" sheetId="12" r:id="rId4"/>
    <sheet name="SO 01 1.02 Pol" sheetId="13" r:id="rId5"/>
    <sheet name="SO 01 1.03 Pol" sheetId="14" r:id="rId6"/>
    <sheet name="SO 01 1.04 Pol" sheetId="15" r:id="rId7"/>
    <sheet name="SO 01 1.05 Pol" sheetId="16" r:id="rId8"/>
    <sheet name="SO 01 1.06 Pol" sheetId="17" r:id="rId9"/>
    <sheet name="SO 01 VRN SO01 Pol" sheetId="18" r:id="rId10"/>
    <sheet name="SO 02 2.01 Pol" sheetId="19" r:id="rId11"/>
    <sheet name="SO 02 2.02 Pol" sheetId="20" r:id="rId12"/>
    <sheet name="SO 02 2.03 Pol" sheetId="21" r:id="rId13"/>
    <sheet name="SO 02 2.04 Pol" sheetId="22" r:id="rId14"/>
    <sheet name="SO 02 2.05 Pol" sheetId="23" r:id="rId15"/>
    <sheet name="SO 02 2.06 Pol" sheetId="24" r:id="rId16"/>
    <sheet name="SO 02 2.07 Pol" sheetId="25" r:id="rId17"/>
    <sheet name="SO 02 2.09 Pol" sheetId="26" r:id="rId18"/>
    <sheet name="SO 02 3.01 Pol" sheetId="27" r:id="rId19"/>
    <sheet name="SO 02 4.01 Pol" sheetId="28" r:id="rId20"/>
    <sheet name="SO 02 6.01 Pol" sheetId="29" r:id="rId21"/>
    <sheet name="SO 02 7.01 Pol" sheetId="30" r:id="rId22"/>
    <sheet name="SO 02 VRN SO02 Pol" sheetId="31" r:id="rId23"/>
  </sheets>
  <externalReferences>
    <externalReference r:id="rId24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1.01 Pol'!$1:$7</definedName>
    <definedName name="_xlnm.Print_Titles" localSheetId="4">'SO 01 1.02 Pol'!$1:$7</definedName>
    <definedName name="_xlnm.Print_Titles" localSheetId="5">'SO 01 1.03 Pol'!$1:$7</definedName>
    <definedName name="_xlnm.Print_Titles" localSheetId="6">'SO 01 1.04 Pol'!$1:$7</definedName>
    <definedName name="_xlnm.Print_Titles" localSheetId="7">'SO 01 1.05 Pol'!$1:$7</definedName>
    <definedName name="_xlnm.Print_Titles" localSheetId="8">'SO 01 1.06 Pol'!$1:$7</definedName>
    <definedName name="_xlnm.Print_Titles" localSheetId="9">'SO 01 VRN SO01 Pol'!$1:$7</definedName>
    <definedName name="_xlnm.Print_Titles" localSheetId="10">'SO 02 2.01 Pol'!$1:$7</definedName>
    <definedName name="_xlnm.Print_Titles" localSheetId="11">'SO 02 2.02 Pol'!$1:$7</definedName>
    <definedName name="_xlnm.Print_Titles" localSheetId="12">'SO 02 2.03 Pol'!$1:$7</definedName>
    <definedName name="_xlnm.Print_Titles" localSheetId="13">'SO 02 2.04 Pol'!$1:$7</definedName>
    <definedName name="_xlnm.Print_Titles" localSheetId="14">'SO 02 2.05 Pol'!$1:$7</definedName>
    <definedName name="_xlnm.Print_Titles" localSheetId="15">'SO 02 2.06 Pol'!$1:$7</definedName>
    <definedName name="_xlnm.Print_Titles" localSheetId="16">'SO 02 2.07 Pol'!$1:$7</definedName>
    <definedName name="_xlnm.Print_Titles" localSheetId="17">'SO 02 2.09 Pol'!$1:$7</definedName>
    <definedName name="_xlnm.Print_Titles" localSheetId="18">'SO 02 3.01 Pol'!$1:$7</definedName>
    <definedName name="_xlnm.Print_Titles" localSheetId="19">'SO 02 4.01 Pol'!$1:$7</definedName>
    <definedName name="_xlnm.Print_Titles" localSheetId="20">'SO 02 6.01 Pol'!$1:$7</definedName>
    <definedName name="_xlnm.Print_Titles" localSheetId="21">'SO 02 7.01 Pol'!$1:$7</definedName>
    <definedName name="_xlnm.Print_Titles" localSheetId="22">'SO 02 VRN SO02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1.01 Pol'!$A$1:$Y$636</definedName>
    <definedName name="_xlnm.Print_Area" localSheetId="4">'SO 01 1.02 Pol'!$A$1:$Y$301</definedName>
    <definedName name="_xlnm.Print_Area" localSheetId="5">'SO 01 1.03 Pol'!$A$1:$Y$31</definedName>
    <definedName name="_xlnm.Print_Area" localSheetId="6">'SO 01 1.04 Pol'!$A$1:$Y$206</definedName>
    <definedName name="_xlnm.Print_Area" localSheetId="7">'SO 01 1.05 Pol'!$A$1:$Y$165</definedName>
    <definedName name="_xlnm.Print_Area" localSheetId="8">'SO 01 1.06 Pol'!$A$1:$Y$103</definedName>
    <definedName name="_xlnm.Print_Area" localSheetId="9">'SO 01 VRN SO01 Pol'!$A$1:$Y$39</definedName>
    <definedName name="_xlnm.Print_Area" localSheetId="10">'SO 02 2.01 Pol'!$A$1:$Y$1149</definedName>
    <definedName name="_xlnm.Print_Area" localSheetId="11">'SO 02 2.02 Pol'!$A$1:$Y$108</definedName>
    <definedName name="_xlnm.Print_Area" localSheetId="12">'SO 02 2.03 Pol'!$A$1:$Y$526</definedName>
    <definedName name="_xlnm.Print_Area" localSheetId="13">'SO 02 2.04 Pol'!$A$1:$Y$136</definedName>
    <definedName name="_xlnm.Print_Area" localSheetId="14">'SO 02 2.05 Pol'!$A$1:$Y$414</definedName>
    <definedName name="_xlnm.Print_Area" localSheetId="15">'SO 02 2.06 Pol'!$A$1:$Y$289</definedName>
    <definedName name="_xlnm.Print_Area" localSheetId="16">'SO 02 2.07 Pol'!$A$1:$Y$165</definedName>
    <definedName name="_xlnm.Print_Area" localSheetId="17">'SO 02 2.09 Pol'!$A$1:$Y$25</definedName>
    <definedName name="_xlnm.Print_Area" localSheetId="18">'SO 02 3.01 Pol'!$A$1:$Y$280</definedName>
    <definedName name="_xlnm.Print_Area" localSheetId="19">'SO 02 4.01 Pol'!$A$1:$Y$140</definedName>
    <definedName name="_xlnm.Print_Area" localSheetId="20">'SO 02 6.01 Pol'!$A$1:$Y$157</definedName>
    <definedName name="_xlnm.Print_Area" localSheetId="21">'SO 02 7.01 Pol'!$A$1:$Y$167</definedName>
    <definedName name="_xlnm.Print_Area" localSheetId="22">'SO 02 VRN SO02 Pol'!$A$1:$Y$42</definedName>
    <definedName name="_xlnm.Print_Area" localSheetId="1">Stavba!$A$1:$J$207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06" i="1" l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207" i="1" s="1"/>
  <c r="J206" i="1" s="1"/>
  <c r="I78" i="1"/>
  <c r="I77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H51" i="1" s="1"/>
  <c r="I51" i="1" s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H39" i="1" s="1"/>
  <c r="H62" i="1" s="1"/>
  <c r="G32" i="31"/>
  <c r="G8" i="31"/>
  <c r="G9" i="31"/>
  <c r="I9" i="31"/>
  <c r="I8" i="31" s="1"/>
  <c r="K9" i="31"/>
  <c r="K8" i="31" s="1"/>
  <c r="M9" i="31"/>
  <c r="O9" i="31"/>
  <c r="O8" i="31" s="1"/>
  <c r="Q9" i="31"/>
  <c r="Q8" i="31" s="1"/>
  <c r="V9" i="31"/>
  <c r="V8" i="31" s="1"/>
  <c r="G10" i="31"/>
  <c r="M10" i="31" s="1"/>
  <c r="I10" i="31"/>
  <c r="K10" i="31"/>
  <c r="O10" i="31"/>
  <c r="Q10" i="31"/>
  <c r="V10" i="31"/>
  <c r="G11" i="31"/>
  <c r="I11" i="31"/>
  <c r="K11" i="31"/>
  <c r="M11" i="31"/>
  <c r="O11" i="31"/>
  <c r="Q11" i="31"/>
  <c r="V11" i="31"/>
  <c r="G12" i="31"/>
  <c r="M12" i="31" s="1"/>
  <c r="I12" i="31"/>
  <c r="K12" i="31"/>
  <c r="O12" i="31"/>
  <c r="Q12" i="31"/>
  <c r="V12" i="31"/>
  <c r="G13" i="31"/>
  <c r="M13" i="31" s="1"/>
  <c r="I13" i="31"/>
  <c r="K13" i="31"/>
  <c r="O13" i="31"/>
  <c r="Q13" i="31"/>
  <c r="V13" i="31"/>
  <c r="G14" i="31"/>
  <c r="I14" i="31"/>
  <c r="K14" i="31"/>
  <c r="M14" i="31"/>
  <c r="O14" i="31"/>
  <c r="Q14" i="31"/>
  <c r="V14" i="31"/>
  <c r="G15" i="31"/>
  <c r="M15" i="31" s="1"/>
  <c r="I15" i="31"/>
  <c r="K15" i="31"/>
  <c r="O15" i="31"/>
  <c r="Q15" i="31"/>
  <c r="V15" i="31"/>
  <c r="G16" i="31"/>
  <c r="M16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0" i="31"/>
  <c r="G21" i="31"/>
  <c r="I21" i="31"/>
  <c r="K21" i="31"/>
  <c r="K20" i="31" s="1"/>
  <c r="M21" i="31"/>
  <c r="O21" i="31"/>
  <c r="O20" i="31" s="1"/>
  <c r="Q21" i="31"/>
  <c r="Q20" i="31" s="1"/>
  <c r="V21" i="31"/>
  <c r="V20" i="31" s="1"/>
  <c r="G22" i="31"/>
  <c r="M22" i="31" s="1"/>
  <c r="I22" i="31"/>
  <c r="K22" i="31"/>
  <c r="O22" i="31"/>
  <c r="Q22" i="31"/>
  <c r="V22" i="31"/>
  <c r="G23" i="31"/>
  <c r="I23" i="31"/>
  <c r="K23" i="31"/>
  <c r="M23" i="31"/>
  <c r="O23" i="31"/>
  <c r="Q23" i="31"/>
  <c r="V23" i="31"/>
  <c r="G24" i="31"/>
  <c r="M24" i="31" s="1"/>
  <c r="I24" i="31"/>
  <c r="K24" i="31"/>
  <c r="O24" i="31"/>
  <c r="Q24" i="31"/>
  <c r="V24" i="31"/>
  <c r="G25" i="31"/>
  <c r="M25" i="31" s="1"/>
  <c r="I25" i="31"/>
  <c r="I20" i="31" s="1"/>
  <c r="K25" i="31"/>
  <c r="O25" i="31"/>
  <c r="Q25" i="31"/>
  <c r="V25" i="31"/>
  <c r="G26" i="31"/>
  <c r="I26" i="31"/>
  <c r="K26" i="31"/>
  <c r="M26" i="31"/>
  <c r="O26" i="31"/>
  <c r="Q26" i="31"/>
  <c r="V26" i="31"/>
  <c r="G27" i="31"/>
  <c r="M27" i="31" s="1"/>
  <c r="I27" i="31"/>
  <c r="K27" i="31"/>
  <c r="O27" i="31"/>
  <c r="Q27" i="31"/>
  <c r="V27" i="31"/>
  <c r="G28" i="31"/>
  <c r="M28" i="31" s="1"/>
  <c r="I28" i="31"/>
  <c r="K28" i="31"/>
  <c r="O28" i="31"/>
  <c r="Q28" i="31"/>
  <c r="V28" i="31"/>
  <c r="G29" i="31"/>
  <c r="M29" i="31" s="1"/>
  <c r="I29" i="31"/>
  <c r="K29" i="31"/>
  <c r="O29" i="31"/>
  <c r="Q29" i="31"/>
  <c r="V29" i="31"/>
  <c r="G30" i="31"/>
  <c r="I30" i="31"/>
  <c r="K30" i="31"/>
  <c r="M30" i="31"/>
  <c r="O30" i="31"/>
  <c r="Q30" i="31"/>
  <c r="V30" i="31"/>
  <c r="AE32" i="31"/>
  <c r="G157" i="30"/>
  <c r="G9" i="30"/>
  <c r="G8" i="30" s="1"/>
  <c r="I9" i="30"/>
  <c r="I8" i="30" s="1"/>
  <c r="K9" i="30"/>
  <c r="K8" i="30" s="1"/>
  <c r="O9" i="30"/>
  <c r="O8" i="30" s="1"/>
  <c r="Q9" i="30"/>
  <c r="V9" i="30"/>
  <c r="G12" i="30"/>
  <c r="I12" i="30"/>
  <c r="K12" i="30"/>
  <c r="M12" i="30"/>
  <c r="O12" i="30"/>
  <c r="Q12" i="30"/>
  <c r="Q8" i="30" s="1"/>
  <c r="V12" i="30"/>
  <c r="V8" i="30" s="1"/>
  <c r="G15" i="30"/>
  <c r="M15" i="30" s="1"/>
  <c r="I15" i="30"/>
  <c r="K15" i="30"/>
  <c r="O15" i="30"/>
  <c r="Q15" i="30"/>
  <c r="V15" i="30"/>
  <c r="G18" i="30"/>
  <c r="I18" i="30"/>
  <c r="K18" i="30"/>
  <c r="M18" i="30"/>
  <c r="O18" i="30"/>
  <c r="Q18" i="30"/>
  <c r="V18" i="30"/>
  <c r="G21" i="30"/>
  <c r="M21" i="30" s="1"/>
  <c r="I21" i="30"/>
  <c r="K21" i="30"/>
  <c r="O21" i="30"/>
  <c r="Q21" i="30"/>
  <c r="V21" i="30"/>
  <c r="G28" i="30"/>
  <c r="I28" i="30"/>
  <c r="K28" i="30"/>
  <c r="M28" i="30"/>
  <c r="O28" i="30"/>
  <c r="Q28" i="30"/>
  <c r="V28" i="30"/>
  <c r="G31" i="30"/>
  <c r="I31" i="30"/>
  <c r="K31" i="30"/>
  <c r="M31" i="30"/>
  <c r="O31" i="30"/>
  <c r="Q31" i="30"/>
  <c r="V31" i="30"/>
  <c r="G34" i="30"/>
  <c r="M34" i="30" s="1"/>
  <c r="I34" i="30"/>
  <c r="K34" i="30"/>
  <c r="O34" i="30"/>
  <c r="Q34" i="30"/>
  <c r="V34" i="30"/>
  <c r="G37" i="30"/>
  <c r="I37" i="30"/>
  <c r="K37" i="30"/>
  <c r="M37" i="30"/>
  <c r="O37" i="30"/>
  <c r="Q37" i="30"/>
  <c r="V37" i="30"/>
  <c r="G40" i="30"/>
  <c r="M40" i="30" s="1"/>
  <c r="I40" i="30"/>
  <c r="K40" i="30"/>
  <c r="O40" i="30"/>
  <c r="Q40" i="30"/>
  <c r="V40" i="30"/>
  <c r="G43" i="30"/>
  <c r="I43" i="30"/>
  <c r="K43" i="30"/>
  <c r="M43" i="30"/>
  <c r="O43" i="30"/>
  <c r="Q43" i="30"/>
  <c r="V43" i="30"/>
  <c r="G46" i="30"/>
  <c r="I46" i="30"/>
  <c r="K46" i="30"/>
  <c r="M46" i="30"/>
  <c r="O46" i="30"/>
  <c r="Q46" i="30"/>
  <c r="V46" i="30"/>
  <c r="G51" i="30"/>
  <c r="I51" i="30"/>
  <c r="K51" i="30"/>
  <c r="M51" i="30"/>
  <c r="O51" i="30"/>
  <c r="Q51" i="30"/>
  <c r="V51" i="30"/>
  <c r="G54" i="30"/>
  <c r="I54" i="30"/>
  <c r="K54" i="30"/>
  <c r="M54" i="30"/>
  <c r="O54" i="30"/>
  <c r="Q54" i="30"/>
  <c r="V54" i="30"/>
  <c r="G57" i="30"/>
  <c r="M57" i="30" s="1"/>
  <c r="I57" i="30"/>
  <c r="K57" i="30"/>
  <c r="O57" i="30"/>
  <c r="Q57" i="30"/>
  <c r="V57" i="30"/>
  <c r="G61" i="30"/>
  <c r="I61" i="30"/>
  <c r="K61" i="30"/>
  <c r="M61" i="30"/>
  <c r="O61" i="30"/>
  <c r="Q61" i="30"/>
  <c r="V61" i="30"/>
  <c r="G67" i="30"/>
  <c r="M67" i="30" s="1"/>
  <c r="I67" i="30"/>
  <c r="K67" i="30"/>
  <c r="O67" i="30"/>
  <c r="Q67" i="30"/>
  <c r="V67" i="30"/>
  <c r="G70" i="30"/>
  <c r="I70" i="30"/>
  <c r="K70" i="30"/>
  <c r="M70" i="30"/>
  <c r="O70" i="30"/>
  <c r="Q70" i="30"/>
  <c r="V70" i="30"/>
  <c r="G73" i="30"/>
  <c r="I73" i="30"/>
  <c r="K73" i="30"/>
  <c r="M73" i="30"/>
  <c r="O73" i="30"/>
  <c r="Q73" i="30"/>
  <c r="V73" i="30"/>
  <c r="G76" i="30"/>
  <c r="M76" i="30" s="1"/>
  <c r="I76" i="30"/>
  <c r="K76" i="30"/>
  <c r="O76" i="30"/>
  <c r="Q76" i="30"/>
  <c r="V76" i="30"/>
  <c r="G79" i="30"/>
  <c r="I79" i="30"/>
  <c r="K79" i="30"/>
  <c r="M79" i="30"/>
  <c r="O79" i="30"/>
  <c r="Q79" i="30"/>
  <c r="V79" i="30"/>
  <c r="G82" i="30"/>
  <c r="V82" i="30"/>
  <c r="G83" i="30"/>
  <c r="I83" i="30"/>
  <c r="I82" i="30" s="1"/>
  <c r="K83" i="30"/>
  <c r="K82" i="30" s="1"/>
  <c r="M83" i="30"/>
  <c r="M82" i="30" s="1"/>
  <c r="O83" i="30"/>
  <c r="O82" i="30" s="1"/>
  <c r="Q83" i="30"/>
  <c r="Q82" i="30" s="1"/>
  <c r="V83" i="30"/>
  <c r="O86" i="30"/>
  <c r="Q86" i="30"/>
  <c r="V86" i="30"/>
  <c r="G87" i="30"/>
  <c r="G86" i="30" s="1"/>
  <c r="I87" i="30"/>
  <c r="I86" i="30" s="1"/>
  <c r="K87" i="30"/>
  <c r="K86" i="30" s="1"/>
  <c r="M87" i="30"/>
  <c r="M86" i="30" s="1"/>
  <c r="O87" i="30"/>
  <c r="Q87" i="30"/>
  <c r="V87" i="30"/>
  <c r="G91" i="30"/>
  <c r="M91" i="30" s="1"/>
  <c r="M90" i="30" s="1"/>
  <c r="I91" i="30"/>
  <c r="I90" i="30" s="1"/>
  <c r="K91" i="30"/>
  <c r="O91" i="30"/>
  <c r="Q91" i="30"/>
  <c r="V91" i="30"/>
  <c r="G94" i="30"/>
  <c r="I94" i="30"/>
  <c r="K94" i="30"/>
  <c r="K90" i="30" s="1"/>
  <c r="M94" i="30"/>
  <c r="O94" i="30"/>
  <c r="O90" i="30" s="1"/>
  <c r="Q94" i="30"/>
  <c r="Q90" i="30" s="1"/>
  <c r="V94" i="30"/>
  <c r="V90" i="30" s="1"/>
  <c r="G97" i="30"/>
  <c r="I97" i="30"/>
  <c r="K97" i="30"/>
  <c r="M97" i="30"/>
  <c r="O97" i="30"/>
  <c r="Q97" i="30"/>
  <c r="V97" i="30"/>
  <c r="O100" i="30"/>
  <c r="G101" i="30"/>
  <c r="I101" i="30"/>
  <c r="K101" i="30"/>
  <c r="M101" i="30"/>
  <c r="O101" i="30"/>
  <c r="Q101" i="30"/>
  <c r="Q100" i="30" s="1"/>
  <c r="V101" i="30"/>
  <c r="V100" i="30" s="1"/>
  <c r="G104" i="30"/>
  <c r="M104" i="30" s="1"/>
  <c r="I104" i="30"/>
  <c r="I100" i="30" s="1"/>
  <c r="K104" i="30"/>
  <c r="K100" i="30" s="1"/>
  <c r="O104" i="30"/>
  <c r="Q104" i="30"/>
  <c r="V104" i="30"/>
  <c r="G107" i="30"/>
  <c r="I107" i="30"/>
  <c r="K107" i="30"/>
  <c r="M107" i="30"/>
  <c r="O107" i="30"/>
  <c r="Q107" i="30"/>
  <c r="V107" i="30"/>
  <c r="G110" i="30"/>
  <c r="M110" i="30" s="1"/>
  <c r="I110" i="30"/>
  <c r="K110" i="30"/>
  <c r="O110" i="30"/>
  <c r="Q110" i="30"/>
  <c r="V110" i="30"/>
  <c r="G113" i="30"/>
  <c r="I113" i="30"/>
  <c r="K113" i="30"/>
  <c r="M113" i="30"/>
  <c r="O113" i="30"/>
  <c r="Q113" i="30"/>
  <c r="V113" i="30"/>
  <c r="G116" i="30"/>
  <c r="I116" i="30"/>
  <c r="K116" i="30"/>
  <c r="M116" i="30"/>
  <c r="O116" i="30"/>
  <c r="Q116" i="30"/>
  <c r="V116" i="30"/>
  <c r="G119" i="30"/>
  <c r="G120" i="30"/>
  <c r="I120" i="30"/>
  <c r="K120" i="30"/>
  <c r="M120" i="30"/>
  <c r="O120" i="30"/>
  <c r="O119" i="30" s="1"/>
  <c r="Q120" i="30"/>
  <c r="Q119" i="30" s="1"/>
  <c r="V120" i="30"/>
  <c r="V119" i="30" s="1"/>
  <c r="G123" i="30"/>
  <c r="M123" i="30" s="1"/>
  <c r="M119" i="30" s="1"/>
  <c r="I123" i="30"/>
  <c r="I119" i="30" s="1"/>
  <c r="K123" i="30"/>
  <c r="O123" i="30"/>
  <c r="Q123" i="30"/>
  <c r="V123" i="30"/>
  <c r="G126" i="30"/>
  <c r="I126" i="30"/>
  <c r="K126" i="30"/>
  <c r="K119" i="30" s="1"/>
  <c r="M126" i="30"/>
  <c r="O126" i="30"/>
  <c r="Q126" i="30"/>
  <c r="V126" i="30"/>
  <c r="G129" i="30"/>
  <c r="I129" i="30"/>
  <c r="K129" i="30"/>
  <c r="M129" i="30"/>
  <c r="O129" i="30"/>
  <c r="Q129" i="30"/>
  <c r="V129" i="30"/>
  <c r="G132" i="30"/>
  <c r="I132" i="30"/>
  <c r="O132" i="30"/>
  <c r="G133" i="30"/>
  <c r="I133" i="30"/>
  <c r="K133" i="30"/>
  <c r="M133" i="30"/>
  <c r="O133" i="30"/>
  <c r="Q133" i="30"/>
  <c r="Q132" i="30" s="1"/>
  <c r="V133" i="30"/>
  <c r="V132" i="30" s="1"/>
  <c r="G136" i="30"/>
  <c r="M136" i="30" s="1"/>
  <c r="M132" i="30" s="1"/>
  <c r="I136" i="30"/>
  <c r="K136" i="30"/>
  <c r="K132" i="30" s="1"/>
  <c r="O136" i="30"/>
  <c r="Q136" i="30"/>
  <c r="V136" i="30"/>
  <c r="I139" i="30"/>
  <c r="K139" i="30"/>
  <c r="O139" i="30"/>
  <c r="V139" i="30"/>
  <c r="G140" i="30"/>
  <c r="M140" i="30" s="1"/>
  <c r="M139" i="30" s="1"/>
  <c r="I140" i="30"/>
  <c r="K140" i="30"/>
  <c r="O140" i="30"/>
  <c r="Q140" i="30"/>
  <c r="Q139" i="30" s="1"/>
  <c r="V140" i="30"/>
  <c r="G141" i="30"/>
  <c r="I141" i="30"/>
  <c r="K141" i="30"/>
  <c r="O141" i="30"/>
  <c r="Q141" i="30"/>
  <c r="G142" i="30"/>
  <c r="I142" i="30"/>
  <c r="K142" i="30"/>
  <c r="M142" i="30"/>
  <c r="M141" i="30" s="1"/>
  <c r="O142" i="30"/>
  <c r="Q142" i="30"/>
  <c r="V142" i="30"/>
  <c r="V141" i="30" s="1"/>
  <c r="G145" i="30"/>
  <c r="K145" i="30"/>
  <c r="G146" i="30"/>
  <c r="I146" i="30"/>
  <c r="I145" i="30" s="1"/>
  <c r="K146" i="30"/>
  <c r="M146" i="30"/>
  <c r="O146" i="30"/>
  <c r="O145" i="30" s="1"/>
  <c r="Q146" i="30"/>
  <c r="Q145" i="30" s="1"/>
  <c r="V146" i="30"/>
  <c r="V145" i="30" s="1"/>
  <c r="G149" i="30"/>
  <c r="M149" i="30" s="1"/>
  <c r="M145" i="30" s="1"/>
  <c r="I149" i="30"/>
  <c r="K149" i="30"/>
  <c r="O149" i="30"/>
  <c r="Q149" i="30"/>
  <c r="V149" i="30"/>
  <c r="G150" i="30"/>
  <c r="I150" i="30"/>
  <c r="K150" i="30"/>
  <c r="M150" i="30"/>
  <c r="V150" i="30"/>
  <c r="G151" i="30"/>
  <c r="I151" i="30"/>
  <c r="K151" i="30"/>
  <c r="M151" i="30"/>
  <c r="O151" i="30"/>
  <c r="O150" i="30" s="1"/>
  <c r="Q151" i="30"/>
  <c r="Q150" i="30" s="1"/>
  <c r="V151" i="30"/>
  <c r="AE157" i="30"/>
  <c r="AF157" i="30"/>
  <c r="G147" i="29"/>
  <c r="G9" i="29"/>
  <c r="G8" i="29" s="1"/>
  <c r="I9" i="29"/>
  <c r="I8" i="29" s="1"/>
  <c r="K9" i="29"/>
  <c r="K8" i="29" s="1"/>
  <c r="O9" i="29"/>
  <c r="O8" i="29" s="1"/>
  <c r="Q9" i="29"/>
  <c r="Q8" i="29" s="1"/>
  <c r="V9" i="29"/>
  <c r="V8" i="29" s="1"/>
  <c r="G12" i="29"/>
  <c r="I12" i="29"/>
  <c r="K12" i="29"/>
  <c r="M12" i="29"/>
  <c r="O12" i="29"/>
  <c r="Q12" i="29"/>
  <c r="V12" i="29"/>
  <c r="G15" i="29"/>
  <c r="I15" i="29"/>
  <c r="K15" i="29"/>
  <c r="M15" i="29"/>
  <c r="O15" i="29"/>
  <c r="Q15" i="29"/>
  <c r="V15" i="29"/>
  <c r="G22" i="29"/>
  <c r="I22" i="29"/>
  <c r="K22" i="29"/>
  <c r="M22" i="29"/>
  <c r="O22" i="29"/>
  <c r="Q22" i="29"/>
  <c r="V22" i="29"/>
  <c r="G25" i="29"/>
  <c r="M25" i="29" s="1"/>
  <c r="I25" i="29"/>
  <c r="K25" i="29"/>
  <c r="O25" i="29"/>
  <c r="Q25" i="29"/>
  <c r="V25" i="29"/>
  <c r="G28" i="29"/>
  <c r="I28" i="29"/>
  <c r="K28" i="29"/>
  <c r="M28" i="29"/>
  <c r="O28" i="29"/>
  <c r="Q28" i="29"/>
  <c r="V28" i="29"/>
  <c r="G31" i="29"/>
  <c r="I31" i="29"/>
  <c r="K31" i="29"/>
  <c r="M31" i="29"/>
  <c r="O31" i="29"/>
  <c r="Q31" i="29"/>
  <c r="V31" i="29"/>
  <c r="G34" i="29"/>
  <c r="I34" i="29"/>
  <c r="K34" i="29"/>
  <c r="M34" i="29"/>
  <c r="O34" i="29"/>
  <c r="Q34" i="29"/>
  <c r="V34" i="29"/>
  <c r="G37" i="29"/>
  <c r="M37" i="29" s="1"/>
  <c r="I37" i="29"/>
  <c r="K37" i="29"/>
  <c r="O37" i="29"/>
  <c r="Q37" i="29"/>
  <c r="V37" i="29"/>
  <c r="G40" i="29"/>
  <c r="M40" i="29" s="1"/>
  <c r="I40" i="29"/>
  <c r="K40" i="29"/>
  <c r="O40" i="29"/>
  <c r="Q40" i="29"/>
  <c r="V40" i="29"/>
  <c r="G43" i="29"/>
  <c r="I43" i="29"/>
  <c r="K43" i="29"/>
  <c r="M43" i="29"/>
  <c r="O43" i="29"/>
  <c r="Q43" i="29"/>
  <c r="V43" i="29"/>
  <c r="G47" i="29"/>
  <c r="M47" i="29" s="1"/>
  <c r="I47" i="29"/>
  <c r="K47" i="29"/>
  <c r="O47" i="29"/>
  <c r="Q47" i="29"/>
  <c r="V47" i="29"/>
  <c r="G50" i="29"/>
  <c r="M50" i="29" s="1"/>
  <c r="I50" i="29"/>
  <c r="K50" i="29"/>
  <c r="O50" i="29"/>
  <c r="Q50" i="29"/>
  <c r="V50" i="29"/>
  <c r="G54" i="29"/>
  <c r="I54" i="29"/>
  <c r="K54" i="29"/>
  <c r="M54" i="29"/>
  <c r="O54" i="29"/>
  <c r="Q54" i="29"/>
  <c r="V54" i="29"/>
  <c r="G58" i="29"/>
  <c r="I58" i="29"/>
  <c r="K58" i="29"/>
  <c r="M58" i="29"/>
  <c r="O58" i="29"/>
  <c r="Q58" i="29"/>
  <c r="V58" i="29"/>
  <c r="G61" i="29"/>
  <c r="I61" i="29"/>
  <c r="K61" i="29"/>
  <c r="M61" i="29"/>
  <c r="O61" i="29"/>
  <c r="Q61" i="29"/>
  <c r="V61" i="29"/>
  <c r="G64" i="29"/>
  <c r="M64" i="29" s="1"/>
  <c r="I64" i="29"/>
  <c r="K64" i="29"/>
  <c r="O64" i="29"/>
  <c r="Q64" i="29"/>
  <c r="V64" i="29"/>
  <c r="G67" i="29"/>
  <c r="I67" i="29"/>
  <c r="K67" i="29"/>
  <c r="M67" i="29"/>
  <c r="O67" i="29"/>
  <c r="Q67" i="29"/>
  <c r="V67" i="29"/>
  <c r="G70" i="29"/>
  <c r="I70" i="29"/>
  <c r="K70" i="29"/>
  <c r="M70" i="29"/>
  <c r="O70" i="29"/>
  <c r="Q70" i="29"/>
  <c r="V70" i="29"/>
  <c r="G73" i="29"/>
  <c r="K73" i="29"/>
  <c r="O73" i="29"/>
  <c r="G74" i="29"/>
  <c r="M74" i="29" s="1"/>
  <c r="M73" i="29" s="1"/>
  <c r="I74" i="29"/>
  <c r="I73" i="29" s="1"/>
  <c r="K74" i="29"/>
  <c r="O74" i="29"/>
  <c r="Q74" i="29"/>
  <c r="Q73" i="29" s="1"/>
  <c r="V74" i="29"/>
  <c r="V73" i="29" s="1"/>
  <c r="I77" i="29"/>
  <c r="K77" i="29"/>
  <c r="G78" i="29"/>
  <c r="I78" i="29"/>
  <c r="K78" i="29"/>
  <c r="M78" i="29"/>
  <c r="M77" i="29" s="1"/>
  <c r="O78" i="29"/>
  <c r="O77" i="29" s="1"/>
  <c r="Q78" i="29"/>
  <c r="Q77" i="29" s="1"/>
  <c r="V78" i="29"/>
  <c r="V77" i="29" s="1"/>
  <c r="G81" i="29"/>
  <c r="M81" i="29" s="1"/>
  <c r="I81" i="29"/>
  <c r="K81" i="29"/>
  <c r="O81" i="29"/>
  <c r="Q81" i="29"/>
  <c r="V81" i="29"/>
  <c r="G84" i="29"/>
  <c r="M84" i="29" s="1"/>
  <c r="I84" i="29"/>
  <c r="K84" i="29"/>
  <c r="O84" i="29"/>
  <c r="Q84" i="29"/>
  <c r="V84" i="29"/>
  <c r="V87" i="29"/>
  <c r="G88" i="29"/>
  <c r="G87" i="29" s="1"/>
  <c r="I88" i="29"/>
  <c r="I87" i="29" s="1"/>
  <c r="K88" i="29"/>
  <c r="K87" i="29" s="1"/>
  <c r="M88" i="29"/>
  <c r="O88" i="29"/>
  <c r="Q88" i="29"/>
  <c r="V88" i="29"/>
  <c r="G91" i="29"/>
  <c r="I91" i="29"/>
  <c r="K91" i="29"/>
  <c r="M91" i="29"/>
  <c r="O91" i="29"/>
  <c r="O87" i="29" s="1"/>
  <c r="Q91" i="29"/>
  <c r="V91" i="29"/>
  <c r="G94" i="29"/>
  <c r="M94" i="29" s="1"/>
  <c r="I94" i="29"/>
  <c r="K94" i="29"/>
  <c r="O94" i="29"/>
  <c r="Q94" i="29"/>
  <c r="V94" i="29"/>
  <c r="G97" i="29"/>
  <c r="M97" i="29" s="1"/>
  <c r="I97" i="29"/>
  <c r="K97" i="29"/>
  <c r="O97" i="29"/>
  <c r="Q97" i="29"/>
  <c r="Q87" i="29" s="1"/>
  <c r="V97" i="29"/>
  <c r="G100" i="29"/>
  <c r="I100" i="29"/>
  <c r="K100" i="29"/>
  <c r="M100" i="29"/>
  <c r="O100" i="29"/>
  <c r="Q100" i="29"/>
  <c r="V100" i="29"/>
  <c r="G103" i="29"/>
  <c r="G104" i="29"/>
  <c r="M104" i="29" s="1"/>
  <c r="M103" i="29" s="1"/>
  <c r="I104" i="29"/>
  <c r="I103" i="29" s="1"/>
  <c r="K104" i="29"/>
  <c r="O104" i="29"/>
  <c r="O103" i="29" s="1"/>
  <c r="Q104" i="29"/>
  <c r="Q103" i="29" s="1"/>
  <c r="V104" i="29"/>
  <c r="G107" i="29"/>
  <c r="M107" i="29" s="1"/>
  <c r="I107" i="29"/>
  <c r="K107" i="29"/>
  <c r="K103" i="29" s="1"/>
  <c r="O107" i="29"/>
  <c r="Q107" i="29"/>
  <c r="V107" i="29"/>
  <c r="V103" i="29" s="1"/>
  <c r="G110" i="29"/>
  <c r="I110" i="29"/>
  <c r="K110" i="29"/>
  <c r="M110" i="29"/>
  <c r="O110" i="29"/>
  <c r="Q110" i="29"/>
  <c r="V110" i="29"/>
  <c r="G113" i="29"/>
  <c r="M113" i="29" s="1"/>
  <c r="I113" i="29"/>
  <c r="K113" i="29"/>
  <c r="O113" i="29"/>
  <c r="Q113" i="29"/>
  <c r="V113" i="29"/>
  <c r="G116" i="29"/>
  <c r="M116" i="29" s="1"/>
  <c r="I116" i="29"/>
  <c r="K116" i="29"/>
  <c r="O116" i="29"/>
  <c r="Q116" i="29"/>
  <c r="V116" i="29"/>
  <c r="G119" i="29"/>
  <c r="I119" i="29"/>
  <c r="K119" i="29"/>
  <c r="M119" i="29"/>
  <c r="O119" i="29"/>
  <c r="Q119" i="29"/>
  <c r="V119" i="29"/>
  <c r="K122" i="29"/>
  <c r="G123" i="29"/>
  <c r="G122" i="29" s="1"/>
  <c r="I123" i="29"/>
  <c r="K123" i="29"/>
  <c r="M123" i="29"/>
  <c r="O123" i="29"/>
  <c r="O122" i="29" s="1"/>
  <c r="Q123" i="29"/>
  <c r="Q122" i="29" s="1"/>
  <c r="V123" i="29"/>
  <c r="V122" i="29" s="1"/>
  <c r="G126" i="29"/>
  <c r="M126" i="29" s="1"/>
  <c r="I126" i="29"/>
  <c r="I122" i="29" s="1"/>
  <c r="K126" i="29"/>
  <c r="O126" i="29"/>
  <c r="Q126" i="29"/>
  <c r="V126" i="29"/>
  <c r="G129" i="29"/>
  <c r="I129" i="29"/>
  <c r="K129" i="29"/>
  <c r="O129" i="29"/>
  <c r="Q129" i="29"/>
  <c r="G130" i="29"/>
  <c r="I130" i="29"/>
  <c r="K130" i="29"/>
  <c r="M130" i="29"/>
  <c r="M129" i="29" s="1"/>
  <c r="O130" i="29"/>
  <c r="Q130" i="29"/>
  <c r="V130" i="29"/>
  <c r="V129" i="29" s="1"/>
  <c r="G131" i="29"/>
  <c r="K131" i="29"/>
  <c r="M131" i="29"/>
  <c r="G132" i="29"/>
  <c r="I132" i="29"/>
  <c r="I131" i="29" s="1"/>
  <c r="K132" i="29"/>
  <c r="M132" i="29"/>
  <c r="O132" i="29"/>
  <c r="O131" i="29" s="1"/>
  <c r="Q132" i="29"/>
  <c r="Q131" i="29" s="1"/>
  <c r="V132" i="29"/>
  <c r="V131" i="29" s="1"/>
  <c r="I135" i="29"/>
  <c r="G136" i="29"/>
  <c r="I136" i="29"/>
  <c r="K136" i="29"/>
  <c r="K135" i="29" s="1"/>
  <c r="M136" i="29"/>
  <c r="O136" i="29"/>
  <c r="O135" i="29" s="1"/>
  <c r="Q136" i="29"/>
  <c r="Q135" i="29" s="1"/>
  <c r="V136" i="29"/>
  <c r="V135" i="29" s="1"/>
  <c r="G139" i="29"/>
  <c r="M139" i="29" s="1"/>
  <c r="I139" i="29"/>
  <c r="K139" i="29"/>
  <c r="O139" i="29"/>
  <c r="Q139" i="29"/>
  <c r="V139" i="29"/>
  <c r="G140" i="29"/>
  <c r="I140" i="29"/>
  <c r="M140" i="29"/>
  <c r="O140" i="29"/>
  <c r="G141" i="29"/>
  <c r="I141" i="29"/>
  <c r="K141" i="29"/>
  <c r="K140" i="29" s="1"/>
  <c r="M141" i="29"/>
  <c r="O141" i="29"/>
  <c r="Q141" i="29"/>
  <c r="Q140" i="29" s="1"/>
  <c r="V141" i="29"/>
  <c r="V140" i="29" s="1"/>
  <c r="AE147" i="29"/>
  <c r="G130" i="28"/>
  <c r="G9" i="28"/>
  <c r="G8" i="28" s="1"/>
  <c r="I9" i="28"/>
  <c r="I8" i="28" s="1"/>
  <c r="K9" i="28"/>
  <c r="K8" i="28" s="1"/>
  <c r="O9" i="28"/>
  <c r="O8" i="28" s="1"/>
  <c r="Q9" i="28"/>
  <c r="Q8" i="28" s="1"/>
  <c r="V9" i="28"/>
  <c r="G12" i="28"/>
  <c r="M12" i="28" s="1"/>
  <c r="I12" i="28"/>
  <c r="K12" i="28"/>
  <c r="O12" i="28"/>
  <c r="Q12" i="28"/>
  <c r="V12" i="28"/>
  <c r="G15" i="28"/>
  <c r="M15" i="28" s="1"/>
  <c r="I15" i="28"/>
  <c r="K15" i="28"/>
  <c r="O15" i="28"/>
  <c r="Q15" i="28"/>
  <c r="V15" i="28"/>
  <c r="G20" i="28"/>
  <c r="I20" i="28"/>
  <c r="K20" i="28"/>
  <c r="M20" i="28"/>
  <c r="O20" i="28"/>
  <c r="Q20" i="28"/>
  <c r="V20" i="28"/>
  <c r="G23" i="28"/>
  <c r="M23" i="28" s="1"/>
  <c r="I23" i="28"/>
  <c r="K23" i="28"/>
  <c r="O23" i="28"/>
  <c r="Q23" i="28"/>
  <c r="V23" i="28"/>
  <c r="G27" i="28"/>
  <c r="M27" i="28" s="1"/>
  <c r="I27" i="28"/>
  <c r="K27" i="28"/>
  <c r="O27" i="28"/>
  <c r="Q27" i="28"/>
  <c r="V27" i="28"/>
  <c r="G30" i="28"/>
  <c r="M30" i="28" s="1"/>
  <c r="I30" i="28"/>
  <c r="K30" i="28"/>
  <c r="O30" i="28"/>
  <c r="Q30" i="28"/>
  <c r="V30" i="28"/>
  <c r="V8" i="28" s="1"/>
  <c r="G33" i="28"/>
  <c r="I33" i="28"/>
  <c r="K33" i="28"/>
  <c r="M33" i="28"/>
  <c r="O33" i="28"/>
  <c r="Q33" i="28"/>
  <c r="V33" i="28"/>
  <c r="G36" i="28"/>
  <c r="I36" i="28"/>
  <c r="K36" i="28"/>
  <c r="M36" i="28"/>
  <c r="O36" i="28"/>
  <c r="Q36" i="28"/>
  <c r="V36" i="28"/>
  <c r="G39" i="28"/>
  <c r="M39" i="28" s="1"/>
  <c r="I39" i="28"/>
  <c r="K39" i="28"/>
  <c r="O39" i="28"/>
  <c r="Q39" i="28"/>
  <c r="V39" i="28"/>
  <c r="G47" i="28"/>
  <c r="I47" i="28"/>
  <c r="K47" i="28"/>
  <c r="M47" i="28"/>
  <c r="O47" i="28"/>
  <c r="Q47" i="28"/>
  <c r="V47" i="28"/>
  <c r="G50" i="28"/>
  <c r="M50" i="28" s="1"/>
  <c r="I50" i="28"/>
  <c r="K50" i="28"/>
  <c r="O50" i="28"/>
  <c r="Q50" i="28"/>
  <c r="V50" i="28"/>
  <c r="G53" i="28"/>
  <c r="M53" i="28" s="1"/>
  <c r="I53" i="28"/>
  <c r="K53" i="28"/>
  <c r="O53" i="28"/>
  <c r="Q53" i="28"/>
  <c r="V53" i="28"/>
  <c r="G57" i="28"/>
  <c r="M57" i="28" s="1"/>
  <c r="I57" i="28"/>
  <c r="K57" i="28"/>
  <c r="O57" i="28"/>
  <c r="Q57" i="28"/>
  <c r="V57" i="28"/>
  <c r="G65" i="28"/>
  <c r="M65" i="28" s="1"/>
  <c r="I65" i="28"/>
  <c r="K65" i="28"/>
  <c r="O65" i="28"/>
  <c r="Q65" i="28"/>
  <c r="V65" i="28"/>
  <c r="G68" i="28"/>
  <c r="I68" i="28"/>
  <c r="K68" i="28"/>
  <c r="M68" i="28"/>
  <c r="O68" i="28"/>
  <c r="Q68" i="28"/>
  <c r="V68" i="28"/>
  <c r="G71" i="28"/>
  <c r="G72" i="28"/>
  <c r="M72" i="28" s="1"/>
  <c r="M71" i="28" s="1"/>
  <c r="I72" i="28"/>
  <c r="I71" i="28" s="1"/>
  <c r="K72" i="28"/>
  <c r="K71" i="28" s="1"/>
  <c r="O72" i="28"/>
  <c r="O71" i="28" s="1"/>
  <c r="Q72" i="28"/>
  <c r="Q71" i="28" s="1"/>
  <c r="V72" i="28"/>
  <c r="V71" i="28" s="1"/>
  <c r="G75" i="28"/>
  <c r="Q75" i="28"/>
  <c r="V75" i="28"/>
  <c r="G76" i="28"/>
  <c r="I76" i="28"/>
  <c r="I75" i="28" s="1"/>
  <c r="K76" i="28"/>
  <c r="K75" i="28" s="1"/>
  <c r="M76" i="28"/>
  <c r="M75" i="28" s="1"/>
  <c r="O76" i="28"/>
  <c r="O75" i="28" s="1"/>
  <c r="Q76" i="28"/>
  <c r="V76" i="28"/>
  <c r="G81" i="28"/>
  <c r="I81" i="28"/>
  <c r="I80" i="28" s="1"/>
  <c r="K81" i="28"/>
  <c r="K80" i="28" s="1"/>
  <c r="M81" i="28"/>
  <c r="O81" i="28"/>
  <c r="Q81" i="28"/>
  <c r="Q80" i="28" s="1"/>
  <c r="V81" i="28"/>
  <c r="G84" i="28"/>
  <c r="I84" i="28"/>
  <c r="K84" i="28"/>
  <c r="M84" i="28"/>
  <c r="O84" i="28"/>
  <c r="Q84" i="28"/>
  <c r="V84" i="28"/>
  <c r="V80" i="28" s="1"/>
  <c r="G87" i="28"/>
  <c r="G80" i="28" s="1"/>
  <c r="I87" i="28"/>
  <c r="K87" i="28"/>
  <c r="O87" i="28"/>
  <c r="Q87" i="28"/>
  <c r="V87" i="28"/>
  <c r="G90" i="28"/>
  <c r="M90" i="28" s="1"/>
  <c r="I90" i="28"/>
  <c r="K90" i="28"/>
  <c r="O90" i="28"/>
  <c r="O80" i="28" s="1"/>
  <c r="Q90" i="28"/>
  <c r="V90" i="28"/>
  <c r="G94" i="28"/>
  <c r="M94" i="28" s="1"/>
  <c r="I94" i="28"/>
  <c r="K94" i="28"/>
  <c r="O94" i="28"/>
  <c r="Q94" i="28"/>
  <c r="V94" i="28"/>
  <c r="G97" i="28"/>
  <c r="M97" i="28" s="1"/>
  <c r="I97" i="28"/>
  <c r="K97" i="28"/>
  <c r="O97" i="28"/>
  <c r="Q97" i="28"/>
  <c r="V97" i="28"/>
  <c r="G100" i="28"/>
  <c r="I100" i="28"/>
  <c r="K100" i="28"/>
  <c r="M100" i="28"/>
  <c r="O100" i="28"/>
  <c r="Q100" i="28"/>
  <c r="V100" i="28"/>
  <c r="G103" i="28"/>
  <c r="M103" i="28" s="1"/>
  <c r="I103" i="28"/>
  <c r="K103" i="28"/>
  <c r="O103" i="28"/>
  <c r="Q103" i="28"/>
  <c r="V103" i="28"/>
  <c r="G106" i="28"/>
  <c r="M106" i="28" s="1"/>
  <c r="I106" i="28"/>
  <c r="K106" i="28"/>
  <c r="O106" i="28"/>
  <c r="Q106" i="28"/>
  <c r="V106" i="28"/>
  <c r="G109" i="28"/>
  <c r="M109" i="28" s="1"/>
  <c r="I109" i="28"/>
  <c r="K109" i="28"/>
  <c r="O109" i="28"/>
  <c r="Q109" i="28"/>
  <c r="V109" i="28"/>
  <c r="G112" i="28"/>
  <c r="I112" i="28"/>
  <c r="K112" i="28"/>
  <c r="M112" i="28"/>
  <c r="O112" i="28"/>
  <c r="Q112" i="28"/>
  <c r="V112" i="28"/>
  <c r="G115" i="28"/>
  <c r="I115" i="28"/>
  <c r="K115" i="28"/>
  <c r="M115" i="28"/>
  <c r="O115" i="28"/>
  <c r="Q115" i="28"/>
  <c r="V115" i="28"/>
  <c r="G118" i="28"/>
  <c r="I118" i="28"/>
  <c r="K118" i="28"/>
  <c r="M118" i="28"/>
  <c r="O118" i="28"/>
  <c r="Q118" i="28"/>
  <c r="V118" i="28"/>
  <c r="I121" i="28"/>
  <c r="K121" i="28"/>
  <c r="O121" i="28"/>
  <c r="V121" i="28"/>
  <c r="G122" i="28"/>
  <c r="M122" i="28" s="1"/>
  <c r="M121" i="28" s="1"/>
  <c r="I122" i="28"/>
  <c r="K122" i="28"/>
  <c r="O122" i="28"/>
  <c r="Q122" i="28"/>
  <c r="Q121" i="28" s="1"/>
  <c r="V122" i="28"/>
  <c r="G123" i="28"/>
  <c r="K123" i="28"/>
  <c r="O123" i="28"/>
  <c r="V123" i="28"/>
  <c r="G124" i="28"/>
  <c r="I124" i="28"/>
  <c r="I123" i="28" s="1"/>
  <c r="K124" i="28"/>
  <c r="M124" i="28"/>
  <c r="M123" i="28" s="1"/>
  <c r="O124" i="28"/>
  <c r="Q124" i="28"/>
  <c r="Q123" i="28" s="1"/>
  <c r="V124" i="28"/>
  <c r="AE130" i="28"/>
  <c r="G270" i="27"/>
  <c r="G9" i="27"/>
  <c r="G8" i="27" s="1"/>
  <c r="I9" i="27"/>
  <c r="I8" i="27" s="1"/>
  <c r="K9" i="27"/>
  <c r="K8" i="27" s="1"/>
  <c r="O9" i="27"/>
  <c r="O8" i="27" s="1"/>
  <c r="Q9" i="27"/>
  <c r="V9" i="27"/>
  <c r="G12" i="27"/>
  <c r="I12" i="27"/>
  <c r="K12" i="27"/>
  <c r="M12" i="27"/>
  <c r="O12" i="27"/>
  <c r="Q12" i="27"/>
  <c r="Q8" i="27" s="1"/>
  <c r="V12" i="27"/>
  <c r="V8" i="27" s="1"/>
  <c r="G15" i="27"/>
  <c r="M15" i="27" s="1"/>
  <c r="I15" i="27"/>
  <c r="K15" i="27"/>
  <c r="O15" i="27"/>
  <c r="Q15" i="27"/>
  <c r="V15" i="27"/>
  <c r="G20" i="27"/>
  <c r="I20" i="27"/>
  <c r="K20" i="27"/>
  <c r="M20" i="27"/>
  <c r="O20" i="27"/>
  <c r="Q20" i="27"/>
  <c r="V20" i="27"/>
  <c r="G23" i="27"/>
  <c r="M23" i="27" s="1"/>
  <c r="I23" i="27"/>
  <c r="K23" i="27"/>
  <c r="O23" i="27"/>
  <c r="Q23" i="27"/>
  <c r="V23" i="27"/>
  <c r="G27" i="27"/>
  <c r="I27" i="27"/>
  <c r="K27" i="27"/>
  <c r="M27" i="27"/>
  <c r="O27" i="27"/>
  <c r="Q27" i="27"/>
  <c r="V27" i="27"/>
  <c r="G30" i="27"/>
  <c r="I30" i="27"/>
  <c r="K30" i="27"/>
  <c r="M30" i="27"/>
  <c r="O30" i="27"/>
  <c r="Q30" i="27"/>
  <c r="V30" i="27"/>
  <c r="G34" i="27"/>
  <c r="M34" i="27" s="1"/>
  <c r="I34" i="27"/>
  <c r="K34" i="27"/>
  <c r="O34" i="27"/>
  <c r="Q34" i="27"/>
  <c r="V34" i="27"/>
  <c r="G37" i="27"/>
  <c r="I37" i="27"/>
  <c r="K37" i="27"/>
  <c r="M37" i="27"/>
  <c r="O37" i="27"/>
  <c r="Q37" i="27"/>
  <c r="V37" i="27"/>
  <c r="G41" i="27"/>
  <c r="M41" i="27" s="1"/>
  <c r="I41" i="27"/>
  <c r="K41" i="27"/>
  <c r="O41" i="27"/>
  <c r="Q41" i="27"/>
  <c r="V41" i="27"/>
  <c r="G44" i="27"/>
  <c r="I44" i="27"/>
  <c r="K44" i="27"/>
  <c r="M44" i="27"/>
  <c r="O44" i="27"/>
  <c r="Q44" i="27"/>
  <c r="V44" i="27"/>
  <c r="G47" i="27"/>
  <c r="I47" i="27"/>
  <c r="K47" i="27"/>
  <c r="M47" i="27"/>
  <c r="O47" i="27"/>
  <c r="Q47" i="27"/>
  <c r="V47" i="27"/>
  <c r="G61" i="27"/>
  <c r="I61" i="27"/>
  <c r="K61" i="27"/>
  <c r="M61" i="27"/>
  <c r="O61" i="27"/>
  <c r="Q61" i="27"/>
  <c r="V61" i="27"/>
  <c r="G64" i="27"/>
  <c r="I64" i="27"/>
  <c r="K64" i="27"/>
  <c r="M64" i="27"/>
  <c r="O64" i="27"/>
  <c r="Q64" i="27"/>
  <c r="V64" i="27"/>
  <c r="G67" i="27"/>
  <c r="M67" i="27" s="1"/>
  <c r="I67" i="27"/>
  <c r="K67" i="27"/>
  <c r="O67" i="27"/>
  <c r="Q67" i="27"/>
  <c r="V67" i="27"/>
  <c r="G72" i="27"/>
  <c r="I72" i="27"/>
  <c r="K72" i="27"/>
  <c r="M72" i="27"/>
  <c r="O72" i="27"/>
  <c r="Q72" i="27"/>
  <c r="V72" i="27"/>
  <c r="G83" i="27"/>
  <c r="M83" i="27" s="1"/>
  <c r="I83" i="27"/>
  <c r="K83" i="27"/>
  <c r="O83" i="27"/>
  <c r="Q83" i="27"/>
  <c r="V83" i="27"/>
  <c r="G86" i="27"/>
  <c r="I86" i="27"/>
  <c r="K86" i="27"/>
  <c r="M86" i="27"/>
  <c r="O86" i="27"/>
  <c r="Q86" i="27"/>
  <c r="V86" i="27"/>
  <c r="O89" i="27"/>
  <c r="Q89" i="27"/>
  <c r="V89" i="27"/>
  <c r="G90" i="27"/>
  <c r="G89" i="27" s="1"/>
  <c r="I90" i="27"/>
  <c r="I89" i="27" s="1"/>
  <c r="K90" i="27"/>
  <c r="K89" i="27" s="1"/>
  <c r="O90" i="27"/>
  <c r="Q90" i="27"/>
  <c r="V90" i="27"/>
  <c r="G93" i="27"/>
  <c r="V93" i="27"/>
  <c r="G94" i="27"/>
  <c r="M94" i="27" s="1"/>
  <c r="M93" i="27" s="1"/>
  <c r="I94" i="27"/>
  <c r="K94" i="27"/>
  <c r="O94" i="27"/>
  <c r="Q94" i="27"/>
  <c r="Q93" i="27" s="1"/>
  <c r="V94" i="27"/>
  <c r="G102" i="27"/>
  <c r="I102" i="27"/>
  <c r="I93" i="27" s="1"/>
  <c r="K102" i="27"/>
  <c r="K93" i="27" s="1"/>
  <c r="M102" i="27"/>
  <c r="O102" i="27"/>
  <c r="O93" i="27" s="1"/>
  <c r="Q102" i="27"/>
  <c r="V102" i="27"/>
  <c r="G106" i="27"/>
  <c r="G105" i="27" s="1"/>
  <c r="I106" i="27"/>
  <c r="I105" i="27" s="1"/>
  <c r="K106" i="27"/>
  <c r="K105" i="27" s="1"/>
  <c r="M106" i="27"/>
  <c r="O106" i="27"/>
  <c r="Q106" i="27"/>
  <c r="V106" i="27"/>
  <c r="G109" i="27"/>
  <c r="I109" i="27"/>
  <c r="K109" i="27"/>
  <c r="M109" i="27"/>
  <c r="O109" i="27"/>
  <c r="O105" i="27" s="1"/>
  <c r="Q109" i="27"/>
  <c r="Q105" i="27" s="1"/>
  <c r="V109" i="27"/>
  <c r="V105" i="27" s="1"/>
  <c r="G112" i="27"/>
  <c r="M112" i="27" s="1"/>
  <c r="I112" i="27"/>
  <c r="K112" i="27"/>
  <c r="O112" i="27"/>
  <c r="Q112" i="27"/>
  <c r="V112" i="27"/>
  <c r="G115" i="27"/>
  <c r="I115" i="27"/>
  <c r="K115" i="27"/>
  <c r="M115" i="27"/>
  <c r="O115" i="27"/>
  <c r="Q115" i="27"/>
  <c r="V115" i="27"/>
  <c r="G118" i="27"/>
  <c r="M118" i="27" s="1"/>
  <c r="I118" i="27"/>
  <c r="K118" i="27"/>
  <c r="O118" i="27"/>
  <c r="Q118" i="27"/>
  <c r="V118" i="27"/>
  <c r="G121" i="27"/>
  <c r="I121" i="27"/>
  <c r="K121" i="27"/>
  <c r="M121" i="27"/>
  <c r="O121" i="27"/>
  <c r="Q121" i="27"/>
  <c r="V121" i="27"/>
  <c r="G124" i="27"/>
  <c r="I124" i="27"/>
  <c r="K124" i="27"/>
  <c r="M124" i="27"/>
  <c r="O124" i="27"/>
  <c r="Q124" i="27"/>
  <c r="V124" i="27"/>
  <c r="G127" i="27"/>
  <c r="M127" i="27" s="1"/>
  <c r="I127" i="27"/>
  <c r="K127" i="27"/>
  <c r="O127" i="27"/>
  <c r="Q127" i="27"/>
  <c r="V127" i="27"/>
  <c r="G130" i="27"/>
  <c r="M130" i="27" s="1"/>
  <c r="I130" i="27"/>
  <c r="K130" i="27"/>
  <c r="O130" i="27"/>
  <c r="Q130" i="27"/>
  <c r="V130" i="27"/>
  <c r="G133" i="27"/>
  <c r="M133" i="27" s="1"/>
  <c r="I133" i="27"/>
  <c r="K133" i="27"/>
  <c r="O133" i="27"/>
  <c r="Q133" i="27"/>
  <c r="V133" i="27"/>
  <c r="G136" i="27"/>
  <c r="I136" i="27"/>
  <c r="K136" i="27"/>
  <c r="M136" i="27"/>
  <c r="O136" i="27"/>
  <c r="Q136" i="27"/>
  <c r="V136" i="27"/>
  <c r="G139" i="27"/>
  <c r="I139" i="27"/>
  <c r="K139" i="27"/>
  <c r="M139" i="27"/>
  <c r="O139" i="27"/>
  <c r="Q139" i="27"/>
  <c r="V139" i="27"/>
  <c r="G142" i="27"/>
  <c r="I142" i="27"/>
  <c r="K142" i="27"/>
  <c r="M142" i="27"/>
  <c r="O142" i="27"/>
  <c r="Q142" i="27"/>
  <c r="V142" i="27"/>
  <c r="G145" i="27"/>
  <c r="I145" i="27"/>
  <c r="K145" i="27"/>
  <c r="M145" i="27"/>
  <c r="O145" i="27"/>
  <c r="Q145" i="27"/>
  <c r="V145" i="27"/>
  <c r="G149" i="27"/>
  <c r="M149" i="27" s="1"/>
  <c r="I149" i="27"/>
  <c r="K149" i="27"/>
  <c r="O149" i="27"/>
  <c r="Q149" i="27"/>
  <c r="V149" i="27"/>
  <c r="G152" i="27"/>
  <c r="I152" i="27"/>
  <c r="K152" i="27"/>
  <c r="M152" i="27"/>
  <c r="O152" i="27"/>
  <c r="Q152" i="27"/>
  <c r="V152" i="27"/>
  <c r="G155" i="27"/>
  <c r="I155" i="27"/>
  <c r="K155" i="27"/>
  <c r="M155" i="27"/>
  <c r="O155" i="27"/>
  <c r="Q155" i="27"/>
  <c r="V155" i="27"/>
  <c r="G158" i="27"/>
  <c r="I158" i="27"/>
  <c r="K158" i="27"/>
  <c r="M158" i="27"/>
  <c r="O158" i="27"/>
  <c r="Q158" i="27"/>
  <c r="V158" i="27"/>
  <c r="G161" i="27"/>
  <c r="I161" i="27"/>
  <c r="K161" i="27"/>
  <c r="M161" i="27"/>
  <c r="O161" i="27"/>
  <c r="Q161" i="27"/>
  <c r="V161" i="27"/>
  <c r="G164" i="27"/>
  <c r="M164" i="27" s="1"/>
  <c r="I164" i="27"/>
  <c r="K164" i="27"/>
  <c r="O164" i="27"/>
  <c r="Q164" i="27"/>
  <c r="V164" i="27"/>
  <c r="G165" i="27"/>
  <c r="M165" i="27" s="1"/>
  <c r="I165" i="27"/>
  <c r="K165" i="27"/>
  <c r="O165" i="27"/>
  <c r="Q165" i="27"/>
  <c r="V165" i="27"/>
  <c r="G168" i="27"/>
  <c r="M168" i="27" s="1"/>
  <c r="I168" i="27"/>
  <c r="K168" i="27"/>
  <c r="O168" i="27"/>
  <c r="Q168" i="27"/>
  <c r="V168" i="27"/>
  <c r="G171" i="27"/>
  <c r="I171" i="27"/>
  <c r="K171" i="27"/>
  <c r="M171" i="27"/>
  <c r="O171" i="27"/>
  <c r="Q171" i="27"/>
  <c r="V171" i="27"/>
  <c r="G174" i="27"/>
  <c r="I174" i="27"/>
  <c r="K174" i="27"/>
  <c r="M174" i="27"/>
  <c r="O174" i="27"/>
  <c r="Q174" i="27"/>
  <c r="V174" i="27"/>
  <c r="G177" i="27"/>
  <c r="I177" i="27"/>
  <c r="K177" i="27"/>
  <c r="M177" i="27"/>
  <c r="O177" i="27"/>
  <c r="Q177" i="27"/>
  <c r="V177" i="27"/>
  <c r="G180" i="27"/>
  <c r="I180" i="27"/>
  <c r="K180" i="27"/>
  <c r="M180" i="27"/>
  <c r="O180" i="27"/>
  <c r="Q180" i="27"/>
  <c r="V180" i="27"/>
  <c r="G183" i="27"/>
  <c r="M183" i="27" s="1"/>
  <c r="I183" i="27"/>
  <c r="K183" i="27"/>
  <c r="O183" i="27"/>
  <c r="Q183" i="27"/>
  <c r="V183" i="27"/>
  <c r="G186" i="27"/>
  <c r="I186" i="27"/>
  <c r="K186" i="27"/>
  <c r="M186" i="27"/>
  <c r="O186" i="27"/>
  <c r="Q186" i="27"/>
  <c r="V186" i="27"/>
  <c r="G189" i="27"/>
  <c r="I189" i="27"/>
  <c r="K189" i="27"/>
  <c r="M189" i="27"/>
  <c r="O189" i="27"/>
  <c r="Q189" i="27"/>
  <c r="V189" i="27"/>
  <c r="G192" i="27"/>
  <c r="I192" i="27"/>
  <c r="K192" i="27"/>
  <c r="M192" i="27"/>
  <c r="O192" i="27"/>
  <c r="Q192" i="27"/>
  <c r="V192" i="27"/>
  <c r="G195" i="27"/>
  <c r="I195" i="27"/>
  <c r="K195" i="27"/>
  <c r="M195" i="27"/>
  <c r="O195" i="27"/>
  <c r="Q195" i="27"/>
  <c r="V195" i="27"/>
  <c r="G198" i="27"/>
  <c r="M198" i="27" s="1"/>
  <c r="I198" i="27"/>
  <c r="K198" i="27"/>
  <c r="O198" i="27"/>
  <c r="Q198" i="27"/>
  <c r="V198" i="27"/>
  <c r="G201" i="27"/>
  <c r="M201" i="27" s="1"/>
  <c r="I201" i="27"/>
  <c r="K201" i="27"/>
  <c r="O201" i="27"/>
  <c r="Q201" i="27"/>
  <c r="V201" i="27"/>
  <c r="G204" i="27"/>
  <c r="M204" i="27" s="1"/>
  <c r="I204" i="27"/>
  <c r="K204" i="27"/>
  <c r="O204" i="27"/>
  <c r="Q204" i="27"/>
  <c r="V204" i="27"/>
  <c r="G207" i="27"/>
  <c r="I207" i="27"/>
  <c r="K207" i="27"/>
  <c r="M207" i="27"/>
  <c r="O207" i="27"/>
  <c r="Q207" i="27"/>
  <c r="V207" i="27"/>
  <c r="G210" i="27"/>
  <c r="I210" i="27"/>
  <c r="K210" i="27"/>
  <c r="M210" i="27"/>
  <c r="O210" i="27"/>
  <c r="Q210" i="27"/>
  <c r="V210" i="27"/>
  <c r="G213" i="27"/>
  <c r="I213" i="27"/>
  <c r="K213" i="27"/>
  <c r="M213" i="27"/>
  <c r="O213" i="27"/>
  <c r="Q213" i="27"/>
  <c r="V213" i="27"/>
  <c r="G216" i="27"/>
  <c r="I216" i="27"/>
  <c r="K216" i="27"/>
  <c r="M216" i="27"/>
  <c r="O216" i="27"/>
  <c r="Q216" i="27"/>
  <c r="V216" i="27"/>
  <c r="G219" i="27"/>
  <c r="M219" i="27" s="1"/>
  <c r="I219" i="27"/>
  <c r="K219" i="27"/>
  <c r="O219" i="27"/>
  <c r="Q219" i="27"/>
  <c r="V219" i="27"/>
  <c r="G222" i="27"/>
  <c r="I222" i="27"/>
  <c r="K222" i="27"/>
  <c r="M222" i="27"/>
  <c r="O222" i="27"/>
  <c r="Q222" i="27"/>
  <c r="V222" i="27"/>
  <c r="G225" i="27"/>
  <c r="I225" i="27"/>
  <c r="K225" i="27"/>
  <c r="M225" i="27"/>
  <c r="O225" i="27"/>
  <c r="Q225" i="27"/>
  <c r="V225" i="27"/>
  <c r="G228" i="27"/>
  <c r="I228" i="27"/>
  <c r="K228" i="27"/>
  <c r="M228" i="27"/>
  <c r="O228" i="27"/>
  <c r="Q228" i="27"/>
  <c r="V228" i="27"/>
  <c r="G231" i="27"/>
  <c r="I231" i="27"/>
  <c r="K231" i="27"/>
  <c r="M231" i="27"/>
  <c r="O231" i="27"/>
  <c r="Q231" i="27"/>
  <c r="V231" i="27"/>
  <c r="G234" i="27"/>
  <c r="M234" i="27" s="1"/>
  <c r="I234" i="27"/>
  <c r="K234" i="27"/>
  <c r="O234" i="27"/>
  <c r="Q234" i="27"/>
  <c r="V234" i="27"/>
  <c r="G237" i="27"/>
  <c r="M237" i="27" s="1"/>
  <c r="I237" i="27"/>
  <c r="K237" i="27"/>
  <c r="O237" i="27"/>
  <c r="Q237" i="27"/>
  <c r="V237" i="27"/>
  <c r="G240" i="27"/>
  <c r="M240" i="27" s="1"/>
  <c r="I240" i="27"/>
  <c r="K240" i="27"/>
  <c r="O240" i="27"/>
  <c r="Q240" i="27"/>
  <c r="V240" i="27"/>
  <c r="G243" i="27"/>
  <c r="I243" i="27"/>
  <c r="K243" i="27"/>
  <c r="M243" i="27"/>
  <c r="O243" i="27"/>
  <c r="Q243" i="27"/>
  <c r="V243" i="27"/>
  <c r="G246" i="27"/>
  <c r="I246" i="27"/>
  <c r="K246" i="27"/>
  <c r="M246" i="27"/>
  <c r="O246" i="27"/>
  <c r="Q246" i="27"/>
  <c r="V246" i="27"/>
  <c r="G249" i="27"/>
  <c r="I249" i="27"/>
  <c r="K249" i="27"/>
  <c r="M249" i="27"/>
  <c r="O249" i="27"/>
  <c r="Q249" i="27"/>
  <c r="V249" i="27"/>
  <c r="G252" i="27"/>
  <c r="I252" i="27"/>
  <c r="K252" i="27"/>
  <c r="M252" i="27"/>
  <c r="O252" i="27"/>
  <c r="Q252" i="27"/>
  <c r="V252" i="27"/>
  <c r="G255" i="27"/>
  <c r="M255" i="27" s="1"/>
  <c r="I255" i="27"/>
  <c r="K255" i="27"/>
  <c r="O255" i="27"/>
  <c r="Q255" i="27"/>
  <c r="V255" i="27"/>
  <c r="G258" i="27"/>
  <c r="I258" i="27"/>
  <c r="K258" i="27"/>
  <c r="M258" i="27"/>
  <c r="O258" i="27"/>
  <c r="Q258" i="27"/>
  <c r="V258" i="27"/>
  <c r="O261" i="27"/>
  <c r="Q261" i="27"/>
  <c r="V261" i="27"/>
  <c r="G262" i="27"/>
  <c r="G261" i="27" s="1"/>
  <c r="I262" i="27"/>
  <c r="I261" i="27" s="1"/>
  <c r="K262" i="27"/>
  <c r="K261" i="27" s="1"/>
  <c r="M262" i="27"/>
  <c r="M261" i="27" s="1"/>
  <c r="O262" i="27"/>
  <c r="Q262" i="27"/>
  <c r="V262" i="27"/>
  <c r="K263" i="27"/>
  <c r="O263" i="27"/>
  <c r="Q263" i="27"/>
  <c r="V263" i="27"/>
  <c r="G264" i="27"/>
  <c r="G263" i="27" s="1"/>
  <c r="I264" i="27"/>
  <c r="I263" i="27" s="1"/>
  <c r="K264" i="27"/>
  <c r="O264" i="27"/>
  <c r="Q264" i="27"/>
  <c r="V264" i="27"/>
  <c r="AE270" i="27"/>
  <c r="AF270" i="27"/>
  <c r="G15" i="26"/>
  <c r="G9" i="26"/>
  <c r="G8" i="26" s="1"/>
  <c r="I9" i="26"/>
  <c r="I8" i="26" s="1"/>
  <c r="K9" i="26"/>
  <c r="K8" i="26" s="1"/>
  <c r="O9" i="26"/>
  <c r="Q9" i="26"/>
  <c r="V9" i="26"/>
  <c r="G10" i="26"/>
  <c r="I10" i="26"/>
  <c r="K10" i="26"/>
  <c r="M10" i="26"/>
  <c r="O10" i="26"/>
  <c r="O8" i="26" s="1"/>
  <c r="Q10" i="26"/>
  <c r="Q8" i="26" s="1"/>
  <c r="V10" i="26"/>
  <c r="V8" i="26" s="1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AE15" i="26"/>
  <c r="AF15" i="26"/>
  <c r="G155" i="25"/>
  <c r="G9" i="25"/>
  <c r="M9" i="25" s="1"/>
  <c r="I9" i="25"/>
  <c r="I8" i="25" s="1"/>
  <c r="K9" i="25"/>
  <c r="K8" i="25" s="1"/>
  <c r="O9" i="25"/>
  <c r="O8" i="25" s="1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G8" i="25" s="1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4" i="25"/>
  <c r="I14" i="25"/>
  <c r="K14" i="25"/>
  <c r="K13" i="25" s="1"/>
  <c r="M14" i="25"/>
  <c r="O14" i="25"/>
  <c r="Q14" i="25"/>
  <c r="Q13" i="25" s="1"/>
  <c r="V14" i="25"/>
  <c r="V13" i="25" s="1"/>
  <c r="G15" i="25"/>
  <c r="M15" i="25" s="1"/>
  <c r="I15" i="25"/>
  <c r="K15" i="25"/>
  <c r="O15" i="25"/>
  <c r="Q15" i="25"/>
  <c r="V15" i="25"/>
  <c r="G16" i="25"/>
  <c r="G13" i="25" s="1"/>
  <c r="I16" i="25"/>
  <c r="K16" i="25"/>
  <c r="O16" i="25"/>
  <c r="O13" i="25" s="1"/>
  <c r="Q16" i="25"/>
  <c r="V16" i="25"/>
  <c r="G17" i="25"/>
  <c r="M17" i="25" s="1"/>
  <c r="I17" i="25"/>
  <c r="K17" i="25"/>
  <c r="O17" i="25"/>
  <c r="Q17" i="25"/>
  <c r="V17" i="25"/>
  <c r="G18" i="25"/>
  <c r="I18" i="25"/>
  <c r="K18" i="25"/>
  <c r="M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I13" i="25" s="1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I25" i="25"/>
  <c r="K25" i="25"/>
  <c r="M25" i="25"/>
  <c r="O25" i="25"/>
  <c r="Q25" i="25"/>
  <c r="V25" i="25"/>
  <c r="G26" i="25"/>
  <c r="I26" i="25"/>
  <c r="K26" i="25"/>
  <c r="M26" i="25"/>
  <c r="O26" i="25"/>
  <c r="Q26" i="25"/>
  <c r="V26" i="25"/>
  <c r="G27" i="25"/>
  <c r="M27" i="25" s="1"/>
  <c r="I27" i="25"/>
  <c r="K27" i="25"/>
  <c r="O27" i="25"/>
  <c r="Q27" i="25"/>
  <c r="V27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I30" i="25"/>
  <c r="K30" i="25"/>
  <c r="M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I35" i="25"/>
  <c r="K35" i="25"/>
  <c r="M35" i="25"/>
  <c r="O35" i="25"/>
  <c r="Q35" i="25"/>
  <c r="V35" i="25"/>
  <c r="G36" i="25"/>
  <c r="I36" i="25"/>
  <c r="K36" i="25"/>
  <c r="M36" i="25"/>
  <c r="O36" i="25"/>
  <c r="Q36" i="25"/>
  <c r="V36" i="25"/>
  <c r="G37" i="25"/>
  <c r="I37" i="25"/>
  <c r="K37" i="25"/>
  <c r="M37" i="25"/>
  <c r="O37" i="25"/>
  <c r="Q37" i="25"/>
  <c r="V37" i="25"/>
  <c r="G38" i="25"/>
  <c r="I38" i="25"/>
  <c r="K38" i="25"/>
  <c r="M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M41" i="25" s="1"/>
  <c r="I41" i="25"/>
  <c r="K41" i="25"/>
  <c r="O41" i="25"/>
  <c r="Q41" i="25"/>
  <c r="V41" i="25"/>
  <c r="G43" i="25"/>
  <c r="G42" i="25" s="1"/>
  <c r="I43" i="25"/>
  <c r="I42" i="25" s="1"/>
  <c r="K43" i="25"/>
  <c r="M43" i="25"/>
  <c r="O43" i="25"/>
  <c r="O42" i="25" s="1"/>
  <c r="Q43" i="25"/>
  <c r="V43" i="25"/>
  <c r="V42" i="25" s="1"/>
  <c r="G44" i="25"/>
  <c r="M44" i="25" s="1"/>
  <c r="I44" i="25"/>
  <c r="K44" i="25"/>
  <c r="O44" i="25"/>
  <c r="Q44" i="25"/>
  <c r="V44" i="25"/>
  <c r="G45" i="25"/>
  <c r="M45" i="25" s="1"/>
  <c r="I45" i="25"/>
  <c r="K45" i="25"/>
  <c r="K42" i="25" s="1"/>
  <c r="O45" i="25"/>
  <c r="Q45" i="25"/>
  <c r="Q42" i="25" s="1"/>
  <c r="V45" i="25"/>
  <c r="G46" i="25"/>
  <c r="M46" i="25" s="1"/>
  <c r="I46" i="25"/>
  <c r="K46" i="25"/>
  <c r="O46" i="25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I49" i="25"/>
  <c r="K49" i="25"/>
  <c r="M49" i="25"/>
  <c r="O49" i="25"/>
  <c r="Q49" i="25"/>
  <c r="V49" i="25"/>
  <c r="G50" i="25"/>
  <c r="I50" i="25"/>
  <c r="K50" i="25"/>
  <c r="M50" i="25"/>
  <c r="O50" i="25"/>
  <c r="Q50" i="25"/>
  <c r="V50" i="25"/>
  <c r="G51" i="25"/>
  <c r="M51" i="25" s="1"/>
  <c r="I51" i="25"/>
  <c r="K51" i="25"/>
  <c r="O51" i="25"/>
  <c r="Q51" i="25"/>
  <c r="V51" i="25"/>
  <c r="G52" i="25"/>
  <c r="G53" i="25"/>
  <c r="M53" i="25" s="1"/>
  <c r="M52" i="25" s="1"/>
  <c r="I53" i="25"/>
  <c r="K53" i="25"/>
  <c r="K52" i="25" s="1"/>
  <c r="O53" i="25"/>
  <c r="Q53" i="25"/>
  <c r="Q52" i="25" s="1"/>
  <c r="V53" i="25"/>
  <c r="V52" i="25" s="1"/>
  <c r="G54" i="25"/>
  <c r="I54" i="25"/>
  <c r="K54" i="25"/>
  <c r="M54" i="25"/>
  <c r="O54" i="25"/>
  <c r="Q54" i="25"/>
  <c r="V54" i="25"/>
  <c r="G55" i="25"/>
  <c r="I55" i="25"/>
  <c r="K55" i="25"/>
  <c r="M55" i="25"/>
  <c r="O55" i="25"/>
  <c r="O52" i="25" s="1"/>
  <c r="Q55" i="25"/>
  <c r="V55" i="25"/>
  <c r="G56" i="25"/>
  <c r="M56" i="25" s="1"/>
  <c r="I56" i="25"/>
  <c r="K56" i="25"/>
  <c r="O56" i="25"/>
  <c r="Q56" i="25"/>
  <c r="V56" i="25"/>
  <c r="G57" i="25"/>
  <c r="M57" i="25" s="1"/>
  <c r="I57" i="25"/>
  <c r="I52" i="25" s="1"/>
  <c r="K57" i="25"/>
  <c r="O57" i="25"/>
  <c r="Q57" i="25"/>
  <c r="V57" i="25"/>
  <c r="G58" i="25"/>
  <c r="M58" i="25" s="1"/>
  <c r="I58" i="25"/>
  <c r="K58" i="25"/>
  <c r="O58" i="25"/>
  <c r="Q58" i="25"/>
  <c r="V58" i="25"/>
  <c r="G59" i="25"/>
  <c r="M59" i="25" s="1"/>
  <c r="I59" i="25"/>
  <c r="K59" i="25"/>
  <c r="O59" i="25"/>
  <c r="Q59" i="25"/>
  <c r="V59" i="25"/>
  <c r="O60" i="25"/>
  <c r="G61" i="25"/>
  <c r="I61" i="25"/>
  <c r="I60" i="25" s="1"/>
  <c r="K61" i="25"/>
  <c r="K60" i="25" s="1"/>
  <c r="M61" i="25"/>
  <c r="O61" i="25"/>
  <c r="Q61" i="25"/>
  <c r="V61" i="25"/>
  <c r="V60" i="25" s="1"/>
  <c r="G62" i="25"/>
  <c r="G60" i="25" s="1"/>
  <c r="I62" i="25"/>
  <c r="K62" i="25"/>
  <c r="M62" i="25"/>
  <c r="O62" i="25"/>
  <c r="Q62" i="25"/>
  <c r="V62" i="25"/>
  <c r="G63" i="25"/>
  <c r="I63" i="25"/>
  <c r="K63" i="25"/>
  <c r="M63" i="25"/>
  <c r="O63" i="25"/>
  <c r="Q63" i="25"/>
  <c r="V63" i="25"/>
  <c r="G64" i="25"/>
  <c r="M64" i="25" s="1"/>
  <c r="I64" i="25"/>
  <c r="K64" i="25"/>
  <c r="O64" i="25"/>
  <c r="Q64" i="25"/>
  <c r="V64" i="25"/>
  <c r="G65" i="25"/>
  <c r="M65" i="25" s="1"/>
  <c r="I65" i="25"/>
  <c r="K65" i="25"/>
  <c r="O65" i="25"/>
  <c r="Q65" i="25"/>
  <c r="Q60" i="25" s="1"/>
  <c r="V65" i="25"/>
  <c r="G66" i="25"/>
  <c r="I66" i="25"/>
  <c r="K66" i="25"/>
  <c r="M66" i="25"/>
  <c r="O66" i="25"/>
  <c r="Q66" i="25"/>
  <c r="V66" i="25"/>
  <c r="G67" i="25"/>
  <c r="I67" i="25"/>
  <c r="K67" i="25"/>
  <c r="M67" i="25"/>
  <c r="O67" i="25"/>
  <c r="Q67" i="25"/>
  <c r="V67" i="25"/>
  <c r="G68" i="25"/>
  <c r="M68" i="25" s="1"/>
  <c r="I68" i="25"/>
  <c r="K68" i="25"/>
  <c r="O68" i="25"/>
  <c r="Q68" i="25"/>
  <c r="V68" i="25"/>
  <c r="G69" i="25"/>
  <c r="M69" i="25" s="1"/>
  <c r="I69" i="25"/>
  <c r="K69" i="25"/>
  <c r="O69" i="25"/>
  <c r="Q69" i="25"/>
  <c r="V69" i="25"/>
  <c r="G70" i="25"/>
  <c r="M70" i="25" s="1"/>
  <c r="I70" i="25"/>
  <c r="K70" i="25"/>
  <c r="O70" i="25"/>
  <c r="Q70" i="25"/>
  <c r="V70" i="25"/>
  <c r="G71" i="25"/>
  <c r="M71" i="25" s="1"/>
  <c r="I71" i="25"/>
  <c r="K71" i="25"/>
  <c r="O71" i="25"/>
  <c r="Q71" i="25"/>
  <c r="V71" i="25"/>
  <c r="G72" i="25"/>
  <c r="O72" i="25"/>
  <c r="Q72" i="25"/>
  <c r="G73" i="25"/>
  <c r="I73" i="25"/>
  <c r="I72" i="25" s="1"/>
  <c r="K73" i="25"/>
  <c r="K72" i="25" s="1"/>
  <c r="M73" i="25"/>
  <c r="M72" i="25" s="1"/>
  <c r="O73" i="25"/>
  <c r="Q73" i="25"/>
  <c r="V73" i="25"/>
  <c r="V72" i="25" s="1"/>
  <c r="G74" i="25"/>
  <c r="K74" i="25"/>
  <c r="M74" i="25"/>
  <c r="V74" i="25"/>
  <c r="G75" i="25"/>
  <c r="I75" i="25"/>
  <c r="I74" i="25" s="1"/>
  <c r="K75" i="25"/>
  <c r="M75" i="25"/>
  <c r="O75" i="25"/>
  <c r="O74" i="25" s="1"/>
  <c r="Q75" i="25"/>
  <c r="Q74" i="25" s="1"/>
  <c r="V75" i="25"/>
  <c r="G77" i="25"/>
  <c r="I77" i="25"/>
  <c r="K77" i="25"/>
  <c r="K76" i="25" s="1"/>
  <c r="M77" i="25"/>
  <c r="O77" i="25"/>
  <c r="Q77" i="25"/>
  <c r="Q76" i="25" s="1"/>
  <c r="V77" i="25"/>
  <c r="V76" i="25" s="1"/>
  <c r="G78" i="25"/>
  <c r="I78" i="25"/>
  <c r="K78" i="25"/>
  <c r="M78" i="25"/>
  <c r="O78" i="25"/>
  <c r="Q78" i="25"/>
  <c r="V78" i="25"/>
  <c r="G79" i="25"/>
  <c r="I79" i="25"/>
  <c r="I76" i="25" s="1"/>
  <c r="K79" i="25"/>
  <c r="M79" i="25"/>
  <c r="O79" i="25"/>
  <c r="O76" i="25" s="1"/>
  <c r="Q79" i="25"/>
  <c r="V79" i="25"/>
  <c r="G80" i="25"/>
  <c r="M80" i="25" s="1"/>
  <c r="I80" i="25"/>
  <c r="K80" i="25"/>
  <c r="O80" i="25"/>
  <c r="Q80" i="25"/>
  <c r="V80" i="25"/>
  <c r="G81" i="25"/>
  <c r="M81" i="25" s="1"/>
  <c r="I81" i="25"/>
  <c r="K81" i="25"/>
  <c r="O81" i="25"/>
  <c r="Q81" i="25"/>
  <c r="V81" i="25"/>
  <c r="G82" i="25"/>
  <c r="M82" i="25" s="1"/>
  <c r="I82" i="25"/>
  <c r="K82" i="25"/>
  <c r="O82" i="25"/>
  <c r="Q82" i="25"/>
  <c r="V82" i="25"/>
  <c r="G83" i="25"/>
  <c r="M83" i="25" s="1"/>
  <c r="I83" i="25"/>
  <c r="K83" i="25"/>
  <c r="O83" i="25"/>
  <c r="Q83" i="25"/>
  <c r="V83" i="25"/>
  <c r="G84" i="25"/>
  <c r="M84" i="25" s="1"/>
  <c r="I84" i="25"/>
  <c r="K84" i="25"/>
  <c r="O84" i="25"/>
  <c r="Q84" i="25"/>
  <c r="V84" i="25"/>
  <c r="G85" i="25"/>
  <c r="I85" i="25"/>
  <c r="K85" i="25"/>
  <c r="M85" i="25"/>
  <c r="O85" i="25"/>
  <c r="Q85" i="25"/>
  <c r="V85" i="25"/>
  <c r="G86" i="25"/>
  <c r="M86" i="25" s="1"/>
  <c r="I86" i="25"/>
  <c r="K86" i="25"/>
  <c r="O86" i="25"/>
  <c r="Q86" i="25"/>
  <c r="V86" i="25"/>
  <c r="G87" i="25"/>
  <c r="I87" i="25"/>
  <c r="K87" i="25"/>
  <c r="M87" i="25"/>
  <c r="O87" i="25"/>
  <c r="Q87" i="25"/>
  <c r="V87" i="25"/>
  <c r="G88" i="25"/>
  <c r="G76" i="25" s="1"/>
  <c r="I88" i="25"/>
  <c r="K88" i="25"/>
  <c r="O88" i="25"/>
  <c r="Q88" i="25"/>
  <c r="V88" i="25"/>
  <c r="G89" i="25"/>
  <c r="I89" i="25"/>
  <c r="K89" i="25"/>
  <c r="M89" i="25"/>
  <c r="O89" i="25"/>
  <c r="Q89" i="25"/>
  <c r="V89" i="25"/>
  <c r="G90" i="25"/>
  <c r="I90" i="25"/>
  <c r="K90" i="25"/>
  <c r="M90" i="25"/>
  <c r="O90" i="25"/>
  <c r="Q90" i="25"/>
  <c r="V90" i="25"/>
  <c r="G91" i="25"/>
  <c r="I91" i="25"/>
  <c r="K91" i="25"/>
  <c r="M91" i="25"/>
  <c r="O91" i="25"/>
  <c r="Q91" i="25"/>
  <c r="V91" i="25"/>
  <c r="G92" i="25"/>
  <c r="M92" i="25" s="1"/>
  <c r="I92" i="25"/>
  <c r="K92" i="25"/>
  <c r="O92" i="25"/>
  <c r="Q92" i="25"/>
  <c r="V92" i="25"/>
  <c r="G93" i="25"/>
  <c r="M93" i="25" s="1"/>
  <c r="I93" i="25"/>
  <c r="K93" i="25"/>
  <c r="O93" i="25"/>
  <c r="Q93" i="25"/>
  <c r="V93" i="25"/>
  <c r="G94" i="25"/>
  <c r="M94" i="25" s="1"/>
  <c r="I94" i="25"/>
  <c r="K94" i="25"/>
  <c r="O94" i="25"/>
  <c r="Q94" i="25"/>
  <c r="V94" i="25"/>
  <c r="G95" i="25"/>
  <c r="M95" i="25" s="1"/>
  <c r="I95" i="25"/>
  <c r="K95" i="25"/>
  <c r="O95" i="25"/>
  <c r="Q95" i="25"/>
  <c r="V95" i="25"/>
  <c r="G96" i="25"/>
  <c r="M96" i="25" s="1"/>
  <c r="I96" i="25"/>
  <c r="K96" i="25"/>
  <c r="O96" i="25"/>
  <c r="Q96" i="25"/>
  <c r="V96" i="25"/>
  <c r="G97" i="25"/>
  <c r="I97" i="25"/>
  <c r="K97" i="25"/>
  <c r="M97" i="25"/>
  <c r="O97" i="25"/>
  <c r="Q97" i="25"/>
  <c r="V97" i="25"/>
  <c r="G98" i="25"/>
  <c r="M98" i="25" s="1"/>
  <c r="I98" i="25"/>
  <c r="K98" i="25"/>
  <c r="O98" i="25"/>
  <c r="Q98" i="25"/>
  <c r="V98" i="25"/>
  <c r="G99" i="25"/>
  <c r="I99" i="25"/>
  <c r="K99" i="25"/>
  <c r="M99" i="25"/>
  <c r="O99" i="25"/>
  <c r="Q99" i="25"/>
  <c r="V99" i="25"/>
  <c r="G100" i="25"/>
  <c r="M100" i="25" s="1"/>
  <c r="I100" i="25"/>
  <c r="K100" i="25"/>
  <c r="O100" i="25"/>
  <c r="Q100" i="25"/>
  <c r="V100" i="25"/>
  <c r="G101" i="25"/>
  <c r="I101" i="25"/>
  <c r="K101" i="25"/>
  <c r="M101" i="25"/>
  <c r="O101" i="25"/>
  <c r="Q101" i="25"/>
  <c r="V101" i="25"/>
  <c r="G102" i="25"/>
  <c r="I102" i="25"/>
  <c r="K102" i="25"/>
  <c r="M102" i="25"/>
  <c r="O102" i="25"/>
  <c r="Q102" i="25"/>
  <c r="V102" i="25"/>
  <c r="G103" i="25"/>
  <c r="I103" i="25"/>
  <c r="K103" i="25"/>
  <c r="M103" i="25"/>
  <c r="O103" i="25"/>
  <c r="Q103" i="25"/>
  <c r="V103" i="25"/>
  <c r="G104" i="25"/>
  <c r="M104" i="25" s="1"/>
  <c r="I104" i="25"/>
  <c r="K104" i="25"/>
  <c r="O104" i="25"/>
  <c r="Q104" i="25"/>
  <c r="V104" i="25"/>
  <c r="G105" i="25"/>
  <c r="M105" i="25" s="1"/>
  <c r="I105" i="25"/>
  <c r="K105" i="25"/>
  <c r="O105" i="25"/>
  <c r="Q105" i="25"/>
  <c r="V105" i="25"/>
  <c r="G106" i="25"/>
  <c r="M106" i="25" s="1"/>
  <c r="I106" i="25"/>
  <c r="K106" i="25"/>
  <c r="O106" i="25"/>
  <c r="Q106" i="25"/>
  <c r="V106" i="25"/>
  <c r="G107" i="25"/>
  <c r="M107" i="25" s="1"/>
  <c r="I107" i="25"/>
  <c r="K107" i="25"/>
  <c r="O107" i="25"/>
  <c r="Q107" i="25"/>
  <c r="V107" i="25"/>
  <c r="G108" i="25"/>
  <c r="M108" i="25" s="1"/>
  <c r="I108" i="25"/>
  <c r="K108" i="25"/>
  <c r="O108" i="25"/>
  <c r="Q108" i="25"/>
  <c r="V108" i="25"/>
  <c r="G110" i="25"/>
  <c r="M110" i="25" s="1"/>
  <c r="I110" i="25"/>
  <c r="K110" i="25"/>
  <c r="K109" i="25" s="1"/>
  <c r="O110" i="25"/>
  <c r="Q110" i="25"/>
  <c r="V110" i="25"/>
  <c r="V109" i="25" s="1"/>
  <c r="G111" i="25"/>
  <c r="I111" i="25"/>
  <c r="I109" i="25" s="1"/>
  <c r="K111" i="25"/>
  <c r="M111" i="25"/>
  <c r="O111" i="25"/>
  <c r="Q111" i="25"/>
  <c r="Q109" i="25" s="1"/>
  <c r="V111" i="25"/>
  <c r="G112" i="25"/>
  <c r="M112" i="25" s="1"/>
  <c r="I112" i="25"/>
  <c r="K112" i="25"/>
  <c r="O112" i="25"/>
  <c r="O109" i="25" s="1"/>
  <c r="Q112" i="25"/>
  <c r="V112" i="25"/>
  <c r="G113" i="25"/>
  <c r="I113" i="25"/>
  <c r="K113" i="25"/>
  <c r="M113" i="25"/>
  <c r="O113" i="25"/>
  <c r="Q113" i="25"/>
  <c r="V113" i="25"/>
  <c r="G114" i="25"/>
  <c r="I114" i="25"/>
  <c r="K114" i="25"/>
  <c r="M114" i="25"/>
  <c r="O114" i="25"/>
  <c r="Q114" i="25"/>
  <c r="V114" i="25"/>
  <c r="G115" i="25"/>
  <c r="I115" i="25"/>
  <c r="K115" i="25"/>
  <c r="M115" i="25"/>
  <c r="O115" i="25"/>
  <c r="Q115" i="25"/>
  <c r="V115" i="25"/>
  <c r="G116" i="25"/>
  <c r="M116" i="25" s="1"/>
  <c r="I116" i="25"/>
  <c r="K116" i="25"/>
  <c r="O116" i="25"/>
  <c r="Q116" i="25"/>
  <c r="V116" i="25"/>
  <c r="G117" i="25"/>
  <c r="M117" i="25" s="1"/>
  <c r="I117" i="25"/>
  <c r="K117" i="25"/>
  <c r="O117" i="25"/>
  <c r="Q117" i="25"/>
  <c r="V117" i="25"/>
  <c r="G118" i="25"/>
  <c r="M118" i="25" s="1"/>
  <c r="I118" i="25"/>
  <c r="K118" i="25"/>
  <c r="O118" i="25"/>
  <c r="Q118" i="25"/>
  <c r="V118" i="25"/>
  <c r="G119" i="25"/>
  <c r="M119" i="25" s="1"/>
  <c r="I119" i="25"/>
  <c r="K119" i="25"/>
  <c r="O119" i="25"/>
  <c r="Q119" i="25"/>
  <c r="V119" i="25"/>
  <c r="G120" i="25"/>
  <c r="M120" i="25" s="1"/>
  <c r="I120" i="25"/>
  <c r="K120" i="25"/>
  <c r="O120" i="25"/>
  <c r="Q120" i="25"/>
  <c r="V120" i="25"/>
  <c r="G121" i="25"/>
  <c r="I121" i="25"/>
  <c r="K121" i="25"/>
  <c r="M121" i="25"/>
  <c r="O121" i="25"/>
  <c r="Q121" i="25"/>
  <c r="V121" i="25"/>
  <c r="G122" i="25"/>
  <c r="M122" i="25" s="1"/>
  <c r="I122" i="25"/>
  <c r="K122" i="25"/>
  <c r="O122" i="25"/>
  <c r="Q122" i="25"/>
  <c r="V122" i="25"/>
  <c r="G123" i="25"/>
  <c r="I123" i="25"/>
  <c r="K123" i="25"/>
  <c r="M123" i="25"/>
  <c r="O123" i="25"/>
  <c r="Q123" i="25"/>
  <c r="V123" i="25"/>
  <c r="G124" i="25"/>
  <c r="M124" i="25" s="1"/>
  <c r="I124" i="25"/>
  <c r="K124" i="25"/>
  <c r="O124" i="25"/>
  <c r="Q124" i="25"/>
  <c r="V124" i="25"/>
  <c r="G125" i="25"/>
  <c r="I125" i="25"/>
  <c r="K125" i="25"/>
  <c r="M125" i="25"/>
  <c r="O125" i="25"/>
  <c r="Q125" i="25"/>
  <c r="V125" i="25"/>
  <c r="G126" i="25"/>
  <c r="I126" i="25"/>
  <c r="K126" i="25"/>
  <c r="M126" i="25"/>
  <c r="O126" i="25"/>
  <c r="Q126" i="25"/>
  <c r="V126" i="25"/>
  <c r="G127" i="25"/>
  <c r="I127" i="25"/>
  <c r="K127" i="25"/>
  <c r="M127" i="25"/>
  <c r="O127" i="25"/>
  <c r="Q127" i="25"/>
  <c r="V127" i="25"/>
  <c r="G128" i="25"/>
  <c r="I128" i="25"/>
  <c r="K128" i="25"/>
  <c r="M128" i="25"/>
  <c r="O128" i="25"/>
  <c r="Q128" i="25"/>
  <c r="V128" i="25"/>
  <c r="G129" i="25"/>
  <c r="M129" i="25" s="1"/>
  <c r="I129" i="25"/>
  <c r="K129" i="25"/>
  <c r="O129" i="25"/>
  <c r="Q129" i="25"/>
  <c r="V129" i="25"/>
  <c r="G130" i="25"/>
  <c r="M130" i="25" s="1"/>
  <c r="I130" i="25"/>
  <c r="K130" i="25"/>
  <c r="O130" i="25"/>
  <c r="Q130" i="25"/>
  <c r="V130" i="25"/>
  <c r="G131" i="25"/>
  <c r="M131" i="25" s="1"/>
  <c r="I131" i="25"/>
  <c r="K131" i="25"/>
  <c r="O131" i="25"/>
  <c r="Q131" i="25"/>
  <c r="V131" i="25"/>
  <c r="G132" i="25"/>
  <c r="M132" i="25" s="1"/>
  <c r="I132" i="25"/>
  <c r="K132" i="25"/>
  <c r="O132" i="25"/>
  <c r="Q132" i="25"/>
  <c r="V132" i="25"/>
  <c r="G133" i="25"/>
  <c r="I133" i="25"/>
  <c r="K133" i="25"/>
  <c r="M133" i="25"/>
  <c r="O133" i="25"/>
  <c r="Q133" i="25"/>
  <c r="V133" i="25"/>
  <c r="G134" i="25"/>
  <c r="M134" i="25" s="1"/>
  <c r="I134" i="25"/>
  <c r="K134" i="25"/>
  <c r="O134" i="25"/>
  <c r="Q134" i="25"/>
  <c r="V134" i="25"/>
  <c r="G135" i="25"/>
  <c r="I135" i="25"/>
  <c r="K135" i="25"/>
  <c r="M135" i="25"/>
  <c r="O135" i="25"/>
  <c r="Q135" i="25"/>
  <c r="V135" i="25"/>
  <c r="G136" i="25"/>
  <c r="M136" i="25" s="1"/>
  <c r="I136" i="25"/>
  <c r="K136" i="25"/>
  <c r="O136" i="25"/>
  <c r="Q136" i="25"/>
  <c r="V136" i="25"/>
  <c r="G137" i="25"/>
  <c r="I137" i="25"/>
  <c r="K137" i="25"/>
  <c r="M137" i="25"/>
  <c r="O137" i="25"/>
  <c r="Q137" i="25"/>
  <c r="V137" i="25"/>
  <c r="G138" i="25"/>
  <c r="I138" i="25"/>
  <c r="K138" i="25"/>
  <c r="M138" i="25"/>
  <c r="O138" i="25"/>
  <c r="Q138" i="25"/>
  <c r="V138" i="25"/>
  <c r="G139" i="25"/>
  <c r="I139" i="25"/>
  <c r="K139" i="25"/>
  <c r="M139" i="25"/>
  <c r="O139" i="25"/>
  <c r="Q139" i="25"/>
  <c r="V139" i="25"/>
  <c r="G140" i="25"/>
  <c r="I140" i="25"/>
  <c r="K140" i="25"/>
  <c r="M140" i="25"/>
  <c r="O140" i="25"/>
  <c r="Q140" i="25"/>
  <c r="V140" i="25"/>
  <c r="G141" i="25"/>
  <c r="M141" i="25" s="1"/>
  <c r="I141" i="25"/>
  <c r="K141" i="25"/>
  <c r="O141" i="25"/>
  <c r="Q141" i="25"/>
  <c r="V141" i="25"/>
  <c r="V142" i="25"/>
  <c r="G143" i="25"/>
  <c r="M143" i="25" s="1"/>
  <c r="I143" i="25"/>
  <c r="K143" i="25"/>
  <c r="O143" i="25"/>
  <c r="Q143" i="25"/>
  <c r="Q142" i="25" s="1"/>
  <c r="V143" i="25"/>
  <c r="G144" i="25"/>
  <c r="M144" i="25" s="1"/>
  <c r="I144" i="25"/>
  <c r="K144" i="25"/>
  <c r="K142" i="25" s="1"/>
  <c r="O144" i="25"/>
  <c r="O142" i="25" s="1"/>
  <c r="Q144" i="25"/>
  <c r="V144" i="25"/>
  <c r="G145" i="25"/>
  <c r="I145" i="25"/>
  <c r="K145" i="25"/>
  <c r="M145" i="25"/>
  <c r="O145" i="25"/>
  <c r="Q145" i="25"/>
  <c r="V145" i="25"/>
  <c r="G146" i="25"/>
  <c r="M146" i="25" s="1"/>
  <c r="I146" i="25"/>
  <c r="K146" i="25"/>
  <c r="O146" i="25"/>
  <c r="Q146" i="25"/>
  <c r="V146" i="25"/>
  <c r="G147" i="25"/>
  <c r="I147" i="25"/>
  <c r="I142" i="25" s="1"/>
  <c r="K147" i="25"/>
  <c r="M147" i="25"/>
  <c r="O147" i="25"/>
  <c r="Q147" i="25"/>
  <c r="V147" i="25"/>
  <c r="G148" i="25"/>
  <c r="G142" i="25" s="1"/>
  <c r="I148" i="25"/>
  <c r="K148" i="25"/>
  <c r="O148" i="25"/>
  <c r="Q148" i="25"/>
  <c r="V148" i="25"/>
  <c r="G149" i="25"/>
  <c r="I149" i="25"/>
  <c r="K149" i="25"/>
  <c r="M149" i="25"/>
  <c r="O149" i="25"/>
  <c r="Q149" i="25"/>
  <c r="V149" i="25"/>
  <c r="G150" i="25"/>
  <c r="I150" i="25"/>
  <c r="K150" i="25"/>
  <c r="M150" i="25"/>
  <c r="O150" i="25"/>
  <c r="Q150" i="25"/>
  <c r="V150" i="25"/>
  <c r="G151" i="25"/>
  <c r="I151" i="25"/>
  <c r="K151" i="25"/>
  <c r="M151" i="25"/>
  <c r="O151" i="25"/>
  <c r="Q151" i="25"/>
  <c r="V151" i="25"/>
  <c r="G152" i="25"/>
  <c r="I152" i="25"/>
  <c r="K152" i="25"/>
  <c r="M152" i="25"/>
  <c r="O152" i="25"/>
  <c r="Q152" i="25"/>
  <c r="V152" i="25"/>
  <c r="G153" i="25"/>
  <c r="M153" i="25" s="1"/>
  <c r="I153" i="25"/>
  <c r="K153" i="25"/>
  <c r="O153" i="25"/>
  <c r="Q153" i="25"/>
  <c r="V153" i="25"/>
  <c r="AE155" i="25"/>
  <c r="AF155" i="25"/>
  <c r="G279" i="24"/>
  <c r="G9" i="24"/>
  <c r="M9" i="24" s="1"/>
  <c r="I9" i="24"/>
  <c r="I8" i="24" s="1"/>
  <c r="K9" i="24"/>
  <c r="K8" i="24" s="1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G8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M22" i="24" s="1"/>
  <c r="I22" i="24"/>
  <c r="K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I26" i="24"/>
  <c r="K26" i="24"/>
  <c r="M26" i="24"/>
  <c r="O26" i="24"/>
  <c r="Q26" i="24"/>
  <c r="V26" i="24"/>
  <c r="G28" i="24"/>
  <c r="G27" i="24" s="1"/>
  <c r="I28" i="24"/>
  <c r="I27" i="24" s="1"/>
  <c r="K28" i="24"/>
  <c r="O28" i="24"/>
  <c r="O27" i="24" s="1"/>
  <c r="Q28" i="24"/>
  <c r="Q27" i="24" s="1"/>
  <c r="V28" i="24"/>
  <c r="V27" i="24" s="1"/>
  <c r="G29" i="24"/>
  <c r="M29" i="24" s="1"/>
  <c r="I29" i="24"/>
  <c r="K29" i="24"/>
  <c r="O29" i="24"/>
  <c r="Q29" i="24"/>
  <c r="V29" i="24"/>
  <c r="G30" i="24"/>
  <c r="I30" i="24"/>
  <c r="K30" i="24"/>
  <c r="K27" i="24" s="1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I37" i="24"/>
  <c r="K37" i="24"/>
  <c r="M37" i="24"/>
  <c r="O37" i="24"/>
  <c r="Q37" i="24"/>
  <c r="V37" i="24"/>
  <c r="G38" i="24"/>
  <c r="I38" i="24"/>
  <c r="K38" i="24"/>
  <c r="M38" i="24"/>
  <c r="O38" i="24"/>
  <c r="Q38" i="24"/>
  <c r="V38" i="24"/>
  <c r="G39" i="24"/>
  <c r="M39" i="24" s="1"/>
  <c r="I39" i="24"/>
  <c r="K39" i="24"/>
  <c r="O39" i="24"/>
  <c r="Q39" i="24"/>
  <c r="V39" i="24"/>
  <c r="G40" i="24"/>
  <c r="M40" i="24" s="1"/>
  <c r="I40" i="24"/>
  <c r="K40" i="24"/>
  <c r="O40" i="24"/>
  <c r="Q40" i="24"/>
  <c r="V40" i="24"/>
  <c r="G41" i="24"/>
  <c r="M41" i="24" s="1"/>
  <c r="I41" i="24"/>
  <c r="K41" i="24"/>
  <c r="O41" i="24"/>
  <c r="Q41" i="24"/>
  <c r="V41" i="24"/>
  <c r="G42" i="24"/>
  <c r="I42" i="24"/>
  <c r="K42" i="24"/>
  <c r="M42" i="24"/>
  <c r="O42" i="24"/>
  <c r="Q42" i="24"/>
  <c r="V42" i="24"/>
  <c r="G43" i="24"/>
  <c r="I43" i="24"/>
  <c r="K43" i="24"/>
  <c r="M43" i="24"/>
  <c r="O43" i="24"/>
  <c r="Q43" i="24"/>
  <c r="V43" i="24"/>
  <c r="G44" i="24"/>
  <c r="M44" i="24" s="1"/>
  <c r="I44" i="24"/>
  <c r="K44" i="24"/>
  <c r="O44" i="24"/>
  <c r="Q44" i="24"/>
  <c r="V44" i="24"/>
  <c r="G45" i="24"/>
  <c r="M45" i="24" s="1"/>
  <c r="I45" i="24"/>
  <c r="K45" i="24"/>
  <c r="O45" i="24"/>
  <c r="Q45" i="24"/>
  <c r="V45" i="24"/>
  <c r="G46" i="24"/>
  <c r="M46" i="24" s="1"/>
  <c r="I46" i="24"/>
  <c r="K46" i="24"/>
  <c r="O46" i="24"/>
  <c r="Q46" i="24"/>
  <c r="V46" i="24"/>
  <c r="G47" i="24"/>
  <c r="I47" i="24"/>
  <c r="K47" i="24"/>
  <c r="M47" i="24"/>
  <c r="O47" i="24"/>
  <c r="Q47" i="24"/>
  <c r="V47" i="24"/>
  <c r="G48" i="24"/>
  <c r="M48" i="24" s="1"/>
  <c r="I48" i="24"/>
  <c r="K48" i="24"/>
  <c r="O48" i="24"/>
  <c r="Q48" i="24"/>
  <c r="V48" i="24"/>
  <c r="G49" i="24"/>
  <c r="I49" i="24"/>
  <c r="K49" i="24"/>
  <c r="M49" i="24"/>
  <c r="O49" i="24"/>
  <c r="Q49" i="24"/>
  <c r="V49" i="24"/>
  <c r="G50" i="24"/>
  <c r="I50" i="24"/>
  <c r="K50" i="24"/>
  <c r="M50" i="24"/>
  <c r="O50" i="24"/>
  <c r="Q50" i="24"/>
  <c r="V50" i="24"/>
  <c r="G51" i="24"/>
  <c r="M51" i="24" s="1"/>
  <c r="I51" i="24"/>
  <c r="K51" i="24"/>
  <c r="O51" i="24"/>
  <c r="Q51" i="24"/>
  <c r="V51" i="24"/>
  <c r="G52" i="24"/>
  <c r="M52" i="24" s="1"/>
  <c r="I52" i="24"/>
  <c r="K52" i="24"/>
  <c r="O52" i="24"/>
  <c r="Q52" i="24"/>
  <c r="V52" i="24"/>
  <c r="G53" i="24"/>
  <c r="M53" i="24" s="1"/>
  <c r="I53" i="24"/>
  <c r="K53" i="24"/>
  <c r="O53" i="24"/>
  <c r="Q53" i="24"/>
  <c r="V53" i="24"/>
  <c r="G54" i="24"/>
  <c r="I54" i="24"/>
  <c r="K54" i="24"/>
  <c r="M54" i="24"/>
  <c r="O54" i="24"/>
  <c r="Q54" i="24"/>
  <c r="V54" i="24"/>
  <c r="G55" i="24"/>
  <c r="I55" i="24"/>
  <c r="K55" i="24"/>
  <c r="M55" i="24"/>
  <c r="O55" i="24"/>
  <c r="Q55" i="24"/>
  <c r="V55" i="24"/>
  <c r="G56" i="24"/>
  <c r="M56" i="24" s="1"/>
  <c r="I56" i="24"/>
  <c r="K56" i="24"/>
  <c r="O56" i="24"/>
  <c r="Q56" i="24"/>
  <c r="V56" i="24"/>
  <c r="G57" i="24"/>
  <c r="M57" i="24" s="1"/>
  <c r="I57" i="24"/>
  <c r="K57" i="24"/>
  <c r="O57" i="24"/>
  <c r="Q57" i="24"/>
  <c r="V57" i="24"/>
  <c r="G58" i="24"/>
  <c r="M58" i="24" s="1"/>
  <c r="I58" i="24"/>
  <c r="K58" i="24"/>
  <c r="O58" i="24"/>
  <c r="Q58" i="24"/>
  <c r="V58" i="24"/>
  <c r="G59" i="24"/>
  <c r="I59" i="24"/>
  <c r="K59" i="24"/>
  <c r="M59" i="24"/>
  <c r="O59" i="24"/>
  <c r="Q59" i="24"/>
  <c r="V59" i="24"/>
  <c r="G60" i="24"/>
  <c r="M60" i="24" s="1"/>
  <c r="I60" i="24"/>
  <c r="K60" i="24"/>
  <c r="O60" i="24"/>
  <c r="Q60" i="24"/>
  <c r="V60" i="24"/>
  <c r="G61" i="24"/>
  <c r="I61" i="24"/>
  <c r="K61" i="24"/>
  <c r="M61" i="24"/>
  <c r="O61" i="24"/>
  <c r="Q61" i="24"/>
  <c r="V61" i="24"/>
  <c r="G62" i="24"/>
  <c r="I62" i="24"/>
  <c r="K62" i="24"/>
  <c r="M62" i="24"/>
  <c r="O62" i="24"/>
  <c r="Q62" i="24"/>
  <c r="V62" i="24"/>
  <c r="G63" i="24"/>
  <c r="M63" i="24" s="1"/>
  <c r="I63" i="24"/>
  <c r="K63" i="24"/>
  <c r="O63" i="24"/>
  <c r="Q63" i="24"/>
  <c r="V63" i="24"/>
  <c r="G64" i="24"/>
  <c r="M64" i="24" s="1"/>
  <c r="I64" i="24"/>
  <c r="K64" i="24"/>
  <c r="O64" i="24"/>
  <c r="Q64" i="24"/>
  <c r="V64" i="24"/>
  <c r="G65" i="24"/>
  <c r="M65" i="24" s="1"/>
  <c r="I65" i="24"/>
  <c r="K65" i="24"/>
  <c r="O65" i="24"/>
  <c r="Q65" i="24"/>
  <c r="V65" i="24"/>
  <c r="G66" i="24"/>
  <c r="I66" i="24"/>
  <c r="K66" i="24"/>
  <c r="M66" i="24"/>
  <c r="O66" i="24"/>
  <c r="Q66" i="24"/>
  <c r="V66" i="24"/>
  <c r="G67" i="24"/>
  <c r="I67" i="24"/>
  <c r="K67" i="24"/>
  <c r="M67" i="24"/>
  <c r="O67" i="24"/>
  <c r="Q67" i="24"/>
  <c r="V67" i="24"/>
  <c r="G68" i="24"/>
  <c r="M68" i="24" s="1"/>
  <c r="I68" i="24"/>
  <c r="K68" i="24"/>
  <c r="O68" i="24"/>
  <c r="Q68" i="24"/>
  <c r="V68" i="24"/>
  <c r="G69" i="24"/>
  <c r="M69" i="24" s="1"/>
  <c r="I69" i="24"/>
  <c r="K69" i="24"/>
  <c r="O69" i="24"/>
  <c r="Q69" i="24"/>
  <c r="V69" i="24"/>
  <c r="G70" i="24"/>
  <c r="M70" i="24" s="1"/>
  <c r="I70" i="24"/>
  <c r="K70" i="24"/>
  <c r="O70" i="24"/>
  <c r="Q70" i="24"/>
  <c r="V70" i="24"/>
  <c r="G71" i="24"/>
  <c r="G72" i="24"/>
  <c r="M72" i="24" s="1"/>
  <c r="M71" i="24" s="1"/>
  <c r="I72" i="24"/>
  <c r="I71" i="24" s="1"/>
  <c r="K72" i="24"/>
  <c r="K71" i="24" s="1"/>
  <c r="O72" i="24"/>
  <c r="O71" i="24" s="1"/>
  <c r="Q72" i="24"/>
  <c r="Q71" i="24" s="1"/>
  <c r="V72" i="24"/>
  <c r="G73" i="24"/>
  <c r="I73" i="24"/>
  <c r="K73" i="24"/>
  <c r="M73" i="24"/>
  <c r="O73" i="24"/>
  <c r="Q73" i="24"/>
  <c r="V73" i="24"/>
  <c r="G74" i="24"/>
  <c r="I74" i="24"/>
  <c r="K74" i="24"/>
  <c r="M74" i="24"/>
  <c r="O74" i="24"/>
  <c r="Q74" i="24"/>
  <c r="V74" i="24"/>
  <c r="V71" i="24" s="1"/>
  <c r="G75" i="24"/>
  <c r="M75" i="24" s="1"/>
  <c r="I75" i="24"/>
  <c r="K75" i="24"/>
  <c r="O75" i="24"/>
  <c r="Q75" i="24"/>
  <c r="V75" i="24"/>
  <c r="G76" i="24"/>
  <c r="M76" i="24" s="1"/>
  <c r="I76" i="24"/>
  <c r="K76" i="24"/>
  <c r="O76" i="24"/>
  <c r="Q76" i="24"/>
  <c r="V76" i="24"/>
  <c r="G77" i="24"/>
  <c r="M77" i="24" s="1"/>
  <c r="I77" i="24"/>
  <c r="K77" i="24"/>
  <c r="O77" i="24"/>
  <c r="Q77" i="24"/>
  <c r="V77" i="24"/>
  <c r="G78" i="24"/>
  <c r="I78" i="24"/>
  <c r="K78" i="24"/>
  <c r="M78" i="24"/>
  <c r="O78" i="24"/>
  <c r="Q78" i="24"/>
  <c r="V78" i="24"/>
  <c r="G79" i="24"/>
  <c r="I79" i="24"/>
  <c r="K79" i="24"/>
  <c r="M79" i="24"/>
  <c r="O79" i="24"/>
  <c r="Q79" i="24"/>
  <c r="V79" i="24"/>
  <c r="G80" i="24"/>
  <c r="M80" i="24" s="1"/>
  <c r="I80" i="24"/>
  <c r="K80" i="24"/>
  <c r="O80" i="24"/>
  <c r="Q80" i="24"/>
  <c r="V80" i="24"/>
  <c r="G82" i="24"/>
  <c r="M82" i="24" s="1"/>
  <c r="I82" i="24"/>
  <c r="K82" i="24"/>
  <c r="O82" i="24"/>
  <c r="O81" i="24" s="1"/>
  <c r="Q82" i="24"/>
  <c r="V82" i="24"/>
  <c r="V81" i="24" s="1"/>
  <c r="G83" i="24"/>
  <c r="M83" i="24" s="1"/>
  <c r="I83" i="24"/>
  <c r="K83" i="24"/>
  <c r="O83" i="24"/>
  <c r="Q83" i="24"/>
  <c r="V83" i="24"/>
  <c r="G84" i="24"/>
  <c r="I84" i="24"/>
  <c r="K84" i="24"/>
  <c r="M84" i="24"/>
  <c r="O84" i="24"/>
  <c r="Q84" i="24"/>
  <c r="Q81" i="24" s="1"/>
  <c r="V84" i="24"/>
  <c r="G85" i="24"/>
  <c r="I85" i="24"/>
  <c r="I81" i="24" s="1"/>
  <c r="K85" i="24"/>
  <c r="M85" i="24"/>
  <c r="O85" i="24"/>
  <c r="Q85" i="24"/>
  <c r="V85" i="24"/>
  <c r="G86" i="24"/>
  <c r="I86" i="24"/>
  <c r="K86" i="24"/>
  <c r="M86" i="24"/>
  <c r="O86" i="24"/>
  <c r="Q86" i="24"/>
  <c r="V86" i="24"/>
  <c r="G87" i="24"/>
  <c r="M87" i="24" s="1"/>
  <c r="I87" i="24"/>
  <c r="K87" i="24"/>
  <c r="O87" i="24"/>
  <c r="Q87" i="24"/>
  <c r="V87" i="24"/>
  <c r="G88" i="24"/>
  <c r="M88" i="24" s="1"/>
  <c r="I88" i="24"/>
  <c r="K88" i="24"/>
  <c r="O88" i="24"/>
  <c r="Q88" i="24"/>
  <c r="V88" i="24"/>
  <c r="G89" i="24"/>
  <c r="M89" i="24" s="1"/>
  <c r="I89" i="24"/>
  <c r="K89" i="24"/>
  <c r="O89" i="24"/>
  <c r="Q89" i="24"/>
  <c r="V89" i="24"/>
  <c r="G90" i="24"/>
  <c r="I90" i="24"/>
  <c r="K90" i="24"/>
  <c r="M90" i="24"/>
  <c r="O90" i="24"/>
  <c r="Q90" i="24"/>
  <c r="V90" i="24"/>
  <c r="G91" i="24"/>
  <c r="I91" i="24"/>
  <c r="K91" i="24"/>
  <c r="M91" i="24"/>
  <c r="O91" i="24"/>
  <c r="Q91" i="24"/>
  <c r="V91" i="24"/>
  <c r="G92" i="24"/>
  <c r="M92" i="24" s="1"/>
  <c r="I92" i="24"/>
  <c r="K92" i="24"/>
  <c r="O92" i="24"/>
  <c r="Q92" i="24"/>
  <c r="V92" i="24"/>
  <c r="G93" i="24"/>
  <c r="M93" i="24" s="1"/>
  <c r="I93" i="24"/>
  <c r="K93" i="24"/>
  <c r="K81" i="24" s="1"/>
  <c r="O93" i="24"/>
  <c r="Q93" i="24"/>
  <c r="V93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M96" i="24"/>
  <c r="O96" i="24"/>
  <c r="Q96" i="24"/>
  <c r="V96" i="24"/>
  <c r="G97" i="24"/>
  <c r="I97" i="24"/>
  <c r="K97" i="24"/>
  <c r="M97" i="24"/>
  <c r="O97" i="24"/>
  <c r="Q97" i="24"/>
  <c r="V97" i="24"/>
  <c r="G98" i="24"/>
  <c r="I98" i="24"/>
  <c r="K98" i="24"/>
  <c r="M98" i="24"/>
  <c r="O98" i="24"/>
  <c r="Q98" i="24"/>
  <c r="V98" i="24"/>
  <c r="G99" i="24"/>
  <c r="M99" i="24" s="1"/>
  <c r="I99" i="24"/>
  <c r="K99" i="24"/>
  <c r="O99" i="24"/>
  <c r="Q99" i="24"/>
  <c r="V99" i="24"/>
  <c r="G100" i="24"/>
  <c r="M100" i="24" s="1"/>
  <c r="I100" i="24"/>
  <c r="K100" i="24"/>
  <c r="O100" i="24"/>
  <c r="Q100" i="24"/>
  <c r="V100" i="24"/>
  <c r="G101" i="24"/>
  <c r="M101" i="24" s="1"/>
  <c r="I101" i="24"/>
  <c r="K101" i="24"/>
  <c r="O101" i="24"/>
  <c r="Q101" i="24"/>
  <c r="V101" i="24"/>
  <c r="G103" i="24"/>
  <c r="G102" i="24" s="1"/>
  <c r="I103" i="24"/>
  <c r="I102" i="24" s="1"/>
  <c r="K103" i="24"/>
  <c r="M103" i="24"/>
  <c r="O103" i="24"/>
  <c r="O102" i="24" s="1"/>
  <c r="Q103" i="24"/>
  <c r="V103" i="24"/>
  <c r="G104" i="24"/>
  <c r="M104" i="24" s="1"/>
  <c r="I104" i="24"/>
  <c r="K104" i="24"/>
  <c r="O104" i="24"/>
  <c r="Q104" i="24"/>
  <c r="V104" i="24"/>
  <c r="G105" i="24"/>
  <c r="M105" i="24" s="1"/>
  <c r="I105" i="24"/>
  <c r="K105" i="24"/>
  <c r="K102" i="24" s="1"/>
  <c r="O105" i="24"/>
  <c r="Q105" i="24"/>
  <c r="Q102" i="24" s="1"/>
  <c r="V105" i="24"/>
  <c r="V102" i="24" s="1"/>
  <c r="G106" i="24"/>
  <c r="M106" i="24" s="1"/>
  <c r="I106" i="24"/>
  <c r="K106" i="24"/>
  <c r="O106" i="24"/>
  <c r="Q106" i="24"/>
  <c r="V106" i="24"/>
  <c r="G107" i="24"/>
  <c r="M107" i="24" s="1"/>
  <c r="I107" i="24"/>
  <c r="K107" i="24"/>
  <c r="O107" i="24"/>
  <c r="Q107" i="24"/>
  <c r="V107" i="24"/>
  <c r="G108" i="24"/>
  <c r="I108" i="24"/>
  <c r="K108" i="24"/>
  <c r="M108" i="24"/>
  <c r="O108" i="24"/>
  <c r="Q108" i="24"/>
  <c r="V108" i="24"/>
  <c r="G109" i="24"/>
  <c r="I109" i="24"/>
  <c r="K109" i="24"/>
  <c r="M109" i="24"/>
  <c r="O109" i="24"/>
  <c r="Q109" i="24"/>
  <c r="V109" i="24"/>
  <c r="G110" i="24"/>
  <c r="I110" i="24"/>
  <c r="K110" i="24"/>
  <c r="M110" i="24"/>
  <c r="O110" i="24"/>
  <c r="Q110" i="24"/>
  <c r="V110" i="24"/>
  <c r="G111" i="24"/>
  <c r="M111" i="24" s="1"/>
  <c r="I111" i="24"/>
  <c r="K111" i="24"/>
  <c r="O111" i="24"/>
  <c r="Q111" i="24"/>
  <c r="V111" i="24"/>
  <c r="G112" i="24"/>
  <c r="M112" i="24" s="1"/>
  <c r="I112" i="24"/>
  <c r="K112" i="24"/>
  <c r="O112" i="24"/>
  <c r="Q112" i="24"/>
  <c r="V112" i="24"/>
  <c r="G113" i="24"/>
  <c r="M113" i="24" s="1"/>
  <c r="I113" i="24"/>
  <c r="K113" i="24"/>
  <c r="O113" i="24"/>
  <c r="Q113" i="24"/>
  <c r="V113" i="24"/>
  <c r="G114" i="24"/>
  <c r="I114" i="24"/>
  <c r="K114" i="24"/>
  <c r="M114" i="24"/>
  <c r="O114" i="24"/>
  <c r="Q114" i="24"/>
  <c r="V114" i="24"/>
  <c r="G115" i="24"/>
  <c r="I115" i="24"/>
  <c r="K115" i="24"/>
  <c r="M115" i="24"/>
  <c r="O115" i="24"/>
  <c r="Q115" i="24"/>
  <c r="V115" i="24"/>
  <c r="G116" i="24"/>
  <c r="M116" i="24" s="1"/>
  <c r="I116" i="24"/>
  <c r="K116" i="24"/>
  <c r="O116" i="24"/>
  <c r="Q116" i="24"/>
  <c r="V116" i="24"/>
  <c r="G117" i="24"/>
  <c r="M117" i="24" s="1"/>
  <c r="I117" i="24"/>
  <c r="K117" i="24"/>
  <c r="O117" i="24"/>
  <c r="Q117" i="24"/>
  <c r="V117" i="24"/>
  <c r="G119" i="24"/>
  <c r="M119" i="24" s="1"/>
  <c r="I119" i="24"/>
  <c r="K119" i="24"/>
  <c r="O119" i="24"/>
  <c r="O118" i="24" s="1"/>
  <c r="Q119" i="24"/>
  <c r="Q118" i="24" s="1"/>
  <c r="V119" i="24"/>
  <c r="G120" i="24"/>
  <c r="I120" i="24"/>
  <c r="K120" i="24"/>
  <c r="M120" i="24"/>
  <c r="O120" i="24"/>
  <c r="Q120" i="24"/>
  <c r="V120" i="24"/>
  <c r="G121" i="24"/>
  <c r="I121" i="24"/>
  <c r="I118" i="24" s="1"/>
  <c r="K121" i="24"/>
  <c r="K118" i="24" s="1"/>
  <c r="M121" i="24"/>
  <c r="O121" i="24"/>
  <c r="Q121" i="24"/>
  <c r="V121" i="24"/>
  <c r="G122" i="24"/>
  <c r="I122" i="24"/>
  <c r="K122" i="24"/>
  <c r="M122" i="24"/>
  <c r="O122" i="24"/>
  <c r="Q122" i="24"/>
  <c r="V122" i="24"/>
  <c r="V118" i="24" s="1"/>
  <c r="G123" i="24"/>
  <c r="M123" i="24" s="1"/>
  <c r="I123" i="24"/>
  <c r="K123" i="24"/>
  <c r="O123" i="24"/>
  <c r="Q123" i="24"/>
  <c r="V123" i="24"/>
  <c r="G124" i="24"/>
  <c r="M124" i="24" s="1"/>
  <c r="I124" i="24"/>
  <c r="K124" i="24"/>
  <c r="O124" i="24"/>
  <c r="Q124" i="24"/>
  <c r="V124" i="24"/>
  <c r="G125" i="24"/>
  <c r="M125" i="24" s="1"/>
  <c r="I125" i="24"/>
  <c r="K125" i="24"/>
  <c r="O125" i="24"/>
  <c r="Q125" i="24"/>
  <c r="V125" i="24"/>
  <c r="G126" i="24"/>
  <c r="I126" i="24"/>
  <c r="K126" i="24"/>
  <c r="M126" i="24"/>
  <c r="O126" i="24"/>
  <c r="Q126" i="24"/>
  <c r="V126" i="24"/>
  <c r="O127" i="24"/>
  <c r="G128" i="24"/>
  <c r="M128" i="24" s="1"/>
  <c r="I128" i="24"/>
  <c r="I127" i="24" s="1"/>
  <c r="K128" i="24"/>
  <c r="K127" i="24" s="1"/>
  <c r="O128" i="24"/>
  <c r="Q128" i="24"/>
  <c r="Q127" i="24" s="1"/>
  <c r="V128" i="24"/>
  <c r="V127" i="24" s="1"/>
  <c r="G129" i="24"/>
  <c r="M129" i="24" s="1"/>
  <c r="I129" i="24"/>
  <c r="K129" i="24"/>
  <c r="O129" i="24"/>
  <c r="Q129" i="24"/>
  <c r="V129" i="24"/>
  <c r="G130" i="24"/>
  <c r="M130" i="24" s="1"/>
  <c r="I130" i="24"/>
  <c r="K130" i="24"/>
  <c r="O130" i="24"/>
  <c r="Q130" i="24"/>
  <c r="V130" i="24"/>
  <c r="G131" i="24"/>
  <c r="M131" i="24" s="1"/>
  <c r="I131" i="24"/>
  <c r="K131" i="24"/>
  <c r="O131" i="24"/>
  <c r="Q131" i="24"/>
  <c r="V131" i="24"/>
  <c r="G132" i="24"/>
  <c r="I132" i="24"/>
  <c r="K132" i="24"/>
  <c r="M132" i="24"/>
  <c r="O132" i="24"/>
  <c r="Q132" i="24"/>
  <c r="V132" i="24"/>
  <c r="G133" i="24"/>
  <c r="I133" i="24"/>
  <c r="K133" i="24"/>
  <c r="M133" i="24"/>
  <c r="O133" i="24"/>
  <c r="Q133" i="24"/>
  <c r="V133" i="24"/>
  <c r="K134" i="24"/>
  <c r="V134" i="24"/>
  <c r="G135" i="24"/>
  <c r="M135" i="24" s="1"/>
  <c r="M134" i="24" s="1"/>
  <c r="I135" i="24"/>
  <c r="I134" i="24" s="1"/>
  <c r="K135" i="24"/>
  <c r="O135" i="24"/>
  <c r="O134" i="24" s="1"/>
  <c r="Q135" i="24"/>
  <c r="Q134" i="24" s="1"/>
  <c r="V135" i="24"/>
  <c r="G136" i="24"/>
  <c r="I136" i="24"/>
  <c r="O136" i="24"/>
  <c r="G137" i="24"/>
  <c r="I137" i="24"/>
  <c r="K137" i="24"/>
  <c r="K136" i="24" s="1"/>
  <c r="M137" i="24"/>
  <c r="M136" i="24" s="1"/>
  <c r="O137" i="24"/>
  <c r="Q137" i="24"/>
  <c r="Q136" i="24" s="1"/>
  <c r="V137" i="24"/>
  <c r="V136" i="24" s="1"/>
  <c r="K138" i="24"/>
  <c r="Q138" i="24"/>
  <c r="V138" i="24"/>
  <c r="G139" i="24"/>
  <c r="G138" i="24" s="1"/>
  <c r="I139" i="24"/>
  <c r="I138" i="24" s="1"/>
  <c r="K139" i="24"/>
  <c r="M139" i="24"/>
  <c r="M138" i="24" s="1"/>
  <c r="O139" i="24"/>
  <c r="O138" i="24" s="1"/>
  <c r="Q139" i="24"/>
  <c r="V139" i="24"/>
  <c r="G141" i="24"/>
  <c r="M141" i="24" s="1"/>
  <c r="I141" i="24"/>
  <c r="I140" i="24" s="1"/>
  <c r="K141" i="24"/>
  <c r="K140" i="24" s="1"/>
  <c r="O141" i="24"/>
  <c r="Q141" i="24"/>
  <c r="Q140" i="24" s="1"/>
  <c r="V141" i="24"/>
  <c r="V140" i="24" s="1"/>
  <c r="G142" i="24"/>
  <c r="M142" i="24" s="1"/>
  <c r="I142" i="24"/>
  <c r="K142" i="24"/>
  <c r="O142" i="24"/>
  <c r="O140" i="24" s="1"/>
  <c r="Q142" i="24"/>
  <c r="V142" i="24"/>
  <c r="G143" i="24"/>
  <c r="G140" i="24" s="1"/>
  <c r="I143" i="24"/>
  <c r="K143" i="24"/>
  <c r="O143" i="24"/>
  <c r="Q143" i="24"/>
  <c r="V143" i="24"/>
  <c r="G144" i="24"/>
  <c r="I144" i="24"/>
  <c r="K144" i="24"/>
  <c r="M144" i="24"/>
  <c r="O144" i="24"/>
  <c r="Q144" i="24"/>
  <c r="V144" i="24"/>
  <c r="G145" i="24"/>
  <c r="I145" i="24"/>
  <c r="K145" i="24"/>
  <c r="M145" i="24"/>
  <c r="O145" i="24"/>
  <c r="Q145" i="24"/>
  <c r="V145" i="24"/>
  <c r="G146" i="24"/>
  <c r="I146" i="24"/>
  <c r="K146" i="24"/>
  <c r="M146" i="24"/>
  <c r="O146" i="24"/>
  <c r="Q146" i="24"/>
  <c r="V146" i="24"/>
  <c r="G147" i="24"/>
  <c r="M147" i="24" s="1"/>
  <c r="I147" i="24"/>
  <c r="K147" i="24"/>
  <c r="O147" i="24"/>
  <c r="Q147" i="24"/>
  <c r="V147" i="24"/>
  <c r="G148" i="24"/>
  <c r="M148" i="24" s="1"/>
  <c r="I148" i="24"/>
  <c r="K148" i="24"/>
  <c r="O148" i="24"/>
  <c r="Q148" i="24"/>
  <c r="V148" i="24"/>
  <c r="G149" i="24"/>
  <c r="I149" i="24"/>
  <c r="K149" i="24"/>
  <c r="M149" i="24"/>
  <c r="O149" i="24"/>
  <c r="Q149" i="24"/>
  <c r="V149" i="24"/>
  <c r="G150" i="24"/>
  <c r="I150" i="24"/>
  <c r="K150" i="24"/>
  <c r="M150" i="24"/>
  <c r="O150" i="24"/>
  <c r="Q150" i="24"/>
  <c r="V150" i="24"/>
  <c r="G151" i="24"/>
  <c r="I151" i="24"/>
  <c r="K151" i="24"/>
  <c r="M151" i="24"/>
  <c r="O151" i="24"/>
  <c r="Q151" i="24"/>
  <c r="V151" i="24"/>
  <c r="G152" i="24"/>
  <c r="M152" i="24" s="1"/>
  <c r="I152" i="24"/>
  <c r="K152" i="24"/>
  <c r="O152" i="24"/>
  <c r="Q152" i="24"/>
  <c r="V152" i="24"/>
  <c r="G153" i="24"/>
  <c r="M153" i="24" s="1"/>
  <c r="I153" i="24"/>
  <c r="K153" i="24"/>
  <c r="O153" i="24"/>
  <c r="Q153" i="24"/>
  <c r="V153" i="24"/>
  <c r="G154" i="24"/>
  <c r="M154" i="24" s="1"/>
  <c r="I154" i="24"/>
  <c r="K154" i="24"/>
  <c r="O154" i="24"/>
  <c r="Q154" i="24"/>
  <c r="V154" i="24"/>
  <c r="G155" i="24"/>
  <c r="M155" i="24" s="1"/>
  <c r="I155" i="24"/>
  <c r="K155" i="24"/>
  <c r="O155" i="24"/>
  <c r="Q155" i="24"/>
  <c r="V155" i="24"/>
  <c r="G156" i="24"/>
  <c r="I156" i="24"/>
  <c r="K156" i="24"/>
  <c r="M156" i="24"/>
  <c r="O156" i="24"/>
  <c r="Q156" i="24"/>
  <c r="V156" i="24"/>
  <c r="G157" i="24"/>
  <c r="I157" i="24"/>
  <c r="K157" i="24"/>
  <c r="M157" i="24"/>
  <c r="O157" i="24"/>
  <c r="Q157" i="24"/>
  <c r="V157" i="24"/>
  <c r="G158" i="24"/>
  <c r="I158" i="24"/>
  <c r="K158" i="24"/>
  <c r="M158" i="24"/>
  <c r="O158" i="24"/>
  <c r="Q158" i="24"/>
  <c r="V158" i="24"/>
  <c r="G159" i="24"/>
  <c r="M159" i="24" s="1"/>
  <c r="I159" i="24"/>
  <c r="K159" i="24"/>
  <c r="O159" i="24"/>
  <c r="Q159" i="24"/>
  <c r="V159" i="24"/>
  <c r="G160" i="24"/>
  <c r="M160" i="24" s="1"/>
  <c r="I160" i="24"/>
  <c r="K160" i="24"/>
  <c r="O160" i="24"/>
  <c r="Q160" i="24"/>
  <c r="V160" i="24"/>
  <c r="G161" i="24"/>
  <c r="I161" i="24"/>
  <c r="K161" i="24"/>
  <c r="M161" i="24"/>
  <c r="O161" i="24"/>
  <c r="Q161" i="24"/>
  <c r="V161" i="24"/>
  <c r="G162" i="24"/>
  <c r="I162" i="24"/>
  <c r="K162" i="24"/>
  <c r="M162" i="24"/>
  <c r="O162" i="24"/>
  <c r="Q162" i="24"/>
  <c r="V162" i="24"/>
  <c r="O163" i="24"/>
  <c r="G164" i="24"/>
  <c r="M164" i="24" s="1"/>
  <c r="I164" i="24"/>
  <c r="I163" i="24" s="1"/>
  <c r="K164" i="24"/>
  <c r="K163" i="24" s="1"/>
  <c r="O164" i="24"/>
  <c r="Q164" i="24"/>
  <c r="Q163" i="24" s="1"/>
  <c r="V164" i="24"/>
  <c r="V163" i="24" s="1"/>
  <c r="G165" i="24"/>
  <c r="M165" i="24" s="1"/>
  <c r="I165" i="24"/>
  <c r="K165" i="24"/>
  <c r="O165" i="24"/>
  <c r="Q165" i="24"/>
  <c r="V165" i="24"/>
  <c r="V166" i="24"/>
  <c r="G167" i="24"/>
  <c r="M167" i="24" s="1"/>
  <c r="M166" i="24" s="1"/>
  <c r="I167" i="24"/>
  <c r="K167" i="24"/>
  <c r="O167" i="24"/>
  <c r="O166" i="24" s="1"/>
  <c r="Q167" i="24"/>
  <c r="Q166" i="24" s="1"/>
  <c r="V167" i="24"/>
  <c r="G168" i="24"/>
  <c r="I168" i="24"/>
  <c r="I166" i="24" s="1"/>
  <c r="K168" i="24"/>
  <c r="K166" i="24" s="1"/>
  <c r="M168" i="24"/>
  <c r="O168" i="24"/>
  <c r="Q168" i="24"/>
  <c r="V168" i="24"/>
  <c r="G170" i="24"/>
  <c r="G169" i="24" s="1"/>
  <c r="I170" i="24"/>
  <c r="K170" i="24"/>
  <c r="K169" i="24" s="1"/>
  <c r="M170" i="24"/>
  <c r="M169" i="24" s="1"/>
  <c r="O170" i="24"/>
  <c r="Q170" i="24"/>
  <c r="V170" i="24"/>
  <c r="V169" i="24" s="1"/>
  <c r="G171" i="24"/>
  <c r="M171" i="24" s="1"/>
  <c r="I171" i="24"/>
  <c r="I169" i="24" s="1"/>
  <c r="K171" i="24"/>
  <c r="O171" i="24"/>
  <c r="O169" i="24" s="1"/>
  <c r="Q171" i="24"/>
  <c r="Q169" i="24" s="1"/>
  <c r="V171" i="24"/>
  <c r="G172" i="24"/>
  <c r="M172" i="24" s="1"/>
  <c r="I172" i="24"/>
  <c r="K172" i="24"/>
  <c r="O172" i="24"/>
  <c r="Q172" i="24"/>
  <c r="V172" i="24"/>
  <c r="G173" i="24"/>
  <c r="I173" i="24"/>
  <c r="K173" i="24"/>
  <c r="M173" i="24"/>
  <c r="O173" i="24"/>
  <c r="Q173" i="24"/>
  <c r="V173" i="24"/>
  <c r="G174" i="24"/>
  <c r="I174" i="24"/>
  <c r="K174" i="24"/>
  <c r="M174" i="24"/>
  <c r="O174" i="24"/>
  <c r="Q174" i="24"/>
  <c r="V174" i="24"/>
  <c r="G175" i="24"/>
  <c r="I175" i="24"/>
  <c r="K175" i="24"/>
  <c r="M175" i="24"/>
  <c r="O175" i="24"/>
  <c r="Q175" i="24"/>
  <c r="V175" i="24"/>
  <c r="G176" i="24"/>
  <c r="M176" i="24" s="1"/>
  <c r="I176" i="24"/>
  <c r="K176" i="24"/>
  <c r="O176" i="24"/>
  <c r="Q176" i="24"/>
  <c r="V176" i="24"/>
  <c r="G177" i="24"/>
  <c r="M177" i="24" s="1"/>
  <c r="I177" i="24"/>
  <c r="K177" i="24"/>
  <c r="O177" i="24"/>
  <c r="Q177" i="24"/>
  <c r="V177" i="24"/>
  <c r="G178" i="24"/>
  <c r="M178" i="24" s="1"/>
  <c r="I178" i="24"/>
  <c r="K178" i="24"/>
  <c r="O178" i="24"/>
  <c r="Q178" i="24"/>
  <c r="V178" i="24"/>
  <c r="G179" i="24"/>
  <c r="M179" i="24" s="1"/>
  <c r="I179" i="24"/>
  <c r="K179" i="24"/>
  <c r="O179" i="24"/>
  <c r="Q179" i="24"/>
  <c r="V179" i="24"/>
  <c r="G180" i="24"/>
  <c r="I180" i="24"/>
  <c r="K180" i="24"/>
  <c r="M180" i="24"/>
  <c r="O180" i="24"/>
  <c r="Q180" i="24"/>
  <c r="V180" i="24"/>
  <c r="G181" i="24"/>
  <c r="I181" i="24"/>
  <c r="K181" i="24"/>
  <c r="M181" i="24"/>
  <c r="O181" i="24"/>
  <c r="Q181" i="24"/>
  <c r="V181" i="24"/>
  <c r="G182" i="24"/>
  <c r="I182" i="24"/>
  <c r="K182" i="24"/>
  <c r="M182" i="24"/>
  <c r="O182" i="24"/>
  <c r="Q182" i="24"/>
  <c r="V182" i="24"/>
  <c r="G183" i="24"/>
  <c r="M183" i="24" s="1"/>
  <c r="I183" i="24"/>
  <c r="K183" i="24"/>
  <c r="O183" i="24"/>
  <c r="Q183" i="24"/>
  <c r="V183" i="24"/>
  <c r="G184" i="24"/>
  <c r="M184" i="24" s="1"/>
  <c r="I184" i="24"/>
  <c r="K184" i="24"/>
  <c r="O184" i="24"/>
  <c r="Q184" i="24"/>
  <c r="V184" i="24"/>
  <c r="G185" i="24"/>
  <c r="I185" i="24"/>
  <c r="K185" i="24"/>
  <c r="M185" i="24"/>
  <c r="O185" i="24"/>
  <c r="Q185" i="24"/>
  <c r="V185" i="24"/>
  <c r="G186" i="24"/>
  <c r="I186" i="24"/>
  <c r="K186" i="24"/>
  <c r="M186" i="24"/>
  <c r="O186" i="24"/>
  <c r="Q186" i="24"/>
  <c r="V186" i="24"/>
  <c r="G187" i="24"/>
  <c r="I187" i="24"/>
  <c r="K187" i="24"/>
  <c r="M187" i="24"/>
  <c r="O187" i="24"/>
  <c r="Q187" i="24"/>
  <c r="V187" i="24"/>
  <c r="G188" i="24"/>
  <c r="M188" i="24" s="1"/>
  <c r="I188" i="24"/>
  <c r="K188" i="24"/>
  <c r="O188" i="24"/>
  <c r="Q188" i="24"/>
  <c r="V188" i="24"/>
  <c r="G189" i="24"/>
  <c r="M189" i="24" s="1"/>
  <c r="I189" i="24"/>
  <c r="K189" i="24"/>
  <c r="O189" i="24"/>
  <c r="Q189" i="24"/>
  <c r="V189" i="24"/>
  <c r="G190" i="24"/>
  <c r="M190" i="24" s="1"/>
  <c r="I190" i="24"/>
  <c r="K190" i="24"/>
  <c r="O190" i="24"/>
  <c r="Q190" i="24"/>
  <c r="V190" i="24"/>
  <c r="G191" i="24"/>
  <c r="M191" i="24" s="1"/>
  <c r="I191" i="24"/>
  <c r="K191" i="24"/>
  <c r="O191" i="24"/>
  <c r="Q191" i="24"/>
  <c r="V191" i="24"/>
  <c r="G192" i="24"/>
  <c r="I192" i="24"/>
  <c r="K192" i="24"/>
  <c r="M192" i="24"/>
  <c r="O192" i="24"/>
  <c r="Q192" i="24"/>
  <c r="V192" i="24"/>
  <c r="G193" i="24"/>
  <c r="I193" i="24"/>
  <c r="K193" i="24"/>
  <c r="M193" i="24"/>
  <c r="O193" i="24"/>
  <c r="Q193" i="24"/>
  <c r="V193" i="24"/>
  <c r="G194" i="24"/>
  <c r="I194" i="24"/>
  <c r="K194" i="24"/>
  <c r="M194" i="24"/>
  <c r="O194" i="24"/>
  <c r="Q194" i="24"/>
  <c r="V194" i="24"/>
  <c r="G195" i="24"/>
  <c r="M195" i="24" s="1"/>
  <c r="I195" i="24"/>
  <c r="K195" i="24"/>
  <c r="O195" i="24"/>
  <c r="Q195" i="24"/>
  <c r="V195" i="24"/>
  <c r="G196" i="24"/>
  <c r="M196" i="24" s="1"/>
  <c r="I196" i="24"/>
  <c r="K196" i="24"/>
  <c r="O196" i="24"/>
  <c r="Q196" i="24"/>
  <c r="V196" i="24"/>
  <c r="G197" i="24"/>
  <c r="I197" i="24"/>
  <c r="K197" i="24"/>
  <c r="M197" i="24"/>
  <c r="O197" i="24"/>
  <c r="Q197" i="24"/>
  <c r="V197" i="24"/>
  <c r="G198" i="24"/>
  <c r="I198" i="24"/>
  <c r="K198" i="24"/>
  <c r="M198" i="24"/>
  <c r="O198" i="24"/>
  <c r="Q198" i="24"/>
  <c r="V198" i="24"/>
  <c r="G199" i="24"/>
  <c r="I199" i="24"/>
  <c r="K199" i="24"/>
  <c r="M199" i="24"/>
  <c r="O199" i="24"/>
  <c r="Q199" i="24"/>
  <c r="V199" i="24"/>
  <c r="G200" i="24"/>
  <c r="M200" i="24" s="1"/>
  <c r="I200" i="24"/>
  <c r="K200" i="24"/>
  <c r="O200" i="24"/>
  <c r="Q200" i="24"/>
  <c r="V200" i="24"/>
  <c r="G201" i="24"/>
  <c r="M201" i="24" s="1"/>
  <c r="I201" i="24"/>
  <c r="K201" i="24"/>
  <c r="O201" i="24"/>
  <c r="Q201" i="24"/>
  <c r="V201" i="24"/>
  <c r="G202" i="24"/>
  <c r="M202" i="24" s="1"/>
  <c r="I202" i="24"/>
  <c r="K202" i="24"/>
  <c r="O202" i="24"/>
  <c r="Q202" i="24"/>
  <c r="V202" i="24"/>
  <c r="G203" i="24"/>
  <c r="M203" i="24" s="1"/>
  <c r="I203" i="24"/>
  <c r="K203" i="24"/>
  <c r="O203" i="24"/>
  <c r="Q203" i="24"/>
  <c r="V203" i="24"/>
  <c r="G204" i="24"/>
  <c r="I204" i="24"/>
  <c r="K204" i="24"/>
  <c r="M204" i="24"/>
  <c r="O204" i="24"/>
  <c r="Q204" i="24"/>
  <c r="V204" i="24"/>
  <c r="G205" i="24"/>
  <c r="I205" i="24"/>
  <c r="K205" i="24"/>
  <c r="M205" i="24"/>
  <c r="O205" i="24"/>
  <c r="Q205" i="24"/>
  <c r="V205" i="24"/>
  <c r="G206" i="24"/>
  <c r="I206" i="24"/>
  <c r="K206" i="24"/>
  <c r="M206" i="24"/>
  <c r="O206" i="24"/>
  <c r="Q206" i="24"/>
  <c r="V206" i="24"/>
  <c r="G207" i="24"/>
  <c r="M207" i="24" s="1"/>
  <c r="I207" i="24"/>
  <c r="K207" i="24"/>
  <c r="O207" i="24"/>
  <c r="Q207" i="24"/>
  <c r="V207" i="24"/>
  <c r="G208" i="24"/>
  <c r="M208" i="24" s="1"/>
  <c r="I208" i="24"/>
  <c r="K208" i="24"/>
  <c r="O208" i="24"/>
  <c r="Q208" i="24"/>
  <c r="V208" i="24"/>
  <c r="G209" i="24"/>
  <c r="I209" i="24"/>
  <c r="K209" i="24"/>
  <c r="M209" i="24"/>
  <c r="O209" i="24"/>
  <c r="Q209" i="24"/>
  <c r="V209" i="24"/>
  <c r="G210" i="24"/>
  <c r="I210" i="24"/>
  <c r="K210" i="24"/>
  <c r="M210" i="24"/>
  <c r="O210" i="24"/>
  <c r="Q210" i="24"/>
  <c r="V210" i="24"/>
  <c r="G211" i="24"/>
  <c r="I211" i="24"/>
  <c r="K211" i="24"/>
  <c r="M211" i="24"/>
  <c r="O211" i="24"/>
  <c r="Q211" i="24"/>
  <c r="V211" i="24"/>
  <c r="G212" i="24"/>
  <c r="M212" i="24" s="1"/>
  <c r="I212" i="24"/>
  <c r="K212" i="24"/>
  <c r="O212" i="24"/>
  <c r="Q212" i="24"/>
  <c r="V212" i="24"/>
  <c r="G213" i="24"/>
  <c r="M213" i="24" s="1"/>
  <c r="I213" i="24"/>
  <c r="K213" i="24"/>
  <c r="O213" i="24"/>
  <c r="Q213" i="24"/>
  <c r="V213" i="24"/>
  <c r="G214" i="24"/>
  <c r="M214" i="24" s="1"/>
  <c r="I214" i="24"/>
  <c r="K214" i="24"/>
  <c r="O214" i="24"/>
  <c r="Q214" i="24"/>
  <c r="V214" i="24"/>
  <c r="G215" i="24"/>
  <c r="M215" i="24" s="1"/>
  <c r="I215" i="24"/>
  <c r="K215" i="24"/>
  <c r="O215" i="24"/>
  <c r="Q215" i="24"/>
  <c r="V215" i="24"/>
  <c r="G216" i="24"/>
  <c r="I216" i="24"/>
  <c r="K216" i="24"/>
  <c r="M216" i="24"/>
  <c r="O216" i="24"/>
  <c r="Q216" i="24"/>
  <c r="V216" i="24"/>
  <c r="G217" i="24"/>
  <c r="I217" i="24"/>
  <c r="K217" i="24"/>
  <c r="M217" i="24"/>
  <c r="O217" i="24"/>
  <c r="Q217" i="24"/>
  <c r="V217" i="24"/>
  <c r="G218" i="24"/>
  <c r="I218" i="24"/>
  <c r="K218" i="24"/>
  <c r="M218" i="24"/>
  <c r="O218" i="24"/>
  <c r="Q218" i="24"/>
  <c r="V218" i="24"/>
  <c r="G219" i="24"/>
  <c r="M219" i="24" s="1"/>
  <c r="I219" i="24"/>
  <c r="K219" i="24"/>
  <c r="O219" i="24"/>
  <c r="Q219" i="24"/>
  <c r="V219" i="24"/>
  <c r="G220" i="24"/>
  <c r="M220" i="24" s="1"/>
  <c r="I220" i="24"/>
  <c r="K220" i="24"/>
  <c r="O220" i="24"/>
  <c r="Q220" i="24"/>
  <c r="V220" i="24"/>
  <c r="G221" i="24"/>
  <c r="I221" i="24"/>
  <c r="K221" i="24"/>
  <c r="M221" i="24"/>
  <c r="O221" i="24"/>
  <c r="Q221" i="24"/>
  <c r="V221" i="24"/>
  <c r="G222" i="24"/>
  <c r="I222" i="24"/>
  <c r="K222" i="24"/>
  <c r="M222" i="24"/>
  <c r="O222" i="24"/>
  <c r="Q222" i="24"/>
  <c r="V222" i="24"/>
  <c r="G223" i="24"/>
  <c r="I223" i="24"/>
  <c r="K223" i="24"/>
  <c r="M223" i="24"/>
  <c r="O223" i="24"/>
  <c r="Q223" i="24"/>
  <c r="V223" i="24"/>
  <c r="G224" i="24"/>
  <c r="M224" i="24" s="1"/>
  <c r="I224" i="24"/>
  <c r="K224" i="24"/>
  <c r="O224" i="24"/>
  <c r="Q224" i="24"/>
  <c r="V224" i="24"/>
  <c r="G225" i="24"/>
  <c r="M225" i="24" s="1"/>
  <c r="I225" i="24"/>
  <c r="K225" i="24"/>
  <c r="O225" i="24"/>
  <c r="Q225" i="24"/>
  <c r="V225" i="24"/>
  <c r="G226" i="24"/>
  <c r="M226" i="24" s="1"/>
  <c r="I226" i="24"/>
  <c r="K226" i="24"/>
  <c r="O226" i="24"/>
  <c r="Q226" i="24"/>
  <c r="V226" i="24"/>
  <c r="G227" i="24"/>
  <c r="M227" i="24" s="1"/>
  <c r="I227" i="24"/>
  <c r="K227" i="24"/>
  <c r="O227" i="24"/>
  <c r="Q227" i="24"/>
  <c r="V227" i="24"/>
  <c r="G228" i="24"/>
  <c r="I228" i="24"/>
  <c r="K228" i="24"/>
  <c r="M228" i="24"/>
  <c r="O228" i="24"/>
  <c r="Q228" i="24"/>
  <c r="V228" i="24"/>
  <c r="G229" i="24"/>
  <c r="I229" i="24"/>
  <c r="K229" i="24"/>
  <c r="M229" i="24"/>
  <c r="O229" i="24"/>
  <c r="Q229" i="24"/>
  <c r="V229" i="24"/>
  <c r="G230" i="24"/>
  <c r="I230" i="24"/>
  <c r="K230" i="24"/>
  <c r="M230" i="24"/>
  <c r="O230" i="24"/>
  <c r="Q230" i="24"/>
  <c r="V230" i="24"/>
  <c r="G231" i="24"/>
  <c r="M231" i="24" s="1"/>
  <c r="I231" i="24"/>
  <c r="K231" i="24"/>
  <c r="O231" i="24"/>
  <c r="Q231" i="24"/>
  <c r="V231" i="24"/>
  <c r="G232" i="24"/>
  <c r="M232" i="24" s="1"/>
  <c r="I232" i="24"/>
  <c r="K232" i="24"/>
  <c r="O232" i="24"/>
  <c r="Q232" i="24"/>
  <c r="V232" i="24"/>
  <c r="G233" i="24"/>
  <c r="I233" i="24"/>
  <c r="K233" i="24"/>
  <c r="M233" i="24"/>
  <c r="O233" i="24"/>
  <c r="Q233" i="24"/>
  <c r="V233" i="24"/>
  <c r="G234" i="24"/>
  <c r="I234" i="24"/>
  <c r="K234" i="24"/>
  <c r="M234" i="24"/>
  <c r="O234" i="24"/>
  <c r="Q234" i="24"/>
  <c r="V234" i="24"/>
  <c r="G235" i="24"/>
  <c r="I235" i="24"/>
  <c r="K235" i="24"/>
  <c r="M235" i="24"/>
  <c r="O235" i="24"/>
  <c r="Q235" i="24"/>
  <c r="V235" i="24"/>
  <c r="G236" i="24"/>
  <c r="M236" i="24" s="1"/>
  <c r="I236" i="24"/>
  <c r="K236" i="24"/>
  <c r="O236" i="24"/>
  <c r="Q236" i="24"/>
  <c r="V236" i="24"/>
  <c r="G237" i="24"/>
  <c r="M237" i="24" s="1"/>
  <c r="I237" i="24"/>
  <c r="K237" i="24"/>
  <c r="O237" i="24"/>
  <c r="Q237" i="24"/>
  <c r="V237" i="24"/>
  <c r="G238" i="24"/>
  <c r="M238" i="24" s="1"/>
  <c r="I238" i="24"/>
  <c r="K238" i="24"/>
  <c r="O238" i="24"/>
  <c r="Q238" i="24"/>
  <c r="V238" i="24"/>
  <c r="G239" i="24"/>
  <c r="M239" i="24" s="1"/>
  <c r="I239" i="24"/>
  <c r="K239" i="24"/>
  <c r="O239" i="24"/>
  <c r="Q239" i="24"/>
  <c r="V239" i="24"/>
  <c r="G240" i="24"/>
  <c r="I240" i="24"/>
  <c r="K240" i="24"/>
  <c r="M240" i="24"/>
  <c r="O240" i="24"/>
  <c r="Q240" i="24"/>
  <c r="V240" i="24"/>
  <c r="G241" i="24"/>
  <c r="I241" i="24"/>
  <c r="K241" i="24"/>
  <c r="M241" i="24"/>
  <c r="O241" i="24"/>
  <c r="Q241" i="24"/>
  <c r="V241" i="24"/>
  <c r="G242" i="24"/>
  <c r="I242" i="24"/>
  <c r="K242" i="24"/>
  <c r="M242" i="24"/>
  <c r="O242" i="24"/>
  <c r="Q242" i="24"/>
  <c r="V242" i="24"/>
  <c r="G243" i="24"/>
  <c r="M243" i="24" s="1"/>
  <c r="I243" i="24"/>
  <c r="K243" i="24"/>
  <c r="O243" i="24"/>
  <c r="Q243" i="24"/>
  <c r="V243" i="24"/>
  <c r="G244" i="24"/>
  <c r="M244" i="24" s="1"/>
  <c r="I244" i="24"/>
  <c r="K244" i="24"/>
  <c r="O244" i="24"/>
  <c r="Q244" i="24"/>
  <c r="V244" i="24"/>
  <c r="G245" i="24"/>
  <c r="I245" i="24"/>
  <c r="K245" i="24"/>
  <c r="M245" i="24"/>
  <c r="O245" i="24"/>
  <c r="Q245" i="24"/>
  <c r="V245" i="24"/>
  <c r="G246" i="24"/>
  <c r="I246" i="24"/>
  <c r="K246" i="24"/>
  <c r="M246" i="24"/>
  <c r="O246" i="24"/>
  <c r="Q246" i="24"/>
  <c r="V246" i="24"/>
  <c r="G247" i="24"/>
  <c r="I247" i="24"/>
  <c r="K247" i="24"/>
  <c r="M247" i="24"/>
  <c r="O247" i="24"/>
  <c r="Q247" i="24"/>
  <c r="V247" i="24"/>
  <c r="G248" i="24"/>
  <c r="M248" i="24" s="1"/>
  <c r="I248" i="24"/>
  <c r="K248" i="24"/>
  <c r="O248" i="24"/>
  <c r="Q248" i="24"/>
  <c r="V248" i="24"/>
  <c r="G249" i="24"/>
  <c r="M249" i="24" s="1"/>
  <c r="I249" i="24"/>
  <c r="K249" i="24"/>
  <c r="O249" i="24"/>
  <c r="Q249" i="24"/>
  <c r="V249" i="24"/>
  <c r="G250" i="24"/>
  <c r="M250" i="24" s="1"/>
  <c r="I250" i="24"/>
  <c r="K250" i="24"/>
  <c r="O250" i="24"/>
  <c r="Q250" i="24"/>
  <c r="V250" i="24"/>
  <c r="G251" i="24"/>
  <c r="M251" i="24" s="1"/>
  <c r="I251" i="24"/>
  <c r="K251" i="24"/>
  <c r="O251" i="24"/>
  <c r="Q251" i="24"/>
  <c r="V251" i="24"/>
  <c r="G252" i="24"/>
  <c r="I252" i="24"/>
  <c r="K252" i="24"/>
  <c r="M252" i="24"/>
  <c r="O252" i="24"/>
  <c r="Q252" i="24"/>
  <c r="V252" i="24"/>
  <c r="G253" i="24"/>
  <c r="I253" i="24"/>
  <c r="K253" i="24"/>
  <c r="M253" i="24"/>
  <c r="O253" i="24"/>
  <c r="Q253" i="24"/>
  <c r="V253" i="24"/>
  <c r="G254" i="24"/>
  <c r="I254" i="24"/>
  <c r="K254" i="24"/>
  <c r="M254" i="24"/>
  <c r="O254" i="24"/>
  <c r="Q254" i="24"/>
  <c r="V254" i="24"/>
  <c r="G255" i="24"/>
  <c r="M255" i="24" s="1"/>
  <c r="I255" i="24"/>
  <c r="K255" i="24"/>
  <c r="O255" i="24"/>
  <c r="Q255" i="24"/>
  <c r="V255" i="24"/>
  <c r="G256" i="24"/>
  <c r="M256" i="24" s="1"/>
  <c r="I256" i="24"/>
  <c r="K256" i="24"/>
  <c r="O256" i="24"/>
  <c r="Q256" i="24"/>
  <c r="V256" i="24"/>
  <c r="G257" i="24"/>
  <c r="I257" i="24"/>
  <c r="K257" i="24"/>
  <c r="M257" i="24"/>
  <c r="O257" i="24"/>
  <c r="Q257" i="24"/>
  <c r="V257" i="24"/>
  <c r="G258" i="24"/>
  <c r="I258" i="24"/>
  <c r="K258" i="24"/>
  <c r="M258" i="24"/>
  <c r="O258" i="24"/>
  <c r="Q258" i="24"/>
  <c r="V258" i="24"/>
  <c r="G260" i="24"/>
  <c r="M260" i="24" s="1"/>
  <c r="I260" i="24"/>
  <c r="I259" i="24" s="1"/>
  <c r="K260" i="24"/>
  <c r="K259" i="24" s="1"/>
  <c r="O260" i="24"/>
  <c r="Q260" i="24"/>
  <c r="Q259" i="24" s="1"/>
  <c r="V260" i="24"/>
  <c r="V259" i="24" s="1"/>
  <c r="G261" i="24"/>
  <c r="M261" i="24" s="1"/>
  <c r="I261" i="24"/>
  <c r="K261" i="24"/>
  <c r="O261" i="24"/>
  <c r="Q261" i="24"/>
  <c r="V261" i="24"/>
  <c r="G262" i="24"/>
  <c r="M262" i="24" s="1"/>
  <c r="I262" i="24"/>
  <c r="K262" i="24"/>
  <c r="O262" i="24"/>
  <c r="Q262" i="24"/>
  <c r="V262" i="24"/>
  <c r="G263" i="24"/>
  <c r="M263" i="24" s="1"/>
  <c r="I263" i="24"/>
  <c r="K263" i="24"/>
  <c r="O263" i="24"/>
  <c r="Q263" i="24"/>
  <c r="V263" i="24"/>
  <c r="G264" i="24"/>
  <c r="I264" i="24"/>
  <c r="K264" i="24"/>
  <c r="M264" i="24"/>
  <c r="O264" i="24"/>
  <c r="O259" i="24" s="1"/>
  <c r="Q264" i="24"/>
  <c r="V264" i="24"/>
  <c r="G265" i="24"/>
  <c r="I265" i="24"/>
  <c r="K265" i="24"/>
  <c r="M265" i="24"/>
  <c r="O265" i="24"/>
  <c r="Q265" i="24"/>
  <c r="V265" i="24"/>
  <c r="G266" i="24"/>
  <c r="I266" i="24"/>
  <c r="K266" i="24"/>
  <c r="M266" i="24"/>
  <c r="O266" i="24"/>
  <c r="Q266" i="24"/>
  <c r="V266" i="24"/>
  <c r="G267" i="24"/>
  <c r="M267" i="24" s="1"/>
  <c r="I267" i="24"/>
  <c r="K267" i="24"/>
  <c r="O267" i="24"/>
  <c r="Q267" i="24"/>
  <c r="V267" i="24"/>
  <c r="G268" i="24"/>
  <c r="M268" i="24" s="1"/>
  <c r="I268" i="24"/>
  <c r="K268" i="24"/>
  <c r="O268" i="24"/>
  <c r="Q268" i="24"/>
  <c r="V268" i="24"/>
  <c r="G269" i="24"/>
  <c r="I269" i="24"/>
  <c r="K269" i="24"/>
  <c r="M269" i="24"/>
  <c r="O269" i="24"/>
  <c r="Q269" i="24"/>
  <c r="V269" i="24"/>
  <c r="G270" i="24"/>
  <c r="I270" i="24"/>
  <c r="K270" i="24"/>
  <c r="M270" i="24"/>
  <c r="O270" i="24"/>
  <c r="Q270" i="24"/>
  <c r="V270" i="24"/>
  <c r="G271" i="24"/>
  <c r="I271" i="24"/>
  <c r="K271" i="24"/>
  <c r="M271" i="24"/>
  <c r="O271" i="24"/>
  <c r="Q271" i="24"/>
  <c r="V271" i="24"/>
  <c r="G272" i="24"/>
  <c r="M272" i="24" s="1"/>
  <c r="I272" i="24"/>
  <c r="K272" i="24"/>
  <c r="O272" i="24"/>
  <c r="Q272" i="24"/>
  <c r="V272" i="24"/>
  <c r="G273" i="24"/>
  <c r="M273" i="24" s="1"/>
  <c r="I273" i="24"/>
  <c r="K273" i="24"/>
  <c r="O273" i="24"/>
  <c r="Q273" i="24"/>
  <c r="V273" i="24"/>
  <c r="G274" i="24"/>
  <c r="M274" i="24" s="1"/>
  <c r="I274" i="24"/>
  <c r="K274" i="24"/>
  <c r="O274" i="24"/>
  <c r="Q274" i="24"/>
  <c r="V274" i="24"/>
  <c r="G275" i="24"/>
  <c r="G276" i="24"/>
  <c r="I276" i="24"/>
  <c r="I275" i="24" s="1"/>
  <c r="K276" i="24"/>
  <c r="K275" i="24" s="1"/>
  <c r="M276" i="24"/>
  <c r="M275" i="24" s="1"/>
  <c r="O276" i="24"/>
  <c r="O275" i="24" s="1"/>
  <c r="Q276" i="24"/>
  <c r="Q275" i="24" s="1"/>
  <c r="V276" i="24"/>
  <c r="G277" i="24"/>
  <c r="I277" i="24"/>
  <c r="K277" i="24"/>
  <c r="M277" i="24"/>
  <c r="O277" i="24"/>
  <c r="Q277" i="24"/>
  <c r="V277" i="24"/>
  <c r="V275" i="24" s="1"/>
  <c r="AE279" i="24"/>
  <c r="AF279" i="24"/>
  <c r="G404" i="23"/>
  <c r="G8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2" i="23"/>
  <c r="M12" i="23" s="1"/>
  <c r="I12" i="23"/>
  <c r="K12" i="23"/>
  <c r="O12" i="23"/>
  <c r="Q12" i="23"/>
  <c r="V12" i="23"/>
  <c r="G15" i="23"/>
  <c r="G16" i="23"/>
  <c r="I16" i="23"/>
  <c r="K16" i="23"/>
  <c r="K15" i="23" s="1"/>
  <c r="M16" i="23"/>
  <c r="O16" i="23"/>
  <c r="O15" i="23" s="1"/>
  <c r="Q16" i="23"/>
  <c r="Q15" i="23" s="1"/>
  <c r="V16" i="23"/>
  <c r="G20" i="23"/>
  <c r="I20" i="23"/>
  <c r="I15" i="23" s="1"/>
  <c r="K20" i="23"/>
  <c r="M20" i="23"/>
  <c r="O20" i="23"/>
  <c r="Q20" i="23"/>
  <c r="V20" i="23"/>
  <c r="G23" i="23"/>
  <c r="I23" i="23"/>
  <c r="K23" i="23"/>
  <c r="M23" i="23"/>
  <c r="M15" i="23" s="1"/>
  <c r="O23" i="23"/>
  <c r="Q23" i="23"/>
  <c r="V23" i="23"/>
  <c r="V15" i="23" s="1"/>
  <c r="G26" i="23"/>
  <c r="M26" i="23" s="1"/>
  <c r="I26" i="23"/>
  <c r="K26" i="23"/>
  <c r="O26" i="23"/>
  <c r="Q26" i="23"/>
  <c r="V26" i="23"/>
  <c r="G29" i="23"/>
  <c r="M29" i="23" s="1"/>
  <c r="I29" i="23"/>
  <c r="K29" i="23"/>
  <c r="O29" i="23"/>
  <c r="Q29" i="23"/>
  <c r="V29" i="23"/>
  <c r="G32" i="23"/>
  <c r="M32" i="23" s="1"/>
  <c r="I32" i="23"/>
  <c r="K32" i="23"/>
  <c r="O32" i="23"/>
  <c r="Q32" i="23"/>
  <c r="V32" i="23"/>
  <c r="G35" i="23"/>
  <c r="M35" i="23" s="1"/>
  <c r="I35" i="23"/>
  <c r="K35" i="23"/>
  <c r="O35" i="23"/>
  <c r="Q35" i="23"/>
  <c r="V35" i="23"/>
  <c r="G39" i="23"/>
  <c r="I39" i="23"/>
  <c r="K39" i="23"/>
  <c r="M39" i="23"/>
  <c r="O39" i="23"/>
  <c r="Q39" i="23"/>
  <c r="V39" i="23"/>
  <c r="G42" i="23"/>
  <c r="M42" i="23" s="1"/>
  <c r="I42" i="23"/>
  <c r="K42" i="23"/>
  <c r="O42" i="23"/>
  <c r="Q42" i="23"/>
  <c r="V42" i="23"/>
  <c r="G45" i="23"/>
  <c r="M45" i="23" s="1"/>
  <c r="I45" i="23"/>
  <c r="K45" i="23"/>
  <c r="O45" i="23"/>
  <c r="Q45" i="23"/>
  <c r="V45" i="23"/>
  <c r="V46" i="23"/>
  <c r="G47" i="23"/>
  <c r="M47" i="23" s="1"/>
  <c r="M46" i="23" s="1"/>
  <c r="I47" i="23"/>
  <c r="K47" i="23"/>
  <c r="K46" i="23" s="1"/>
  <c r="O47" i="23"/>
  <c r="Q47" i="23"/>
  <c r="Q46" i="23" s="1"/>
  <c r="V47" i="23"/>
  <c r="G51" i="23"/>
  <c r="I51" i="23"/>
  <c r="K51" i="23"/>
  <c r="M51" i="23"/>
  <c r="O51" i="23"/>
  <c r="O46" i="23" s="1"/>
  <c r="Q51" i="23"/>
  <c r="V51" i="23"/>
  <c r="G55" i="23"/>
  <c r="I55" i="23"/>
  <c r="I46" i="23" s="1"/>
  <c r="K55" i="23"/>
  <c r="M55" i="23"/>
  <c r="O55" i="23"/>
  <c r="Q55" i="23"/>
  <c r="V55" i="23"/>
  <c r="G59" i="23"/>
  <c r="M59" i="23" s="1"/>
  <c r="I59" i="23"/>
  <c r="I58" i="23" s="1"/>
  <c r="K59" i="23"/>
  <c r="O59" i="23"/>
  <c r="O58" i="23" s="1"/>
  <c r="Q59" i="23"/>
  <c r="Q58" i="23" s="1"/>
  <c r="V59" i="23"/>
  <c r="G62" i="23"/>
  <c r="G58" i="23" s="1"/>
  <c r="I62" i="23"/>
  <c r="K62" i="23"/>
  <c r="O62" i="23"/>
  <c r="Q62" i="23"/>
  <c r="V62" i="23"/>
  <c r="V58" i="23" s="1"/>
  <c r="G65" i="23"/>
  <c r="I65" i="23"/>
  <c r="K65" i="23"/>
  <c r="M65" i="23"/>
  <c r="O65" i="23"/>
  <c r="Q65" i="23"/>
  <c r="V65" i="23"/>
  <c r="G68" i="23"/>
  <c r="I68" i="23"/>
  <c r="K68" i="23"/>
  <c r="M68" i="23"/>
  <c r="O68" i="23"/>
  <c r="Q68" i="23"/>
  <c r="V68" i="23"/>
  <c r="G71" i="23"/>
  <c r="I71" i="23"/>
  <c r="K71" i="23"/>
  <c r="M71" i="23"/>
  <c r="O71" i="23"/>
  <c r="Q71" i="23"/>
  <c r="V71" i="23"/>
  <c r="G74" i="23"/>
  <c r="M74" i="23" s="1"/>
  <c r="I74" i="23"/>
  <c r="K74" i="23"/>
  <c r="K58" i="23" s="1"/>
  <c r="O74" i="23"/>
  <c r="Q74" i="23"/>
  <c r="V74" i="23"/>
  <c r="G77" i="23"/>
  <c r="M77" i="23" s="1"/>
  <c r="I77" i="23"/>
  <c r="K77" i="23"/>
  <c r="O77" i="23"/>
  <c r="Q77" i="23"/>
  <c r="V77" i="23"/>
  <c r="G80" i="23"/>
  <c r="M80" i="23" s="1"/>
  <c r="I80" i="23"/>
  <c r="K80" i="23"/>
  <c r="O80" i="23"/>
  <c r="Q80" i="23"/>
  <c r="V80" i="23"/>
  <c r="G83" i="23"/>
  <c r="M83" i="23" s="1"/>
  <c r="I83" i="23"/>
  <c r="K83" i="23"/>
  <c r="O83" i="23"/>
  <c r="Q83" i="23"/>
  <c r="V83" i="23"/>
  <c r="G86" i="23"/>
  <c r="I86" i="23"/>
  <c r="K86" i="23"/>
  <c r="M86" i="23"/>
  <c r="O86" i="23"/>
  <c r="Q86" i="23"/>
  <c r="V86" i="23"/>
  <c r="G89" i="23"/>
  <c r="I89" i="23"/>
  <c r="K89" i="23"/>
  <c r="M89" i="23"/>
  <c r="O89" i="23"/>
  <c r="Q89" i="23"/>
  <c r="V89" i="23"/>
  <c r="G92" i="23"/>
  <c r="I92" i="23"/>
  <c r="K92" i="23"/>
  <c r="M92" i="23"/>
  <c r="O92" i="23"/>
  <c r="Q92" i="23"/>
  <c r="V92" i="23"/>
  <c r="G95" i="23"/>
  <c r="M95" i="23" s="1"/>
  <c r="I95" i="23"/>
  <c r="K95" i="23"/>
  <c r="O95" i="23"/>
  <c r="Q95" i="23"/>
  <c r="V95" i="23"/>
  <c r="G98" i="23"/>
  <c r="M98" i="23" s="1"/>
  <c r="I98" i="23"/>
  <c r="K98" i="23"/>
  <c r="O98" i="23"/>
  <c r="Q98" i="23"/>
  <c r="V98" i="23"/>
  <c r="G101" i="23"/>
  <c r="I101" i="23"/>
  <c r="K101" i="23"/>
  <c r="M101" i="23"/>
  <c r="O101" i="23"/>
  <c r="Q101" i="23"/>
  <c r="V101" i="23"/>
  <c r="G104" i="23"/>
  <c r="I104" i="23"/>
  <c r="K104" i="23"/>
  <c r="M104" i="23"/>
  <c r="O104" i="23"/>
  <c r="Q104" i="23"/>
  <c r="V104" i="23"/>
  <c r="G107" i="23"/>
  <c r="I107" i="23"/>
  <c r="K107" i="23"/>
  <c r="M107" i="23"/>
  <c r="O107" i="23"/>
  <c r="Q107" i="23"/>
  <c r="V107" i="23"/>
  <c r="G110" i="23"/>
  <c r="M110" i="23" s="1"/>
  <c r="I110" i="23"/>
  <c r="K110" i="23"/>
  <c r="O110" i="23"/>
  <c r="Q110" i="23"/>
  <c r="V110" i="23"/>
  <c r="G113" i="23"/>
  <c r="M113" i="23" s="1"/>
  <c r="I113" i="23"/>
  <c r="K113" i="23"/>
  <c r="O113" i="23"/>
  <c r="Q113" i="23"/>
  <c r="V113" i="23"/>
  <c r="G116" i="23"/>
  <c r="M116" i="23" s="1"/>
  <c r="I116" i="23"/>
  <c r="K116" i="23"/>
  <c r="O116" i="23"/>
  <c r="Q116" i="23"/>
  <c r="V116" i="23"/>
  <c r="G119" i="23"/>
  <c r="M119" i="23" s="1"/>
  <c r="I119" i="23"/>
  <c r="K119" i="23"/>
  <c r="O119" i="23"/>
  <c r="Q119" i="23"/>
  <c r="V119" i="23"/>
  <c r="G122" i="23"/>
  <c r="I122" i="23"/>
  <c r="K122" i="23"/>
  <c r="M122" i="23"/>
  <c r="O122" i="23"/>
  <c r="Q122" i="23"/>
  <c r="V122" i="23"/>
  <c r="G125" i="23"/>
  <c r="I125" i="23"/>
  <c r="K125" i="23"/>
  <c r="M125" i="23"/>
  <c r="O125" i="23"/>
  <c r="Q125" i="23"/>
  <c r="V125" i="23"/>
  <c r="G128" i="23"/>
  <c r="I128" i="23"/>
  <c r="K128" i="23"/>
  <c r="M128" i="23"/>
  <c r="O128" i="23"/>
  <c r="Q128" i="23"/>
  <c r="V128" i="23"/>
  <c r="G131" i="23"/>
  <c r="M131" i="23" s="1"/>
  <c r="I131" i="23"/>
  <c r="K131" i="23"/>
  <c r="O131" i="23"/>
  <c r="Q131" i="23"/>
  <c r="V131" i="23"/>
  <c r="G134" i="23"/>
  <c r="M134" i="23" s="1"/>
  <c r="I134" i="23"/>
  <c r="K134" i="23"/>
  <c r="O134" i="23"/>
  <c r="Q134" i="23"/>
  <c r="V134" i="23"/>
  <c r="G137" i="23"/>
  <c r="I137" i="23"/>
  <c r="K137" i="23"/>
  <c r="M137" i="23"/>
  <c r="O137" i="23"/>
  <c r="Q137" i="23"/>
  <c r="V137" i="23"/>
  <c r="G140" i="23"/>
  <c r="I140" i="23"/>
  <c r="K140" i="23"/>
  <c r="M140" i="23"/>
  <c r="O140" i="23"/>
  <c r="Q140" i="23"/>
  <c r="V140" i="23"/>
  <c r="G143" i="23"/>
  <c r="I143" i="23"/>
  <c r="K143" i="23"/>
  <c r="M143" i="23"/>
  <c r="O143" i="23"/>
  <c r="Q143" i="23"/>
  <c r="V143" i="23"/>
  <c r="G146" i="23"/>
  <c r="M146" i="23" s="1"/>
  <c r="I146" i="23"/>
  <c r="K146" i="23"/>
  <c r="O146" i="23"/>
  <c r="Q146" i="23"/>
  <c r="V146" i="23"/>
  <c r="G149" i="23"/>
  <c r="M149" i="23" s="1"/>
  <c r="I149" i="23"/>
  <c r="K149" i="23"/>
  <c r="O149" i="23"/>
  <c r="Q149" i="23"/>
  <c r="V149" i="23"/>
  <c r="G152" i="23"/>
  <c r="M152" i="23" s="1"/>
  <c r="I152" i="23"/>
  <c r="K152" i="23"/>
  <c r="O152" i="23"/>
  <c r="Q152" i="23"/>
  <c r="V152" i="23"/>
  <c r="G155" i="23"/>
  <c r="M155" i="23" s="1"/>
  <c r="I155" i="23"/>
  <c r="K155" i="23"/>
  <c r="O155" i="23"/>
  <c r="Q155" i="23"/>
  <c r="V155" i="23"/>
  <c r="G158" i="23"/>
  <c r="I158" i="23"/>
  <c r="K158" i="23"/>
  <c r="M158" i="23"/>
  <c r="O158" i="23"/>
  <c r="Q158" i="23"/>
  <c r="V158" i="23"/>
  <c r="G161" i="23"/>
  <c r="I161" i="23"/>
  <c r="K161" i="23"/>
  <c r="M161" i="23"/>
  <c r="O161" i="23"/>
  <c r="Q161" i="23"/>
  <c r="V161" i="23"/>
  <c r="G164" i="23"/>
  <c r="I164" i="23"/>
  <c r="K164" i="23"/>
  <c r="M164" i="23"/>
  <c r="O164" i="23"/>
  <c r="Q164" i="23"/>
  <c r="V164" i="23"/>
  <c r="G167" i="23"/>
  <c r="M167" i="23" s="1"/>
  <c r="I167" i="23"/>
  <c r="K167" i="23"/>
  <c r="O167" i="23"/>
  <c r="Q167" i="23"/>
  <c r="V167" i="23"/>
  <c r="G170" i="23"/>
  <c r="M170" i="23" s="1"/>
  <c r="I170" i="23"/>
  <c r="K170" i="23"/>
  <c r="O170" i="23"/>
  <c r="Q170" i="23"/>
  <c r="V170" i="23"/>
  <c r="G173" i="23"/>
  <c r="I173" i="23"/>
  <c r="K173" i="23"/>
  <c r="M173" i="23"/>
  <c r="O173" i="23"/>
  <c r="Q173" i="23"/>
  <c r="V173" i="23"/>
  <c r="G176" i="23"/>
  <c r="I176" i="23"/>
  <c r="K176" i="23"/>
  <c r="M176" i="23"/>
  <c r="O176" i="23"/>
  <c r="Q176" i="23"/>
  <c r="V176" i="23"/>
  <c r="G179" i="23"/>
  <c r="I179" i="23"/>
  <c r="K179" i="23"/>
  <c r="M179" i="23"/>
  <c r="O179" i="23"/>
  <c r="Q179" i="23"/>
  <c r="V179" i="23"/>
  <c r="G181" i="23"/>
  <c r="M181" i="23" s="1"/>
  <c r="I181" i="23"/>
  <c r="I180" i="23" s="1"/>
  <c r="K181" i="23"/>
  <c r="K180" i="23" s="1"/>
  <c r="O181" i="23"/>
  <c r="Q181" i="23"/>
  <c r="Q180" i="23" s="1"/>
  <c r="V181" i="23"/>
  <c r="G184" i="23"/>
  <c r="G180" i="23" s="1"/>
  <c r="I184" i="23"/>
  <c r="K184" i="23"/>
  <c r="O184" i="23"/>
  <c r="O180" i="23" s="1"/>
  <c r="Q184" i="23"/>
  <c r="V184" i="23"/>
  <c r="V180" i="23" s="1"/>
  <c r="G187" i="23"/>
  <c r="M187" i="23" s="1"/>
  <c r="I187" i="23"/>
  <c r="K187" i="23"/>
  <c r="O187" i="23"/>
  <c r="Q187" i="23"/>
  <c r="V187" i="23"/>
  <c r="G190" i="23"/>
  <c r="I190" i="23"/>
  <c r="K190" i="23"/>
  <c r="M190" i="23"/>
  <c r="O190" i="23"/>
  <c r="Q190" i="23"/>
  <c r="V190" i="23"/>
  <c r="G193" i="23"/>
  <c r="I193" i="23"/>
  <c r="K193" i="23"/>
  <c r="M193" i="23"/>
  <c r="O193" i="23"/>
  <c r="Q193" i="23"/>
  <c r="V193" i="23"/>
  <c r="G196" i="23"/>
  <c r="I196" i="23"/>
  <c r="K196" i="23"/>
  <c r="M196" i="23"/>
  <c r="O196" i="23"/>
  <c r="Q196" i="23"/>
  <c r="V196" i="23"/>
  <c r="G199" i="23"/>
  <c r="M199" i="23" s="1"/>
  <c r="I199" i="23"/>
  <c r="K199" i="23"/>
  <c r="O199" i="23"/>
  <c r="Q199" i="23"/>
  <c r="V199" i="23"/>
  <c r="G202" i="23"/>
  <c r="M202" i="23" s="1"/>
  <c r="I202" i="23"/>
  <c r="K202" i="23"/>
  <c r="O202" i="23"/>
  <c r="Q202" i="23"/>
  <c r="V202" i="23"/>
  <c r="G205" i="23"/>
  <c r="I205" i="23"/>
  <c r="K205" i="23"/>
  <c r="M205" i="23"/>
  <c r="O205" i="23"/>
  <c r="Q205" i="23"/>
  <c r="V205" i="23"/>
  <c r="G208" i="23"/>
  <c r="I208" i="23"/>
  <c r="K208" i="23"/>
  <c r="M208" i="23"/>
  <c r="O208" i="23"/>
  <c r="Q208" i="23"/>
  <c r="V208" i="23"/>
  <c r="G211" i="23"/>
  <c r="I211" i="23"/>
  <c r="K211" i="23"/>
  <c r="M211" i="23"/>
  <c r="O211" i="23"/>
  <c r="Q211" i="23"/>
  <c r="V211" i="23"/>
  <c r="G214" i="23"/>
  <c r="M214" i="23" s="1"/>
  <c r="I214" i="23"/>
  <c r="K214" i="23"/>
  <c r="O214" i="23"/>
  <c r="Q214" i="23"/>
  <c r="V214" i="23"/>
  <c r="K215" i="23"/>
  <c r="G216" i="23"/>
  <c r="M216" i="23" s="1"/>
  <c r="I216" i="23"/>
  <c r="K216" i="23"/>
  <c r="O216" i="23"/>
  <c r="O215" i="23" s="1"/>
  <c r="Q216" i="23"/>
  <c r="V216" i="23"/>
  <c r="V215" i="23" s="1"/>
  <c r="G220" i="23"/>
  <c r="M220" i="23" s="1"/>
  <c r="I220" i="23"/>
  <c r="K220" i="23"/>
  <c r="O220" i="23"/>
  <c r="Q220" i="23"/>
  <c r="Q215" i="23" s="1"/>
  <c r="V220" i="23"/>
  <c r="G224" i="23"/>
  <c r="I224" i="23"/>
  <c r="K224" i="23"/>
  <c r="M224" i="23"/>
  <c r="O224" i="23"/>
  <c r="Q224" i="23"/>
  <c r="V224" i="23"/>
  <c r="G228" i="23"/>
  <c r="I228" i="23"/>
  <c r="K228" i="23"/>
  <c r="M228" i="23"/>
  <c r="O228" i="23"/>
  <c r="Q228" i="23"/>
  <c r="V228" i="23"/>
  <c r="G232" i="23"/>
  <c r="I232" i="23"/>
  <c r="K232" i="23"/>
  <c r="M232" i="23"/>
  <c r="O232" i="23"/>
  <c r="Q232" i="23"/>
  <c r="V232" i="23"/>
  <c r="G235" i="23"/>
  <c r="I235" i="23"/>
  <c r="I215" i="23" s="1"/>
  <c r="K235" i="23"/>
  <c r="M235" i="23"/>
  <c r="O235" i="23"/>
  <c r="Q235" i="23"/>
  <c r="V235" i="23"/>
  <c r="G239" i="23"/>
  <c r="M239" i="23" s="1"/>
  <c r="I239" i="23"/>
  <c r="K239" i="23"/>
  <c r="O239" i="23"/>
  <c r="Q239" i="23"/>
  <c r="V239" i="23"/>
  <c r="G242" i="23"/>
  <c r="I242" i="23"/>
  <c r="K242" i="23"/>
  <c r="M242" i="23"/>
  <c r="O242" i="23"/>
  <c r="Q242" i="23"/>
  <c r="V242" i="23"/>
  <c r="G244" i="23"/>
  <c r="G243" i="23" s="1"/>
  <c r="I244" i="23"/>
  <c r="I243" i="23" s="1"/>
  <c r="K244" i="23"/>
  <c r="M244" i="23"/>
  <c r="M243" i="23" s="1"/>
  <c r="O244" i="23"/>
  <c r="O243" i="23" s="1"/>
  <c r="Q244" i="23"/>
  <c r="V244" i="23"/>
  <c r="G248" i="23"/>
  <c r="M248" i="23" s="1"/>
  <c r="I248" i="23"/>
  <c r="K248" i="23"/>
  <c r="K243" i="23" s="1"/>
  <c r="O248" i="23"/>
  <c r="Q248" i="23"/>
  <c r="V248" i="23"/>
  <c r="V243" i="23" s="1"/>
  <c r="G251" i="23"/>
  <c r="M251" i="23" s="1"/>
  <c r="I251" i="23"/>
  <c r="K251" i="23"/>
  <c r="O251" i="23"/>
  <c r="Q251" i="23"/>
  <c r="Q243" i="23" s="1"/>
  <c r="V251" i="23"/>
  <c r="G255" i="23"/>
  <c r="M255" i="23" s="1"/>
  <c r="I255" i="23"/>
  <c r="K255" i="23"/>
  <c r="O255" i="23"/>
  <c r="Q255" i="23"/>
  <c r="V255" i="23"/>
  <c r="G258" i="23"/>
  <c r="M258" i="23" s="1"/>
  <c r="I258" i="23"/>
  <c r="K258" i="23"/>
  <c r="O258" i="23"/>
  <c r="Q258" i="23"/>
  <c r="V258" i="23"/>
  <c r="G261" i="23"/>
  <c r="I261" i="23"/>
  <c r="K261" i="23"/>
  <c r="M261" i="23"/>
  <c r="O261" i="23"/>
  <c r="Q261" i="23"/>
  <c r="V261" i="23"/>
  <c r="G264" i="23"/>
  <c r="I264" i="23"/>
  <c r="K264" i="23"/>
  <c r="M264" i="23"/>
  <c r="O264" i="23"/>
  <c r="Q264" i="23"/>
  <c r="V264" i="23"/>
  <c r="G268" i="23"/>
  <c r="I268" i="23"/>
  <c r="K268" i="23"/>
  <c r="M268" i="23"/>
  <c r="O268" i="23"/>
  <c r="Q268" i="23"/>
  <c r="V268" i="23"/>
  <c r="G272" i="23"/>
  <c r="I272" i="23"/>
  <c r="K272" i="23"/>
  <c r="M272" i="23"/>
  <c r="O272" i="23"/>
  <c r="Q272" i="23"/>
  <c r="V272" i="23"/>
  <c r="G275" i="23"/>
  <c r="M275" i="23" s="1"/>
  <c r="I275" i="23"/>
  <c r="K275" i="23"/>
  <c r="O275" i="23"/>
  <c r="Q275" i="23"/>
  <c r="V275" i="23"/>
  <c r="G278" i="23"/>
  <c r="I278" i="23"/>
  <c r="K278" i="23"/>
  <c r="M278" i="23"/>
  <c r="O278" i="23"/>
  <c r="Q278" i="23"/>
  <c r="V278" i="23"/>
  <c r="G281" i="23"/>
  <c r="I281" i="23"/>
  <c r="K281" i="23"/>
  <c r="M281" i="23"/>
  <c r="O281" i="23"/>
  <c r="Q281" i="23"/>
  <c r="V281" i="23"/>
  <c r="G285" i="23"/>
  <c r="I285" i="23"/>
  <c r="K285" i="23"/>
  <c r="M285" i="23"/>
  <c r="O285" i="23"/>
  <c r="Q285" i="23"/>
  <c r="V285" i="23"/>
  <c r="G288" i="23"/>
  <c r="M288" i="23" s="1"/>
  <c r="I288" i="23"/>
  <c r="K288" i="23"/>
  <c r="O288" i="23"/>
  <c r="Q288" i="23"/>
  <c r="V288" i="23"/>
  <c r="G291" i="23"/>
  <c r="M291" i="23" s="1"/>
  <c r="I291" i="23"/>
  <c r="K291" i="23"/>
  <c r="O291" i="23"/>
  <c r="Q291" i="23"/>
  <c r="V291" i="23"/>
  <c r="G294" i="23"/>
  <c r="M294" i="23" s="1"/>
  <c r="I294" i="23"/>
  <c r="K294" i="23"/>
  <c r="O294" i="23"/>
  <c r="Q294" i="23"/>
  <c r="V294" i="23"/>
  <c r="G297" i="23"/>
  <c r="M297" i="23" s="1"/>
  <c r="I297" i="23"/>
  <c r="K297" i="23"/>
  <c r="O297" i="23"/>
  <c r="Q297" i="23"/>
  <c r="V297" i="23"/>
  <c r="G300" i="23"/>
  <c r="I300" i="23"/>
  <c r="K300" i="23"/>
  <c r="M300" i="23"/>
  <c r="O300" i="23"/>
  <c r="Q300" i="23"/>
  <c r="V300" i="23"/>
  <c r="G303" i="23"/>
  <c r="I303" i="23"/>
  <c r="K303" i="23"/>
  <c r="M303" i="23"/>
  <c r="O303" i="23"/>
  <c r="Q303" i="23"/>
  <c r="V303" i="23"/>
  <c r="G306" i="23"/>
  <c r="I306" i="23"/>
  <c r="K306" i="23"/>
  <c r="M306" i="23"/>
  <c r="O306" i="23"/>
  <c r="Q306" i="23"/>
  <c r="V306" i="23"/>
  <c r="G308" i="23"/>
  <c r="G307" i="23" s="1"/>
  <c r="I308" i="23"/>
  <c r="I307" i="23" s="1"/>
  <c r="K308" i="23"/>
  <c r="O308" i="23"/>
  <c r="O307" i="23" s="1"/>
  <c r="Q308" i="23"/>
  <c r="V308" i="23"/>
  <c r="V307" i="23" s="1"/>
  <c r="G312" i="23"/>
  <c r="I312" i="23"/>
  <c r="K312" i="23"/>
  <c r="M312" i="23"/>
  <c r="O312" i="23"/>
  <c r="Q312" i="23"/>
  <c r="Q307" i="23" s="1"/>
  <c r="V312" i="23"/>
  <c r="G315" i="23"/>
  <c r="I315" i="23"/>
  <c r="K315" i="23"/>
  <c r="K307" i="23" s="1"/>
  <c r="M315" i="23"/>
  <c r="O315" i="23"/>
  <c r="Q315" i="23"/>
  <c r="V315" i="23"/>
  <c r="G319" i="23"/>
  <c r="I319" i="23"/>
  <c r="K319" i="23"/>
  <c r="M319" i="23"/>
  <c r="O319" i="23"/>
  <c r="Q319" i="23"/>
  <c r="V319" i="23"/>
  <c r="G323" i="23"/>
  <c r="M323" i="23" s="1"/>
  <c r="I323" i="23"/>
  <c r="K323" i="23"/>
  <c r="O323" i="23"/>
  <c r="Q323" i="23"/>
  <c r="V323" i="23"/>
  <c r="G326" i="23"/>
  <c r="M326" i="23" s="1"/>
  <c r="I326" i="23"/>
  <c r="K326" i="23"/>
  <c r="O326" i="23"/>
  <c r="Q326" i="23"/>
  <c r="V326" i="23"/>
  <c r="G330" i="23"/>
  <c r="M330" i="23" s="1"/>
  <c r="I330" i="23"/>
  <c r="K330" i="23"/>
  <c r="O330" i="23"/>
  <c r="Q330" i="23"/>
  <c r="V330" i="23"/>
  <c r="G333" i="23"/>
  <c r="M333" i="23" s="1"/>
  <c r="I333" i="23"/>
  <c r="K333" i="23"/>
  <c r="O333" i="23"/>
  <c r="Q333" i="23"/>
  <c r="V333" i="23"/>
  <c r="G336" i="23"/>
  <c r="I336" i="23"/>
  <c r="K336" i="23"/>
  <c r="M336" i="23"/>
  <c r="O336" i="23"/>
  <c r="Q336" i="23"/>
  <c r="V336" i="23"/>
  <c r="G339" i="23"/>
  <c r="I339" i="23"/>
  <c r="K339" i="23"/>
  <c r="M339" i="23"/>
  <c r="O339" i="23"/>
  <c r="Q339" i="23"/>
  <c r="V339" i="23"/>
  <c r="G342" i="23"/>
  <c r="I342" i="23"/>
  <c r="K342" i="23"/>
  <c r="M342" i="23"/>
  <c r="O342" i="23"/>
  <c r="Q342" i="23"/>
  <c r="V342" i="23"/>
  <c r="G345" i="23"/>
  <c r="M345" i="23" s="1"/>
  <c r="I345" i="23"/>
  <c r="K345" i="23"/>
  <c r="O345" i="23"/>
  <c r="Q345" i="23"/>
  <c r="V345" i="23"/>
  <c r="G348" i="23"/>
  <c r="M348" i="23" s="1"/>
  <c r="I348" i="23"/>
  <c r="K348" i="23"/>
  <c r="O348" i="23"/>
  <c r="Q348" i="23"/>
  <c r="V348" i="23"/>
  <c r="G351" i="23"/>
  <c r="I351" i="23"/>
  <c r="K351" i="23"/>
  <c r="M351" i="23"/>
  <c r="O351" i="23"/>
  <c r="Q351" i="23"/>
  <c r="V351" i="23"/>
  <c r="G354" i="23"/>
  <c r="I354" i="23"/>
  <c r="K354" i="23"/>
  <c r="M354" i="23"/>
  <c r="O354" i="23"/>
  <c r="Q354" i="23"/>
  <c r="V354" i="23"/>
  <c r="G357" i="23"/>
  <c r="I357" i="23"/>
  <c r="K357" i="23"/>
  <c r="M357" i="23"/>
  <c r="O357" i="23"/>
  <c r="Q357" i="23"/>
  <c r="V357" i="23"/>
  <c r="G360" i="23"/>
  <c r="M360" i="23" s="1"/>
  <c r="I360" i="23"/>
  <c r="K360" i="23"/>
  <c r="O360" i="23"/>
  <c r="Q360" i="23"/>
  <c r="V360" i="23"/>
  <c r="G363" i="23"/>
  <c r="M363" i="23" s="1"/>
  <c r="I363" i="23"/>
  <c r="K363" i="23"/>
  <c r="O363" i="23"/>
  <c r="Q363" i="23"/>
  <c r="V363" i="23"/>
  <c r="G366" i="23"/>
  <c r="M366" i="23" s="1"/>
  <c r="I366" i="23"/>
  <c r="K366" i="23"/>
  <c r="O366" i="23"/>
  <c r="Q366" i="23"/>
  <c r="V366" i="23"/>
  <c r="G369" i="23"/>
  <c r="M369" i="23" s="1"/>
  <c r="I369" i="23"/>
  <c r="K369" i="23"/>
  <c r="O369" i="23"/>
  <c r="Q369" i="23"/>
  <c r="V369" i="23"/>
  <c r="G372" i="23"/>
  <c r="I372" i="23"/>
  <c r="K372" i="23"/>
  <c r="M372" i="23"/>
  <c r="O372" i="23"/>
  <c r="Q372" i="23"/>
  <c r="V372" i="23"/>
  <c r="G375" i="23"/>
  <c r="I375" i="23"/>
  <c r="K375" i="23"/>
  <c r="M375" i="23"/>
  <c r="O375" i="23"/>
  <c r="Q375" i="23"/>
  <c r="V375" i="23"/>
  <c r="G379" i="23"/>
  <c r="I379" i="23"/>
  <c r="K379" i="23"/>
  <c r="M379" i="23"/>
  <c r="O379" i="23"/>
  <c r="Q379" i="23"/>
  <c r="V379" i="23"/>
  <c r="K380" i="23"/>
  <c r="G381" i="23"/>
  <c r="G380" i="23" s="1"/>
  <c r="I381" i="23"/>
  <c r="I380" i="23" s="1"/>
  <c r="K381" i="23"/>
  <c r="O381" i="23"/>
  <c r="O380" i="23" s="1"/>
  <c r="Q381" i="23"/>
  <c r="V381" i="23"/>
  <c r="V380" i="23" s="1"/>
  <c r="G384" i="23"/>
  <c r="I384" i="23"/>
  <c r="K384" i="23"/>
  <c r="M384" i="23"/>
  <c r="O384" i="23"/>
  <c r="Q384" i="23"/>
  <c r="Q380" i="23" s="1"/>
  <c r="V384" i="23"/>
  <c r="Q387" i="23"/>
  <c r="G388" i="23"/>
  <c r="G387" i="23" s="1"/>
  <c r="I388" i="23"/>
  <c r="I387" i="23" s="1"/>
  <c r="K388" i="23"/>
  <c r="M388" i="23"/>
  <c r="O388" i="23"/>
  <c r="O387" i="23" s="1"/>
  <c r="Q388" i="23"/>
  <c r="V388" i="23"/>
  <c r="G391" i="23"/>
  <c r="M391" i="23" s="1"/>
  <c r="I391" i="23"/>
  <c r="K391" i="23"/>
  <c r="K387" i="23" s="1"/>
  <c r="O391" i="23"/>
  <c r="Q391" i="23"/>
  <c r="V391" i="23"/>
  <c r="V387" i="23" s="1"/>
  <c r="I394" i="23"/>
  <c r="K394" i="23"/>
  <c r="G395" i="23"/>
  <c r="M395" i="23" s="1"/>
  <c r="M394" i="23" s="1"/>
  <c r="I395" i="23"/>
  <c r="K395" i="23"/>
  <c r="O395" i="23"/>
  <c r="O394" i="23" s="1"/>
  <c r="Q395" i="23"/>
  <c r="Q394" i="23" s="1"/>
  <c r="V395" i="23"/>
  <c r="V394" i="23" s="1"/>
  <c r="G398" i="23"/>
  <c r="M398" i="23" s="1"/>
  <c r="I398" i="23"/>
  <c r="K398" i="23"/>
  <c r="O398" i="23"/>
  <c r="Q398" i="23"/>
  <c r="V398" i="23"/>
  <c r="AE404" i="23"/>
  <c r="G126" i="22"/>
  <c r="G9" i="22"/>
  <c r="G8" i="22" s="1"/>
  <c r="I9" i="22"/>
  <c r="I8" i="22" s="1"/>
  <c r="K9" i="22"/>
  <c r="K8" i="22" s="1"/>
  <c r="O9" i="22"/>
  <c r="O8" i="22" s="1"/>
  <c r="Q9" i="22"/>
  <c r="V9" i="22"/>
  <c r="G10" i="22"/>
  <c r="I10" i="22"/>
  <c r="K10" i="22"/>
  <c r="M10" i="22"/>
  <c r="O10" i="22"/>
  <c r="Q10" i="22"/>
  <c r="Q8" i="22" s="1"/>
  <c r="V10" i="22"/>
  <c r="V8" i="22" s="1"/>
  <c r="G11" i="22"/>
  <c r="I11" i="22"/>
  <c r="K11" i="22"/>
  <c r="M11" i="22"/>
  <c r="O11" i="22"/>
  <c r="Q11" i="22"/>
  <c r="V11" i="22"/>
  <c r="G12" i="22"/>
  <c r="I12" i="22"/>
  <c r="K12" i="22"/>
  <c r="O12" i="22"/>
  <c r="G13" i="22"/>
  <c r="M13" i="22" s="1"/>
  <c r="M12" i="22" s="1"/>
  <c r="I13" i="22"/>
  <c r="K13" i="22"/>
  <c r="O13" i="22"/>
  <c r="Q13" i="22"/>
  <c r="Q12" i="22" s="1"/>
  <c r="V13" i="22"/>
  <c r="V12" i="22" s="1"/>
  <c r="G14" i="22"/>
  <c r="G15" i="22"/>
  <c r="I15" i="22"/>
  <c r="K15" i="22"/>
  <c r="M15" i="22"/>
  <c r="M14" i="22" s="1"/>
  <c r="O15" i="22"/>
  <c r="O14" i="22" s="1"/>
  <c r="Q15" i="22"/>
  <c r="Q14" i="22" s="1"/>
  <c r="V15" i="22"/>
  <c r="V14" i="22" s="1"/>
  <c r="G16" i="22"/>
  <c r="M16" i="22" s="1"/>
  <c r="I16" i="22"/>
  <c r="K16" i="22"/>
  <c r="O16" i="22"/>
  <c r="Q16" i="22"/>
  <c r="V16" i="22"/>
  <c r="G17" i="22"/>
  <c r="I17" i="22"/>
  <c r="I14" i="22" s="1"/>
  <c r="K17" i="22"/>
  <c r="K14" i="22" s="1"/>
  <c r="M17" i="22"/>
  <c r="O17" i="22"/>
  <c r="Q17" i="22"/>
  <c r="V17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I21" i="22"/>
  <c r="G22" i="22"/>
  <c r="I22" i="22"/>
  <c r="K22" i="22"/>
  <c r="K21" i="22" s="1"/>
  <c r="M22" i="22"/>
  <c r="M21" i="22" s="1"/>
  <c r="O22" i="22"/>
  <c r="O21" i="22" s="1"/>
  <c r="Q22" i="22"/>
  <c r="Q21" i="22" s="1"/>
  <c r="V22" i="22"/>
  <c r="V21" i="22" s="1"/>
  <c r="V23" i="22"/>
  <c r="G24" i="22"/>
  <c r="G23" i="22" s="1"/>
  <c r="I24" i="22"/>
  <c r="I23" i="22" s="1"/>
  <c r="K24" i="22"/>
  <c r="K23" i="22" s="1"/>
  <c r="M24" i="22"/>
  <c r="M23" i="22" s="1"/>
  <c r="O24" i="22"/>
  <c r="O23" i="22" s="1"/>
  <c r="Q24" i="22"/>
  <c r="Q23" i="22" s="1"/>
  <c r="V24" i="22"/>
  <c r="G26" i="22"/>
  <c r="M26" i="22" s="1"/>
  <c r="M25" i="22" s="1"/>
  <c r="I26" i="22"/>
  <c r="I25" i="22" s="1"/>
  <c r="K26" i="22"/>
  <c r="K25" i="22" s="1"/>
  <c r="O26" i="22"/>
  <c r="Q26" i="22"/>
  <c r="V26" i="22"/>
  <c r="G27" i="22"/>
  <c r="I27" i="22"/>
  <c r="K27" i="22"/>
  <c r="M27" i="22"/>
  <c r="O27" i="22"/>
  <c r="O25" i="22" s="1"/>
  <c r="Q27" i="22"/>
  <c r="Q25" i="22" s="1"/>
  <c r="V27" i="22"/>
  <c r="V25" i="22" s="1"/>
  <c r="G28" i="22"/>
  <c r="I28" i="22"/>
  <c r="K28" i="22"/>
  <c r="M28" i="22"/>
  <c r="O28" i="22"/>
  <c r="Q28" i="22"/>
  <c r="V28" i="22"/>
  <c r="G29" i="22"/>
  <c r="I29" i="22"/>
  <c r="K29" i="22"/>
  <c r="M29" i="22"/>
  <c r="O29" i="22"/>
  <c r="G30" i="22"/>
  <c r="I30" i="22"/>
  <c r="K30" i="22"/>
  <c r="M30" i="22"/>
  <c r="O30" i="22"/>
  <c r="Q30" i="22"/>
  <c r="Q29" i="22" s="1"/>
  <c r="V30" i="22"/>
  <c r="V29" i="22" s="1"/>
  <c r="I31" i="22"/>
  <c r="K31" i="22"/>
  <c r="G32" i="22"/>
  <c r="I32" i="22"/>
  <c r="K32" i="22"/>
  <c r="M32" i="22"/>
  <c r="O32" i="22"/>
  <c r="O31" i="22" s="1"/>
  <c r="Q32" i="22"/>
  <c r="Q31" i="22" s="1"/>
  <c r="V32" i="22"/>
  <c r="V31" i="22" s="1"/>
  <c r="G33" i="22"/>
  <c r="G31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K36" i="22"/>
  <c r="G37" i="22"/>
  <c r="M37" i="22" s="1"/>
  <c r="I37" i="22"/>
  <c r="K37" i="22"/>
  <c r="O37" i="22"/>
  <c r="O36" i="22" s="1"/>
  <c r="Q37" i="22"/>
  <c r="Q36" i="22" s="1"/>
  <c r="V37" i="22"/>
  <c r="V36" i="22" s="1"/>
  <c r="G38" i="22"/>
  <c r="G36" i="22" s="1"/>
  <c r="I38" i="22"/>
  <c r="I36" i="22" s="1"/>
  <c r="K38" i="22"/>
  <c r="O38" i="22"/>
  <c r="Q38" i="22"/>
  <c r="V38" i="22"/>
  <c r="Q39" i="22"/>
  <c r="V39" i="22"/>
  <c r="G40" i="22"/>
  <c r="I40" i="22"/>
  <c r="I39" i="22" s="1"/>
  <c r="K40" i="22"/>
  <c r="M40" i="22"/>
  <c r="O40" i="22"/>
  <c r="Q40" i="22"/>
  <c r="V40" i="22"/>
  <c r="G41" i="22"/>
  <c r="G39" i="22" s="1"/>
  <c r="I41" i="22"/>
  <c r="K41" i="22"/>
  <c r="K39" i="22" s="1"/>
  <c r="M41" i="22"/>
  <c r="M39" i="22" s="1"/>
  <c r="O41" i="22"/>
  <c r="O39" i="22" s="1"/>
  <c r="Q41" i="22"/>
  <c r="V41" i="22"/>
  <c r="Q42" i="22"/>
  <c r="V42" i="22"/>
  <c r="G43" i="22"/>
  <c r="M43" i="22" s="1"/>
  <c r="M42" i="22" s="1"/>
  <c r="I43" i="22"/>
  <c r="I42" i="22" s="1"/>
  <c r="K43" i="22"/>
  <c r="K42" i="22" s="1"/>
  <c r="O43" i="22"/>
  <c r="O42" i="22" s="1"/>
  <c r="Q43" i="22"/>
  <c r="V43" i="22"/>
  <c r="I44" i="22"/>
  <c r="O44" i="22"/>
  <c r="Q44" i="22"/>
  <c r="V44" i="22"/>
  <c r="G45" i="22"/>
  <c r="G44" i="22" s="1"/>
  <c r="I45" i="22"/>
  <c r="K45" i="22"/>
  <c r="K44" i="22" s="1"/>
  <c r="O45" i="22"/>
  <c r="Q45" i="22"/>
  <c r="V45" i="22"/>
  <c r="O46" i="22"/>
  <c r="Q46" i="22"/>
  <c r="G47" i="22"/>
  <c r="M47" i="22" s="1"/>
  <c r="M46" i="22" s="1"/>
  <c r="I47" i="22"/>
  <c r="K47" i="22"/>
  <c r="O47" i="22"/>
  <c r="Q47" i="22"/>
  <c r="V47" i="22"/>
  <c r="V46" i="22" s="1"/>
  <c r="G48" i="22"/>
  <c r="I48" i="22"/>
  <c r="I46" i="22" s="1"/>
  <c r="K48" i="22"/>
  <c r="K46" i="22" s="1"/>
  <c r="M48" i="22"/>
  <c r="O48" i="22"/>
  <c r="Q48" i="22"/>
  <c r="V48" i="22"/>
  <c r="G50" i="22"/>
  <c r="M50" i="22" s="1"/>
  <c r="M49" i="22" s="1"/>
  <c r="I50" i="22"/>
  <c r="I49" i="22" s="1"/>
  <c r="K50" i="22"/>
  <c r="O50" i="22"/>
  <c r="Q50" i="22"/>
  <c r="V50" i="22"/>
  <c r="G51" i="22"/>
  <c r="I51" i="22"/>
  <c r="K51" i="22"/>
  <c r="K49" i="22" s="1"/>
  <c r="M51" i="22"/>
  <c r="O51" i="22"/>
  <c r="O49" i="22" s="1"/>
  <c r="Q51" i="22"/>
  <c r="Q49" i="22" s="1"/>
  <c r="V51" i="22"/>
  <c r="V49" i="22" s="1"/>
  <c r="G52" i="22"/>
  <c r="I52" i="22"/>
  <c r="K52" i="22"/>
  <c r="M52" i="22"/>
  <c r="O52" i="22"/>
  <c r="Q52" i="22"/>
  <c r="V52" i="22"/>
  <c r="G53" i="22"/>
  <c r="I53" i="22"/>
  <c r="K53" i="22"/>
  <c r="M53" i="22"/>
  <c r="O53" i="22"/>
  <c r="G54" i="22"/>
  <c r="I54" i="22"/>
  <c r="K54" i="22"/>
  <c r="M54" i="22"/>
  <c r="O54" i="22"/>
  <c r="Q54" i="22"/>
  <c r="Q53" i="22" s="1"/>
  <c r="V54" i="22"/>
  <c r="V53" i="22" s="1"/>
  <c r="G55" i="22"/>
  <c r="I55" i="22"/>
  <c r="G56" i="22"/>
  <c r="I56" i="22"/>
  <c r="K56" i="22"/>
  <c r="M56" i="22"/>
  <c r="M55" i="22" s="1"/>
  <c r="O56" i="22"/>
  <c r="O55" i="22" s="1"/>
  <c r="Q56" i="22"/>
  <c r="Q55" i="22" s="1"/>
  <c r="V56" i="22"/>
  <c r="V55" i="22" s="1"/>
  <c r="G57" i="22"/>
  <c r="M57" i="22" s="1"/>
  <c r="I57" i="22"/>
  <c r="K57" i="22"/>
  <c r="O57" i="22"/>
  <c r="Q57" i="22"/>
  <c r="V57" i="22"/>
  <c r="G58" i="22"/>
  <c r="I58" i="22"/>
  <c r="K58" i="22"/>
  <c r="K55" i="22" s="1"/>
  <c r="M58" i="22"/>
  <c r="O58" i="22"/>
  <c r="Q58" i="22"/>
  <c r="V58" i="22"/>
  <c r="G60" i="22"/>
  <c r="M60" i="22" s="1"/>
  <c r="I60" i="22"/>
  <c r="I59" i="22" s="1"/>
  <c r="K60" i="22"/>
  <c r="K59" i="22" s="1"/>
  <c r="O60" i="22"/>
  <c r="Q60" i="22"/>
  <c r="Q59" i="22" s="1"/>
  <c r="V60" i="22"/>
  <c r="G61" i="22"/>
  <c r="M61" i="22" s="1"/>
  <c r="I61" i="22"/>
  <c r="K61" i="22"/>
  <c r="O61" i="22"/>
  <c r="O59" i="22" s="1"/>
  <c r="Q61" i="22"/>
  <c r="V61" i="22"/>
  <c r="V59" i="22" s="1"/>
  <c r="G62" i="22"/>
  <c r="M62" i="22" s="1"/>
  <c r="I62" i="22"/>
  <c r="K62" i="22"/>
  <c r="O62" i="22"/>
  <c r="Q62" i="22"/>
  <c r="V62" i="22"/>
  <c r="G63" i="22"/>
  <c r="I63" i="22"/>
  <c r="K63" i="22"/>
  <c r="M63" i="22"/>
  <c r="O63" i="22"/>
  <c r="Q63" i="22"/>
  <c r="V63" i="22"/>
  <c r="G65" i="22"/>
  <c r="G64" i="22" s="1"/>
  <c r="I65" i="22"/>
  <c r="I64" i="22" s="1"/>
  <c r="K65" i="22"/>
  <c r="K64" i="22" s="1"/>
  <c r="M65" i="22"/>
  <c r="M64" i="22" s="1"/>
  <c r="O65" i="22"/>
  <c r="O64" i="22" s="1"/>
  <c r="Q65" i="22"/>
  <c r="Q64" i="22" s="1"/>
  <c r="V65" i="22"/>
  <c r="V64" i="22" s="1"/>
  <c r="G66" i="22"/>
  <c r="I66" i="22"/>
  <c r="K66" i="22"/>
  <c r="M66" i="22"/>
  <c r="O66" i="22"/>
  <c r="Q66" i="22"/>
  <c r="V66" i="22"/>
  <c r="G67" i="22"/>
  <c r="I67" i="22"/>
  <c r="K67" i="22"/>
  <c r="G68" i="22"/>
  <c r="I68" i="22"/>
  <c r="K68" i="22"/>
  <c r="M68" i="22"/>
  <c r="M67" i="22" s="1"/>
  <c r="O68" i="22"/>
  <c r="O67" i="22" s="1"/>
  <c r="Q68" i="22"/>
  <c r="Q67" i="22" s="1"/>
  <c r="V68" i="22"/>
  <c r="V67" i="22" s="1"/>
  <c r="G69" i="22"/>
  <c r="G70" i="22"/>
  <c r="I70" i="22"/>
  <c r="I69" i="22" s="1"/>
  <c r="K70" i="22"/>
  <c r="K69" i="22" s="1"/>
  <c r="M70" i="22"/>
  <c r="M69" i="22" s="1"/>
  <c r="O70" i="22"/>
  <c r="O69" i="22" s="1"/>
  <c r="Q70" i="22"/>
  <c r="Q69" i="22" s="1"/>
  <c r="V70" i="22"/>
  <c r="V69" i="22" s="1"/>
  <c r="V71" i="22"/>
  <c r="G72" i="22"/>
  <c r="G71" i="22" s="1"/>
  <c r="I72" i="22"/>
  <c r="I71" i="22" s="1"/>
  <c r="K72" i="22"/>
  <c r="K71" i="22" s="1"/>
  <c r="M72" i="22"/>
  <c r="M71" i="22" s="1"/>
  <c r="O72" i="22"/>
  <c r="O71" i="22" s="1"/>
  <c r="Q72" i="22"/>
  <c r="Q71" i="22" s="1"/>
  <c r="V72" i="22"/>
  <c r="O73" i="22"/>
  <c r="Q73" i="22"/>
  <c r="V73" i="22"/>
  <c r="G74" i="22"/>
  <c r="M74" i="22" s="1"/>
  <c r="M73" i="22" s="1"/>
  <c r="I74" i="22"/>
  <c r="I73" i="22" s="1"/>
  <c r="K74" i="22"/>
  <c r="K73" i="22" s="1"/>
  <c r="O74" i="22"/>
  <c r="Q74" i="22"/>
  <c r="V74" i="22"/>
  <c r="K75" i="22"/>
  <c r="M75" i="22"/>
  <c r="O75" i="22"/>
  <c r="Q75" i="22"/>
  <c r="V75" i="22"/>
  <c r="G76" i="22"/>
  <c r="G75" i="22" s="1"/>
  <c r="I76" i="22"/>
  <c r="I75" i="22" s="1"/>
  <c r="K76" i="22"/>
  <c r="M76" i="22"/>
  <c r="O76" i="22"/>
  <c r="Q76" i="22"/>
  <c r="V76" i="22"/>
  <c r="O77" i="22"/>
  <c r="G78" i="22"/>
  <c r="I78" i="22"/>
  <c r="K78" i="22"/>
  <c r="M78" i="22"/>
  <c r="O78" i="22"/>
  <c r="Q78" i="22"/>
  <c r="Q77" i="22" s="1"/>
  <c r="V78" i="22"/>
  <c r="V77" i="22" s="1"/>
  <c r="G79" i="22"/>
  <c r="G77" i="22" s="1"/>
  <c r="I79" i="22"/>
  <c r="I77" i="22" s="1"/>
  <c r="K79" i="22"/>
  <c r="K77" i="22" s="1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I82" i="22"/>
  <c r="K82" i="22"/>
  <c r="O82" i="22"/>
  <c r="Q82" i="22"/>
  <c r="G83" i="22"/>
  <c r="M83" i="22" s="1"/>
  <c r="M82" i="22" s="1"/>
  <c r="I83" i="22"/>
  <c r="K83" i="22"/>
  <c r="O83" i="22"/>
  <c r="Q83" i="22"/>
  <c r="V83" i="22"/>
  <c r="V82" i="22" s="1"/>
  <c r="G84" i="22"/>
  <c r="I84" i="22"/>
  <c r="K84" i="22"/>
  <c r="G85" i="22"/>
  <c r="M85" i="22" s="1"/>
  <c r="M84" i="22" s="1"/>
  <c r="I85" i="22"/>
  <c r="K85" i="22"/>
  <c r="O85" i="22"/>
  <c r="O84" i="22" s="1"/>
  <c r="Q85" i="22"/>
  <c r="Q84" i="22" s="1"/>
  <c r="V85" i="22"/>
  <c r="V84" i="22" s="1"/>
  <c r="G86" i="22"/>
  <c r="I86" i="22"/>
  <c r="G87" i="22"/>
  <c r="I87" i="22"/>
  <c r="K87" i="22"/>
  <c r="K86" i="22" s="1"/>
  <c r="M87" i="22"/>
  <c r="M86" i="22" s="1"/>
  <c r="O87" i="22"/>
  <c r="O86" i="22" s="1"/>
  <c r="Q87" i="22"/>
  <c r="Q86" i="22" s="1"/>
  <c r="V87" i="22"/>
  <c r="V86" i="22" s="1"/>
  <c r="G89" i="22"/>
  <c r="G88" i="22" s="1"/>
  <c r="I89" i="22"/>
  <c r="I88" i="22" s="1"/>
  <c r="K89" i="22"/>
  <c r="K88" i="22" s="1"/>
  <c r="M89" i="22"/>
  <c r="M88" i="22" s="1"/>
  <c r="O89" i="22"/>
  <c r="O88" i="22" s="1"/>
  <c r="Q89" i="22"/>
  <c r="Q88" i="22" s="1"/>
  <c r="V89" i="22"/>
  <c r="V88" i="22" s="1"/>
  <c r="G91" i="22"/>
  <c r="M91" i="22" s="1"/>
  <c r="M90" i="22" s="1"/>
  <c r="I91" i="22"/>
  <c r="I90" i="22" s="1"/>
  <c r="K91" i="22"/>
  <c r="K90" i="22" s="1"/>
  <c r="O91" i="22"/>
  <c r="O90" i="22" s="1"/>
  <c r="Q91" i="22"/>
  <c r="V91" i="22"/>
  <c r="G92" i="22"/>
  <c r="I92" i="22"/>
  <c r="K92" i="22"/>
  <c r="M92" i="22"/>
  <c r="O92" i="22"/>
  <c r="Q92" i="22"/>
  <c r="Q90" i="22" s="1"/>
  <c r="V92" i="22"/>
  <c r="V90" i="22" s="1"/>
  <c r="G93" i="22"/>
  <c r="G94" i="22"/>
  <c r="I94" i="22"/>
  <c r="I93" i="22" s="1"/>
  <c r="K94" i="22"/>
  <c r="K93" i="22" s="1"/>
  <c r="M94" i="22"/>
  <c r="M93" i="22" s="1"/>
  <c r="O94" i="22"/>
  <c r="O93" i="22" s="1"/>
  <c r="Q94" i="22"/>
  <c r="Q93" i="22" s="1"/>
  <c r="V94" i="22"/>
  <c r="V93" i="22" s="1"/>
  <c r="V95" i="22"/>
  <c r="G96" i="22"/>
  <c r="G95" i="22" s="1"/>
  <c r="I96" i="22"/>
  <c r="I95" i="22" s="1"/>
  <c r="K96" i="22"/>
  <c r="K95" i="22" s="1"/>
  <c r="M96" i="22"/>
  <c r="M95" i="22" s="1"/>
  <c r="O96" i="22"/>
  <c r="O95" i="22" s="1"/>
  <c r="Q96" i="22"/>
  <c r="Q95" i="22" s="1"/>
  <c r="V96" i="22"/>
  <c r="G98" i="22"/>
  <c r="M98" i="22" s="1"/>
  <c r="M97" i="22" s="1"/>
  <c r="I98" i="22"/>
  <c r="I97" i="22" s="1"/>
  <c r="K98" i="22"/>
  <c r="K97" i="22" s="1"/>
  <c r="O98" i="22"/>
  <c r="Q98" i="22"/>
  <c r="V98" i="22"/>
  <c r="G99" i="22"/>
  <c r="I99" i="22"/>
  <c r="K99" i="22"/>
  <c r="M99" i="22"/>
  <c r="O99" i="22"/>
  <c r="O97" i="22" s="1"/>
  <c r="Q99" i="22"/>
  <c r="Q97" i="22" s="1"/>
  <c r="V99" i="22"/>
  <c r="V97" i="22" s="1"/>
  <c r="G101" i="22"/>
  <c r="G100" i="22" s="1"/>
  <c r="I101" i="22"/>
  <c r="I100" i="22" s="1"/>
  <c r="K101" i="22"/>
  <c r="K100" i="22" s="1"/>
  <c r="M101" i="22"/>
  <c r="M100" i="22" s="1"/>
  <c r="O101" i="22"/>
  <c r="O100" i="22" s="1"/>
  <c r="Q101" i="22"/>
  <c r="Q100" i="22" s="1"/>
  <c r="V101" i="22"/>
  <c r="V100" i="22" s="1"/>
  <c r="Q102" i="22"/>
  <c r="V102" i="22"/>
  <c r="G103" i="22"/>
  <c r="M103" i="22" s="1"/>
  <c r="M102" i="22" s="1"/>
  <c r="I103" i="22"/>
  <c r="I102" i="22" s="1"/>
  <c r="K103" i="22"/>
  <c r="K102" i="22" s="1"/>
  <c r="O103" i="22"/>
  <c r="O102" i="22" s="1"/>
  <c r="Q103" i="22"/>
  <c r="V103" i="22"/>
  <c r="O104" i="22"/>
  <c r="Q104" i="22"/>
  <c r="V104" i="22"/>
  <c r="G105" i="22"/>
  <c r="G104" i="22" s="1"/>
  <c r="I105" i="22"/>
  <c r="I104" i="22" s="1"/>
  <c r="K105" i="22"/>
  <c r="K104" i="22" s="1"/>
  <c r="O105" i="22"/>
  <c r="Q105" i="22"/>
  <c r="V105" i="22"/>
  <c r="I106" i="22"/>
  <c r="K106" i="22"/>
  <c r="O106" i="22"/>
  <c r="Q106" i="22"/>
  <c r="G107" i="22"/>
  <c r="M107" i="22" s="1"/>
  <c r="M106" i="22" s="1"/>
  <c r="I107" i="22"/>
  <c r="K107" i="22"/>
  <c r="O107" i="22"/>
  <c r="Q107" i="22"/>
  <c r="V107" i="22"/>
  <c r="V106" i="22" s="1"/>
  <c r="G108" i="22"/>
  <c r="I108" i="22"/>
  <c r="K108" i="22"/>
  <c r="G109" i="22"/>
  <c r="M109" i="22" s="1"/>
  <c r="M108" i="22" s="1"/>
  <c r="I109" i="22"/>
  <c r="K109" i="22"/>
  <c r="O109" i="22"/>
  <c r="O108" i="22" s="1"/>
  <c r="Q109" i="22"/>
  <c r="Q108" i="22" s="1"/>
  <c r="V109" i="22"/>
  <c r="V108" i="22" s="1"/>
  <c r="G110" i="22"/>
  <c r="I110" i="22"/>
  <c r="G111" i="22"/>
  <c r="I111" i="22"/>
  <c r="K111" i="22"/>
  <c r="K110" i="22" s="1"/>
  <c r="M111" i="22"/>
  <c r="M110" i="22" s="1"/>
  <c r="O111" i="22"/>
  <c r="O110" i="22" s="1"/>
  <c r="Q111" i="22"/>
  <c r="Q110" i="22" s="1"/>
  <c r="V111" i="22"/>
  <c r="V110" i="22" s="1"/>
  <c r="G113" i="22"/>
  <c r="I113" i="22"/>
  <c r="I112" i="22" s="1"/>
  <c r="K113" i="22"/>
  <c r="K112" i="22" s="1"/>
  <c r="M113" i="22"/>
  <c r="O113" i="22"/>
  <c r="O112" i="22" s="1"/>
  <c r="Q113" i="22"/>
  <c r="Q112" i="22" s="1"/>
  <c r="V113" i="22"/>
  <c r="V112" i="22" s="1"/>
  <c r="G114" i="22"/>
  <c r="I114" i="22"/>
  <c r="K114" i="22"/>
  <c r="M114" i="22"/>
  <c r="O114" i="22"/>
  <c r="Q114" i="22"/>
  <c r="V114" i="22"/>
  <c r="G115" i="22"/>
  <c r="G112" i="22" s="1"/>
  <c r="I115" i="22"/>
  <c r="K115" i="22"/>
  <c r="O115" i="22"/>
  <c r="Q115" i="22"/>
  <c r="V115" i="22"/>
  <c r="G116" i="22"/>
  <c r="I116" i="22"/>
  <c r="K116" i="22"/>
  <c r="M116" i="22"/>
  <c r="O116" i="22"/>
  <c r="Q116" i="22"/>
  <c r="V116" i="22"/>
  <c r="G117" i="22"/>
  <c r="M117" i="22" s="1"/>
  <c r="I117" i="22"/>
  <c r="K117" i="22"/>
  <c r="O117" i="22"/>
  <c r="Q117" i="22"/>
  <c r="V117" i="22"/>
  <c r="G118" i="22"/>
  <c r="I118" i="22"/>
  <c r="K118" i="22"/>
  <c r="M118" i="22"/>
  <c r="O118" i="22"/>
  <c r="Q118" i="22"/>
  <c r="V118" i="22"/>
  <c r="G119" i="22"/>
  <c r="M119" i="22" s="1"/>
  <c r="I119" i="22"/>
  <c r="K119" i="22"/>
  <c r="O119" i="22"/>
  <c r="Q119" i="22"/>
  <c r="V119" i="22"/>
  <c r="G120" i="22"/>
  <c r="M120" i="22" s="1"/>
  <c r="I120" i="22"/>
  <c r="K120" i="22"/>
  <c r="O120" i="22"/>
  <c r="Q120" i="22"/>
  <c r="V120" i="22"/>
  <c r="G121" i="22"/>
  <c r="M121" i="22" s="1"/>
  <c r="I121" i="22"/>
  <c r="K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I123" i="22"/>
  <c r="K123" i="22"/>
  <c r="M123" i="22"/>
  <c r="O123" i="22"/>
  <c r="Q123" i="22"/>
  <c r="V123" i="22"/>
  <c r="G124" i="22"/>
  <c r="M124" i="22" s="1"/>
  <c r="I124" i="22"/>
  <c r="K124" i="22"/>
  <c r="O124" i="22"/>
  <c r="Q124" i="22"/>
  <c r="V124" i="22"/>
  <c r="AE126" i="22"/>
  <c r="AF126" i="22"/>
  <c r="G516" i="21"/>
  <c r="G8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G12" i="21"/>
  <c r="M12" i="21" s="1"/>
  <c r="I12" i="21"/>
  <c r="K12" i="21"/>
  <c r="O12" i="21"/>
  <c r="Q12" i="21"/>
  <c r="V12" i="21"/>
  <c r="V8" i="21" s="1"/>
  <c r="G15" i="21"/>
  <c r="I15" i="21"/>
  <c r="K15" i="21"/>
  <c r="M15" i="21"/>
  <c r="O15" i="21"/>
  <c r="Q15" i="21"/>
  <c r="V15" i="21"/>
  <c r="G18" i="21"/>
  <c r="I18" i="21"/>
  <c r="K18" i="21"/>
  <c r="M18" i="21"/>
  <c r="O18" i="21"/>
  <c r="Q18" i="21"/>
  <c r="V18" i="21"/>
  <c r="G21" i="21"/>
  <c r="M21" i="21" s="1"/>
  <c r="I21" i="21"/>
  <c r="K21" i="21"/>
  <c r="O21" i="21"/>
  <c r="Q21" i="21"/>
  <c r="V21" i="21"/>
  <c r="G24" i="21"/>
  <c r="I24" i="21"/>
  <c r="K24" i="21"/>
  <c r="M24" i="21"/>
  <c r="O24" i="21"/>
  <c r="Q24" i="21"/>
  <c r="V24" i="21"/>
  <c r="G27" i="21"/>
  <c r="M27" i="21" s="1"/>
  <c r="I27" i="21"/>
  <c r="K27" i="21"/>
  <c r="O27" i="21"/>
  <c r="Q27" i="21"/>
  <c r="V27" i="21"/>
  <c r="G30" i="21"/>
  <c r="M30" i="21" s="1"/>
  <c r="I30" i="21"/>
  <c r="K30" i="21"/>
  <c r="O30" i="21"/>
  <c r="Q30" i="21"/>
  <c r="V30" i="21"/>
  <c r="G34" i="21"/>
  <c r="I34" i="21"/>
  <c r="K34" i="21"/>
  <c r="K33" i="21" s="1"/>
  <c r="M34" i="21"/>
  <c r="O34" i="21"/>
  <c r="Q34" i="21"/>
  <c r="Q33" i="21" s="1"/>
  <c r="V34" i="21"/>
  <c r="G37" i="21"/>
  <c r="I37" i="21"/>
  <c r="I33" i="21" s="1"/>
  <c r="K37" i="21"/>
  <c r="M37" i="21"/>
  <c r="O37" i="21"/>
  <c r="O33" i="21" s="1"/>
  <c r="Q37" i="21"/>
  <c r="V37" i="21"/>
  <c r="G40" i="21"/>
  <c r="G33" i="21" s="1"/>
  <c r="I40" i="21"/>
  <c r="K40" i="21"/>
  <c r="O40" i="21"/>
  <c r="Q40" i="21"/>
  <c r="V40" i="21"/>
  <c r="V33" i="21" s="1"/>
  <c r="G43" i="21"/>
  <c r="M43" i="21" s="1"/>
  <c r="I43" i="21"/>
  <c r="K43" i="21"/>
  <c r="O43" i="21"/>
  <c r="Q43" i="21"/>
  <c r="V43" i="21"/>
  <c r="G46" i="21"/>
  <c r="M46" i="21" s="1"/>
  <c r="I46" i="21"/>
  <c r="K46" i="21"/>
  <c r="O46" i="21"/>
  <c r="Q46" i="21"/>
  <c r="V46" i="21"/>
  <c r="G49" i="21"/>
  <c r="I49" i="21"/>
  <c r="K49" i="21"/>
  <c r="M49" i="21"/>
  <c r="O49" i="21"/>
  <c r="Q49" i="21"/>
  <c r="V49" i="21"/>
  <c r="Q52" i="21"/>
  <c r="G53" i="21"/>
  <c r="I53" i="21"/>
  <c r="I52" i="21" s="1"/>
  <c r="K53" i="21"/>
  <c r="M53" i="21"/>
  <c r="O53" i="21"/>
  <c r="O52" i="21" s="1"/>
  <c r="Q53" i="21"/>
  <c r="V53" i="21"/>
  <c r="V52" i="21" s="1"/>
  <c r="G56" i="21"/>
  <c r="G52" i="21" s="1"/>
  <c r="I56" i="21"/>
  <c r="K56" i="21"/>
  <c r="K52" i="21" s="1"/>
  <c r="O56" i="21"/>
  <c r="Q56" i="21"/>
  <c r="V56" i="21"/>
  <c r="G60" i="21"/>
  <c r="G59" i="21" s="1"/>
  <c r="I60" i="21"/>
  <c r="I59" i="21" s="1"/>
  <c r="K60" i="21"/>
  <c r="O60" i="21"/>
  <c r="O59" i="21" s="1"/>
  <c r="Q60" i="21"/>
  <c r="Q59" i="21" s="1"/>
  <c r="V60" i="21"/>
  <c r="G63" i="21"/>
  <c r="M63" i="21" s="1"/>
  <c r="I63" i="21"/>
  <c r="K63" i="21"/>
  <c r="O63" i="21"/>
  <c r="Q63" i="21"/>
  <c r="V63" i="21"/>
  <c r="V59" i="21" s="1"/>
  <c r="G66" i="21"/>
  <c r="I66" i="21"/>
  <c r="K66" i="21"/>
  <c r="K59" i="21" s="1"/>
  <c r="M66" i="21"/>
  <c r="O66" i="21"/>
  <c r="Q66" i="21"/>
  <c r="V66" i="21"/>
  <c r="G69" i="21"/>
  <c r="I69" i="21"/>
  <c r="K69" i="21"/>
  <c r="M69" i="21"/>
  <c r="O69" i="21"/>
  <c r="Q69" i="21"/>
  <c r="V69" i="21"/>
  <c r="G72" i="21"/>
  <c r="M72" i="21" s="1"/>
  <c r="I72" i="21"/>
  <c r="K72" i="21"/>
  <c r="O72" i="21"/>
  <c r="Q72" i="21"/>
  <c r="V72" i="21"/>
  <c r="G75" i="21"/>
  <c r="M75" i="21" s="1"/>
  <c r="I75" i="21"/>
  <c r="K75" i="21"/>
  <c r="O75" i="21"/>
  <c r="Q75" i="21"/>
  <c r="V75" i="21"/>
  <c r="G78" i="21"/>
  <c r="M78" i="21" s="1"/>
  <c r="I78" i="21"/>
  <c r="K78" i="21"/>
  <c r="O78" i="21"/>
  <c r="Q78" i="21"/>
  <c r="V78" i="21"/>
  <c r="G81" i="21"/>
  <c r="I81" i="21"/>
  <c r="K81" i="21"/>
  <c r="M81" i="21"/>
  <c r="O81" i="21"/>
  <c r="Q81" i="21"/>
  <c r="V81" i="21"/>
  <c r="G84" i="21"/>
  <c r="I84" i="21"/>
  <c r="K84" i="21"/>
  <c r="M84" i="21"/>
  <c r="O84" i="21"/>
  <c r="Q84" i="21"/>
  <c r="V84" i="21"/>
  <c r="G87" i="21"/>
  <c r="I87" i="21"/>
  <c r="K87" i="21"/>
  <c r="M87" i="21"/>
  <c r="O87" i="21"/>
  <c r="Q87" i="21"/>
  <c r="V87" i="21"/>
  <c r="G90" i="21"/>
  <c r="M90" i="21" s="1"/>
  <c r="I90" i="21"/>
  <c r="K90" i="21"/>
  <c r="O90" i="21"/>
  <c r="Q90" i="21"/>
  <c r="V90" i="21"/>
  <c r="G93" i="21"/>
  <c r="M93" i="21" s="1"/>
  <c r="I93" i="21"/>
  <c r="K93" i="21"/>
  <c r="O93" i="21"/>
  <c r="Q93" i="21"/>
  <c r="V93" i="21"/>
  <c r="G96" i="21"/>
  <c r="M96" i="21" s="1"/>
  <c r="I96" i="21"/>
  <c r="K96" i="21"/>
  <c r="O96" i="21"/>
  <c r="Q96" i="21"/>
  <c r="V96" i="21"/>
  <c r="G99" i="21"/>
  <c r="M99" i="21" s="1"/>
  <c r="I99" i="21"/>
  <c r="K99" i="21"/>
  <c r="O99" i="21"/>
  <c r="Q99" i="21"/>
  <c r="V99" i="21"/>
  <c r="G102" i="21"/>
  <c r="I102" i="21"/>
  <c r="K102" i="21"/>
  <c r="M102" i="21"/>
  <c r="O102" i="21"/>
  <c r="Q102" i="21"/>
  <c r="V102" i="21"/>
  <c r="G105" i="21"/>
  <c r="I105" i="21"/>
  <c r="K105" i="21"/>
  <c r="M105" i="21"/>
  <c r="O105" i="21"/>
  <c r="Q105" i="21"/>
  <c r="V105" i="21"/>
  <c r="G108" i="21"/>
  <c r="M108" i="21" s="1"/>
  <c r="I108" i="21"/>
  <c r="K108" i="21"/>
  <c r="O108" i="21"/>
  <c r="Q108" i="21"/>
  <c r="V108" i="21"/>
  <c r="G111" i="21"/>
  <c r="M111" i="21" s="1"/>
  <c r="I111" i="21"/>
  <c r="K111" i="21"/>
  <c r="O111" i="21"/>
  <c r="Q111" i="21"/>
  <c r="V111" i="21"/>
  <c r="G114" i="21"/>
  <c r="M114" i="21" s="1"/>
  <c r="I114" i="21"/>
  <c r="K114" i="21"/>
  <c r="O114" i="21"/>
  <c r="Q114" i="21"/>
  <c r="V114" i="21"/>
  <c r="G117" i="21"/>
  <c r="I117" i="21"/>
  <c r="K117" i="21"/>
  <c r="M117" i="21"/>
  <c r="O117" i="21"/>
  <c r="Q117" i="21"/>
  <c r="V117" i="21"/>
  <c r="G120" i="21"/>
  <c r="I120" i="21"/>
  <c r="K120" i="21"/>
  <c r="M120" i="21"/>
  <c r="O120" i="21"/>
  <c r="Q120" i="21"/>
  <c r="V120" i="21"/>
  <c r="G123" i="21"/>
  <c r="I123" i="21"/>
  <c r="K123" i="21"/>
  <c r="M123" i="21"/>
  <c r="O123" i="21"/>
  <c r="Q123" i="21"/>
  <c r="V123" i="21"/>
  <c r="G126" i="21"/>
  <c r="M126" i="21" s="1"/>
  <c r="I126" i="21"/>
  <c r="K126" i="21"/>
  <c r="O126" i="21"/>
  <c r="Q126" i="21"/>
  <c r="V126" i="21"/>
  <c r="G129" i="21"/>
  <c r="M129" i="21" s="1"/>
  <c r="I129" i="21"/>
  <c r="K129" i="21"/>
  <c r="O129" i="21"/>
  <c r="Q129" i="21"/>
  <c r="V129" i="21"/>
  <c r="G132" i="21"/>
  <c r="M132" i="21" s="1"/>
  <c r="I132" i="21"/>
  <c r="K132" i="21"/>
  <c r="O132" i="21"/>
  <c r="Q132" i="21"/>
  <c r="V132" i="21"/>
  <c r="G135" i="21"/>
  <c r="M135" i="21" s="1"/>
  <c r="I135" i="21"/>
  <c r="K135" i="21"/>
  <c r="O135" i="21"/>
  <c r="Q135" i="21"/>
  <c r="V135" i="21"/>
  <c r="G137" i="21"/>
  <c r="G136" i="21" s="1"/>
  <c r="I137" i="21"/>
  <c r="I136" i="21" s="1"/>
  <c r="K137" i="21"/>
  <c r="M137" i="21"/>
  <c r="O137" i="21"/>
  <c r="O136" i="21" s="1"/>
  <c r="Q137" i="21"/>
  <c r="V137" i="21"/>
  <c r="G140" i="21"/>
  <c r="M140" i="21" s="1"/>
  <c r="I140" i="21"/>
  <c r="K140" i="21"/>
  <c r="O140" i="21"/>
  <c r="Q140" i="21"/>
  <c r="V140" i="21"/>
  <c r="V136" i="21" s="1"/>
  <c r="G143" i="21"/>
  <c r="M143" i="21" s="1"/>
  <c r="I143" i="21"/>
  <c r="K143" i="21"/>
  <c r="O143" i="21"/>
  <c r="Q143" i="21"/>
  <c r="Q136" i="21" s="1"/>
  <c r="V143" i="21"/>
  <c r="G146" i="21"/>
  <c r="M146" i="21" s="1"/>
  <c r="I146" i="21"/>
  <c r="K146" i="21"/>
  <c r="O146" i="21"/>
  <c r="Q146" i="21"/>
  <c r="V146" i="21"/>
  <c r="G149" i="21"/>
  <c r="I149" i="21"/>
  <c r="K149" i="21"/>
  <c r="M149" i="21"/>
  <c r="O149" i="21"/>
  <c r="Q149" i="21"/>
  <c r="V149" i="21"/>
  <c r="G152" i="21"/>
  <c r="I152" i="21"/>
  <c r="K152" i="21"/>
  <c r="M152" i="21"/>
  <c r="O152" i="21"/>
  <c r="Q152" i="21"/>
  <c r="V152" i="21"/>
  <c r="G155" i="21"/>
  <c r="I155" i="21"/>
  <c r="K155" i="21"/>
  <c r="M155" i="21"/>
  <c r="O155" i="21"/>
  <c r="Q155" i="21"/>
  <c r="V155" i="21"/>
  <c r="G158" i="21"/>
  <c r="M158" i="21" s="1"/>
  <c r="I158" i="21"/>
  <c r="K158" i="21"/>
  <c r="O158" i="21"/>
  <c r="Q158" i="21"/>
  <c r="V158" i="21"/>
  <c r="G161" i="21"/>
  <c r="M161" i="21" s="1"/>
  <c r="I161" i="21"/>
  <c r="K161" i="21"/>
  <c r="O161" i="21"/>
  <c r="Q161" i="21"/>
  <c r="V161" i="21"/>
  <c r="G164" i="21"/>
  <c r="M164" i="21" s="1"/>
  <c r="I164" i="21"/>
  <c r="K164" i="21"/>
  <c r="O164" i="21"/>
  <c r="Q164" i="21"/>
  <c r="V164" i="21"/>
  <c r="G167" i="21"/>
  <c r="M167" i="21" s="1"/>
  <c r="I167" i="21"/>
  <c r="K167" i="21"/>
  <c r="O167" i="21"/>
  <c r="Q167" i="21"/>
  <c r="V167" i="21"/>
  <c r="G170" i="21"/>
  <c r="I170" i="21"/>
  <c r="K170" i="21"/>
  <c r="K136" i="21" s="1"/>
  <c r="M170" i="21"/>
  <c r="O170" i="21"/>
  <c r="Q170" i="21"/>
  <c r="V170" i="21"/>
  <c r="G173" i="21"/>
  <c r="I173" i="21"/>
  <c r="K173" i="21"/>
  <c r="M173" i="21"/>
  <c r="O173" i="21"/>
  <c r="Q173" i="21"/>
  <c r="V173" i="21"/>
  <c r="G176" i="21"/>
  <c r="M176" i="21" s="1"/>
  <c r="I176" i="21"/>
  <c r="K176" i="21"/>
  <c r="O176" i="21"/>
  <c r="Q176" i="21"/>
  <c r="V176" i="21"/>
  <c r="G179" i="21"/>
  <c r="M179" i="21" s="1"/>
  <c r="I179" i="21"/>
  <c r="K179" i="21"/>
  <c r="O179" i="21"/>
  <c r="Q179" i="21"/>
  <c r="V179" i="21"/>
  <c r="G182" i="21"/>
  <c r="M182" i="21" s="1"/>
  <c r="I182" i="21"/>
  <c r="K182" i="21"/>
  <c r="O182" i="21"/>
  <c r="Q182" i="21"/>
  <c r="V182" i="21"/>
  <c r="G185" i="21"/>
  <c r="I185" i="21"/>
  <c r="K185" i="21"/>
  <c r="M185" i="21"/>
  <c r="O185" i="21"/>
  <c r="Q185" i="21"/>
  <c r="V185" i="21"/>
  <c r="G188" i="21"/>
  <c r="I188" i="21"/>
  <c r="K188" i="21"/>
  <c r="M188" i="21"/>
  <c r="O188" i="21"/>
  <c r="Q188" i="21"/>
  <c r="V188" i="21"/>
  <c r="G191" i="21"/>
  <c r="I191" i="21"/>
  <c r="K191" i="21"/>
  <c r="M191" i="21"/>
  <c r="O191" i="21"/>
  <c r="Q191" i="21"/>
  <c r="V191" i="21"/>
  <c r="G194" i="21"/>
  <c r="M194" i="21" s="1"/>
  <c r="I194" i="21"/>
  <c r="K194" i="21"/>
  <c r="O194" i="21"/>
  <c r="Q194" i="21"/>
  <c r="V194" i="21"/>
  <c r="G197" i="21"/>
  <c r="M197" i="21" s="1"/>
  <c r="I197" i="21"/>
  <c r="K197" i="21"/>
  <c r="O197" i="21"/>
  <c r="Q197" i="21"/>
  <c r="V197" i="21"/>
  <c r="G200" i="21"/>
  <c r="M200" i="21" s="1"/>
  <c r="I200" i="21"/>
  <c r="K200" i="21"/>
  <c r="O200" i="21"/>
  <c r="Q200" i="21"/>
  <c r="V200" i="21"/>
  <c r="G203" i="21"/>
  <c r="M203" i="21" s="1"/>
  <c r="I203" i="21"/>
  <c r="K203" i="21"/>
  <c r="O203" i="21"/>
  <c r="Q203" i="21"/>
  <c r="V203" i="21"/>
  <c r="G206" i="21"/>
  <c r="I206" i="21"/>
  <c r="K206" i="21"/>
  <c r="M206" i="21"/>
  <c r="O206" i="21"/>
  <c r="Q206" i="21"/>
  <c r="V206" i="21"/>
  <c r="G209" i="21"/>
  <c r="I209" i="21"/>
  <c r="K209" i="21"/>
  <c r="M209" i="21"/>
  <c r="O209" i="21"/>
  <c r="Q209" i="21"/>
  <c r="V209" i="21"/>
  <c r="G212" i="21"/>
  <c r="M212" i="21" s="1"/>
  <c r="I212" i="21"/>
  <c r="K212" i="21"/>
  <c r="O212" i="21"/>
  <c r="Q212" i="21"/>
  <c r="V212" i="21"/>
  <c r="G215" i="21"/>
  <c r="M215" i="21" s="1"/>
  <c r="I215" i="21"/>
  <c r="K215" i="21"/>
  <c r="O215" i="21"/>
  <c r="Q215" i="21"/>
  <c r="V215" i="21"/>
  <c r="G218" i="21"/>
  <c r="M218" i="21" s="1"/>
  <c r="I218" i="21"/>
  <c r="K218" i="21"/>
  <c r="O218" i="21"/>
  <c r="Q218" i="21"/>
  <c r="V218" i="21"/>
  <c r="G221" i="21"/>
  <c r="I221" i="21"/>
  <c r="K221" i="21"/>
  <c r="M221" i="21"/>
  <c r="O221" i="21"/>
  <c r="Q221" i="21"/>
  <c r="V221" i="21"/>
  <c r="G224" i="21"/>
  <c r="I224" i="21"/>
  <c r="K224" i="21"/>
  <c r="M224" i="21"/>
  <c r="O224" i="21"/>
  <c r="Q224" i="21"/>
  <c r="V224" i="21"/>
  <c r="G227" i="21"/>
  <c r="I227" i="21"/>
  <c r="K227" i="21"/>
  <c r="M227" i="21"/>
  <c r="O227" i="21"/>
  <c r="Q227" i="21"/>
  <c r="V227" i="21"/>
  <c r="G230" i="21"/>
  <c r="M230" i="21" s="1"/>
  <c r="I230" i="21"/>
  <c r="K230" i="21"/>
  <c r="O230" i="21"/>
  <c r="Q230" i="21"/>
  <c r="V230" i="21"/>
  <c r="G233" i="21"/>
  <c r="M233" i="21" s="1"/>
  <c r="I233" i="21"/>
  <c r="K233" i="21"/>
  <c r="O233" i="21"/>
  <c r="Q233" i="21"/>
  <c r="V233" i="21"/>
  <c r="G236" i="21"/>
  <c r="M236" i="21" s="1"/>
  <c r="I236" i="21"/>
  <c r="K236" i="21"/>
  <c r="O236" i="21"/>
  <c r="Q236" i="21"/>
  <c r="V236" i="21"/>
  <c r="G239" i="21"/>
  <c r="M239" i="21" s="1"/>
  <c r="I239" i="21"/>
  <c r="K239" i="21"/>
  <c r="O239" i="21"/>
  <c r="Q239" i="21"/>
  <c r="V239" i="21"/>
  <c r="G242" i="21"/>
  <c r="I242" i="21"/>
  <c r="K242" i="21"/>
  <c r="M242" i="21"/>
  <c r="O242" i="21"/>
  <c r="Q242" i="21"/>
  <c r="V242" i="21"/>
  <c r="G245" i="21"/>
  <c r="I245" i="21"/>
  <c r="K245" i="21"/>
  <c r="M245" i="21"/>
  <c r="O245" i="21"/>
  <c r="Q245" i="21"/>
  <c r="V245" i="21"/>
  <c r="G248" i="21"/>
  <c r="M248" i="21" s="1"/>
  <c r="I248" i="21"/>
  <c r="K248" i="21"/>
  <c r="O248" i="21"/>
  <c r="Q248" i="21"/>
  <c r="V248" i="21"/>
  <c r="G251" i="21"/>
  <c r="M251" i="21" s="1"/>
  <c r="I251" i="21"/>
  <c r="K251" i="21"/>
  <c r="O251" i="21"/>
  <c r="Q251" i="21"/>
  <c r="V251" i="21"/>
  <c r="G254" i="21"/>
  <c r="M254" i="21" s="1"/>
  <c r="I254" i="21"/>
  <c r="K254" i="21"/>
  <c r="O254" i="21"/>
  <c r="Q254" i="21"/>
  <c r="V254" i="21"/>
  <c r="G257" i="21"/>
  <c r="I257" i="21"/>
  <c r="K257" i="21"/>
  <c r="M257" i="21"/>
  <c r="O257" i="21"/>
  <c r="Q257" i="21"/>
  <c r="V257" i="21"/>
  <c r="G260" i="21"/>
  <c r="I260" i="21"/>
  <c r="K260" i="21"/>
  <c r="M260" i="21"/>
  <c r="O260" i="21"/>
  <c r="Q260" i="21"/>
  <c r="V260" i="21"/>
  <c r="G263" i="21"/>
  <c r="I263" i="21"/>
  <c r="K263" i="21"/>
  <c r="M263" i="21"/>
  <c r="O263" i="21"/>
  <c r="Q263" i="21"/>
  <c r="V263" i="21"/>
  <c r="G266" i="21"/>
  <c r="M266" i="21" s="1"/>
  <c r="I266" i="21"/>
  <c r="K266" i="21"/>
  <c r="O266" i="21"/>
  <c r="Q266" i="21"/>
  <c r="V266" i="21"/>
  <c r="G269" i="21"/>
  <c r="M269" i="21" s="1"/>
  <c r="I269" i="21"/>
  <c r="K269" i="21"/>
  <c r="O269" i="21"/>
  <c r="Q269" i="21"/>
  <c r="V269" i="21"/>
  <c r="G272" i="21"/>
  <c r="M272" i="21" s="1"/>
  <c r="I272" i="21"/>
  <c r="K272" i="21"/>
  <c r="O272" i="21"/>
  <c r="Q272" i="21"/>
  <c r="V272" i="21"/>
  <c r="G274" i="21"/>
  <c r="I274" i="21"/>
  <c r="K274" i="21"/>
  <c r="K273" i="21" s="1"/>
  <c r="M274" i="21"/>
  <c r="O274" i="21"/>
  <c r="Q274" i="21"/>
  <c r="Q273" i="21" s="1"/>
  <c r="V274" i="21"/>
  <c r="G277" i="21"/>
  <c r="I277" i="21"/>
  <c r="I273" i="21" s="1"/>
  <c r="K277" i="21"/>
  <c r="M277" i="21"/>
  <c r="O277" i="21"/>
  <c r="Q277" i="21"/>
  <c r="V277" i="21"/>
  <c r="G280" i="21"/>
  <c r="G273" i="21" s="1"/>
  <c r="I280" i="21"/>
  <c r="K280" i="21"/>
  <c r="O280" i="21"/>
  <c r="Q280" i="21"/>
  <c r="V280" i="21"/>
  <c r="V273" i="21" s="1"/>
  <c r="G283" i="21"/>
  <c r="M283" i="21" s="1"/>
  <c r="I283" i="21"/>
  <c r="K283" i="21"/>
  <c r="O283" i="21"/>
  <c r="Q283" i="21"/>
  <c r="V283" i="21"/>
  <c r="G286" i="21"/>
  <c r="M286" i="21" s="1"/>
  <c r="I286" i="21"/>
  <c r="K286" i="21"/>
  <c r="O286" i="21"/>
  <c r="O273" i="21" s="1"/>
  <c r="Q286" i="21"/>
  <c r="V286" i="21"/>
  <c r="G289" i="21"/>
  <c r="I289" i="21"/>
  <c r="K289" i="21"/>
  <c r="M289" i="21"/>
  <c r="O289" i="21"/>
  <c r="Q289" i="21"/>
  <c r="V289" i="21"/>
  <c r="G292" i="21"/>
  <c r="I292" i="21"/>
  <c r="K292" i="21"/>
  <c r="M292" i="21"/>
  <c r="O292" i="21"/>
  <c r="Q292" i="21"/>
  <c r="V292" i="21"/>
  <c r="G295" i="21"/>
  <c r="I295" i="21"/>
  <c r="K295" i="21"/>
  <c r="M295" i="21"/>
  <c r="O295" i="21"/>
  <c r="Q295" i="21"/>
  <c r="V295" i="21"/>
  <c r="G298" i="21"/>
  <c r="M298" i="21" s="1"/>
  <c r="I298" i="21"/>
  <c r="K298" i="21"/>
  <c r="O298" i="21"/>
  <c r="Q298" i="21"/>
  <c r="V298" i="21"/>
  <c r="G301" i="21"/>
  <c r="M301" i="21" s="1"/>
  <c r="I301" i="21"/>
  <c r="K301" i="21"/>
  <c r="O301" i="21"/>
  <c r="Q301" i="21"/>
  <c r="V301" i="21"/>
  <c r="G304" i="21"/>
  <c r="M304" i="21" s="1"/>
  <c r="I304" i="21"/>
  <c r="K304" i="21"/>
  <c r="O304" i="21"/>
  <c r="Q304" i="21"/>
  <c r="V304" i="21"/>
  <c r="G307" i="21"/>
  <c r="M307" i="21" s="1"/>
  <c r="I307" i="21"/>
  <c r="K307" i="21"/>
  <c r="O307" i="21"/>
  <c r="Q307" i="21"/>
  <c r="V307" i="21"/>
  <c r="G310" i="21"/>
  <c r="I310" i="21"/>
  <c r="K310" i="21"/>
  <c r="M310" i="21"/>
  <c r="O310" i="21"/>
  <c r="Q310" i="21"/>
  <c r="V310" i="21"/>
  <c r="G313" i="21"/>
  <c r="I313" i="21"/>
  <c r="K313" i="21"/>
  <c r="M313" i="21"/>
  <c r="O313" i="21"/>
  <c r="Q313" i="21"/>
  <c r="V313" i="21"/>
  <c r="G316" i="21"/>
  <c r="M316" i="21" s="1"/>
  <c r="I316" i="21"/>
  <c r="K316" i="21"/>
  <c r="O316" i="21"/>
  <c r="Q316" i="21"/>
  <c r="V316" i="21"/>
  <c r="G319" i="21"/>
  <c r="M319" i="21" s="1"/>
  <c r="I319" i="21"/>
  <c r="K319" i="21"/>
  <c r="O319" i="21"/>
  <c r="Q319" i="21"/>
  <c r="V319" i="21"/>
  <c r="G322" i="21"/>
  <c r="M322" i="21" s="1"/>
  <c r="I322" i="21"/>
  <c r="K322" i="21"/>
  <c r="O322" i="21"/>
  <c r="Q322" i="21"/>
  <c r="V322" i="21"/>
  <c r="G325" i="21"/>
  <c r="I325" i="21"/>
  <c r="K325" i="21"/>
  <c r="M325" i="21"/>
  <c r="O325" i="21"/>
  <c r="Q325" i="21"/>
  <c r="V325" i="21"/>
  <c r="G328" i="21"/>
  <c r="I328" i="21"/>
  <c r="K328" i="21"/>
  <c r="M328" i="21"/>
  <c r="O328" i="21"/>
  <c r="Q328" i="21"/>
  <c r="V328" i="21"/>
  <c r="G331" i="21"/>
  <c r="I331" i="21"/>
  <c r="K331" i="21"/>
  <c r="M331" i="21"/>
  <c r="O331" i="21"/>
  <c r="Q331" i="21"/>
  <c r="V331" i="21"/>
  <c r="G334" i="21"/>
  <c r="M334" i="21" s="1"/>
  <c r="I334" i="21"/>
  <c r="K334" i="21"/>
  <c r="O334" i="21"/>
  <c r="Q334" i="21"/>
  <c r="V334" i="21"/>
  <c r="G337" i="21"/>
  <c r="M337" i="21" s="1"/>
  <c r="I337" i="21"/>
  <c r="K337" i="21"/>
  <c r="O337" i="21"/>
  <c r="Q337" i="21"/>
  <c r="V337" i="21"/>
  <c r="G340" i="21"/>
  <c r="M340" i="21" s="1"/>
  <c r="I340" i="21"/>
  <c r="K340" i="21"/>
  <c r="O340" i="21"/>
  <c r="Q340" i="21"/>
  <c r="V340" i="21"/>
  <c r="G343" i="21"/>
  <c r="M343" i="21" s="1"/>
  <c r="I343" i="21"/>
  <c r="K343" i="21"/>
  <c r="O343" i="21"/>
  <c r="Q343" i="21"/>
  <c r="V343" i="21"/>
  <c r="K344" i="21"/>
  <c r="G345" i="21"/>
  <c r="G344" i="21" s="1"/>
  <c r="I345" i="21"/>
  <c r="I344" i="21" s="1"/>
  <c r="K345" i="21"/>
  <c r="M345" i="21"/>
  <c r="O345" i="21"/>
  <c r="O344" i="21" s="1"/>
  <c r="Q345" i="21"/>
  <c r="V345" i="21"/>
  <c r="G348" i="21"/>
  <c r="M348" i="21" s="1"/>
  <c r="I348" i="21"/>
  <c r="K348" i="21"/>
  <c r="O348" i="21"/>
  <c r="Q348" i="21"/>
  <c r="V348" i="21"/>
  <c r="V344" i="21" s="1"/>
  <c r="G351" i="21"/>
  <c r="M351" i="21" s="1"/>
  <c r="I351" i="21"/>
  <c r="K351" i="21"/>
  <c r="O351" i="21"/>
  <c r="Q351" i="21"/>
  <c r="Q344" i="21" s="1"/>
  <c r="V351" i="21"/>
  <c r="G354" i="21"/>
  <c r="M354" i="21" s="1"/>
  <c r="I354" i="21"/>
  <c r="K354" i="21"/>
  <c r="O354" i="21"/>
  <c r="Q354" i="21"/>
  <c r="V354" i="21"/>
  <c r="G357" i="21"/>
  <c r="I357" i="21"/>
  <c r="K357" i="21"/>
  <c r="M357" i="21"/>
  <c r="O357" i="21"/>
  <c r="Q357" i="21"/>
  <c r="V357" i="21"/>
  <c r="G360" i="21"/>
  <c r="I360" i="21"/>
  <c r="K360" i="21"/>
  <c r="M360" i="21"/>
  <c r="O360" i="21"/>
  <c r="Q360" i="21"/>
  <c r="V360" i="21"/>
  <c r="G362" i="21"/>
  <c r="M362" i="21" s="1"/>
  <c r="I362" i="21"/>
  <c r="K362" i="21"/>
  <c r="O362" i="21"/>
  <c r="Q362" i="21"/>
  <c r="V362" i="21"/>
  <c r="V361" i="21" s="1"/>
  <c r="G365" i="21"/>
  <c r="M365" i="21" s="1"/>
  <c r="I365" i="21"/>
  <c r="K365" i="21"/>
  <c r="K361" i="21" s="1"/>
  <c r="O365" i="21"/>
  <c r="Q365" i="21"/>
  <c r="Q361" i="21" s="1"/>
  <c r="V365" i="21"/>
  <c r="G368" i="21"/>
  <c r="M368" i="21" s="1"/>
  <c r="I368" i="21"/>
  <c r="K368" i="21"/>
  <c r="O368" i="21"/>
  <c r="O361" i="21" s="1"/>
  <c r="Q368" i="21"/>
  <c r="V368" i="21"/>
  <c r="G371" i="21"/>
  <c r="M371" i="21" s="1"/>
  <c r="I371" i="21"/>
  <c r="K371" i="21"/>
  <c r="O371" i="21"/>
  <c r="Q371" i="21"/>
  <c r="V371" i="21"/>
  <c r="G374" i="21"/>
  <c r="I374" i="21"/>
  <c r="K374" i="21"/>
  <c r="M374" i="21"/>
  <c r="O374" i="21"/>
  <c r="Q374" i="21"/>
  <c r="V374" i="21"/>
  <c r="G377" i="21"/>
  <c r="I377" i="21"/>
  <c r="K377" i="21"/>
  <c r="M377" i="21"/>
  <c r="O377" i="21"/>
  <c r="Q377" i="21"/>
  <c r="V377" i="21"/>
  <c r="G380" i="21"/>
  <c r="I380" i="21"/>
  <c r="I361" i="21" s="1"/>
  <c r="K380" i="21"/>
  <c r="M380" i="21"/>
  <c r="O380" i="21"/>
  <c r="Q380" i="21"/>
  <c r="V380" i="21"/>
  <c r="G383" i="21"/>
  <c r="M383" i="21" s="1"/>
  <c r="I383" i="21"/>
  <c r="K383" i="21"/>
  <c r="O383" i="21"/>
  <c r="Q383" i="21"/>
  <c r="V383" i="21"/>
  <c r="G386" i="21"/>
  <c r="M386" i="21" s="1"/>
  <c r="I386" i="21"/>
  <c r="K386" i="21"/>
  <c r="O386" i="21"/>
  <c r="Q386" i="21"/>
  <c r="V386" i="21"/>
  <c r="G389" i="21"/>
  <c r="I389" i="21"/>
  <c r="K389" i="21"/>
  <c r="M389" i="21"/>
  <c r="O389" i="21"/>
  <c r="Q389" i="21"/>
  <c r="V389" i="21"/>
  <c r="G392" i="21"/>
  <c r="I392" i="21"/>
  <c r="K392" i="21"/>
  <c r="M392" i="21"/>
  <c r="O392" i="21"/>
  <c r="Q392" i="21"/>
  <c r="V392" i="21"/>
  <c r="G395" i="21"/>
  <c r="I395" i="21"/>
  <c r="K395" i="21"/>
  <c r="M395" i="21"/>
  <c r="O395" i="21"/>
  <c r="Q395" i="21"/>
  <c r="V395" i="21"/>
  <c r="G398" i="21"/>
  <c r="M398" i="21" s="1"/>
  <c r="I398" i="21"/>
  <c r="K398" i="21"/>
  <c r="O398" i="21"/>
  <c r="Q398" i="21"/>
  <c r="V398" i="21"/>
  <c r="G401" i="21"/>
  <c r="M401" i="21" s="1"/>
  <c r="I401" i="21"/>
  <c r="K401" i="21"/>
  <c r="O401" i="21"/>
  <c r="Q401" i="21"/>
  <c r="V401" i="21"/>
  <c r="G404" i="21"/>
  <c r="M404" i="21" s="1"/>
  <c r="I404" i="21"/>
  <c r="K404" i="21"/>
  <c r="O404" i="21"/>
  <c r="Q404" i="21"/>
  <c r="V404" i="21"/>
  <c r="G407" i="21"/>
  <c r="M407" i="21" s="1"/>
  <c r="I407" i="21"/>
  <c r="K407" i="21"/>
  <c r="O407" i="21"/>
  <c r="Q407" i="21"/>
  <c r="V407" i="21"/>
  <c r="G410" i="21"/>
  <c r="I410" i="21"/>
  <c r="K410" i="21"/>
  <c r="M410" i="21"/>
  <c r="O410" i="21"/>
  <c r="Q410" i="21"/>
  <c r="V410" i="21"/>
  <c r="G413" i="21"/>
  <c r="I413" i="21"/>
  <c r="K413" i="21"/>
  <c r="M413" i="21"/>
  <c r="O413" i="21"/>
  <c r="Q413" i="21"/>
  <c r="V413" i="21"/>
  <c r="G416" i="21"/>
  <c r="I416" i="21"/>
  <c r="K416" i="21"/>
  <c r="M416" i="21"/>
  <c r="O416" i="21"/>
  <c r="Q416" i="21"/>
  <c r="V416" i="21"/>
  <c r="G419" i="21"/>
  <c r="M419" i="21" s="1"/>
  <c r="I419" i="21"/>
  <c r="K419" i="21"/>
  <c r="O419" i="21"/>
  <c r="Q419" i="21"/>
  <c r="V419" i="21"/>
  <c r="G422" i="21"/>
  <c r="M422" i="21" s="1"/>
  <c r="I422" i="21"/>
  <c r="K422" i="21"/>
  <c r="O422" i="21"/>
  <c r="Q422" i="21"/>
  <c r="V422" i="21"/>
  <c r="G425" i="21"/>
  <c r="I425" i="21"/>
  <c r="K425" i="21"/>
  <c r="M425" i="21"/>
  <c r="O425" i="21"/>
  <c r="Q425" i="21"/>
  <c r="V425" i="21"/>
  <c r="G428" i="21"/>
  <c r="I428" i="21"/>
  <c r="K428" i="21"/>
  <c r="M428" i="21"/>
  <c r="O428" i="21"/>
  <c r="Q428" i="21"/>
  <c r="V428" i="21"/>
  <c r="G431" i="21"/>
  <c r="I431" i="21"/>
  <c r="K431" i="21"/>
  <c r="M431" i="21"/>
  <c r="O431" i="21"/>
  <c r="Q431" i="21"/>
  <c r="V431" i="21"/>
  <c r="G434" i="21"/>
  <c r="M434" i="21" s="1"/>
  <c r="I434" i="21"/>
  <c r="K434" i="21"/>
  <c r="O434" i="21"/>
  <c r="Q434" i="21"/>
  <c r="V434" i="21"/>
  <c r="G437" i="21"/>
  <c r="M437" i="21" s="1"/>
  <c r="I437" i="21"/>
  <c r="K437" i="21"/>
  <c r="O437" i="21"/>
  <c r="Q437" i="21"/>
  <c r="V437" i="21"/>
  <c r="G440" i="21"/>
  <c r="M440" i="21" s="1"/>
  <c r="I440" i="21"/>
  <c r="K440" i="21"/>
  <c r="O440" i="21"/>
  <c r="Q440" i="21"/>
  <c r="V440" i="21"/>
  <c r="G443" i="21"/>
  <c r="M443" i="21" s="1"/>
  <c r="I443" i="21"/>
  <c r="K443" i="21"/>
  <c r="O443" i="21"/>
  <c r="Q443" i="21"/>
  <c r="V443" i="21"/>
  <c r="G446" i="21"/>
  <c r="I446" i="21"/>
  <c r="K446" i="21"/>
  <c r="M446" i="21"/>
  <c r="O446" i="21"/>
  <c r="Q446" i="21"/>
  <c r="V446" i="21"/>
  <c r="G449" i="21"/>
  <c r="I449" i="21"/>
  <c r="K449" i="21"/>
  <c r="M449" i="21"/>
  <c r="O449" i="21"/>
  <c r="Q449" i="21"/>
  <c r="V449" i="21"/>
  <c r="G452" i="21"/>
  <c r="I452" i="21"/>
  <c r="K452" i="21"/>
  <c r="M452" i="21"/>
  <c r="O452" i="21"/>
  <c r="Q452" i="21"/>
  <c r="V452" i="21"/>
  <c r="G455" i="21"/>
  <c r="M455" i="21" s="1"/>
  <c r="I455" i="21"/>
  <c r="K455" i="21"/>
  <c r="O455" i="21"/>
  <c r="Q455" i="21"/>
  <c r="V455" i="21"/>
  <c r="G458" i="21"/>
  <c r="M458" i="21" s="1"/>
  <c r="I458" i="21"/>
  <c r="K458" i="21"/>
  <c r="O458" i="21"/>
  <c r="Q458" i="21"/>
  <c r="V458" i="21"/>
  <c r="G461" i="21"/>
  <c r="I461" i="21"/>
  <c r="K461" i="21"/>
  <c r="M461" i="21"/>
  <c r="O461" i="21"/>
  <c r="Q461" i="21"/>
  <c r="V461" i="21"/>
  <c r="G464" i="21"/>
  <c r="I464" i="21"/>
  <c r="K464" i="21"/>
  <c r="M464" i="21"/>
  <c r="O464" i="21"/>
  <c r="Q464" i="21"/>
  <c r="V464" i="21"/>
  <c r="G467" i="21"/>
  <c r="I467" i="21"/>
  <c r="K467" i="21"/>
  <c r="M467" i="21"/>
  <c r="O467" i="21"/>
  <c r="Q467" i="21"/>
  <c r="V467" i="21"/>
  <c r="G470" i="21"/>
  <c r="M470" i="21" s="1"/>
  <c r="I470" i="21"/>
  <c r="K470" i="21"/>
  <c r="O470" i="21"/>
  <c r="Q470" i="21"/>
  <c r="V470" i="21"/>
  <c r="G473" i="21"/>
  <c r="M473" i="21" s="1"/>
  <c r="I473" i="21"/>
  <c r="K473" i="21"/>
  <c r="O473" i="21"/>
  <c r="Q473" i="21"/>
  <c r="V473" i="21"/>
  <c r="Q474" i="21"/>
  <c r="G475" i="21"/>
  <c r="M475" i="21" s="1"/>
  <c r="I475" i="21"/>
  <c r="K475" i="21"/>
  <c r="K474" i="21" s="1"/>
  <c r="O475" i="21"/>
  <c r="O474" i="21" s="1"/>
  <c r="Q475" i="21"/>
  <c r="V475" i="21"/>
  <c r="V474" i="21" s="1"/>
  <c r="G478" i="21"/>
  <c r="I478" i="21"/>
  <c r="K478" i="21"/>
  <c r="M478" i="21"/>
  <c r="O478" i="21"/>
  <c r="Q478" i="21"/>
  <c r="V478" i="21"/>
  <c r="G481" i="21"/>
  <c r="I481" i="21"/>
  <c r="I474" i="21" s="1"/>
  <c r="K481" i="21"/>
  <c r="M481" i="21"/>
  <c r="O481" i="21"/>
  <c r="Q481" i="21"/>
  <c r="V481" i="21"/>
  <c r="G484" i="21"/>
  <c r="I484" i="21"/>
  <c r="K484" i="21"/>
  <c r="M484" i="21"/>
  <c r="O484" i="21"/>
  <c r="Q484" i="21"/>
  <c r="V484" i="21"/>
  <c r="G487" i="21"/>
  <c r="M487" i="21" s="1"/>
  <c r="I487" i="21"/>
  <c r="K487" i="21"/>
  <c r="O487" i="21"/>
  <c r="Q487" i="21"/>
  <c r="V487" i="21"/>
  <c r="G490" i="21"/>
  <c r="M490" i="21" s="1"/>
  <c r="I490" i="21"/>
  <c r="K490" i="21"/>
  <c r="O490" i="21"/>
  <c r="Q490" i="21"/>
  <c r="V490" i="21"/>
  <c r="G493" i="21"/>
  <c r="I493" i="21"/>
  <c r="K493" i="21"/>
  <c r="M493" i="21"/>
  <c r="O493" i="21"/>
  <c r="Q493" i="21"/>
  <c r="V493" i="21"/>
  <c r="G496" i="21"/>
  <c r="I496" i="21"/>
  <c r="K496" i="21"/>
  <c r="M496" i="21"/>
  <c r="O496" i="21"/>
  <c r="Q496" i="21"/>
  <c r="V496" i="21"/>
  <c r="G499" i="21"/>
  <c r="I499" i="21"/>
  <c r="K499" i="21"/>
  <c r="M499" i="21"/>
  <c r="O499" i="21"/>
  <c r="Q499" i="21"/>
  <c r="V499" i="21"/>
  <c r="G502" i="21"/>
  <c r="M502" i="21" s="1"/>
  <c r="I502" i="21"/>
  <c r="K502" i="21"/>
  <c r="O502" i="21"/>
  <c r="Q502" i="21"/>
  <c r="V502" i="21"/>
  <c r="G503" i="21"/>
  <c r="K503" i="21"/>
  <c r="V503" i="21"/>
  <c r="G504" i="21"/>
  <c r="M504" i="21" s="1"/>
  <c r="M503" i="21" s="1"/>
  <c r="I504" i="21"/>
  <c r="I503" i="21" s="1"/>
  <c r="K504" i="21"/>
  <c r="O504" i="21"/>
  <c r="O503" i="21" s="1"/>
  <c r="Q504" i="21"/>
  <c r="Q503" i="21" s="1"/>
  <c r="V504" i="21"/>
  <c r="G505" i="21"/>
  <c r="M505" i="21" s="1"/>
  <c r="I505" i="21"/>
  <c r="K505" i="21"/>
  <c r="O505" i="21"/>
  <c r="Q505" i="21"/>
  <c r="V505" i="21"/>
  <c r="Q506" i="21"/>
  <c r="G507" i="21"/>
  <c r="G506" i="21" s="1"/>
  <c r="I507" i="21"/>
  <c r="I506" i="21" s="1"/>
  <c r="K507" i="21"/>
  <c r="K506" i="21" s="1"/>
  <c r="M507" i="21"/>
  <c r="O507" i="21"/>
  <c r="O506" i="21" s="1"/>
  <c r="Q507" i="21"/>
  <c r="V507" i="21"/>
  <c r="G510" i="21"/>
  <c r="I510" i="21"/>
  <c r="K510" i="21"/>
  <c r="M510" i="21"/>
  <c r="M506" i="21" s="1"/>
  <c r="O510" i="21"/>
  <c r="Q510" i="21"/>
  <c r="V510" i="21"/>
  <c r="V506" i="21" s="1"/>
  <c r="AE516" i="21"/>
  <c r="AF516" i="21"/>
  <c r="G98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G8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O8" i="20" s="1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G30" i="20"/>
  <c r="M30" i="20" s="1"/>
  <c r="I30" i="20"/>
  <c r="K30" i="20"/>
  <c r="K29" i="20" s="1"/>
  <c r="O30" i="20"/>
  <c r="O29" i="20" s="1"/>
  <c r="Q30" i="20"/>
  <c r="Q29" i="20" s="1"/>
  <c r="V30" i="20"/>
  <c r="G31" i="20"/>
  <c r="I31" i="20"/>
  <c r="K31" i="20"/>
  <c r="M31" i="20"/>
  <c r="O31" i="20"/>
  <c r="Q31" i="20"/>
  <c r="V31" i="20"/>
  <c r="G32" i="20"/>
  <c r="I32" i="20"/>
  <c r="K32" i="20"/>
  <c r="M32" i="20"/>
  <c r="O32" i="20"/>
  <c r="Q32" i="20"/>
  <c r="V32" i="20"/>
  <c r="G33" i="20"/>
  <c r="M33" i="20" s="1"/>
  <c r="I33" i="20"/>
  <c r="I29" i="20" s="1"/>
  <c r="K33" i="20"/>
  <c r="O33" i="20"/>
  <c r="Q33" i="20"/>
  <c r="V33" i="20"/>
  <c r="G34" i="20"/>
  <c r="M34" i="20" s="1"/>
  <c r="I34" i="20"/>
  <c r="K34" i="20"/>
  <c r="O34" i="20"/>
  <c r="Q34" i="20"/>
  <c r="V34" i="20"/>
  <c r="V29" i="20" s="1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9" i="20"/>
  <c r="I39" i="20"/>
  <c r="I38" i="20" s="1"/>
  <c r="K39" i="20"/>
  <c r="K38" i="20" s="1"/>
  <c r="M39" i="20"/>
  <c r="O39" i="20"/>
  <c r="O38" i="20" s="1"/>
  <c r="Q39" i="20"/>
  <c r="Q38" i="20" s="1"/>
  <c r="V39" i="20"/>
  <c r="G42" i="20"/>
  <c r="G38" i="20" s="1"/>
  <c r="I42" i="20"/>
  <c r="K42" i="20"/>
  <c r="O42" i="20"/>
  <c r="Q42" i="20"/>
  <c r="V42" i="20"/>
  <c r="V38" i="20" s="1"/>
  <c r="G45" i="20"/>
  <c r="M45" i="20" s="1"/>
  <c r="I45" i="20"/>
  <c r="K45" i="20"/>
  <c r="O45" i="20"/>
  <c r="Q45" i="20"/>
  <c r="V45" i="20"/>
  <c r="G47" i="20"/>
  <c r="G46" i="20" s="1"/>
  <c r="I47" i="20"/>
  <c r="I46" i="20" s="1"/>
  <c r="K47" i="20"/>
  <c r="M47" i="20"/>
  <c r="O47" i="20"/>
  <c r="O46" i="20" s="1"/>
  <c r="Q47" i="20"/>
  <c r="V47" i="20"/>
  <c r="G48" i="20"/>
  <c r="I48" i="20"/>
  <c r="K48" i="20"/>
  <c r="K46" i="20" s="1"/>
  <c r="M48" i="20"/>
  <c r="O48" i="20"/>
  <c r="Q48" i="20"/>
  <c r="V48" i="20"/>
  <c r="V46" i="20" s="1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4" i="20"/>
  <c r="I54" i="20"/>
  <c r="K54" i="20"/>
  <c r="M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Q46" i="20" s="1"/>
  <c r="V58" i="20"/>
  <c r="G59" i="20"/>
  <c r="I59" i="20"/>
  <c r="K59" i="20"/>
  <c r="M59" i="20"/>
  <c r="O59" i="20"/>
  <c r="Q59" i="20"/>
  <c r="V59" i="20"/>
  <c r="G61" i="20"/>
  <c r="I61" i="20"/>
  <c r="I60" i="20" s="1"/>
  <c r="K61" i="20"/>
  <c r="K60" i="20" s="1"/>
  <c r="M61" i="20"/>
  <c r="O61" i="20"/>
  <c r="Q61" i="20"/>
  <c r="Q60" i="20" s="1"/>
  <c r="V61" i="20"/>
  <c r="G62" i="20"/>
  <c r="G60" i="20" s="1"/>
  <c r="I62" i="20"/>
  <c r="K62" i="20"/>
  <c r="O62" i="20"/>
  <c r="Q62" i="20"/>
  <c r="V62" i="20"/>
  <c r="V60" i="20" s="1"/>
  <c r="G63" i="20"/>
  <c r="M63" i="20" s="1"/>
  <c r="I63" i="20"/>
  <c r="K63" i="20"/>
  <c r="O63" i="20"/>
  <c r="Q63" i="20"/>
  <c r="V63" i="20"/>
  <c r="G64" i="20"/>
  <c r="M64" i="20" s="1"/>
  <c r="I64" i="20"/>
  <c r="K64" i="20"/>
  <c r="O64" i="20"/>
  <c r="O60" i="20" s="1"/>
  <c r="Q64" i="20"/>
  <c r="V64" i="20"/>
  <c r="G65" i="20"/>
  <c r="I65" i="20"/>
  <c r="K65" i="20"/>
  <c r="M65" i="20"/>
  <c r="O65" i="20"/>
  <c r="Q65" i="20"/>
  <c r="V65" i="20"/>
  <c r="G66" i="20"/>
  <c r="I66" i="20"/>
  <c r="K66" i="20"/>
  <c r="M66" i="20"/>
  <c r="O66" i="20"/>
  <c r="Q66" i="20"/>
  <c r="V66" i="20"/>
  <c r="G67" i="20"/>
  <c r="I67" i="20"/>
  <c r="K67" i="20"/>
  <c r="M67" i="20"/>
  <c r="O67" i="20"/>
  <c r="Q67" i="20"/>
  <c r="V67" i="20"/>
  <c r="G68" i="20"/>
  <c r="M68" i="20" s="1"/>
  <c r="I68" i="20"/>
  <c r="K68" i="20"/>
  <c r="O68" i="20"/>
  <c r="Q68" i="20"/>
  <c r="V68" i="20"/>
  <c r="G70" i="20"/>
  <c r="M70" i="20" s="1"/>
  <c r="I70" i="20"/>
  <c r="K70" i="20"/>
  <c r="K69" i="20" s="1"/>
  <c r="O70" i="20"/>
  <c r="O69" i="20" s="1"/>
  <c r="Q70" i="20"/>
  <c r="Q69" i="20" s="1"/>
  <c r="V70" i="20"/>
  <c r="V69" i="20" s="1"/>
  <c r="G73" i="20"/>
  <c r="I73" i="20"/>
  <c r="K73" i="20"/>
  <c r="M73" i="20"/>
  <c r="O73" i="20"/>
  <c r="Q73" i="20"/>
  <c r="V73" i="20"/>
  <c r="G76" i="20"/>
  <c r="I76" i="20"/>
  <c r="K76" i="20"/>
  <c r="M76" i="20"/>
  <c r="O76" i="20"/>
  <c r="Q76" i="20"/>
  <c r="V76" i="20"/>
  <c r="G79" i="20"/>
  <c r="I79" i="20"/>
  <c r="I69" i="20" s="1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3" i="20"/>
  <c r="I83" i="20"/>
  <c r="K83" i="20"/>
  <c r="M83" i="20"/>
  <c r="O83" i="20"/>
  <c r="Q83" i="20"/>
  <c r="V83" i="20"/>
  <c r="G84" i="20"/>
  <c r="I84" i="20"/>
  <c r="K84" i="20"/>
  <c r="M84" i="20"/>
  <c r="O84" i="20"/>
  <c r="Q84" i="20"/>
  <c r="V84" i="20"/>
  <c r="G85" i="20"/>
  <c r="I85" i="20"/>
  <c r="K85" i="20"/>
  <c r="M85" i="20"/>
  <c r="O85" i="20"/>
  <c r="Q85" i="20"/>
  <c r="V85" i="20"/>
  <c r="G86" i="20"/>
  <c r="M86" i="20" s="1"/>
  <c r="I86" i="20"/>
  <c r="K86" i="20"/>
  <c r="O86" i="20"/>
  <c r="Q86" i="20"/>
  <c r="V86" i="20"/>
  <c r="G87" i="20"/>
  <c r="G69" i="20" s="1"/>
  <c r="I87" i="20"/>
  <c r="K87" i="20"/>
  <c r="O87" i="20"/>
  <c r="Q87" i="20"/>
  <c r="V87" i="20"/>
  <c r="G88" i="20"/>
  <c r="M88" i="20" s="1"/>
  <c r="I88" i="20"/>
  <c r="K88" i="20"/>
  <c r="O88" i="20"/>
  <c r="Q88" i="20"/>
  <c r="V88" i="20"/>
  <c r="G89" i="20"/>
  <c r="I89" i="20"/>
  <c r="K89" i="20"/>
  <c r="M89" i="20"/>
  <c r="O89" i="20"/>
  <c r="Q89" i="20"/>
  <c r="V89" i="20"/>
  <c r="G90" i="20"/>
  <c r="I90" i="20"/>
  <c r="K90" i="20"/>
  <c r="M90" i="20"/>
  <c r="O90" i="20"/>
  <c r="Q90" i="20"/>
  <c r="V90" i="20"/>
  <c r="G91" i="20"/>
  <c r="I91" i="20"/>
  <c r="K91" i="20"/>
  <c r="M91" i="20"/>
  <c r="O91" i="20"/>
  <c r="Q91" i="20"/>
  <c r="V91" i="20"/>
  <c r="G92" i="20"/>
  <c r="I92" i="20"/>
  <c r="G93" i="20"/>
  <c r="M93" i="20" s="1"/>
  <c r="I93" i="20"/>
  <c r="K93" i="20"/>
  <c r="O93" i="20"/>
  <c r="Q93" i="20"/>
  <c r="Q92" i="20" s="1"/>
  <c r="V93" i="20"/>
  <c r="V92" i="20" s="1"/>
  <c r="G94" i="20"/>
  <c r="M94" i="20" s="1"/>
  <c r="I94" i="20"/>
  <c r="K94" i="20"/>
  <c r="O94" i="20"/>
  <c r="O92" i="20" s="1"/>
  <c r="Q94" i="20"/>
  <c r="V94" i="20"/>
  <c r="G95" i="20"/>
  <c r="I95" i="20"/>
  <c r="K95" i="20"/>
  <c r="M95" i="20"/>
  <c r="O95" i="20"/>
  <c r="Q95" i="20"/>
  <c r="V95" i="20"/>
  <c r="G96" i="20"/>
  <c r="I96" i="20"/>
  <c r="K96" i="20"/>
  <c r="K92" i="20" s="1"/>
  <c r="M96" i="20"/>
  <c r="O96" i="20"/>
  <c r="Q96" i="20"/>
  <c r="V96" i="20"/>
  <c r="AE98" i="20"/>
  <c r="AF98" i="20"/>
  <c r="G1139" i="19"/>
  <c r="G9" i="19"/>
  <c r="G8" i="19" s="1"/>
  <c r="I9" i="19"/>
  <c r="I8" i="19" s="1"/>
  <c r="K9" i="19"/>
  <c r="K8" i="19" s="1"/>
  <c r="O9" i="19"/>
  <c r="Q9" i="19"/>
  <c r="V9" i="19"/>
  <c r="G15" i="19"/>
  <c r="I15" i="19"/>
  <c r="K15" i="19"/>
  <c r="M15" i="19"/>
  <c r="O15" i="19"/>
  <c r="O8" i="19" s="1"/>
  <c r="Q15" i="19"/>
  <c r="Q8" i="19" s="1"/>
  <c r="V15" i="19"/>
  <c r="V8" i="19" s="1"/>
  <c r="G43" i="19"/>
  <c r="M43" i="19" s="1"/>
  <c r="I43" i="19"/>
  <c r="K43" i="19"/>
  <c r="O43" i="19"/>
  <c r="Q43" i="19"/>
  <c r="V43" i="19"/>
  <c r="G53" i="19"/>
  <c r="I53" i="19"/>
  <c r="K53" i="19"/>
  <c r="M53" i="19"/>
  <c r="O53" i="19"/>
  <c r="Q53" i="19"/>
  <c r="V53" i="19"/>
  <c r="G62" i="19"/>
  <c r="M62" i="19" s="1"/>
  <c r="I62" i="19"/>
  <c r="K62" i="19"/>
  <c r="O62" i="19"/>
  <c r="Q62" i="19"/>
  <c r="V62" i="19"/>
  <c r="G68" i="19"/>
  <c r="I68" i="19"/>
  <c r="K68" i="19"/>
  <c r="M68" i="19"/>
  <c r="O68" i="19"/>
  <c r="Q68" i="19"/>
  <c r="V68" i="19"/>
  <c r="G74" i="19"/>
  <c r="I74" i="19"/>
  <c r="K74" i="19"/>
  <c r="M74" i="19"/>
  <c r="O74" i="19"/>
  <c r="Q74" i="19"/>
  <c r="V74" i="19"/>
  <c r="G80" i="19"/>
  <c r="M80" i="19" s="1"/>
  <c r="I80" i="19"/>
  <c r="K80" i="19"/>
  <c r="O80" i="19"/>
  <c r="Q80" i="19"/>
  <c r="V80" i="19"/>
  <c r="G96" i="19"/>
  <c r="I96" i="19"/>
  <c r="K96" i="19"/>
  <c r="M96" i="19"/>
  <c r="O96" i="19"/>
  <c r="Q96" i="19"/>
  <c r="V96" i="19"/>
  <c r="G103" i="19"/>
  <c r="M103" i="19" s="1"/>
  <c r="I103" i="19"/>
  <c r="K103" i="19"/>
  <c r="O103" i="19"/>
  <c r="Q103" i="19"/>
  <c r="V103" i="19"/>
  <c r="G108" i="19"/>
  <c r="I108" i="19"/>
  <c r="K108" i="19"/>
  <c r="M108" i="19"/>
  <c r="O108" i="19"/>
  <c r="Q108" i="19"/>
  <c r="V108" i="19"/>
  <c r="G117" i="19"/>
  <c r="I117" i="19"/>
  <c r="K117" i="19"/>
  <c r="M117" i="19"/>
  <c r="O117" i="19"/>
  <c r="Q117" i="19"/>
  <c r="V117" i="19"/>
  <c r="G129" i="19"/>
  <c r="I129" i="19"/>
  <c r="K129" i="19"/>
  <c r="M129" i="19"/>
  <c r="O129" i="19"/>
  <c r="O128" i="19" s="1"/>
  <c r="Q129" i="19"/>
  <c r="Q128" i="19" s="1"/>
  <c r="V129" i="19"/>
  <c r="V128" i="19" s="1"/>
  <c r="G136" i="19"/>
  <c r="M136" i="19" s="1"/>
  <c r="I136" i="19"/>
  <c r="I128" i="19" s="1"/>
  <c r="K136" i="19"/>
  <c r="O136" i="19"/>
  <c r="Q136" i="19"/>
  <c r="V136" i="19"/>
  <c r="G143" i="19"/>
  <c r="I143" i="19"/>
  <c r="K143" i="19"/>
  <c r="M143" i="19"/>
  <c r="O143" i="19"/>
  <c r="Q143" i="19"/>
  <c r="V143" i="19"/>
  <c r="G150" i="19"/>
  <c r="M150" i="19" s="1"/>
  <c r="I150" i="19"/>
  <c r="K150" i="19"/>
  <c r="O150" i="19"/>
  <c r="Q150" i="19"/>
  <c r="V150" i="19"/>
  <c r="G158" i="19"/>
  <c r="I158" i="19"/>
  <c r="K158" i="19"/>
  <c r="K128" i="19" s="1"/>
  <c r="M158" i="19"/>
  <c r="O158" i="19"/>
  <c r="Q158" i="19"/>
  <c r="V158" i="19"/>
  <c r="G170" i="19"/>
  <c r="I170" i="19"/>
  <c r="K170" i="19"/>
  <c r="M170" i="19"/>
  <c r="O170" i="19"/>
  <c r="Q170" i="19"/>
  <c r="V170" i="19"/>
  <c r="G182" i="19"/>
  <c r="M182" i="19" s="1"/>
  <c r="I182" i="19"/>
  <c r="K182" i="19"/>
  <c r="O182" i="19"/>
  <c r="Q182" i="19"/>
  <c r="V182" i="19"/>
  <c r="G194" i="19"/>
  <c r="I194" i="19"/>
  <c r="K194" i="19"/>
  <c r="M194" i="19"/>
  <c r="O194" i="19"/>
  <c r="Q194" i="19"/>
  <c r="V194" i="19"/>
  <c r="G203" i="19"/>
  <c r="M203" i="19" s="1"/>
  <c r="I203" i="19"/>
  <c r="K203" i="19"/>
  <c r="O203" i="19"/>
  <c r="Q203" i="19"/>
  <c r="V203" i="19"/>
  <c r="G210" i="19"/>
  <c r="I210" i="19"/>
  <c r="K210" i="19"/>
  <c r="M210" i="19"/>
  <c r="O210" i="19"/>
  <c r="Q210" i="19"/>
  <c r="V210" i="19"/>
  <c r="G217" i="19"/>
  <c r="I217" i="19"/>
  <c r="K217" i="19"/>
  <c r="M217" i="19"/>
  <c r="O217" i="19"/>
  <c r="Q217" i="19"/>
  <c r="V217" i="19"/>
  <c r="G224" i="19"/>
  <c r="M224" i="19" s="1"/>
  <c r="I224" i="19"/>
  <c r="K224" i="19"/>
  <c r="O224" i="19"/>
  <c r="Q224" i="19"/>
  <c r="V224" i="19"/>
  <c r="G234" i="19"/>
  <c r="I234" i="19"/>
  <c r="K234" i="19"/>
  <c r="M234" i="19"/>
  <c r="O234" i="19"/>
  <c r="Q234" i="19"/>
  <c r="V234" i="19"/>
  <c r="G235" i="19"/>
  <c r="M235" i="19" s="1"/>
  <c r="I235" i="19"/>
  <c r="K235" i="19"/>
  <c r="O235" i="19"/>
  <c r="Q235" i="19"/>
  <c r="V235" i="19"/>
  <c r="G236" i="19"/>
  <c r="I236" i="19"/>
  <c r="K236" i="19"/>
  <c r="M236" i="19"/>
  <c r="O236" i="19"/>
  <c r="Q236" i="19"/>
  <c r="V236" i="19"/>
  <c r="G237" i="19"/>
  <c r="I237" i="19"/>
  <c r="K237" i="19"/>
  <c r="M237" i="19"/>
  <c r="O237" i="19"/>
  <c r="Q237" i="19"/>
  <c r="V237" i="19"/>
  <c r="G238" i="19"/>
  <c r="I238" i="19"/>
  <c r="K238" i="19"/>
  <c r="M238" i="19"/>
  <c r="O238" i="19"/>
  <c r="Q238" i="19"/>
  <c r="V238" i="19"/>
  <c r="G239" i="19"/>
  <c r="I239" i="19"/>
  <c r="K239" i="19"/>
  <c r="M239" i="19"/>
  <c r="O239" i="19"/>
  <c r="Q239" i="19"/>
  <c r="V239" i="19"/>
  <c r="G246" i="19"/>
  <c r="G247" i="19"/>
  <c r="I247" i="19"/>
  <c r="K247" i="19"/>
  <c r="M247" i="19"/>
  <c r="O247" i="19"/>
  <c r="O246" i="19" s="1"/>
  <c r="Q247" i="19"/>
  <c r="Q246" i="19" s="1"/>
  <c r="V247" i="19"/>
  <c r="V246" i="19" s="1"/>
  <c r="G256" i="19"/>
  <c r="M256" i="19" s="1"/>
  <c r="I256" i="19"/>
  <c r="K256" i="19"/>
  <c r="O256" i="19"/>
  <c r="Q256" i="19"/>
  <c r="V256" i="19"/>
  <c r="G267" i="19"/>
  <c r="I267" i="19"/>
  <c r="K267" i="19"/>
  <c r="M267" i="19"/>
  <c r="O267" i="19"/>
  <c r="Q267" i="19"/>
  <c r="V267" i="19"/>
  <c r="G279" i="19"/>
  <c r="I279" i="19"/>
  <c r="K279" i="19"/>
  <c r="M279" i="19"/>
  <c r="O279" i="19"/>
  <c r="Q279" i="19"/>
  <c r="V279" i="19"/>
  <c r="G302" i="19"/>
  <c r="I302" i="19"/>
  <c r="I246" i="19" s="1"/>
  <c r="K302" i="19"/>
  <c r="K246" i="19" s="1"/>
  <c r="M302" i="19"/>
  <c r="O302" i="19"/>
  <c r="Q302" i="19"/>
  <c r="V302" i="19"/>
  <c r="G308" i="19"/>
  <c r="I308" i="19"/>
  <c r="K308" i="19"/>
  <c r="M308" i="19"/>
  <c r="O308" i="19"/>
  <c r="Q308" i="19"/>
  <c r="V308" i="19"/>
  <c r="G316" i="19"/>
  <c r="M316" i="19" s="1"/>
  <c r="I316" i="19"/>
  <c r="K316" i="19"/>
  <c r="O316" i="19"/>
  <c r="Q316" i="19"/>
  <c r="V316" i="19"/>
  <c r="G324" i="19"/>
  <c r="I324" i="19"/>
  <c r="K324" i="19"/>
  <c r="M324" i="19"/>
  <c r="O324" i="19"/>
  <c r="Q324" i="19"/>
  <c r="V324" i="19"/>
  <c r="G332" i="19"/>
  <c r="I332" i="19"/>
  <c r="K332" i="19"/>
  <c r="M332" i="19"/>
  <c r="O332" i="19"/>
  <c r="Q332" i="19"/>
  <c r="V332" i="19"/>
  <c r="G340" i="19"/>
  <c r="I340" i="19"/>
  <c r="K340" i="19"/>
  <c r="M340" i="19"/>
  <c r="O340" i="19"/>
  <c r="Q340" i="19"/>
  <c r="V340" i="19"/>
  <c r="G363" i="19"/>
  <c r="I363" i="19"/>
  <c r="K363" i="19"/>
  <c r="M363" i="19"/>
  <c r="O363" i="19"/>
  <c r="Q363" i="19"/>
  <c r="V363" i="19"/>
  <c r="G372" i="19"/>
  <c r="M372" i="19" s="1"/>
  <c r="I372" i="19"/>
  <c r="K372" i="19"/>
  <c r="O372" i="19"/>
  <c r="Q372" i="19"/>
  <c r="V372" i="19"/>
  <c r="G384" i="19"/>
  <c r="I384" i="19"/>
  <c r="K384" i="19"/>
  <c r="M384" i="19"/>
  <c r="O384" i="19"/>
  <c r="Q384" i="19"/>
  <c r="V384" i="19"/>
  <c r="G391" i="19"/>
  <c r="M391" i="19" s="1"/>
  <c r="I391" i="19"/>
  <c r="K391" i="19"/>
  <c r="O391" i="19"/>
  <c r="Q391" i="19"/>
  <c r="V391" i="19"/>
  <c r="G416" i="19"/>
  <c r="I416" i="19"/>
  <c r="K416" i="19"/>
  <c r="M416" i="19"/>
  <c r="O416" i="19"/>
  <c r="Q416" i="19"/>
  <c r="V416" i="19"/>
  <c r="G432" i="19"/>
  <c r="I432" i="19"/>
  <c r="K432" i="19"/>
  <c r="M432" i="19"/>
  <c r="O432" i="19"/>
  <c r="Q432" i="19"/>
  <c r="V432" i="19"/>
  <c r="G446" i="19"/>
  <c r="I446" i="19"/>
  <c r="K446" i="19"/>
  <c r="M446" i="19"/>
  <c r="O446" i="19"/>
  <c r="Q446" i="19"/>
  <c r="V446" i="19"/>
  <c r="G447" i="19"/>
  <c r="I447" i="19"/>
  <c r="K447" i="19"/>
  <c r="M447" i="19"/>
  <c r="O447" i="19"/>
  <c r="Q447" i="19"/>
  <c r="V447" i="19"/>
  <c r="G453" i="19"/>
  <c r="I453" i="19"/>
  <c r="K453" i="19"/>
  <c r="K452" i="19" s="1"/>
  <c r="M453" i="19"/>
  <c r="O453" i="19"/>
  <c r="O452" i="19" s="1"/>
  <c r="Q453" i="19"/>
  <c r="Q452" i="19" s="1"/>
  <c r="V453" i="19"/>
  <c r="V452" i="19" s="1"/>
  <c r="G454" i="19"/>
  <c r="I454" i="19"/>
  <c r="K454" i="19"/>
  <c r="M454" i="19"/>
  <c r="O454" i="19"/>
  <c r="Q454" i="19"/>
  <c r="V454" i="19"/>
  <c r="G455" i="19"/>
  <c r="I455" i="19"/>
  <c r="K455" i="19"/>
  <c r="M455" i="19"/>
  <c r="O455" i="19"/>
  <c r="Q455" i="19"/>
  <c r="V455" i="19"/>
  <c r="G456" i="19"/>
  <c r="I456" i="19"/>
  <c r="K456" i="19"/>
  <c r="M456" i="19"/>
  <c r="O456" i="19"/>
  <c r="Q456" i="19"/>
  <c r="V456" i="19"/>
  <c r="G457" i="19"/>
  <c r="M457" i="19" s="1"/>
  <c r="I457" i="19"/>
  <c r="I452" i="19" s="1"/>
  <c r="K457" i="19"/>
  <c r="O457" i="19"/>
  <c r="Q457" i="19"/>
  <c r="V457" i="19"/>
  <c r="G458" i="19"/>
  <c r="I458" i="19"/>
  <c r="K458" i="19"/>
  <c r="M458" i="19"/>
  <c r="O458" i="19"/>
  <c r="Q458" i="19"/>
  <c r="V458" i="19"/>
  <c r="G459" i="19"/>
  <c r="M459" i="19" s="1"/>
  <c r="I459" i="19"/>
  <c r="K459" i="19"/>
  <c r="O459" i="19"/>
  <c r="Q459" i="19"/>
  <c r="V459" i="19"/>
  <c r="G460" i="19"/>
  <c r="I460" i="19"/>
  <c r="K460" i="19"/>
  <c r="M460" i="19"/>
  <c r="O460" i="19"/>
  <c r="Q460" i="19"/>
  <c r="V460" i="19"/>
  <c r="G461" i="19"/>
  <c r="I461" i="19"/>
  <c r="K461" i="19"/>
  <c r="M461" i="19"/>
  <c r="O461" i="19"/>
  <c r="Q461" i="19"/>
  <c r="V461" i="19"/>
  <c r="G462" i="19"/>
  <c r="I462" i="19"/>
  <c r="K462" i="19"/>
  <c r="M462" i="19"/>
  <c r="O462" i="19"/>
  <c r="Q462" i="19"/>
  <c r="V462" i="19"/>
  <c r="G463" i="19"/>
  <c r="I463" i="19"/>
  <c r="K463" i="19"/>
  <c r="M463" i="19"/>
  <c r="O463" i="19"/>
  <c r="Q463" i="19"/>
  <c r="V463" i="19"/>
  <c r="G464" i="19"/>
  <c r="M464" i="19" s="1"/>
  <c r="I464" i="19"/>
  <c r="K464" i="19"/>
  <c r="O464" i="19"/>
  <c r="Q464" i="19"/>
  <c r="V464" i="19"/>
  <c r="G465" i="19"/>
  <c r="I465" i="19"/>
  <c r="K465" i="19"/>
  <c r="M465" i="19"/>
  <c r="O465" i="19"/>
  <c r="Q465" i="19"/>
  <c r="V465" i="19"/>
  <c r="G466" i="19"/>
  <c r="I466" i="19"/>
  <c r="K466" i="19"/>
  <c r="M466" i="19"/>
  <c r="O466" i="19"/>
  <c r="Q466" i="19"/>
  <c r="V466" i="19"/>
  <c r="G467" i="19"/>
  <c r="I467" i="19"/>
  <c r="K467" i="19"/>
  <c r="M467" i="19"/>
  <c r="O467" i="19"/>
  <c r="Q467" i="19"/>
  <c r="V467" i="19"/>
  <c r="G468" i="19"/>
  <c r="I468" i="19"/>
  <c r="K468" i="19"/>
  <c r="M468" i="19"/>
  <c r="O468" i="19"/>
  <c r="Q468" i="19"/>
  <c r="V468" i="19"/>
  <c r="G469" i="19"/>
  <c r="M469" i="19" s="1"/>
  <c r="I469" i="19"/>
  <c r="K469" i="19"/>
  <c r="O469" i="19"/>
  <c r="Q469" i="19"/>
  <c r="V469" i="19"/>
  <c r="G470" i="19"/>
  <c r="I470" i="19"/>
  <c r="K470" i="19"/>
  <c r="M470" i="19"/>
  <c r="O470" i="19"/>
  <c r="Q470" i="19"/>
  <c r="V470" i="19"/>
  <c r="G471" i="19"/>
  <c r="M471" i="19" s="1"/>
  <c r="I471" i="19"/>
  <c r="K471" i="19"/>
  <c r="O471" i="19"/>
  <c r="Q471" i="19"/>
  <c r="V471" i="19"/>
  <c r="G472" i="19"/>
  <c r="I472" i="19"/>
  <c r="K472" i="19"/>
  <c r="M472" i="19"/>
  <c r="O472" i="19"/>
  <c r="Q472" i="19"/>
  <c r="V472" i="19"/>
  <c r="G473" i="19"/>
  <c r="I473" i="19"/>
  <c r="K473" i="19"/>
  <c r="M473" i="19"/>
  <c r="O473" i="19"/>
  <c r="Q473" i="19"/>
  <c r="V473" i="19"/>
  <c r="G474" i="19"/>
  <c r="I474" i="19"/>
  <c r="K474" i="19"/>
  <c r="M474" i="19"/>
  <c r="O474" i="19"/>
  <c r="Q474" i="19"/>
  <c r="V474" i="19"/>
  <c r="G475" i="19"/>
  <c r="I475" i="19"/>
  <c r="K475" i="19"/>
  <c r="M475" i="19"/>
  <c r="O475" i="19"/>
  <c r="Q475" i="19"/>
  <c r="V475" i="19"/>
  <c r="G476" i="19"/>
  <c r="M476" i="19" s="1"/>
  <c r="I476" i="19"/>
  <c r="K476" i="19"/>
  <c r="O476" i="19"/>
  <c r="Q476" i="19"/>
  <c r="V476" i="19"/>
  <c r="G477" i="19"/>
  <c r="I477" i="19"/>
  <c r="K477" i="19"/>
  <c r="M477" i="19"/>
  <c r="O477" i="19"/>
  <c r="Q477" i="19"/>
  <c r="V477" i="19"/>
  <c r="G479" i="19"/>
  <c r="G478" i="19" s="1"/>
  <c r="I479" i="19"/>
  <c r="I478" i="19" s="1"/>
  <c r="K479" i="19"/>
  <c r="K478" i="19" s="1"/>
  <c r="M479" i="19"/>
  <c r="O479" i="19"/>
  <c r="O478" i="19" s="1"/>
  <c r="Q479" i="19"/>
  <c r="V479" i="19"/>
  <c r="G490" i="19"/>
  <c r="I490" i="19"/>
  <c r="K490" i="19"/>
  <c r="M490" i="19"/>
  <c r="O490" i="19"/>
  <c r="Q490" i="19"/>
  <c r="Q478" i="19" s="1"/>
  <c r="V490" i="19"/>
  <c r="V478" i="19" s="1"/>
  <c r="G495" i="19"/>
  <c r="M495" i="19" s="1"/>
  <c r="I495" i="19"/>
  <c r="K495" i="19"/>
  <c r="O495" i="19"/>
  <c r="Q495" i="19"/>
  <c r="V495" i="19"/>
  <c r="G500" i="19"/>
  <c r="I500" i="19"/>
  <c r="K500" i="19"/>
  <c r="M500" i="19"/>
  <c r="O500" i="19"/>
  <c r="Q500" i="19"/>
  <c r="V500" i="19"/>
  <c r="G505" i="19"/>
  <c r="M505" i="19" s="1"/>
  <c r="I505" i="19"/>
  <c r="K505" i="19"/>
  <c r="O505" i="19"/>
  <c r="Q505" i="19"/>
  <c r="V505" i="19"/>
  <c r="G510" i="19"/>
  <c r="I510" i="19"/>
  <c r="K510" i="19"/>
  <c r="M510" i="19"/>
  <c r="O510" i="19"/>
  <c r="Q510" i="19"/>
  <c r="V510" i="19"/>
  <c r="G515" i="19"/>
  <c r="I515" i="19"/>
  <c r="K515" i="19"/>
  <c r="M515" i="19"/>
  <c r="O515" i="19"/>
  <c r="Q515" i="19"/>
  <c r="V515" i="19"/>
  <c r="G520" i="19"/>
  <c r="I520" i="19"/>
  <c r="K520" i="19"/>
  <c r="M520" i="19"/>
  <c r="O520" i="19"/>
  <c r="Q520" i="19"/>
  <c r="V520" i="19"/>
  <c r="G524" i="19"/>
  <c r="I524" i="19"/>
  <c r="K524" i="19"/>
  <c r="M524" i="19"/>
  <c r="O524" i="19"/>
  <c r="Q524" i="19"/>
  <c r="V524" i="19"/>
  <c r="G525" i="19"/>
  <c r="I525" i="19"/>
  <c r="G526" i="19"/>
  <c r="I526" i="19"/>
  <c r="K526" i="19"/>
  <c r="K525" i="19" s="1"/>
  <c r="M526" i="19"/>
  <c r="M525" i="19" s="1"/>
  <c r="O526" i="19"/>
  <c r="O525" i="19" s="1"/>
  <c r="Q526" i="19"/>
  <c r="Q525" i="19" s="1"/>
  <c r="V526" i="19"/>
  <c r="V525" i="19" s="1"/>
  <c r="G534" i="19"/>
  <c r="G533" i="19" s="1"/>
  <c r="I534" i="19"/>
  <c r="I533" i="19" s="1"/>
  <c r="K534" i="19"/>
  <c r="K533" i="19" s="1"/>
  <c r="M534" i="19"/>
  <c r="M533" i="19" s="1"/>
  <c r="O534" i="19"/>
  <c r="O533" i="19" s="1"/>
  <c r="Q534" i="19"/>
  <c r="V534" i="19"/>
  <c r="G539" i="19"/>
  <c r="I539" i="19"/>
  <c r="K539" i="19"/>
  <c r="M539" i="19"/>
  <c r="O539" i="19"/>
  <c r="Q539" i="19"/>
  <c r="Q533" i="19" s="1"/>
  <c r="V539" i="19"/>
  <c r="V533" i="19" s="1"/>
  <c r="G543" i="19"/>
  <c r="M543" i="19" s="1"/>
  <c r="I543" i="19"/>
  <c r="K543" i="19"/>
  <c r="O543" i="19"/>
  <c r="Q543" i="19"/>
  <c r="V543" i="19"/>
  <c r="G547" i="19"/>
  <c r="I547" i="19"/>
  <c r="K547" i="19"/>
  <c r="M547" i="19"/>
  <c r="O547" i="19"/>
  <c r="Q547" i="19"/>
  <c r="V547" i="19"/>
  <c r="G553" i="19"/>
  <c r="G554" i="19"/>
  <c r="I554" i="19"/>
  <c r="I553" i="19" s="1"/>
  <c r="K554" i="19"/>
  <c r="K553" i="19" s="1"/>
  <c r="M554" i="19"/>
  <c r="M553" i="19" s="1"/>
  <c r="O554" i="19"/>
  <c r="O553" i="19" s="1"/>
  <c r="Q554" i="19"/>
  <c r="Q553" i="19" s="1"/>
  <c r="V554" i="19"/>
  <c r="G560" i="19"/>
  <c r="I560" i="19"/>
  <c r="K560" i="19"/>
  <c r="M560" i="19"/>
  <c r="O560" i="19"/>
  <c r="Q560" i="19"/>
  <c r="V560" i="19"/>
  <c r="V553" i="19" s="1"/>
  <c r="G566" i="19"/>
  <c r="I566" i="19"/>
  <c r="K566" i="19"/>
  <c r="M566" i="19"/>
  <c r="O566" i="19"/>
  <c r="Q566" i="19"/>
  <c r="V566" i="19"/>
  <c r="G570" i="19"/>
  <c r="I570" i="19"/>
  <c r="K570" i="19"/>
  <c r="M570" i="19"/>
  <c r="O570" i="19"/>
  <c r="Q570" i="19"/>
  <c r="V570" i="19"/>
  <c r="G574" i="19"/>
  <c r="M574" i="19" s="1"/>
  <c r="I574" i="19"/>
  <c r="K574" i="19"/>
  <c r="O574" i="19"/>
  <c r="Q574" i="19"/>
  <c r="V574" i="19"/>
  <c r="G578" i="19"/>
  <c r="I578" i="19"/>
  <c r="K578" i="19"/>
  <c r="M578" i="19"/>
  <c r="O578" i="19"/>
  <c r="Q578" i="19"/>
  <c r="V578" i="19"/>
  <c r="G584" i="19"/>
  <c r="I584" i="19"/>
  <c r="K584" i="19"/>
  <c r="M584" i="19"/>
  <c r="O584" i="19"/>
  <c r="Q584" i="19"/>
  <c r="V584" i="19"/>
  <c r="G590" i="19"/>
  <c r="I590" i="19"/>
  <c r="K590" i="19"/>
  <c r="M590" i="19"/>
  <c r="O590" i="19"/>
  <c r="G591" i="19"/>
  <c r="I591" i="19"/>
  <c r="K591" i="19"/>
  <c r="M591" i="19"/>
  <c r="O591" i="19"/>
  <c r="Q591" i="19"/>
  <c r="Q590" i="19" s="1"/>
  <c r="V591" i="19"/>
  <c r="V590" i="19" s="1"/>
  <c r="K597" i="19"/>
  <c r="G598" i="19"/>
  <c r="I598" i="19"/>
  <c r="K598" i="19"/>
  <c r="M598" i="19"/>
  <c r="O598" i="19"/>
  <c r="O597" i="19" s="1"/>
  <c r="Q598" i="19"/>
  <c r="Q597" i="19" s="1"/>
  <c r="V598" i="19"/>
  <c r="V597" i="19" s="1"/>
  <c r="G599" i="19"/>
  <c r="M599" i="19" s="1"/>
  <c r="I599" i="19"/>
  <c r="K599" i="19"/>
  <c r="O599" i="19"/>
  <c r="Q599" i="19"/>
  <c r="V599" i="19"/>
  <c r="G608" i="19"/>
  <c r="I608" i="19"/>
  <c r="K608" i="19"/>
  <c r="M608" i="19"/>
  <c r="O608" i="19"/>
  <c r="Q608" i="19"/>
  <c r="V608" i="19"/>
  <c r="G613" i="19"/>
  <c r="I613" i="19"/>
  <c r="K613" i="19"/>
  <c r="M613" i="19"/>
  <c r="O613" i="19"/>
  <c r="Q613" i="19"/>
  <c r="V613" i="19"/>
  <c r="G617" i="19"/>
  <c r="I617" i="19"/>
  <c r="K617" i="19"/>
  <c r="M617" i="19"/>
  <c r="O617" i="19"/>
  <c r="Q617" i="19"/>
  <c r="V617" i="19"/>
  <c r="G644" i="19"/>
  <c r="I644" i="19"/>
  <c r="K644" i="19"/>
  <c r="M644" i="19"/>
  <c r="O644" i="19"/>
  <c r="Q644" i="19"/>
  <c r="V644" i="19"/>
  <c r="G650" i="19"/>
  <c r="M650" i="19" s="1"/>
  <c r="I650" i="19"/>
  <c r="I597" i="19" s="1"/>
  <c r="K650" i="19"/>
  <c r="O650" i="19"/>
  <c r="Q650" i="19"/>
  <c r="V650" i="19"/>
  <c r="G654" i="19"/>
  <c r="I654" i="19"/>
  <c r="K654" i="19"/>
  <c r="M654" i="19"/>
  <c r="O654" i="19"/>
  <c r="Q654" i="19"/>
  <c r="V654" i="19"/>
  <c r="G659" i="19"/>
  <c r="I659" i="19"/>
  <c r="K659" i="19"/>
  <c r="M659" i="19"/>
  <c r="O659" i="19"/>
  <c r="Q659" i="19"/>
  <c r="V659" i="19"/>
  <c r="G663" i="19"/>
  <c r="I663" i="19"/>
  <c r="K663" i="19"/>
  <c r="M663" i="19"/>
  <c r="O663" i="19"/>
  <c r="G664" i="19"/>
  <c r="I664" i="19"/>
  <c r="K664" i="19"/>
  <c r="M664" i="19"/>
  <c r="O664" i="19"/>
  <c r="Q664" i="19"/>
  <c r="Q663" i="19" s="1"/>
  <c r="V664" i="19"/>
  <c r="V663" i="19" s="1"/>
  <c r="G694" i="19"/>
  <c r="I694" i="19"/>
  <c r="K694" i="19"/>
  <c r="G695" i="19"/>
  <c r="I695" i="19"/>
  <c r="K695" i="19"/>
  <c r="M695" i="19"/>
  <c r="M694" i="19" s="1"/>
  <c r="O695" i="19"/>
  <c r="O694" i="19" s="1"/>
  <c r="Q695" i="19"/>
  <c r="Q694" i="19" s="1"/>
  <c r="V695" i="19"/>
  <c r="V694" i="19" s="1"/>
  <c r="G696" i="19"/>
  <c r="G697" i="19"/>
  <c r="I697" i="19"/>
  <c r="I696" i="19" s="1"/>
  <c r="K697" i="19"/>
  <c r="K696" i="19" s="1"/>
  <c r="M697" i="19"/>
  <c r="O697" i="19"/>
  <c r="O696" i="19" s="1"/>
  <c r="Q697" i="19"/>
  <c r="Q696" i="19" s="1"/>
  <c r="V697" i="19"/>
  <c r="G703" i="19"/>
  <c r="I703" i="19"/>
  <c r="K703" i="19"/>
  <c r="M703" i="19"/>
  <c r="O703" i="19"/>
  <c r="Q703" i="19"/>
  <c r="V703" i="19"/>
  <c r="V696" i="19" s="1"/>
  <c r="G709" i="19"/>
  <c r="I709" i="19"/>
  <c r="K709" i="19"/>
  <c r="M709" i="19"/>
  <c r="O709" i="19"/>
  <c r="Q709" i="19"/>
  <c r="V709" i="19"/>
  <c r="G717" i="19"/>
  <c r="I717" i="19"/>
  <c r="K717" i="19"/>
  <c r="M717" i="19"/>
  <c r="O717" i="19"/>
  <c r="Q717" i="19"/>
  <c r="V717" i="19"/>
  <c r="G728" i="19"/>
  <c r="M728" i="19" s="1"/>
  <c r="I728" i="19"/>
  <c r="K728" i="19"/>
  <c r="O728" i="19"/>
  <c r="Q728" i="19"/>
  <c r="V728" i="19"/>
  <c r="G739" i="19"/>
  <c r="I739" i="19"/>
  <c r="K739" i="19"/>
  <c r="M739" i="19"/>
  <c r="O739" i="19"/>
  <c r="Q739" i="19"/>
  <c r="V739" i="19"/>
  <c r="G746" i="19"/>
  <c r="I746" i="19"/>
  <c r="K746" i="19"/>
  <c r="M746" i="19"/>
  <c r="O746" i="19"/>
  <c r="Q746" i="19"/>
  <c r="V746" i="19"/>
  <c r="G764" i="19"/>
  <c r="I764" i="19"/>
  <c r="K764" i="19"/>
  <c r="M764" i="19"/>
  <c r="O764" i="19"/>
  <c r="Q764" i="19"/>
  <c r="V764" i="19"/>
  <c r="G782" i="19"/>
  <c r="I782" i="19"/>
  <c r="K782" i="19"/>
  <c r="M782" i="19"/>
  <c r="O782" i="19"/>
  <c r="Q782" i="19"/>
  <c r="V782" i="19"/>
  <c r="G792" i="19"/>
  <c r="M792" i="19" s="1"/>
  <c r="I792" i="19"/>
  <c r="K792" i="19"/>
  <c r="O792" i="19"/>
  <c r="Q792" i="19"/>
  <c r="V792" i="19"/>
  <c r="G802" i="19"/>
  <c r="I802" i="19"/>
  <c r="K802" i="19"/>
  <c r="M802" i="19"/>
  <c r="O802" i="19"/>
  <c r="Q802" i="19"/>
  <c r="V802" i="19"/>
  <c r="G803" i="19"/>
  <c r="G804" i="19"/>
  <c r="I804" i="19"/>
  <c r="I803" i="19" s="1"/>
  <c r="K804" i="19"/>
  <c r="K803" i="19" s="1"/>
  <c r="M804" i="19"/>
  <c r="M803" i="19" s="1"/>
  <c r="O804" i="19"/>
  <c r="O803" i="19" s="1"/>
  <c r="Q804" i="19"/>
  <c r="Q803" i="19" s="1"/>
  <c r="V804" i="19"/>
  <c r="G809" i="19"/>
  <c r="I809" i="19"/>
  <c r="K809" i="19"/>
  <c r="M809" i="19"/>
  <c r="O809" i="19"/>
  <c r="Q809" i="19"/>
  <c r="V809" i="19"/>
  <c r="V803" i="19" s="1"/>
  <c r="G815" i="19"/>
  <c r="I815" i="19"/>
  <c r="K815" i="19"/>
  <c r="M815" i="19"/>
  <c r="O815" i="19"/>
  <c r="Q815" i="19"/>
  <c r="V815" i="19"/>
  <c r="G821" i="19"/>
  <c r="I821" i="19"/>
  <c r="K821" i="19"/>
  <c r="M821" i="19"/>
  <c r="O821" i="19"/>
  <c r="Q821" i="19"/>
  <c r="V821" i="19"/>
  <c r="I822" i="19"/>
  <c r="G823" i="19"/>
  <c r="I823" i="19"/>
  <c r="K823" i="19"/>
  <c r="K822" i="19" s="1"/>
  <c r="M823" i="19"/>
  <c r="O823" i="19"/>
  <c r="O822" i="19" s="1"/>
  <c r="Q823" i="19"/>
  <c r="Q822" i="19" s="1"/>
  <c r="V823" i="19"/>
  <c r="V822" i="19" s="1"/>
  <c r="G827" i="19"/>
  <c r="I827" i="19"/>
  <c r="K827" i="19"/>
  <c r="M827" i="19"/>
  <c r="O827" i="19"/>
  <c r="Q827" i="19"/>
  <c r="V827" i="19"/>
  <c r="G831" i="19"/>
  <c r="I831" i="19"/>
  <c r="K831" i="19"/>
  <c r="M831" i="19"/>
  <c r="O831" i="19"/>
  <c r="Q831" i="19"/>
  <c r="V831" i="19"/>
  <c r="G836" i="19"/>
  <c r="I836" i="19"/>
  <c r="K836" i="19"/>
  <c r="M836" i="19"/>
  <c r="O836" i="19"/>
  <c r="Q836" i="19"/>
  <c r="V836" i="19"/>
  <c r="G843" i="19"/>
  <c r="M843" i="19" s="1"/>
  <c r="I843" i="19"/>
  <c r="K843" i="19"/>
  <c r="O843" i="19"/>
  <c r="Q843" i="19"/>
  <c r="V843" i="19"/>
  <c r="G851" i="19"/>
  <c r="I851" i="19"/>
  <c r="K851" i="19"/>
  <c r="M851" i="19"/>
  <c r="O851" i="19"/>
  <c r="Q851" i="19"/>
  <c r="V851" i="19"/>
  <c r="G856" i="19"/>
  <c r="M856" i="19" s="1"/>
  <c r="I856" i="19"/>
  <c r="K856" i="19"/>
  <c r="O856" i="19"/>
  <c r="Q856" i="19"/>
  <c r="V856" i="19"/>
  <c r="G862" i="19"/>
  <c r="I862" i="19"/>
  <c r="K862" i="19"/>
  <c r="M862" i="19"/>
  <c r="O862" i="19"/>
  <c r="Q862" i="19"/>
  <c r="V862" i="19"/>
  <c r="G868" i="19"/>
  <c r="I868" i="19"/>
  <c r="K868" i="19"/>
  <c r="M868" i="19"/>
  <c r="O868" i="19"/>
  <c r="Q868" i="19"/>
  <c r="V868" i="19"/>
  <c r="G870" i="19"/>
  <c r="I870" i="19"/>
  <c r="K870" i="19"/>
  <c r="M870" i="19"/>
  <c r="O870" i="19"/>
  <c r="O869" i="19" s="1"/>
  <c r="Q870" i="19"/>
  <c r="Q869" i="19" s="1"/>
  <c r="V870" i="19"/>
  <c r="V869" i="19" s="1"/>
  <c r="G890" i="19"/>
  <c r="M890" i="19" s="1"/>
  <c r="M869" i="19" s="1"/>
  <c r="I890" i="19"/>
  <c r="I869" i="19" s="1"/>
  <c r="K890" i="19"/>
  <c r="O890" i="19"/>
  <c r="Q890" i="19"/>
  <c r="V890" i="19"/>
  <c r="G894" i="19"/>
  <c r="I894" i="19"/>
  <c r="K894" i="19"/>
  <c r="M894" i="19"/>
  <c r="O894" i="19"/>
  <c r="Q894" i="19"/>
  <c r="V894" i="19"/>
  <c r="G903" i="19"/>
  <c r="I903" i="19"/>
  <c r="K903" i="19"/>
  <c r="M903" i="19"/>
  <c r="O903" i="19"/>
  <c r="Q903" i="19"/>
  <c r="V903" i="19"/>
  <c r="G917" i="19"/>
  <c r="I917" i="19"/>
  <c r="K917" i="19"/>
  <c r="M917" i="19"/>
  <c r="O917" i="19"/>
  <c r="Q917" i="19"/>
  <c r="V917" i="19"/>
  <c r="G921" i="19"/>
  <c r="I921" i="19"/>
  <c r="K921" i="19"/>
  <c r="M921" i="19"/>
  <c r="O921" i="19"/>
  <c r="Q921" i="19"/>
  <c r="V921" i="19"/>
  <c r="G926" i="19"/>
  <c r="M926" i="19" s="1"/>
  <c r="I926" i="19"/>
  <c r="K926" i="19"/>
  <c r="K869" i="19" s="1"/>
  <c r="O926" i="19"/>
  <c r="Q926" i="19"/>
  <c r="V926" i="19"/>
  <c r="G946" i="19"/>
  <c r="I946" i="19"/>
  <c r="K946" i="19"/>
  <c r="M946" i="19"/>
  <c r="O946" i="19"/>
  <c r="Q946" i="19"/>
  <c r="V946" i="19"/>
  <c r="G951" i="19"/>
  <c r="M951" i="19" s="1"/>
  <c r="I951" i="19"/>
  <c r="K951" i="19"/>
  <c r="O951" i="19"/>
  <c r="Q951" i="19"/>
  <c r="V951" i="19"/>
  <c r="G956" i="19"/>
  <c r="I956" i="19"/>
  <c r="K956" i="19"/>
  <c r="M956" i="19"/>
  <c r="O956" i="19"/>
  <c r="Q956" i="19"/>
  <c r="V956" i="19"/>
  <c r="G958" i="19"/>
  <c r="G957" i="19" s="1"/>
  <c r="I958" i="19"/>
  <c r="I957" i="19" s="1"/>
  <c r="K958" i="19"/>
  <c r="K957" i="19" s="1"/>
  <c r="M958" i="19"/>
  <c r="O958" i="19"/>
  <c r="Q958" i="19"/>
  <c r="V958" i="19"/>
  <c r="G975" i="19"/>
  <c r="I975" i="19"/>
  <c r="K975" i="19"/>
  <c r="M975" i="19"/>
  <c r="O975" i="19"/>
  <c r="O957" i="19" s="1"/>
  <c r="Q975" i="19"/>
  <c r="Q957" i="19" s="1"/>
  <c r="V975" i="19"/>
  <c r="V957" i="19" s="1"/>
  <c r="G979" i="19"/>
  <c r="M979" i="19" s="1"/>
  <c r="I979" i="19"/>
  <c r="K979" i="19"/>
  <c r="O979" i="19"/>
  <c r="Q979" i="19"/>
  <c r="V979" i="19"/>
  <c r="G984" i="19"/>
  <c r="I984" i="19"/>
  <c r="K984" i="19"/>
  <c r="M984" i="19"/>
  <c r="O984" i="19"/>
  <c r="Q984" i="19"/>
  <c r="V984" i="19"/>
  <c r="G1001" i="19"/>
  <c r="I1001" i="19"/>
  <c r="K1001" i="19"/>
  <c r="M1001" i="19"/>
  <c r="O1001" i="19"/>
  <c r="Q1001" i="19"/>
  <c r="V1001" i="19"/>
  <c r="G1018" i="19"/>
  <c r="I1018" i="19"/>
  <c r="K1018" i="19"/>
  <c r="M1018" i="19"/>
  <c r="O1018" i="19"/>
  <c r="Q1018" i="19"/>
  <c r="V1018" i="19"/>
  <c r="G1035" i="19"/>
  <c r="I1035" i="19"/>
  <c r="K1035" i="19"/>
  <c r="M1035" i="19"/>
  <c r="O1035" i="19"/>
  <c r="Q1035" i="19"/>
  <c r="V1035" i="19"/>
  <c r="G1036" i="19"/>
  <c r="M1036" i="19" s="1"/>
  <c r="I1036" i="19"/>
  <c r="K1036" i="19"/>
  <c r="O1036" i="19"/>
  <c r="Q1036" i="19"/>
  <c r="V1036" i="19"/>
  <c r="G1038" i="19"/>
  <c r="M1038" i="19" s="1"/>
  <c r="I1038" i="19"/>
  <c r="K1038" i="19"/>
  <c r="O1038" i="19"/>
  <c r="Q1038" i="19"/>
  <c r="V1038" i="19"/>
  <c r="G1053" i="19"/>
  <c r="I1053" i="19"/>
  <c r="I1037" i="19" s="1"/>
  <c r="K1053" i="19"/>
  <c r="K1037" i="19" s="1"/>
  <c r="M1053" i="19"/>
  <c r="O1053" i="19"/>
  <c r="O1037" i="19" s="1"/>
  <c r="Q1053" i="19"/>
  <c r="Q1037" i="19" s="1"/>
  <c r="V1053" i="19"/>
  <c r="G1058" i="19"/>
  <c r="I1058" i="19"/>
  <c r="K1058" i="19"/>
  <c r="M1058" i="19"/>
  <c r="O1058" i="19"/>
  <c r="Q1058" i="19"/>
  <c r="V1058" i="19"/>
  <c r="G1087" i="19"/>
  <c r="I1087" i="19"/>
  <c r="K1087" i="19"/>
  <c r="M1087" i="19"/>
  <c r="O1087" i="19"/>
  <c r="Q1087" i="19"/>
  <c r="V1087" i="19"/>
  <c r="G1103" i="19"/>
  <c r="I1103" i="19"/>
  <c r="K1103" i="19"/>
  <c r="M1103" i="19"/>
  <c r="O1103" i="19"/>
  <c r="Q1103" i="19"/>
  <c r="V1103" i="19"/>
  <c r="G1119" i="19"/>
  <c r="M1119" i="19" s="1"/>
  <c r="I1119" i="19"/>
  <c r="K1119" i="19"/>
  <c r="O1119" i="19"/>
  <c r="Q1119" i="19"/>
  <c r="V1119" i="19"/>
  <c r="G1124" i="19"/>
  <c r="I1124" i="19"/>
  <c r="K1124" i="19"/>
  <c r="M1124" i="19"/>
  <c r="O1124" i="19"/>
  <c r="Q1124" i="19"/>
  <c r="V1124" i="19"/>
  <c r="V1037" i="19" s="1"/>
  <c r="Q1129" i="19"/>
  <c r="V1129" i="19"/>
  <c r="G1130" i="19"/>
  <c r="G1129" i="19" s="1"/>
  <c r="I1130" i="19"/>
  <c r="I1129" i="19" s="1"/>
  <c r="K1130" i="19"/>
  <c r="K1129" i="19" s="1"/>
  <c r="M1130" i="19"/>
  <c r="M1129" i="19" s="1"/>
  <c r="O1130" i="19"/>
  <c r="O1129" i="19" s="1"/>
  <c r="Q1130" i="19"/>
  <c r="V1130" i="19"/>
  <c r="AE1139" i="19"/>
  <c r="G29" i="18"/>
  <c r="G9" i="18"/>
  <c r="G8" i="18" s="1"/>
  <c r="I9" i="18"/>
  <c r="I8" i="18" s="1"/>
  <c r="K9" i="18"/>
  <c r="K8" i="18" s="1"/>
  <c r="M9" i="18"/>
  <c r="O9" i="18"/>
  <c r="O8" i="18" s="1"/>
  <c r="Q9" i="18"/>
  <c r="V9" i="18"/>
  <c r="G10" i="18"/>
  <c r="I10" i="18"/>
  <c r="K10" i="18"/>
  <c r="M10" i="18"/>
  <c r="O10" i="18"/>
  <c r="Q10" i="18"/>
  <c r="Q8" i="18" s="1"/>
  <c r="V10" i="18"/>
  <c r="V8" i="18" s="1"/>
  <c r="G11" i="18"/>
  <c r="M11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8" i="18"/>
  <c r="M18" i="18" s="1"/>
  <c r="I18" i="18"/>
  <c r="I17" i="18" s="1"/>
  <c r="K18" i="18"/>
  <c r="O18" i="18"/>
  <c r="Q18" i="18"/>
  <c r="V18" i="18"/>
  <c r="G19" i="18"/>
  <c r="I19" i="18"/>
  <c r="K19" i="18"/>
  <c r="K17" i="18" s="1"/>
  <c r="M19" i="18"/>
  <c r="O19" i="18"/>
  <c r="O17" i="18" s="1"/>
  <c r="Q19" i="18"/>
  <c r="Q17" i="18" s="1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V17" i="18" s="1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7" i="18"/>
  <c r="M27" i="18" s="1"/>
  <c r="I27" i="18"/>
  <c r="K27" i="18"/>
  <c r="O27" i="18"/>
  <c r="Q27" i="18"/>
  <c r="V27" i="18"/>
  <c r="AE29" i="18"/>
  <c r="AF29" i="18"/>
  <c r="G93" i="17"/>
  <c r="G9" i="17"/>
  <c r="G8" i="17" s="1"/>
  <c r="I9" i="17"/>
  <c r="I8" i="17" s="1"/>
  <c r="K9" i="17"/>
  <c r="O9" i="17"/>
  <c r="Q9" i="17"/>
  <c r="V9" i="17"/>
  <c r="G10" i="17"/>
  <c r="I10" i="17"/>
  <c r="K10" i="17"/>
  <c r="K8" i="17" s="1"/>
  <c r="M10" i="17"/>
  <c r="O10" i="17"/>
  <c r="O8" i="17" s="1"/>
  <c r="Q10" i="17"/>
  <c r="Q8" i="17" s="1"/>
  <c r="V10" i="17"/>
  <c r="V8" i="17" s="1"/>
  <c r="G12" i="17"/>
  <c r="I12" i="17"/>
  <c r="I11" i="17" s="1"/>
  <c r="K12" i="17"/>
  <c r="K11" i="17" s="1"/>
  <c r="M12" i="17"/>
  <c r="O12" i="17"/>
  <c r="O11" i="17" s="1"/>
  <c r="Q12" i="17"/>
  <c r="Q11" i="17" s="1"/>
  <c r="V12" i="17"/>
  <c r="G13" i="17"/>
  <c r="I13" i="17"/>
  <c r="K13" i="17"/>
  <c r="M13" i="17"/>
  <c r="O13" i="17"/>
  <c r="Q13" i="17"/>
  <c r="V13" i="17"/>
  <c r="V11" i="17" s="1"/>
  <c r="G14" i="17"/>
  <c r="G11" i="17" s="1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G25" i="17"/>
  <c r="I25" i="17"/>
  <c r="K25" i="17"/>
  <c r="M25" i="17"/>
  <c r="O25" i="17"/>
  <c r="Q25" i="17"/>
  <c r="V25" i="17"/>
  <c r="G26" i="17"/>
  <c r="G27" i="17"/>
  <c r="M27" i="17" s="1"/>
  <c r="M26" i="17" s="1"/>
  <c r="I27" i="17"/>
  <c r="K27" i="17"/>
  <c r="O27" i="17"/>
  <c r="O26" i="17" s="1"/>
  <c r="Q27" i="17"/>
  <c r="Q26" i="17" s="1"/>
  <c r="V27" i="17"/>
  <c r="V26" i="17" s="1"/>
  <c r="G28" i="17"/>
  <c r="M28" i="17" s="1"/>
  <c r="I28" i="17"/>
  <c r="I26" i="17" s="1"/>
  <c r="K28" i="17"/>
  <c r="O28" i="17"/>
  <c r="Q28" i="17"/>
  <c r="V28" i="17"/>
  <c r="G29" i="17"/>
  <c r="I29" i="17"/>
  <c r="K29" i="17"/>
  <c r="K26" i="17" s="1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O34" i="17"/>
  <c r="G35" i="17"/>
  <c r="M35" i="17" s="1"/>
  <c r="I35" i="17"/>
  <c r="K35" i="17"/>
  <c r="O35" i="17"/>
  <c r="Q35" i="17"/>
  <c r="Q34" i="17" s="1"/>
  <c r="V35" i="17"/>
  <c r="G36" i="17"/>
  <c r="I36" i="17"/>
  <c r="I34" i="17" s="1"/>
  <c r="K36" i="17"/>
  <c r="K34" i="17" s="1"/>
  <c r="M36" i="17"/>
  <c r="O36" i="17"/>
  <c r="Q36" i="17"/>
  <c r="V36" i="17"/>
  <c r="G37" i="17"/>
  <c r="I37" i="17"/>
  <c r="K37" i="17"/>
  <c r="M37" i="17"/>
  <c r="O37" i="17"/>
  <c r="Q37" i="17"/>
  <c r="V37" i="17"/>
  <c r="V34" i="17" s="1"/>
  <c r="G38" i="17"/>
  <c r="G34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V40" i="17"/>
  <c r="G41" i="17"/>
  <c r="I41" i="17"/>
  <c r="K41" i="17"/>
  <c r="K40" i="17" s="1"/>
  <c r="M41" i="17"/>
  <c r="M40" i="17" s="1"/>
  <c r="O41" i="17"/>
  <c r="O40" i="17" s="1"/>
  <c r="Q41" i="17"/>
  <c r="Q40" i="17" s="1"/>
  <c r="V41" i="17"/>
  <c r="O42" i="17"/>
  <c r="Q42" i="17"/>
  <c r="V42" i="17"/>
  <c r="G43" i="17"/>
  <c r="G42" i="17" s="1"/>
  <c r="I43" i="17"/>
  <c r="I42" i="17" s="1"/>
  <c r="K43" i="17"/>
  <c r="K42" i="17" s="1"/>
  <c r="M43" i="17"/>
  <c r="M42" i="17" s="1"/>
  <c r="O43" i="17"/>
  <c r="Q43" i="17"/>
  <c r="V43" i="17"/>
  <c r="G45" i="17"/>
  <c r="G44" i="17" s="1"/>
  <c r="I45" i="17"/>
  <c r="I44" i="17" s="1"/>
  <c r="K45" i="17"/>
  <c r="O45" i="17"/>
  <c r="Q45" i="17"/>
  <c r="V45" i="17"/>
  <c r="G46" i="17"/>
  <c r="M46" i="17" s="1"/>
  <c r="I46" i="17"/>
  <c r="K46" i="17"/>
  <c r="O46" i="17"/>
  <c r="O44" i="17" s="1"/>
  <c r="Q46" i="17"/>
  <c r="Q44" i="17" s="1"/>
  <c r="V46" i="17"/>
  <c r="G47" i="17"/>
  <c r="M47" i="17" s="1"/>
  <c r="I47" i="17"/>
  <c r="K47" i="17"/>
  <c r="O47" i="17"/>
  <c r="Q47" i="17"/>
  <c r="V47" i="17"/>
  <c r="G48" i="17"/>
  <c r="I48" i="17"/>
  <c r="K48" i="17"/>
  <c r="K44" i="17" s="1"/>
  <c r="M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V44" i="17" s="1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I66" i="17"/>
  <c r="K66" i="17"/>
  <c r="M66" i="17"/>
  <c r="O66" i="17"/>
  <c r="Q66" i="17"/>
  <c r="V66" i="17"/>
  <c r="G68" i="17"/>
  <c r="I68" i="17"/>
  <c r="K68" i="17"/>
  <c r="K67" i="17" s="1"/>
  <c r="M68" i="17"/>
  <c r="O68" i="17"/>
  <c r="O67" i="17" s="1"/>
  <c r="Q68" i="17"/>
  <c r="Q67" i="17" s="1"/>
  <c r="V68" i="17"/>
  <c r="V67" i="17" s="1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I67" i="17" s="1"/>
  <c r="K72" i="17"/>
  <c r="M72" i="17"/>
  <c r="O72" i="17"/>
  <c r="Q72" i="17"/>
  <c r="V72" i="17"/>
  <c r="G73" i="17"/>
  <c r="I73" i="17"/>
  <c r="K73" i="17"/>
  <c r="M73" i="17"/>
  <c r="O73" i="17"/>
  <c r="Q73" i="17"/>
  <c r="V73" i="17"/>
  <c r="G74" i="17"/>
  <c r="G67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5" i="17"/>
  <c r="I85" i="17"/>
  <c r="K85" i="17"/>
  <c r="M85" i="17"/>
  <c r="O85" i="17"/>
  <c r="Q85" i="17"/>
  <c r="Q84" i="17" s="1"/>
  <c r="V85" i="17"/>
  <c r="V84" i="17" s="1"/>
  <c r="G86" i="17"/>
  <c r="G84" i="17" s="1"/>
  <c r="I86" i="17"/>
  <c r="K86" i="17"/>
  <c r="O86" i="17"/>
  <c r="Q86" i="17"/>
  <c r="V86" i="17"/>
  <c r="G87" i="17"/>
  <c r="I87" i="17"/>
  <c r="K87" i="17"/>
  <c r="M87" i="17"/>
  <c r="O87" i="17"/>
  <c r="O84" i="17" s="1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K84" i="17" s="1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I84" i="17" s="1"/>
  <c r="K91" i="17"/>
  <c r="O91" i="17"/>
  <c r="Q91" i="17"/>
  <c r="V91" i="17"/>
  <c r="AE93" i="17"/>
  <c r="G155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G8" i="16" s="1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I21" i="16"/>
  <c r="I20" i="16" s="1"/>
  <c r="K21" i="16"/>
  <c r="K20" i="16" s="1"/>
  <c r="M21" i="16"/>
  <c r="O21" i="16"/>
  <c r="O20" i="16" s="1"/>
  <c r="Q21" i="16"/>
  <c r="Q20" i="16" s="1"/>
  <c r="V21" i="16"/>
  <c r="V20" i="16" s="1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G20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5" i="16"/>
  <c r="I45" i="16"/>
  <c r="I44" i="16" s="1"/>
  <c r="K45" i="16"/>
  <c r="K44" i="16" s="1"/>
  <c r="M45" i="16"/>
  <c r="O45" i="16"/>
  <c r="Q45" i="16"/>
  <c r="Q44" i="16" s="1"/>
  <c r="V45" i="16"/>
  <c r="V44" i="16" s="1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O44" i="16" s="1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G44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O64" i="16"/>
  <c r="G65" i="16"/>
  <c r="M65" i="16" s="1"/>
  <c r="I65" i="16"/>
  <c r="K65" i="16"/>
  <c r="K64" i="16" s="1"/>
  <c r="O65" i="16"/>
  <c r="Q65" i="16"/>
  <c r="Q64" i="16" s="1"/>
  <c r="V65" i="16"/>
  <c r="V64" i="16" s="1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I64" i="16" s="1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V74" i="16"/>
  <c r="G75" i="16"/>
  <c r="I75" i="16"/>
  <c r="I74" i="16" s="1"/>
  <c r="K75" i="16"/>
  <c r="M75" i="16"/>
  <c r="O75" i="16"/>
  <c r="O74" i="16" s="1"/>
  <c r="Q75" i="16"/>
  <c r="Q74" i="16" s="1"/>
  <c r="V75" i="16"/>
  <c r="G76" i="16"/>
  <c r="G74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K74" i="16" s="1"/>
  <c r="M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K82" i="16"/>
  <c r="O82" i="16"/>
  <c r="V82" i="16"/>
  <c r="G83" i="16"/>
  <c r="G82" i="16" s="1"/>
  <c r="I83" i="16"/>
  <c r="I82" i="16" s="1"/>
  <c r="K83" i="16"/>
  <c r="M83" i="16"/>
  <c r="M82" i="16" s="1"/>
  <c r="O83" i="16"/>
  <c r="Q83" i="16"/>
  <c r="Q82" i="16" s="1"/>
  <c r="V83" i="16"/>
  <c r="G84" i="16"/>
  <c r="K84" i="16"/>
  <c r="O84" i="16"/>
  <c r="Q84" i="16"/>
  <c r="G85" i="16"/>
  <c r="I85" i="16"/>
  <c r="I84" i="16" s="1"/>
  <c r="K85" i="16"/>
  <c r="M85" i="16"/>
  <c r="M84" i="16" s="1"/>
  <c r="O85" i="16"/>
  <c r="Q85" i="16"/>
  <c r="V85" i="16"/>
  <c r="V84" i="16" s="1"/>
  <c r="K86" i="16"/>
  <c r="V86" i="16"/>
  <c r="G87" i="16"/>
  <c r="I87" i="16"/>
  <c r="I86" i="16" s="1"/>
  <c r="K87" i="16"/>
  <c r="M87" i="16"/>
  <c r="O87" i="16"/>
  <c r="O86" i="16" s="1"/>
  <c r="Q87" i="16"/>
  <c r="Q86" i="16" s="1"/>
  <c r="V87" i="16"/>
  <c r="G88" i="16"/>
  <c r="G86" i="16" s="1"/>
  <c r="I88" i="16"/>
  <c r="K88" i="16"/>
  <c r="O88" i="16"/>
  <c r="Q88" i="16"/>
  <c r="V88" i="16"/>
  <c r="G90" i="16"/>
  <c r="I90" i="16"/>
  <c r="K90" i="16"/>
  <c r="K89" i="16" s="1"/>
  <c r="M90" i="16"/>
  <c r="O90" i="16"/>
  <c r="O89" i="16" s="1"/>
  <c r="Q90" i="16"/>
  <c r="V90" i="16"/>
  <c r="V89" i="16" s="1"/>
  <c r="G91" i="16"/>
  <c r="G89" i="16" s="1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I93" i="16"/>
  <c r="I89" i="16" s="1"/>
  <c r="K93" i="16"/>
  <c r="M93" i="16"/>
  <c r="O93" i="16"/>
  <c r="Q93" i="16"/>
  <c r="Q89" i="16" s="1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I101" i="16"/>
  <c r="K101" i="16"/>
  <c r="M101" i="16"/>
  <c r="O101" i="16"/>
  <c r="Q101" i="16"/>
  <c r="V101" i="16"/>
  <c r="G102" i="16"/>
  <c r="I102" i="16"/>
  <c r="K102" i="16"/>
  <c r="M102" i="16"/>
  <c r="O102" i="16"/>
  <c r="Q102" i="16"/>
  <c r="V102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I106" i="16"/>
  <c r="K106" i="16"/>
  <c r="M106" i="16"/>
  <c r="O106" i="16"/>
  <c r="Q106" i="16"/>
  <c r="V106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I110" i="16"/>
  <c r="K110" i="16"/>
  <c r="M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I113" i="16"/>
  <c r="K113" i="16"/>
  <c r="M113" i="16"/>
  <c r="O113" i="16"/>
  <c r="Q113" i="16"/>
  <c r="V113" i="16"/>
  <c r="G114" i="16"/>
  <c r="I114" i="16"/>
  <c r="K114" i="16"/>
  <c r="M114" i="16"/>
  <c r="O114" i="16"/>
  <c r="Q114" i="16"/>
  <c r="V114" i="16"/>
  <c r="G115" i="16"/>
  <c r="I115" i="16"/>
  <c r="K115" i="16"/>
  <c r="M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I118" i="16"/>
  <c r="K118" i="16"/>
  <c r="M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2" i="16"/>
  <c r="I122" i="16"/>
  <c r="K122" i="16"/>
  <c r="M122" i="16"/>
  <c r="O122" i="16"/>
  <c r="Q122" i="16"/>
  <c r="V122" i="16"/>
  <c r="G123" i="16"/>
  <c r="I123" i="16"/>
  <c r="K123" i="16"/>
  <c r="M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I125" i="16"/>
  <c r="K125" i="16"/>
  <c r="M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I129" i="16"/>
  <c r="K129" i="16"/>
  <c r="M129" i="16"/>
  <c r="O129" i="16"/>
  <c r="Q129" i="16"/>
  <c r="V129" i="16"/>
  <c r="G130" i="16"/>
  <c r="I130" i="16"/>
  <c r="K130" i="16"/>
  <c r="M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I134" i="16"/>
  <c r="K134" i="16"/>
  <c r="M134" i="16"/>
  <c r="O134" i="16"/>
  <c r="Q134" i="16"/>
  <c r="V134" i="16"/>
  <c r="G135" i="16"/>
  <c r="I135" i="16"/>
  <c r="K135" i="16"/>
  <c r="M135" i="16"/>
  <c r="O135" i="16"/>
  <c r="Q135" i="16"/>
  <c r="V135" i="16"/>
  <c r="G136" i="16"/>
  <c r="M136" i="16" s="1"/>
  <c r="I136" i="16"/>
  <c r="K136" i="16"/>
  <c r="O136" i="16"/>
  <c r="Q136" i="16"/>
  <c r="V136" i="16"/>
  <c r="G138" i="16"/>
  <c r="I138" i="16"/>
  <c r="K138" i="16"/>
  <c r="K137" i="16" s="1"/>
  <c r="M138" i="16"/>
  <c r="O138" i="16"/>
  <c r="O137" i="16" s="1"/>
  <c r="Q138" i="16"/>
  <c r="V138" i="16"/>
  <c r="G139" i="16"/>
  <c r="G137" i="16" s="1"/>
  <c r="I139" i="16"/>
  <c r="K139" i="16"/>
  <c r="M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Q137" i="16" s="1"/>
  <c r="V141" i="16"/>
  <c r="G142" i="16"/>
  <c r="I142" i="16"/>
  <c r="K142" i="16"/>
  <c r="M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I145" i="16"/>
  <c r="I137" i="16" s="1"/>
  <c r="K145" i="16"/>
  <c r="M145" i="16"/>
  <c r="O145" i="16"/>
  <c r="Q145" i="16"/>
  <c r="V145" i="16"/>
  <c r="G146" i="16"/>
  <c r="I146" i="16"/>
  <c r="K146" i="16"/>
  <c r="M146" i="16"/>
  <c r="O146" i="16"/>
  <c r="Q146" i="16"/>
  <c r="V146" i="16"/>
  <c r="G147" i="16"/>
  <c r="I147" i="16"/>
  <c r="K147" i="16"/>
  <c r="M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V137" i="16" s="1"/>
  <c r="G150" i="16"/>
  <c r="I150" i="16"/>
  <c r="K150" i="16"/>
  <c r="M150" i="16"/>
  <c r="O150" i="16"/>
  <c r="Q150" i="16"/>
  <c r="V150" i="16"/>
  <c r="G151" i="16"/>
  <c r="I151" i="16"/>
  <c r="K151" i="16"/>
  <c r="M151" i="16"/>
  <c r="O151" i="16"/>
  <c r="Q151" i="16"/>
  <c r="V151" i="16"/>
  <c r="G152" i="16"/>
  <c r="O152" i="16"/>
  <c r="G153" i="16"/>
  <c r="M153" i="16" s="1"/>
  <c r="M152" i="16" s="1"/>
  <c r="I153" i="16"/>
  <c r="I152" i="16" s="1"/>
  <c r="K153" i="16"/>
  <c r="K152" i="16" s="1"/>
  <c r="O153" i="16"/>
  <c r="Q153" i="16"/>
  <c r="Q152" i="16" s="1"/>
  <c r="V153" i="16"/>
  <c r="V152" i="16" s="1"/>
  <c r="AE155" i="16"/>
  <c r="G196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G12" i="15"/>
  <c r="I12" i="15"/>
  <c r="K12" i="15"/>
  <c r="M12" i="15"/>
  <c r="O12" i="15"/>
  <c r="Q12" i="15"/>
  <c r="V12" i="15"/>
  <c r="V8" i="15" s="1"/>
  <c r="G15" i="15"/>
  <c r="I15" i="15"/>
  <c r="K15" i="15"/>
  <c r="M15" i="15"/>
  <c r="O15" i="15"/>
  <c r="Q15" i="15"/>
  <c r="V15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33" i="15"/>
  <c r="I33" i="15"/>
  <c r="K33" i="15"/>
  <c r="M33" i="15"/>
  <c r="O33" i="15"/>
  <c r="Q33" i="15"/>
  <c r="V33" i="15"/>
  <c r="G36" i="15"/>
  <c r="M36" i="15" s="1"/>
  <c r="I36" i="15"/>
  <c r="K36" i="15"/>
  <c r="O36" i="15"/>
  <c r="Q36" i="15"/>
  <c r="V36" i="15"/>
  <c r="G39" i="15"/>
  <c r="I39" i="15"/>
  <c r="K39" i="15"/>
  <c r="M39" i="15"/>
  <c r="O39" i="15"/>
  <c r="Q39" i="15"/>
  <c r="V39" i="15"/>
  <c r="G42" i="15"/>
  <c r="M42" i="15" s="1"/>
  <c r="I42" i="15"/>
  <c r="K42" i="15"/>
  <c r="O42" i="15"/>
  <c r="Q42" i="15"/>
  <c r="V42" i="15"/>
  <c r="G45" i="15"/>
  <c r="M45" i="15" s="1"/>
  <c r="I45" i="15"/>
  <c r="K45" i="15"/>
  <c r="O45" i="15"/>
  <c r="Q45" i="15"/>
  <c r="V45" i="15"/>
  <c r="G48" i="15"/>
  <c r="I48" i="15"/>
  <c r="K48" i="15"/>
  <c r="M48" i="15"/>
  <c r="O48" i="15"/>
  <c r="Q48" i="15"/>
  <c r="V48" i="15"/>
  <c r="G51" i="15"/>
  <c r="I51" i="15"/>
  <c r="K51" i="15"/>
  <c r="M51" i="15"/>
  <c r="O51" i="15"/>
  <c r="Q51" i="15"/>
  <c r="V51" i="15"/>
  <c r="G54" i="15"/>
  <c r="I54" i="15"/>
  <c r="K54" i="15"/>
  <c r="M54" i="15"/>
  <c r="O54" i="15"/>
  <c r="Q54" i="15"/>
  <c r="V54" i="15"/>
  <c r="G57" i="15"/>
  <c r="M57" i="15" s="1"/>
  <c r="I57" i="15"/>
  <c r="K57" i="15"/>
  <c r="O57" i="15"/>
  <c r="Q57" i="15"/>
  <c r="V57" i="15"/>
  <c r="G59" i="15"/>
  <c r="I59" i="15"/>
  <c r="K59" i="15"/>
  <c r="M59" i="15"/>
  <c r="O59" i="15"/>
  <c r="O58" i="15" s="1"/>
  <c r="Q59" i="15"/>
  <c r="V59" i="15"/>
  <c r="V58" i="15" s="1"/>
  <c r="G62" i="15"/>
  <c r="G58" i="15" s="1"/>
  <c r="I62" i="15"/>
  <c r="K62" i="15"/>
  <c r="M62" i="15"/>
  <c r="O62" i="15"/>
  <c r="Q62" i="15"/>
  <c r="V62" i="15"/>
  <c r="G65" i="15"/>
  <c r="I65" i="15"/>
  <c r="K65" i="15"/>
  <c r="M65" i="15"/>
  <c r="O65" i="15"/>
  <c r="Q65" i="15"/>
  <c r="V65" i="15"/>
  <c r="G68" i="15"/>
  <c r="M68" i="15" s="1"/>
  <c r="I68" i="15"/>
  <c r="I58" i="15" s="1"/>
  <c r="K68" i="15"/>
  <c r="O68" i="15"/>
  <c r="Q68" i="15"/>
  <c r="V68" i="15"/>
  <c r="G71" i="15"/>
  <c r="I71" i="15"/>
  <c r="K71" i="15"/>
  <c r="K58" i="15" s="1"/>
  <c r="M71" i="15"/>
  <c r="O71" i="15"/>
  <c r="Q71" i="15"/>
  <c r="V71" i="15"/>
  <c r="G74" i="15"/>
  <c r="M74" i="15" s="1"/>
  <c r="I74" i="15"/>
  <c r="K74" i="15"/>
  <c r="O74" i="15"/>
  <c r="Q74" i="15"/>
  <c r="V74" i="15"/>
  <c r="G77" i="15"/>
  <c r="M77" i="15" s="1"/>
  <c r="I77" i="15"/>
  <c r="K77" i="15"/>
  <c r="O77" i="15"/>
  <c r="Q77" i="15"/>
  <c r="V77" i="15"/>
  <c r="G80" i="15"/>
  <c r="I80" i="15"/>
  <c r="K80" i="15"/>
  <c r="M80" i="15"/>
  <c r="O80" i="15"/>
  <c r="Q80" i="15"/>
  <c r="V80" i="15"/>
  <c r="G83" i="15"/>
  <c r="I83" i="15"/>
  <c r="K83" i="15"/>
  <c r="M83" i="15"/>
  <c r="O83" i="15"/>
  <c r="Q83" i="15"/>
  <c r="V83" i="15"/>
  <c r="G86" i="15"/>
  <c r="I86" i="15"/>
  <c r="K86" i="15"/>
  <c r="M86" i="15"/>
  <c r="O86" i="15"/>
  <c r="Q86" i="15"/>
  <c r="V86" i="15"/>
  <c r="G89" i="15"/>
  <c r="M89" i="15" s="1"/>
  <c r="I89" i="15"/>
  <c r="K89" i="15"/>
  <c r="O89" i="15"/>
  <c r="Q89" i="15"/>
  <c r="V89" i="15"/>
  <c r="G92" i="15"/>
  <c r="M92" i="15" s="1"/>
  <c r="I92" i="15"/>
  <c r="K92" i="15"/>
  <c r="O92" i="15"/>
  <c r="Q92" i="15"/>
  <c r="Q58" i="15" s="1"/>
  <c r="V92" i="15"/>
  <c r="G95" i="15"/>
  <c r="I95" i="15"/>
  <c r="K95" i="15"/>
  <c r="M95" i="15"/>
  <c r="O95" i="15"/>
  <c r="Q95" i="15"/>
  <c r="V95" i="15"/>
  <c r="G97" i="15"/>
  <c r="I97" i="15"/>
  <c r="I96" i="15" s="1"/>
  <c r="K97" i="15"/>
  <c r="K96" i="15" s="1"/>
  <c r="M97" i="15"/>
  <c r="O97" i="15"/>
  <c r="O96" i="15" s="1"/>
  <c r="Q97" i="15"/>
  <c r="Q96" i="15" s="1"/>
  <c r="V97" i="15"/>
  <c r="V96" i="15" s="1"/>
  <c r="G100" i="15"/>
  <c r="M100" i="15" s="1"/>
  <c r="I100" i="15"/>
  <c r="K100" i="15"/>
  <c r="O100" i="15"/>
  <c r="Q100" i="15"/>
  <c r="V100" i="15"/>
  <c r="G103" i="15"/>
  <c r="I103" i="15"/>
  <c r="K103" i="15"/>
  <c r="M103" i="15"/>
  <c r="O103" i="15"/>
  <c r="Q103" i="15"/>
  <c r="V103" i="15"/>
  <c r="G106" i="15"/>
  <c r="M106" i="15" s="1"/>
  <c r="I106" i="15"/>
  <c r="K106" i="15"/>
  <c r="O106" i="15"/>
  <c r="Q106" i="15"/>
  <c r="V106" i="15"/>
  <c r="G109" i="15"/>
  <c r="M109" i="15" s="1"/>
  <c r="I109" i="15"/>
  <c r="K109" i="15"/>
  <c r="O109" i="15"/>
  <c r="Q109" i="15"/>
  <c r="V109" i="15"/>
  <c r="G112" i="15"/>
  <c r="I112" i="15"/>
  <c r="K112" i="15"/>
  <c r="M112" i="15"/>
  <c r="O112" i="15"/>
  <c r="Q112" i="15"/>
  <c r="V112" i="15"/>
  <c r="G115" i="15"/>
  <c r="I115" i="15"/>
  <c r="K115" i="15"/>
  <c r="M115" i="15"/>
  <c r="O115" i="15"/>
  <c r="Q115" i="15"/>
  <c r="V115" i="15"/>
  <c r="G118" i="15"/>
  <c r="I118" i="15"/>
  <c r="K118" i="15"/>
  <c r="M118" i="15"/>
  <c r="O118" i="15"/>
  <c r="Q118" i="15"/>
  <c r="V118" i="15"/>
  <c r="G121" i="15"/>
  <c r="M121" i="15" s="1"/>
  <c r="I121" i="15"/>
  <c r="K121" i="15"/>
  <c r="O121" i="15"/>
  <c r="Q121" i="15"/>
  <c r="V121" i="15"/>
  <c r="G124" i="15"/>
  <c r="M124" i="15" s="1"/>
  <c r="I124" i="15"/>
  <c r="K124" i="15"/>
  <c r="O124" i="15"/>
  <c r="Q124" i="15"/>
  <c r="V124" i="15"/>
  <c r="G127" i="15"/>
  <c r="I127" i="15"/>
  <c r="K127" i="15"/>
  <c r="M127" i="15"/>
  <c r="O127" i="15"/>
  <c r="Q127" i="15"/>
  <c r="V127" i="15"/>
  <c r="G130" i="15"/>
  <c r="AF196" i="15" s="1"/>
  <c r="I130" i="15"/>
  <c r="K130" i="15"/>
  <c r="O130" i="15"/>
  <c r="Q130" i="15"/>
  <c r="V130" i="15"/>
  <c r="G133" i="15"/>
  <c r="I133" i="15"/>
  <c r="K133" i="15"/>
  <c r="M133" i="15"/>
  <c r="O133" i="15"/>
  <c r="Q133" i="15"/>
  <c r="V133" i="15"/>
  <c r="G136" i="15"/>
  <c r="M136" i="15" s="1"/>
  <c r="I136" i="15"/>
  <c r="K136" i="15"/>
  <c r="O136" i="15"/>
  <c r="Q136" i="15"/>
  <c r="V136" i="15"/>
  <c r="G139" i="15"/>
  <c r="I139" i="15"/>
  <c r="K139" i="15"/>
  <c r="M139" i="15"/>
  <c r="O139" i="15"/>
  <c r="Q139" i="15"/>
  <c r="V139" i="15"/>
  <c r="G142" i="15"/>
  <c r="M142" i="15" s="1"/>
  <c r="I142" i="15"/>
  <c r="K142" i="15"/>
  <c r="O142" i="15"/>
  <c r="Q142" i="15"/>
  <c r="V142" i="15"/>
  <c r="G145" i="15"/>
  <c r="M145" i="15" s="1"/>
  <c r="I145" i="15"/>
  <c r="K145" i="15"/>
  <c r="O145" i="15"/>
  <c r="Q145" i="15"/>
  <c r="V145" i="15"/>
  <c r="G148" i="15"/>
  <c r="I148" i="15"/>
  <c r="K148" i="15"/>
  <c r="M148" i="15"/>
  <c r="O148" i="15"/>
  <c r="Q148" i="15"/>
  <c r="V148" i="15"/>
  <c r="G151" i="15"/>
  <c r="I151" i="15"/>
  <c r="K151" i="15"/>
  <c r="M151" i="15"/>
  <c r="O151" i="15"/>
  <c r="Q151" i="15"/>
  <c r="V151" i="15"/>
  <c r="G154" i="15"/>
  <c r="I154" i="15"/>
  <c r="K154" i="15"/>
  <c r="M154" i="15"/>
  <c r="O154" i="15"/>
  <c r="Q154" i="15"/>
  <c r="V154" i="15"/>
  <c r="G157" i="15"/>
  <c r="M157" i="15" s="1"/>
  <c r="I157" i="15"/>
  <c r="K157" i="15"/>
  <c r="O157" i="15"/>
  <c r="Q157" i="15"/>
  <c r="V157" i="15"/>
  <c r="G160" i="15"/>
  <c r="M160" i="15" s="1"/>
  <c r="I160" i="15"/>
  <c r="K160" i="15"/>
  <c r="O160" i="15"/>
  <c r="Q160" i="15"/>
  <c r="V160" i="15"/>
  <c r="G163" i="15"/>
  <c r="I163" i="15"/>
  <c r="K163" i="15"/>
  <c r="M163" i="15"/>
  <c r="O163" i="15"/>
  <c r="Q163" i="15"/>
  <c r="V163" i="15"/>
  <c r="G166" i="15"/>
  <c r="M166" i="15" s="1"/>
  <c r="I166" i="15"/>
  <c r="K166" i="15"/>
  <c r="O166" i="15"/>
  <c r="Q166" i="15"/>
  <c r="V166" i="15"/>
  <c r="G169" i="15"/>
  <c r="I169" i="15"/>
  <c r="K169" i="15"/>
  <c r="M169" i="15"/>
  <c r="O169" i="15"/>
  <c r="Q169" i="15"/>
  <c r="V169" i="15"/>
  <c r="G172" i="15"/>
  <c r="M172" i="15" s="1"/>
  <c r="I172" i="15"/>
  <c r="K172" i="15"/>
  <c r="O172" i="15"/>
  <c r="Q172" i="15"/>
  <c r="V172" i="15"/>
  <c r="G175" i="15"/>
  <c r="I175" i="15"/>
  <c r="K175" i="15"/>
  <c r="M175" i="15"/>
  <c r="O175" i="15"/>
  <c r="Q175" i="15"/>
  <c r="V175" i="15"/>
  <c r="G178" i="15"/>
  <c r="M178" i="15" s="1"/>
  <c r="I178" i="15"/>
  <c r="K178" i="15"/>
  <c r="O178" i="15"/>
  <c r="Q178" i="15"/>
  <c r="V178" i="15"/>
  <c r="G181" i="15"/>
  <c r="M181" i="15" s="1"/>
  <c r="I181" i="15"/>
  <c r="K181" i="15"/>
  <c r="O181" i="15"/>
  <c r="Q181" i="15"/>
  <c r="V181" i="15"/>
  <c r="G184" i="15"/>
  <c r="I184" i="15"/>
  <c r="K184" i="15"/>
  <c r="M184" i="15"/>
  <c r="O184" i="15"/>
  <c r="Q184" i="15"/>
  <c r="V184" i="15"/>
  <c r="G187" i="15"/>
  <c r="I187" i="15"/>
  <c r="K187" i="15"/>
  <c r="M187" i="15"/>
  <c r="O187" i="15"/>
  <c r="Q187" i="15"/>
  <c r="V187" i="15"/>
  <c r="O188" i="15"/>
  <c r="G189" i="15"/>
  <c r="M189" i="15" s="1"/>
  <c r="I189" i="15"/>
  <c r="K189" i="15"/>
  <c r="O189" i="15"/>
  <c r="Q189" i="15"/>
  <c r="Q188" i="15" s="1"/>
  <c r="V189" i="15"/>
  <c r="V188" i="15" s="1"/>
  <c r="G190" i="15"/>
  <c r="M190" i="15" s="1"/>
  <c r="I190" i="15"/>
  <c r="I188" i="15" s="1"/>
  <c r="K190" i="15"/>
  <c r="K188" i="15" s="1"/>
  <c r="O190" i="15"/>
  <c r="Q190" i="15"/>
  <c r="V190" i="15"/>
  <c r="K191" i="15"/>
  <c r="O191" i="15"/>
  <c r="Q191" i="15"/>
  <c r="V191" i="15"/>
  <c r="G192" i="15"/>
  <c r="G191" i="15" s="1"/>
  <c r="I192" i="15"/>
  <c r="I191" i="15" s="1"/>
  <c r="K192" i="15"/>
  <c r="O192" i="15"/>
  <c r="Q192" i="15"/>
  <c r="V192" i="15"/>
  <c r="AE196" i="15"/>
  <c r="G21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G14" i="14"/>
  <c r="I14" i="14"/>
  <c r="K14" i="14"/>
  <c r="K13" i="14" s="1"/>
  <c r="M14" i="14"/>
  <c r="O14" i="14"/>
  <c r="O13" i="14" s="1"/>
  <c r="Q14" i="14"/>
  <c r="Q13" i="14" s="1"/>
  <c r="V14" i="14"/>
  <c r="V13" i="14" s="1"/>
  <c r="G15" i="14"/>
  <c r="M15" i="14" s="1"/>
  <c r="I15" i="14"/>
  <c r="K15" i="14"/>
  <c r="O15" i="14"/>
  <c r="Q15" i="14"/>
  <c r="V15" i="14"/>
  <c r="G16" i="14"/>
  <c r="K16" i="14"/>
  <c r="G17" i="14"/>
  <c r="I17" i="14"/>
  <c r="K17" i="14"/>
  <c r="M17" i="14"/>
  <c r="O17" i="14"/>
  <c r="Q17" i="14"/>
  <c r="Q16" i="14" s="1"/>
  <c r="V17" i="14"/>
  <c r="V16" i="14" s="1"/>
  <c r="G18" i="14"/>
  <c r="M18" i="14" s="1"/>
  <c r="M16" i="14" s="1"/>
  <c r="I18" i="14"/>
  <c r="I16" i="14" s="1"/>
  <c r="K18" i="14"/>
  <c r="O18" i="14"/>
  <c r="Q18" i="14"/>
  <c r="V18" i="14"/>
  <c r="G19" i="14"/>
  <c r="I19" i="14"/>
  <c r="K19" i="14"/>
  <c r="M19" i="14"/>
  <c r="O19" i="14"/>
  <c r="O16" i="14" s="1"/>
  <c r="Q19" i="14"/>
  <c r="V19" i="14"/>
  <c r="AE21" i="14"/>
  <c r="G291" i="13"/>
  <c r="O8" i="13"/>
  <c r="V8" i="13"/>
  <c r="G9" i="13"/>
  <c r="G8" i="13" s="1"/>
  <c r="I9" i="13"/>
  <c r="I8" i="13" s="1"/>
  <c r="K9" i="13"/>
  <c r="K8" i="13" s="1"/>
  <c r="M9" i="13"/>
  <c r="M8" i="13" s="1"/>
  <c r="O9" i="13"/>
  <c r="Q9" i="13"/>
  <c r="Q8" i="13" s="1"/>
  <c r="V9" i="13"/>
  <c r="K18" i="13"/>
  <c r="O18" i="13"/>
  <c r="Q18" i="13"/>
  <c r="V18" i="13"/>
  <c r="G19" i="13"/>
  <c r="M19" i="13" s="1"/>
  <c r="M18" i="13" s="1"/>
  <c r="I19" i="13"/>
  <c r="I18" i="13" s="1"/>
  <c r="K19" i="13"/>
  <c r="O19" i="13"/>
  <c r="Q19" i="13"/>
  <c r="V19" i="13"/>
  <c r="G24" i="13"/>
  <c r="K24" i="13"/>
  <c r="O24" i="13"/>
  <c r="Q24" i="13"/>
  <c r="V24" i="13"/>
  <c r="G25" i="13"/>
  <c r="M25" i="13" s="1"/>
  <c r="M24" i="13" s="1"/>
  <c r="I25" i="13"/>
  <c r="I24" i="13" s="1"/>
  <c r="K25" i="13"/>
  <c r="O25" i="13"/>
  <c r="Q25" i="13"/>
  <c r="V25" i="13"/>
  <c r="G39" i="13"/>
  <c r="I39" i="13"/>
  <c r="K39" i="13"/>
  <c r="M39" i="13"/>
  <c r="O39" i="13"/>
  <c r="G40" i="13"/>
  <c r="I40" i="13"/>
  <c r="K40" i="13"/>
  <c r="M40" i="13"/>
  <c r="O40" i="13"/>
  <c r="Q40" i="13"/>
  <c r="Q39" i="13" s="1"/>
  <c r="V40" i="13"/>
  <c r="V39" i="13" s="1"/>
  <c r="G54" i="13"/>
  <c r="G55" i="13"/>
  <c r="I55" i="13"/>
  <c r="K55" i="13"/>
  <c r="M55" i="13"/>
  <c r="O55" i="13"/>
  <c r="O54" i="13" s="1"/>
  <c r="Q55" i="13"/>
  <c r="Q54" i="13" s="1"/>
  <c r="V55" i="13"/>
  <c r="V54" i="13" s="1"/>
  <c r="G72" i="13"/>
  <c r="M72" i="13" s="1"/>
  <c r="I72" i="13"/>
  <c r="K72" i="13"/>
  <c r="O72" i="13"/>
  <c r="Q72" i="13"/>
  <c r="V72" i="13"/>
  <c r="G106" i="13"/>
  <c r="I106" i="13"/>
  <c r="K106" i="13"/>
  <c r="K54" i="13" s="1"/>
  <c r="M106" i="13"/>
  <c r="O106" i="13"/>
  <c r="Q106" i="13"/>
  <c r="V106" i="13"/>
  <c r="G111" i="13"/>
  <c r="I111" i="13"/>
  <c r="K111" i="13"/>
  <c r="M111" i="13"/>
  <c r="O111" i="13"/>
  <c r="Q111" i="13"/>
  <c r="V111" i="13"/>
  <c r="G116" i="13"/>
  <c r="I116" i="13"/>
  <c r="I54" i="13" s="1"/>
  <c r="K116" i="13"/>
  <c r="M116" i="13"/>
  <c r="O116" i="13"/>
  <c r="Q116" i="13"/>
  <c r="V116" i="13"/>
  <c r="G123" i="13"/>
  <c r="I123" i="13"/>
  <c r="K123" i="13"/>
  <c r="M123" i="13"/>
  <c r="O123" i="13"/>
  <c r="Q123" i="13"/>
  <c r="V123" i="13"/>
  <c r="G140" i="13"/>
  <c r="M140" i="13" s="1"/>
  <c r="I140" i="13"/>
  <c r="K140" i="13"/>
  <c r="O140" i="13"/>
  <c r="Q140" i="13"/>
  <c r="V140" i="13"/>
  <c r="G149" i="13"/>
  <c r="I149" i="13"/>
  <c r="K149" i="13"/>
  <c r="M149" i="13"/>
  <c r="O149" i="13"/>
  <c r="Q149" i="13"/>
  <c r="V149" i="13"/>
  <c r="G173" i="13"/>
  <c r="M173" i="13" s="1"/>
  <c r="I173" i="13"/>
  <c r="K173" i="13"/>
  <c r="O173" i="13"/>
  <c r="Q173" i="13"/>
  <c r="V173" i="13"/>
  <c r="G182" i="13"/>
  <c r="I182" i="13"/>
  <c r="K182" i="13"/>
  <c r="M182" i="13"/>
  <c r="O182" i="13"/>
  <c r="Q182" i="13"/>
  <c r="V182" i="13"/>
  <c r="G191" i="13"/>
  <c r="I191" i="13"/>
  <c r="K191" i="13"/>
  <c r="M191" i="13"/>
  <c r="O191" i="13"/>
  <c r="Q191" i="13"/>
  <c r="V191" i="13"/>
  <c r="G200" i="13"/>
  <c r="M200" i="13" s="1"/>
  <c r="I200" i="13"/>
  <c r="K200" i="13"/>
  <c r="O200" i="13"/>
  <c r="Q200" i="13"/>
  <c r="V200" i="13"/>
  <c r="G209" i="13"/>
  <c r="I209" i="13"/>
  <c r="K209" i="13"/>
  <c r="M209" i="13"/>
  <c r="O209" i="13"/>
  <c r="Q209" i="13"/>
  <c r="V209" i="13"/>
  <c r="G218" i="13"/>
  <c r="M218" i="13" s="1"/>
  <c r="I218" i="13"/>
  <c r="K218" i="13"/>
  <c r="O218" i="13"/>
  <c r="Q218" i="13"/>
  <c r="V218" i="13"/>
  <c r="G223" i="13"/>
  <c r="I223" i="13"/>
  <c r="K223" i="13"/>
  <c r="M223" i="13"/>
  <c r="O223" i="13"/>
  <c r="Q223" i="13"/>
  <c r="V223" i="13"/>
  <c r="G228" i="13"/>
  <c r="I228" i="13"/>
  <c r="K228" i="13"/>
  <c r="M228" i="13"/>
  <c r="O228" i="13"/>
  <c r="Q228" i="13"/>
  <c r="V228" i="13"/>
  <c r="G233" i="13"/>
  <c r="I233" i="13"/>
  <c r="K233" i="13"/>
  <c r="M233" i="13"/>
  <c r="G234" i="13"/>
  <c r="I234" i="13"/>
  <c r="K234" i="13"/>
  <c r="M234" i="13"/>
  <c r="O234" i="13"/>
  <c r="O233" i="13" s="1"/>
  <c r="Q234" i="13"/>
  <c r="Q233" i="13" s="1"/>
  <c r="V234" i="13"/>
  <c r="V233" i="13" s="1"/>
  <c r="G235" i="13"/>
  <c r="I235" i="13"/>
  <c r="G236" i="13"/>
  <c r="I236" i="13"/>
  <c r="K236" i="13"/>
  <c r="K235" i="13" s="1"/>
  <c r="M236" i="13"/>
  <c r="M235" i="13" s="1"/>
  <c r="O236" i="13"/>
  <c r="O235" i="13" s="1"/>
  <c r="Q236" i="13"/>
  <c r="Q235" i="13" s="1"/>
  <c r="V236" i="13"/>
  <c r="V235" i="13" s="1"/>
  <c r="G253" i="13"/>
  <c r="M253" i="13" s="1"/>
  <c r="I253" i="13"/>
  <c r="K253" i="13"/>
  <c r="O253" i="13"/>
  <c r="Q253" i="13"/>
  <c r="V253" i="13"/>
  <c r="G270" i="13"/>
  <c r="I270" i="13"/>
  <c r="K270" i="13"/>
  <c r="M270" i="13"/>
  <c r="O270" i="13"/>
  <c r="G271" i="13"/>
  <c r="I271" i="13"/>
  <c r="K271" i="13"/>
  <c r="M271" i="13"/>
  <c r="O271" i="13"/>
  <c r="Q271" i="13"/>
  <c r="Q270" i="13" s="1"/>
  <c r="V271" i="13"/>
  <c r="V270" i="13" s="1"/>
  <c r="G282" i="13"/>
  <c r="G283" i="13"/>
  <c r="I283" i="13"/>
  <c r="K283" i="13"/>
  <c r="M283" i="13"/>
  <c r="O283" i="13"/>
  <c r="O282" i="13" s="1"/>
  <c r="Q283" i="13"/>
  <c r="Q282" i="13" s="1"/>
  <c r="V283" i="13"/>
  <c r="V282" i="13" s="1"/>
  <c r="G284" i="13"/>
  <c r="M284" i="13" s="1"/>
  <c r="I284" i="13"/>
  <c r="K284" i="13"/>
  <c r="O284" i="13"/>
  <c r="Q284" i="13"/>
  <c r="V284" i="13"/>
  <c r="G285" i="13"/>
  <c r="I285" i="13"/>
  <c r="K285" i="13"/>
  <c r="M285" i="13"/>
  <c r="O285" i="13"/>
  <c r="Q285" i="13"/>
  <c r="V285" i="13"/>
  <c r="G286" i="13"/>
  <c r="I286" i="13"/>
  <c r="K286" i="13"/>
  <c r="M286" i="13"/>
  <c r="O286" i="13"/>
  <c r="Q286" i="13"/>
  <c r="V286" i="13"/>
  <c r="G287" i="13"/>
  <c r="I287" i="13"/>
  <c r="K287" i="13"/>
  <c r="K282" i="13" s="1"/>
  <c r="M287" i="13"/>
  <c r="O287" i="13"/>
  <c r="Q287" i="13"/>
  <c r="V287" i="13"/>
  <c r="G288" i="13"/>
  <c r="I288" i="13"/>
  <c r="K288" i="13"/>
  <c r="M288" i="13"/>
  <c r="O288" i="13"/>
  <c r="Q288" i="13"/>
  <c r="V288" i="13"/>
  <c r="G289" i="13"/>
  <c r="M289" i="13" s="1"/>
  <c r="I289" i="13"/>
  <c r="I282" i="13" s="1"/>
  <c r="K289" i="13"/>
  <c r="O289" i="13"/>
  <c r="Q289" i="13"/>
  <c r="V289" i="13"/>
  <c r="AE291" i="13"/>
  <c r="G626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22" i="12"/>
  <c r="I22" i="12"/>
  <c r="K22" i="12"/>
  <c r="M22" i="12"/>
  <c r="O22" i="12"/>
  <c r="Q22" i="12"/>
  <c r="V22" i="12"/>
  <c r="G30" i="12"/>
  <c r="I30" i="12"/>
  <c r="K30" i="12"/>
  <c r="M30" i="12"/>
  <c r="O30" i="12"/>
  <c r="Q30" i="12"/>
  <c r="V30" i="12"/>
  <c r="G36" i="12"/>
  <c r="M36" i="12" s="1"/>
  <c r="I36" i="12"/>
  <c r="K36" i="12"/>
  <c r="O36" i="12"/>
  <c r="Q36" i="12"/>
  <c r="V36" i="12"/>
  <c r="G42" i="12"/>
  <c r="M42" i="12" s="1"/>
  <c r="I42" i="12"/>
  <c r="K42" i="12"/>
  <c r="O42" i="12"/>
  <c r="Q42" i="12"/>
  <c r="V42" i="12"/>
  <c r="G48" i="12"/>
  <c r="M48" i="12" s="1"/>
  <c r="I48" i="12"/>
  <c r="K48" i="12"/>
  <c r="O48" i="12"/>
  <c r="Q48" i="12"/>
  <c r="V48" i="12"/>
  <c r="G54" i="12"/>
  <c r="I54" i="12"/>
  <c r="K54" i="12"/>
  <c r="M54" i="12"/>
  <c r="O54" i="12"/>
  <c r="Q54" i="12"/>
  <c r="V54" i="12"/>
  <c r="G57" i="12"/>
  <c r="I57" i="12"/>
  <c r="K57" i="12"/>
  <c r="M57" i="12"/>
  <c r="O57" i="12"/>
  <c r="Q57" i="12"/>
  <c r="V57" i="12"/>
  <c r="I60" i="12"/>
  <c r="G61" i="12"/>
  <c r="I61" i="12"/>
  <c r="K61" i="12"/>
  <c r="K60" i="12" s="1"/>
  <c r="M61" i="12"/>
  <c r="O61" i="12"/>
  <c r="O60" i="12" s="1"/>
  <c r="Q61" i="12"/>
  <c r="Q60" i="12" s="1"/>
  <c r="V61" i="12"/>
  <c r="V60" i="12" s="1"/>
  <c r="G70" i="12"/>
  <c r="M70" i="12" s="1"/>
  <c r="I70" i="12"/>
  <c r="K70" i="12"/>
  <c r="O70" i="12"/>
  <c r="Q70" i="12"/>
  <c r="V70" i="12"/>
  <c r="G102" i="12"/>
  <c r="I102" i="12"/>
  <c r="K102" i="12"/>
  <c r="M102" i="12"/>
  <c r="O102" i="12"/>
  <c r="Q102" i="12"/>
  <c r="V102" i="12"/>
  <c r="G134" i="12"/>
  <c r="I134" i="12"/>
  <c r="K134" i="12"/>
  <c r="M134" i="12"/>
  <c r="O134" i="12"/>
  <c r="Q134" i="12"/>
  <c r="V134" i="12"/>
  <c r="G167" i="12"/>
  <c r="I167" i="12"/>
  <c r="K167" i="12"/>
  <c r="M167" i="12"/>
  <c r="O167" i="12"/>
  <c r="Q167" i="12"/>
  <c r="V167" i="12"/>
  <c r="G175" i="12"/>
  <c r="I175" i="12"/>
  <c r="K175" i="12"/>
  <c r="M175" i="12"/>
  <c r="O175" i="12"/>
  <c r="Q175" i="12"/>
  <c r="V175" i="12"/>
  <c r="G193" i="12"/>
  <c r="M193" i="12" s="1"/>
  <c r="I193" i="12"/>
  <c r="K193" i="12"/>
  <c r="O193" i="12"/>
  <c r="Q193" i="12"/>
  <c r="V193" i="12"/>
  <c r="G211" i="12"/>
  <c r="M211" i="12" s="1"/>
  <c r="I211" i="12"/>
  <c r="K211" i="12"/>
  <c r="O211" i="12"/>
  <c r="Q211" i="12"/>
  <c r="V211" i="12"/>
  <c r="G229" i="12"/>
  <c r="M229" i="12" s="1"/>
  <c r="I229" i="12"/>
  <c r="K229" i="12"/>
  <c r="O229" i="12"/>
  <c r="Q229" i="12"/>
  <c r="V229" i="12"/>
  <c r="K240" i="12"/>
  <c r="G241" i="12"/>
  <c r="I241" i="12"/>
  <c r="I240" i="12" s="1"/>
  <c r="K241" i="12"/>
  <c r="M241" i="12"/>
  <c r="O241" i="12"/>
  <c r="O240" i="12" s="1"/>
  <c r="Q241" i="12"/>
  <c r="Q240" i="12" s="1"/>
  <c r="V241" i="12"/>
  <c r="G251" i="12"/>
  <c r="M251" i="12" s="1"/>
  <c r="M240" i="12" s="1"/>
  <c r="I251" i="12"/>
  <c r="K251" i="12"/>
  <c r="O251" i="12"/>
  <c r="Q251" i="12"/>
  <c r="V251" i="12"/>
  <c r="V240" i="12" s="1"/>
  <c r="G269" i="12"/>
  <c r="I269" i="12"/>
  <c r="K269" i="12"/>
  <c r="M269" i="12"/>
  <c r="O269" i="12"/>
  <c r="Q269" i="12"/>
  <c r="V269" i="12"/>
  <c r="K287" i="12"/>
  <c r="V287" i="12"/>
  <c r="G288" i="12"/>
  <c r="G287" i="12" s="1"/>
  <c r="I288" i="12"/>
  <c r="I287" i="12" s="1"/>
  <c r="K288" i="12"/>
  <c r="M288" i="12"/>
  <c r="M287" i="12" s="1"/>
  <c r="O288" i="12"/>
  <c r="O287" i="12" s="1"/>
  <c r="Q288" i="12"/>
  <c r="Q287" i="12" s="1"/>
  <c r="V288" i="12"/>
  <c r="G293" i="12"/>
  <c r="O293" i="12"/>
  <c r="V293" i="12"/>
  <c r="G294" i="12"/>
  <c r="I294" i="12"/>
  <c r="I293" i="12" s="1"/>
  <c r="K294" i="12"/>
  <c r="K293" i="12" s="1"/>
  <c r="M294" i="12"/>
  <c r="M293" i="12" s="1"/>
  <c r="O294" i="12"/>
  <c r="Q294" i="12"/>
  <c r="Q293" i="12" s="1"/>
  <c r="V294" i="12"/>
  <c r="O312" i="12"/>
  <c r="V312" i="12"/>
  <c r="G313" i="12"/>
  <c r="M313" i="12" s="1"/>
  <c r="I313" i="12"/>
  <c r="I312" i="12" s="1"/>
  <c r="K313" i="12"/>
  <c r="O313" i="12"/>
  <c r="Q313" i="12"/>
  <c r="Q312" i="12" s="1"/>
  <c r="V313" i="12"/>
  <c r="G331" i="12"/>
  <c r="M331" i="12" s="1"/>
  <c r="I331" i="12"/>
  <c r="K331" i="12"/>
  <c r="K312" i="12" s="1"/>
  <c r="O331" i="12"/>
  <c r="Q331" i="12"/>
  <c r="V331" i="12"/>
  <c r="I340" i="12"/>
  <c r="G341" i="12"/>
  <c r="G340" i="12" s="1"/>
  <c r="I341" i="12"/>
  <c r="K341" i="12"/>
  <c r="K340" i="12" s="1"/>
  <c r="M341" i="12"/>
  <c r="M340" i="12" s="1"/>
  <c r="O341" i="12"/>
  <c r="O340" i="12" s="1"/>
  <c r="Q341" i="12"/>
  <c r="Q340" i="12" s="1"/>
  <c r="V341" i="12"/>
  <c r="V340" i="12" s="1"/>
  <c r="Q342" i="12"/>
  <c r="G343" i="12"/>
  <c r="M343" i="12" s="1"/>
  <c r="I343" i="12"/>
  <c r="I342" i="12" s="1"/>
  <c r="K343" i="12"/>
  <c r="K342" i="12" s="1"/>
  <c r="O343" i="12"/>
  <c r="O342" i="12" s="1"/>
  <c r="Q343" i="12"/>
  <c r="V343" i="12"/>
  <c r="V342" i="12" s="1"/>
  <c r="G360" i="12"/>
  <c r="I360" i="12"/>
  <c r="K360" i="12"/>
  <c r="M360" i="12"/>
  <c r="O360" i="12"/>
  <c r="Q360" i="12"/>
  <c r="V360" i="12"/>
  <c r="G377" i="12"/>
  <c r="I377" i="12"/>
  <c r="K377" i="12"/>
  <c r="M377" i="12"/>
  <c r="O377" i="12"/>
  <c r="Q377" i="12"/>
  <c r="V377" i="12"/>
  <c r="G386" i="12"/>
  <c r="I386" i="12"/>
  <c r="K386" i="12"/>
  <c r="M386" i="12"/>
  <c r="O386" i="12"/>
  <c r="Q386" i="12"/>
  <c r="V386" i="12"/>
  <c r="G402" i="12"/>
  <c r="M402" i="12" s="1"/>
  <c r="I402" i="12"/>
  <c r="K402" i="12"/>
  <c r="O402" i="12"/>
  <c r="Q402" i="12"/>
  <c r="V402" i="12"/>
  <c r="K403" i="12"/>
  <c r="G404" i="12"/>
  <c r="G403" i="12" s="1"/>
  <c r="I404" i="12"/>
  <c r="K404" i="12"/>
  <c r="M404" i="12"/>
  <c r="O404" i="12"/>
  <c r="O403" i="12" s="1"/>
  <c r="Q404" i="12"/>
  <c r="V404" i="12"/>
  <c r="V403" i="12" s="1"/>
  <c r="G413" i="12"/>
  <c r="M413" i="12" s="1"/>
  <c r="I413" i="12"/>
  <c r="K413" i="12"/>
  <c r="O413" i="12"/>
  <c r="Q413" i="12"/>
  <c r="V413" i="12"/>
  <c r="G422" i="12"/>
  <c r="M422" i="12" s="1"/>
  <c r="I422" i="12"/>
  <c r="K422" i="12"/>
  <c r="O422" i="12"/>
  <c r="Q422" i="12"/>
  <c r="Q403" i="12" s="1"/>
  <c r="V422" i="12"/>
  <c r="G431" i="12"/>
  <c r="M431" i="12" s="1"/>
  <c r="I431" i="12"/>
  <c r="I403" i="12" s="1"/>
  <c r="K431" i="12"/>
  <c r="O431" i="12"/>
  <c r="Q431" i="12"/>
  <c r="V431" i="12"/>
  <c r="G441" i="12"/>
  <c r="I441" i="12"/>
  <c r="K441" i="12"/>
  <c r="M441" i="12"/>
  <c r="O441" i="12"/>
  <c r="Q441" i="12"/>
  <c r="V441" i="12"/>
  <c r="G450" i="12"/>
  <c r="M450" i="12" s="1"/>
  <c r="I450" i="12"/>
  <c r="K450" i="12"/>
  <c r="O450" i="12"/>
  <c r="Q450" i="12"/>
  <c r="V450" i="12"/>
  <c r="G451" i="12"/>
  <c r="I451" i="12"/>
  <c r="G452" i="12"/>
  <c r="I452" i="12"/>
  <c r="K452" i="12"/>
  <c r="K451" i="12" s="1"/>
  <c r="M452" i="12"/>
  <c r="M451" i="12" s="1"/>
  <c r="O452" i="12"/>
  <c r="Q452" i="12"/>
  <c r="Q451" i="12" s="1"/>
  <c r="V452" i="12"/>
  <c r="V451" i="12" s="1"/>
  <c r="G463" i="12"/>
  <c r="I463" i="12"/>
  <c r="K463" i="12"/>
  <c r="M463" i="12"/>
  <c r="O463" i="12"/>
  <c r="Q463" i="12"/>
  <c r="V463" i="12"/>
  <c r="G474" i="12"/>
  <c r="I474" i="12"/>
  <c r="K474" i="12"/>
  <c r="M474" i="12"/>
  <c r="O474" i="12"/>
  <c r="O451" i="12" s="1"/>
  <c r="Q474" i="12"/>
  <c r="V474" i="12"/>
  <c r="G485" i="12"/>
  <c r="M485" i="12" s="1"/>
  <c r="I485" i="12"/>
  <c r="K485" i="12"/>
  <c r="O485" i="12"/>
  <c r="Q485" i="12"/>
  <c r="V485" i="12"/>
  <c r="G496" i="12"/>
  <c r="I496" i="12"/>
  <c r="K496" i="12"/>
  <c r="M496" i="12"/>
  <c r="O496" i="12"/>
  <c r="Q496" i="12"/>
  <c r="V496" i="12"/>
  <c r="G508" i="12"/>
  <c r="I508" i="12"/>
  <c r="K508" i="12"/>
  <c r="M508" i="12"/>
  <c r="O508" i="12"/>
  <c r="Q508" i="12"/>
  <c r="V508" i="12"/>
  <c r="G509" i="12"/>
  <c r="G510" i="12"/>
  <c r="M510" i="12" s="1"/>
  <c r="I510" i="12"/>
  <c r="I509" i="12" s="1"/>
  <c r="K510" i="12"/>
  <c r="K509" i="12" s="1"/>
  <c r="O510" i="12"/>
  <c r="O509" i="12" s="1"/>
  <c r="Q510" i="12"/>
  <c r="Q509" i="12" s="1"/>
  <c r="V510" i="12"/>
  <c r="G518" i="12"/>
  <c r="I518" i="12"/>
  <c r="K518" i="12"/>
  <c r="M518" i="12"/>
  <c r="O518" i="12"/>
  <c r="Q518" i="12"/>
  <c r="V518" i="12"/>
  <c r="V509" i="12" s="1"/>
  <c r="G526" i="12"/>
  <c r="I526" i="12"/>
  <c r="K526" i="12"/>
  <c r="M526" i="12"/>
  <c r="O526" i="12"/>
  <c r="Q526" i="12"/>
  <c r="V526" i="12"/>
  <c r="G535" i="12"/>
  <c r="M535" i="12" s="1"/>
  <c r="I535" i="12"/>
  <c r="K535" i="12"/>
  <c r="O535" i="12"/>
  <c r="Q535" i="12"/>
  <c r="V535" i="12"/>
  <c r="G543" i="12"/>
  <c r="M543" i="12" s="1"/>
  <c r="I543" i="12"/>
  <c r="K543" i="12"/>
  <c r="O543" i="12"/>
  <c r="Q543" i="12"/>
  <c r="V543" i="12"/>
  <c r="G551" i="12"/>
  <c r="I551" i="12"/>
  <c r="K551" i="12"/>
  <c r="M551" i="12"/>
  <c r="O551" i="12"/>
  <c r="Q551" i="12"/>
  <c r="V551" i="12"/>
  <c r="G559" i="12"/>
  <c r="I559" i="12"/>
  <c r="K559" i="12"/>
  <c r="M559" i="12"/>
  <c r="O559" i="12"/>
  <c r="Q559" i="12"/>
  <c r="V559" i="12"/>
  <c r="G560" i="12"/>
  <c r="I560" i="12"/>
  <c r="O560" i="12"/>
  <c r="G561" i="12"/>
  <c r="M561" i="12" s="1"/>
  <c r="M560" i="12" s="1"/>
  <c r="I561" i="12"/>
  <c r="K561" i="12"/>
  <c r="K560" i="12" s="1"/>
  <c r="O561" i="12"/>
  <c r="Q561" i="12"/>
  <c r="Q560" i="12" s="1"/>
  <c r="V561" i="12"/>
  <c r="V560" i="12" s="1"/>
  <c r="G579" i="12"/>
  <c r="I579" i="12"/>
  <c r="K579" i="12"/>
  <c r="M579" i="12"/>
  <c r="O579" i="12"/>
  <c r="Q579" i="12"/>
  <c r="V579" i="12"/>
  <c r="G587" i="12"/>
  <c r="I587" i="12"/>
  <c r="K587" i="12"/>
  <c r="M587" i="12"/>
  <c r="O587" i="12"/>
  <c r="Q587" i="12"/>
  <c r="V587" i="12"/>
  <c r="G595" i="12"/>
  <c r="M595" i="12" s="1"/>
  <c r="I595" i="12"/>
  <c r="K595" i="12"/>
  <c r="O595" i="12"/>
  <c r="Q595" i="12"/>
  <c r="V595" i="12"/>
  <c r="G603" i="12"/>
  <c r="M603" i="12" s="1"/>
  <c r="I603" i="12"/>
  <c r="K603" i="12"/>
  <c r="O603" i="12"/>
  <c r="Q603" i="12"/>
  <c r="V603" i="12"/>
  <c r="G611" i="12"/>
  <c r="I611" i="12"/>
  <c r="K611" i="12"/>
  <c r="M611" i="12"/>
  <c r="O611" i="12"/>
  <c r="Q611" i="12"/>
  <c r="V611" i="12"/>
  <c r="G618" i="12"/>
  <c r="I618" i="12"/>
  <c r="K618" i="12"/>
  <c r="M618" i="12"/>
  <c r="O618" i="12"/>
  <c r="Q618" i="12"/>
  <c r="V618" i="12"/>
  <c r="AE626" i="12"/>
  <c r="I20" i="1"/>
  <c r="I19" i="1"/>
  <c r="I18" i="1"/>
  <c r="I17" i="1"/>
  <c r="I16" i="1"/>
  <c r="AZ71" i="1"/>
  <c r="AZ69" i="1"/>
  <c r="AZ67" i="1"/>
  <c r="AZ65" i="1"/>
  <c r="F62" i="1"/>
  <c r="G62" i="1"/>
  <c r="G25" i="1" s="1"/>
  <c r="A25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109" i="1" l="1"/>
  <c r="J139" i="1"/>
  <c r="J117" i="1"/>
  <c r="J118" i="1"/>
  <c r="J110" i="1"/>
  <c r="J190" i="1"/>
  <c r="J91" i="1"/>
  <c r="J92" i="1"/>
  <c r="J99" i="1"/>
  <c r="J147" i="1"/>
  <c r="J85" i="1"/>
  <c r="J111" i="1"/>
  <c r="J103" i="1"/>
  <c r="J86" i="1"/>
  <c r="J94" i="1"/>
  <c r="J77" i="1"/>
  <c r="J87" i="1"/>
  <c r="J123" i="1"/>
  <c r="J133" i="1"/>
  <c r="J153" i="1"/>
  <c r="J79" i="1"/>
  <c r="J80" i="1"/>
  <c r="J116" i="1"/>
  <c r="J124" i="1"/>
  <c r="J154" i="1"/>
  <c r="J189" i="1"/>
  <c r="J146" i="1"/>
  <c r="J81" i="1"/>
  <c r="J88" i="1"/>
  <c r="J104" i="1"/>
  <c r="J97" i="1"/>
  <c r="J112" i="1"/>
  <c r="J140" i="1"/>
  <c r="J171" i="1"/>
  <c r="J82" i="1"/>
  <c r="J105" i="1"/>
  <c r="J98" i="1"/>
  <c r="J172" i="1"/>
  <c r="J127" i="1"/>
  <c r="J134" i="1"/>
  <c r="J141" i="1"/>
  <c r="J148" i="1"/>
  <c r="J165" i="1"/>
  <c r="J183" i="1"/>
  <c r="J201" i="1"/>
  <c r="J128" i="1"/>
  <c r="J142" i="1"/>
  <c r="J202" i="1"/>
  <c r="J106" i="1"/>
  <c r="J121" i="1"/>
  <c r="J135" i="1"/>
  <c r="J166" i="1"/>
  <c r="J184" i="1"/>
  <c r="J93" i="1"/>
  <c r="J115" i="1"/>
  <c r="J129" i="1"/>
  <c r="J151" i="1"/>
  <c r="J195" i="1"/>
  <c r="J100" i="1"/>
  <c r="J122" i="1"/>
  <c r="J136" i="1"/>
  <c r="J159" i="1"/>
  <c r="J177" i="1"/>
  <c r="J130" i="1"/>
  <c r="J145" i="1"/>
  <c r="J152" i="1"/>
  <c r="J160" i="1"/>
  <c r="J178" i="1"/>
  <c r="J196" i="1"/>
  <c r="J89" i="1"/>
  <c r="J107" i="1"/>
  <c r="J119" i="1"/>
  <c r="J131" i="1"/>
  <c r="J137" i="1"/>
  <c r="J143" i="1"/>
  <c r="J149" i="1"/>
  <c r="J155" i="1"/>
  <c r="J161" i="1"/>
  <c r="J167" i="1"/>
  <c r="J173" i="1"/>
  <c r="J179" i="1"/>
  <c r="J185" i="1"/>
  <c r="J191" i="1"/>
  <c r="J197" i="1"/>
  <c r="J203" i="1"/>
  <c r="J95" i="1"/>
  <c r="J113" i="1"/>
  <c r="J78" i="1"/>
  <c r="J96" i="1"/>
  <c r="J108" i="1"/>
  <c r="J120" i="1"/>
  <c r="J132" i="1"/>
  <c r="J144" i="1"/>
  <c r="J156" i="1"/>
  <c r="J168" i="1"/>
  <c r="J180" i="1"/>
  <c r="J192" i="1"/>
  <c r="J204" i="1"/>
  <c r="J83" i="1"/>
  <c r="J101" i="1"/>
  <c r="J125" i="1"/>
  <c r="J84" i="1"/>
  <c r="J90" i="1"/>
  <c r="J102" i="1"/>
  <c r="J114" i="1"/>
  <c r="J126" i="1"/>
  <c r="J138" i="1"/>
  <c r="J150" i="1"/>
  <c r="J162" i="1"/>
  <c r="J174" i="1"/>
  <c r="J186" i="1"/>
  <c r="J198" i="1"/>
  <c r="J157" i="1"/>
  <c r="J169" i="1"/>
  <c r="J175" i="1"/>
  <c r="J181" i="1"/>
  <c r="J187" i="1"/>
  <c r="J193" i="1"/>
  <c r="J205" i="1"/>
  <c r="J163" i="1"/>
  <c r="J199" i="1"/>
  <c r="J158" i="1"/>
  <c r="J164" i="1"/>
  <c r="J170" i="1"/>
  <c r="J176" i="1"/>
  <c r="J182" i="1"/>
  <c r="J188" i="1"/>
  <c r="J194" i="1"/>
  <c r="J200" i="1"/>
  <c r="G26" i="1"/>
  <c r="A26" i="1"/>
  <c r="G28" i="1"/>
  <c r="G23" i="1"/>
  <c r="M20" i="31"/>
  <c r="M8" i="31"/>
  <c r="AF32" i="31"/>
  <c r="M100" i="30"/>
  <c r="M9" i="30"/>
  <c r="M8" i="30" s="1"/>
  <c r="G100" i="30"/>
  <c r="G139" i="30"/>
  <c r="G90" i="30"/>
  <c r="M135" i="29"/>
  <c r="M122" i="29"/>
  <c r="M87" i="29"/>
  <c r="AF147" i="29"/>
  <c r="G135" i="29"/>
  <c r="G77" i="29"/>
  <c r="M9" i="29"/>
  <c r="M8" i="29" s="1"/>
  <c r="AF130" i="28"/>
  <c r="M9" i="28"/>
  <c r="M8" i="28" s="1"/>
  <c r="G121" i="28"/>
  <c r="M87" i="28"/>
  <c r="M80" i="28" s="1"/>
  <c r="M105" i="27"/>
  <c r="M264" i="27"/>
  <c r="M263" i="27" s="1"/>
  <c r="M90" i="27"/>
  <c r="M89" i="27" s="1"/>
  <c r="M9" i="27"/>
  <c r="M8" i="27" s="1"/>
  <c r="M9" i="26"/>
  <c r="M8" i="26" s="1"/>
  <c r="M109" i="25"/>
  <c r="M42" i="25"/>
  <c r="M60" i="25"/>
  <c r="M8" i="25"/>
  <c r="M148" i="25"/>
  <c r="M142" i="25" s="1"/>
  <c r="G109" i="25"/>
  <c r="M88" i="25"/>
  <c r="M76" i="25" s="1"/>
  <c r="M16" i="25"/>
  <c r="M13" i="25" s="1"/>
  <c r="M127" i="24"/>
  <c r="M259" i="24"/>
  <c r="M81" i="24"/>
  <c r="M102" i="24"/>
  <c r="M118" i="24"/>
  <c r="M163" i="24"/>
  <c r="M8" i="24"/>
  <c r="M28" i="24"/>
  <c r="M27" i="24" s="1"/>
  <c r="G81" i="24"/>
  <c r="G134" i="24"/>
  <c r="G259" i="24"/>
  <c r="G163" i="24"/>
  <c r="G127" i="24"/>
  <c r="M20" i="24"/>
  <c r="G166" i="24"/>
  <c r="G118" i="24"/>
  <c r="M143" i="24"/>
  <c r="M140" i="24" s="1"/>
  <c r="M387" i="23"/>
  <c r="M215" i="23"/>
  <c r="M8" i="23"/>
  <c r="M381" i="23"/>
  <c r="M380" i="23" s="1"/>
  <c r="M308" i="23"/>
  <c r="M307" i="23" s="1"/>
  <c r="M62" i="23"/>
  <c r="M58" i="23" s="1"/>
  <c r="G394" i="23"/>
  <c r="G215" i="23"/>
  <c r="AF404" i="23"/>
  <c r="M184" i="23"/>
  <c r="M180" i="23" s="1"/>
  <c r="G46" i="23"/>
  <c r="M59" i="22"/>
  <c r="G97" i="22"/>
  <c r="G73" i="22"/>
  <c r="G49" i="22"/>
  <c r="G25" i="22"/>
  <c r="M105" i="22"/>
  <c r="M104" i="22" s="1"/>
  <c r="G102" i="22"/>
  <c r="G90" i="22"/>
  <c r="M45" i="22"/>
  <c r="M44" i="22" s="1"/>
  <c r="G42" i="22"/>
  <c r="M33" i="22"/>
  <c r="M31" i="22" s="1"/>
  <c r="M9" i="22"/>
  <c r="M8" i="22" s="1"/>
  <c r="G59" i="22"/>
  <c r="M38" i="22"/>
  <c r="M36" i="22" s="1"/>
  <c r="M115" i="22"/>
  <c r="M112" i="22" s="1"/>
  <c r="M79" i="22"/>
  <c r="M77" i="22" s="1"/>
  <c r="G106" i="22"/>
  <c r="G82" i="22"/>
  <c r="G46" i="22"/>
  <c r="M474" i="21"/>
  <c r="M344" i="21"/>
  <c r="M361" i="21"/>
  <c r="M136" i="21"/>
  <c r="M33" i="21"/>
  <c r="M8" i="21"/>
  <c r="G361" i="21"/>
  <c r="M60" i="21"/>
  <c r="M59" i="21" s="1"/>
  <c r="M56" i="21"/>
  <c r="M52" i="21" s="1"/>
  <c r="G474" i="21"/>
  <c r="M280" i="21"/>
  <c r="M273" i="21" s="1"/>
  <c r="M40" i="21"/>
  <c r="M92" i="20"/>
  <c r="M46" i="20"/>
  <c r="M29" i="20"/>
  <c r="M42" i="20"/>
  <c r="M38" i="20" s="1"/>
  <c r="M87" i="20"/>
  <c r="M69" i="20" s="1"/>
  <c r="M62" i="20"/>
  <c r="M60" i="20" s="1"/>
  <c r="M10" i="20"/>
  <c r="M8" i="20" s="1"/>
  <c r="M246" i="19"/>
  <c r="M957" i="19"/>
  <c r="M696" i="19"/>
  <c r="M597" i="19"/>
  <c r="M822" i="19"/>
  <c r="M478" i="19"/>
  <c r="M128" i="19"/>
  <c r="M1037" i="19"/>
  <c r="M452" i="19"/>
  <c r="G822" i="19"/>
  <c r="G128" i="19"/>
  <c r="G1037" i="19"/>
  <c r="M9" i="19"/>
  <c r="M8" i="19" s="1"/>
  <c r="G452" i="19"/>
  <c r="G597" i="19"/>
  <c r="AF1139" i="19"/>
  <c r="G869" i="19"/>
  <c r="M17" i="18"/>
  <c r="M8" i="18"/>
  <c r="G17" i="18"/>
  <c r="M11" i="17"/>
  <c r="M45" i="17"/>
  <c r="M44" i="17" s="1"/>
  <c r="M9" i="17"/>
  <c r="M8" i="17" s="1"/>
  <c r="AF93" i="17"/>
  <c r="M86" i="17"/>
  <c r="M84" i="17" s="1"/>
  <c r="M74" i="17"/>
  <c r="M67" i="17" s="1"/>
  <c r="M38" i="17"/>
  <c r="M34" i="17" s="1"/>
  <c r="M89" i="16"/>
  <c r="M137" i="16"/>
  <c r="M8" i="16"/>
  <c r="M64" i="16"/>
  <c r="M20" i="16"/>
  <c r="M88" i="16"/>
  <c r="M86" i="16" s="1"/>
  <c r="M76" i="16"/>
  <c r="M74" i="16" s="1"/>
  <c r="G64" i="16"/>
  <c r="AF155" i="16"/>
  <c r="M56" i="16"/>
  <c r="M44" i="16" s="1"/>
  <c r="M32" i="16"/>
  <c r="M188" i="15"/>
  <c r="M58" i="15"/>
  <c r="M192" i="15"/>
  <c r="M191" i="15" s="1"/>
  <c r="M9" i="15"/>
  <c r="M8" i="15" s="1"/>
  <c r="M130" i="15"/>
  <c r="M96" i="15" s="1"/>
  <c r="G96" i="15"/>
  <c r="G188" i="15"/>
  <c r="M13" i="14"/>
  <c r="M8" i="14"/>
  <c r="AF21" i="14"/>
  <c r="M54" i="13"/>
  <c r="M282" i="13"/>
  <c r="AF291" i="13"/>
  <c r="G18" i="13"/>
  <c r="M509" i="12"/>
  <c r="M312" i="12"/>
  <c r="M403" i="12"/>
  <c r="M60" i="12"/>
  <c r="M342" i="12"/>
  <c r="G60" i="12"/>
  <c r="M9" i="12"/>
  <c r="M8" i="12" s="1"/>
  <c r="G240" i="12"/>
  <c r="AF626" i="12"/>
  <c r="G312" i="12"/>
  <c r="G342" i="12"/>
  <c r="I21" i="1"/>
  <c r="I39" i="1"/>
  <c r="I62" i="1" s="1"/>
  <c r="J207" i="1" l="1"/>
  <c r="A23" i="1"/>
  <c r="J58" i="1"/>
  <c r="J54" i="1"/>
  <c r="J50" i="1"/>
  <c r="J46" i="1"/>
  <c r="J42" i="1"/>
  <c r="J45" i="1"/>
  <c r="J61" i="1"/>
  <c r="J57" i="1"/>
  <c r="J53" i="1"/>
  <c r="J49" i="1"/>
  <c r="J41" i="1"/>
  <c r="J56" i="1"/>
  <c r="J48" i="1"/>
  <c r="J40" i="1"/>
  <c r="J60" i="1"/>
  <c r="J52" i="1"/>
  <c r="J44" i="1"/>
  <c r="J59" i="1"/>
  <c r="J51" i="1"/>
  <c r="J47" i="1"/>
  <c r="J39" i="1"/>
  <c r="J62" i="1" s="1"/>
  <c r="J55" i="1"/>
  <c r="J4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6F73E774-4F85-453B-AD9A-62B0C4F5BF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8C86EE-CE27-4765-814C-754C7C3DAF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345431C1-6ECC-40A8-9876-0F8D0FC0CA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EE7965-D88F-4935-A365-14B1077928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631CF9D4-C3BF-4DC8-8BDE-3EBE619C1A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327E79-46C8-4230-BEF8-F219E35A7E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029131D6-64BD-407D-A187-6335647EF2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823B4E-B3D3-4A6F-BA60-02F6B73086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A4C3B816-496E-4B9F-875D-9B005A4F369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55BC91-BEFE-4561-BB6D-275962EE88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E1BA76C3-755E-415F-9170-C7DFA261A6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C39CF0-01B0-48F1-B6C2-F2BE2A4433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3048E029-97AB-4F0E-BDE6-6E53FB85D7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EFDBE4-95C3-4D60-922C-BDA3FAA334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DF8201ED-7B8A-40AB-AA1F-36B00B52EE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0B34E2-8085-4FBC-BD3D-BA67FBCA96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1F3798A8-7F59-417D-B966-475E5853F0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BF2C70-E40C-4FD8-B6F9-B83F7A5BD8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DCB0E1BA-387D-4A8E-9A45-F5EE63B909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A9718C-443E-4615-916F-6C4D20EC4B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DC8D1486-BFC5-4217-9626-28C22276A0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6B44FF-42B0-41A4-A33F-D79A0C3459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311957E5-EF23-4FDE-91BD-3E857D347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E8A4E51-F65B-43C4-B1CB-EF53338C02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0FA78186-2EA6-415D-A903-654EF64B64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934A62-EB1E-4175-90DB-C9098E0E9D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FF4B77E8-BAA2-4988-A595-377B72C9B7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9B758F-3F65-485D-AE18-824D0486DD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82614012-BA54-4C3B-A22C-44367A816F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977F0C-54C3-4C33-BFBB-101E3103818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A030DD37-CFBF-4FA3-AF44-E2AF410803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A341F7-CB97-40C6-831F-B6D7AD795B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9E9AD50E-53D5-4643-B9B6-39AFD7620E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1BB7E6-1CD4-4FD6-8450-9F7779F794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1749AD95-3057-42F5-B985-AA1620CD70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1C9AFE-5FDE-42F0-9E42-DAC304767E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12AE1F00-4A63-4571-97AA-4D6A119E9E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6270A1-CC96-4BFB-A184-26B2308867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71A2B411-224F-444D-8362-CF836C276C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B84A7-32FA-49B7-8408-9E2FC56AF2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<sst xmlns="http://schemas.openxmlformats.org/spreadsheetml/2006/main" count="20840" uniqueCount="3729">
  <si>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</si>
  <si>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</si>
  <si>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</si>
  <si>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</si>
  <si>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</si>
  <si>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</si>
  <si>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</si>
  <si>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</si>
  <si>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</si>
  <si>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</si>
  <si>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</si>
  <si>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</si>
  <si>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</si>
  <si>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</si>
  <si>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</si>
  <si>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</si>
  <si>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</si>
  <si>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</si>
  <si>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</si>
  <si>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</si>
  <si>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</si>
  <si>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</si>
  <si>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</si>
  <si>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</si>
  <si>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</si>
  <si>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</si>
  <si>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</si>
  <si>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</si>
  <si>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</si>
  <si>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</si>
  <si>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</si>
  <si>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</si>
  <si>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</si>
  <si>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</si>
  <si>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</si>
  <si>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</si>
  <si>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</si>
  <si>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</si>
  <si>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</si>
  <si>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</si>
  <si>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</si>
  <si>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</si>
  <si>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</si>
  <si>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23MM055a</t>
  </si>
  <si>
    <t>Rekonstrukce učeben a výstavba nové haly pro OV, rekonstrukce Objektu A a novostavba Objektu B</t>
  </si>
  <si>
    <t>Obchodní akademie a Střední odborné učiliště Veselí nad Moravou, příspěvková organizace</t>
  </si>
  <si>
    <t>Kollárova 1669</t>
  </si>
  <si>
    <t>Veselí nad Moravou</t>
  </si>
  <si>
    <t>69801</t>
  </si>
  <si>
    <t>00566438</t>
  </si>
  <si>
    <t>CZ00566438</t>
  </si>
  <si>
    <t>STAVEBNÍ FIRMA PLUS s.r.o.</t>
  </si>
  <si>
    <t>Měšťanská 3992/109</t>
  </si>
  <si>
    <t>Hodonín</t>
  </si>
  <si>
    <t>69501</t>
  </si>
  <si>
    <t>26285363</t>
  </si>
  <si>
    <t>CZ26285363</t>
  </si>
  <si>
    <t>Stavba</t>
  </si>
  <si>
    <t>SO 01</t>
  </si>
  <si>
    <t>Rekonstruovaný objekt – Objekt A</t>
  </si>
  <si>
    <t>1.01</t>
  </si>
  <si>
    <t>Nový stav - ASR</t>
  </si>
  <si>
    <t>1.02</t>
  </si>
  <si>
    <t>Bourací práce - ASR</t>
  </si>
  <si>
    <t>1.03</t>
  </si>
  <si>
    <t>Výrobky</t>
  </si>
  <si>
    <t>1.04</t>
  </si>
  <si>
    <t>Zdravotechnika</t>
  </si>
  <si>
    <t>1.05</t>
  </si>
  <si>
    <t>Elektroinstalace</t>
  </si>
  <si>
    <t>1.06</t>
  </si>
  <si>
    <t>Slaboproud</t>
  </si>
  <si>
    <t>VRN SO01</t>
  </si>
  <si>
    <t>Ostatní a vedlejší náklady</t>
  </si>
  <si>
    <t>SO 02</t>
  </si>
  <si>
    <t xml:space="preserve">Nová hala – Objekt B </t>
  </si>
  <si>
    <t>2.01</t>
  </si>
  <si>
    <t>ASR + SKŘ</t>
  </si>
  <si>
    <t>2.02</t>
  </si>
  <si>
    <t>2.03</t>
  </si>
  <si>
    <t>Zařízení zdravotně technických instalací</t>
  </si>
  <si>
    <t>2.04</t>
  </si>
  <si>
    <t>Vzduchotechnika</t>
  </si>
  <si>
    <t>2.05</t>
  </si>
  <si>
    <t>Zařízení pro vytápění staveb</t>
  </si>
  <si>
    <t>2.06</t>
  </si>
  <si>
    <t>2.07</t>
  </si>
  <si>
    <t>2.09</t>
  </si>
  <si>
    <t>Fotovoltaika</t>
  </si>
  <si>
    <t>3.01</t>
  </si>
  <si>
    <t>Areálová dešťová kanalizace</t>
  </si>
  <si>
    <t>4.01</t>
  </si>
  <si>
    <t>Přípojka splaškové kanalizace</t>
  </si>
  <si>
    <t>6.01</t>
  </si>
  <si>
    <t>Areálový rozvod plynu</t>
  </si>
  <si>
    <t>7.01</t>
  </si>
  <si>
    <t>Areálový rozvod vody</t>
  </si>
  <si>
    <t>VRN SO02</t>
  </si>
  <si>
    <t>Celkem za stavbu</t>
  </si>
  <si>
    <t>CZK</t>
  </si>
  <si>
    <t>#POPS</t>
  </si>
  <si>
    <t>Popis stavby: 23MM055a - Rekonstrukce učeben a výstavba nové haly pro OV, rekonstrukce Objektu A a novostavba Objektu B</t>
  </si>
  <si>
    <t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</si>
  <si>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t>
  </si>
  <si>
    <t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</si>
  <si>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</si>
  <si>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</si>
  <si>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</si>
  <si>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</si>
  <si>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</si>
  <si>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</si>
  <si>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</si>
  <si>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</si>
  <si>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</si>
  <si>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</si>
  <si>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 - prefabrikované prvky</t>
  </si>
  <si>
    <t>4</t>
  </si>
  <si>
    <t>Vodorovné konstrukce</t>
  </si>
  <si>
    <t>5</t>
  </si>
  <si>
    <t>Komunikace</t>
  </si>
  <si>
    <t>61</t>
  </si>
  <si>
    <t>Úpravy povrchů vnitřní</t>
  </si>
  <si>
    <t>63</t>
  </si>
  <si>
    <t>Podlahy a podlahové konstrukce</t>
  </si>
  <si>
    <t>64.1</t>
  </si>
  <si>
    <t>Výplně otvorů - dveře</t>
  </si>
  <si>
    <t>Výplně otvorů - okna</t>
  </si>
  <si>
    <t>8</t>
  </si>
  <si>
    <t>Trubní vedení</t>
  </si>
  <si>
    <t>87</t>
  </si>
  <si>
    <t>Potrubí z trub z plastických hmot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</si>
  <si>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</si>
  <si>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</si>
  <si>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</si>
  <si>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</si>
  <si>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</si>
  <si>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</si>
  <si>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</si>
  <si>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</si>
  <si>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</si>
  <si>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</si>
  <si>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VZT01</t>
  </si>
  <si>
    <t>REKUPERAČNÍ JEDNOTKAKOMPAKTNÍ s protiproudým výměníkemPODSTROPNÍ</t>
  </si>
  <si>
    <t>VZT02</t>
  </si>
  <si>
    <t>TLUMIČ HLUKU BUŇKOVÝpro instalaci do vzduchotechnického potrubítyp s děrovaným plechem</t>
  </si>
  <si>
    <t>VZT03</t>
  </si>
  <si>
    <t>VÍŘIVÝ ANEMOSTAT + PLENUM BOX</t>
  </si>
  <si>
    <t>VZT04</t>
  </si>
  <si>
    <t>PROTIDEŠŤOVÁ ŽALUZIE</t>
  </si>
  <si>
    <t>VZT05</t>
  </si>
  <si>
    <t>VÝFUKOVÝ KUS</t>
  </si>
  <si>
    <t>VZT06</t>
  </si>
  <si>
    <t>VYÚSTKAhliníkováinstalace do hranatého potrubí, stěny či stropu</t>
  </si>
  <si>
    <t>VZT07</t>
  </si>
  <si>
    <t>NÁTRUBEK PRO ODVOD KONDENZÁTU</t>
  </si>
  <si>
    <t>VZT08</t>
  </si>
  <si>
    <t>ČTYŘHRANNÉ PORUBÍ</t>
  </si>
  <si>
    <t>VZT09</t>
  </si>
  <si>
    <t>SPIRO POTRUBÍbřitovépryžové těsnění</t>
  </si>
  <si>
    <t>VZT10</t>
  </si>
  <si>
    <t>OHEBNÁ HADICEhlukově a tepelně izolovaná, tl. izolace 25 mm</t>
  </si>
  <si>
    <t>VZT11</t>
  </si>
  <si>
    <t>IZOLACE</t>
  </si>
  <si>
    <t>VZT12</t>
  </si>
  <si>
    <t>VŮNĚ DO VZT</t>
  </si>
  <si>
    <t>VZT13</t>
  </si>
  <si>
    <t>POTRUBNÍ VENTILÁTORdiagonálnído kruhového potrubí</t>
  </si>
  <si>
    <t>VZT14</t>
  </si>
  <si>
    <t>ZPĚTNÁ KLAPKA</t>
  </si>
  <si>
    <t>VZT15</t>
  </si>
  <si>
    <t>TALÍŘOVÝ VENTILuniverzální</t>
  </si>
  <si>
    <t>VZT16</t>
  </si>
  <si>
    <t>VZT17</t>
  </si>
  <si>
    <t>VZT18</t>
  </si>
  <si>
    <t>VZT19</t>
  </si>
  <si>
    <t>VZT20</t>
  </si>
  <si>
    <t>VENKOVNÍ KONDENZAČNÍ JEDNOTKA</t>
  </si>
  <si>
    <t>VZT21</t>
  </si>
  <si>
    <t>OCELOVÁ KONSTRUKCE</t>
  </si>
  <si>
    <t>VZT22</t>
  </si>
  <si>
    <t>ANIVIBRAČNÍ SILENTBLOKY</t>
  </si>
  <si>
    <t>VZT23</t>
  </si>
  <si>
    <t>VNITŘNÍ KLIMATIZAČNÍ JEDNOTKA</t>
  </si>
  <si>
    <t>VZT24</t>
  </si>
  <si>
    <t>CU POTRUBÍ</t>
  </si>
  <si>
    <t>VZT25</t>
  </si>
  <si>
    <t>Y ODBOČKA - REFNET</t>
  </si>
  <si>
    <t>VZT26</t>
  </si>
  <si>
    <t>KOMUNIKAČNÍ KABEL</t>
  </si>
  <si>
    <t>VZT27</t>
  </si>
  <si>
    <t>POMOCNÉ ULOŽENÍ Cu POTRUBÍ</t>
  </si>
  <si>
    <t>VZT28</t>
  </si>
  <si>
    <t>CHLADIVO</t>
  </si>
  <si>
    <t>VZT29</t>
  </si>
  <si>
    <t>OVLÁDÁNÍ</t>
  </si>
  <si>
    <t>VZT30</t>
  </si>
  <si>
    <t>TOPNÝ KABEL</t>
  </si>
  <si>
    <t>VZT31</t>
  </si>
  <si>
    <t>KABELÁŽE MaR</t>
  </si>
  <si>
    <t>VZT32</t>
  </si>
  <si>
    <t>LOKÁLNÍ ODSÁVACÍ ZAŘÍZENÍ OD SVAŘOVÁNÍ</t>
  </si>
  <si>
    <t>VZT33</t>
  </si>
  <si>
    <t>SÍTO</t>
  </si>
  <si>
    <t>VZT34</t>
  </si>
  <si>
    <t>PODTLAKOVÁ KLAPKA</t>
  </si>
  <si>
    <t>VZT35</t>
  </si>
  <si>
    <t>VZT36</t>
  </si>
  <si>
    <t>UZAVÍRACÍ KLAPKA</t>
  </si>
  <si>
    <t>VZT37</t>
  </si>
  <si>
    <t>ČTYŘHRANNÉ POTRUBÍ</t>
  </si>
  <si>
    <t>VZT38</t>
  </si>
  <si>
    <t>VZT39</t>
  </si>
  <si>
    <t>711</t>
  </si>
  <si>
    <t>Izolace proti vodě</t>
  </si>
  <si>
    <t>712</t>
  </si>
  <si>
    <t>Povlakové krytiny</t>
  </si>
  <si>
    <t>713</t>
  </si>
  <si>
    <t>Izolace tepelné</t>
  </si>
  <si>
    <t>Tepelné izolace</t>
  </si>
  <si>
    <t>721</t>
  </si>
  <si>
    <t>Vnitřní kanalizace</t>
  </si>
  <si>
    <t>722</t>
  </si>
  <si>
    <t>Stlačený vzduch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</si>
  <si>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</si>
  <si>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</si>
  <si>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</si>
  <si>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</si>
  <si>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</si>
  <si>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</si>
  <si>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</si>
  <si>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</si>
  <si>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</si>
  <si>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</si>
  <si>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</si>
  <si>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</si>
  <si>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</si>
  <si>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</si>
  <si>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</si>
  <si>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</si>
  <si>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</si>
  <si>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</si>
  <si>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</si>
  <si>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</si>
  <si>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</si>
  <si>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Zámečnícké kce</t>
  </si>
  <si>
    <t>764</t>
  </si>
  <si>
    <t>Klempířské kce</t>
  </si>
  <si>
    <t>767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</si>
  <si>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</si>
  <si>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</si>
  <si>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</si>
  <si>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</si>
  <si>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</si>
  <si>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</si>
  <si>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</si>
  <si>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</si>
  <si>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</si>
  <si>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</si>
  <si>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</si>
  <si>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</si>
  <si>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799.1</t>
  </si>
  <si>
    <t>799.2</t>
  </si>
  <si>
    <t>Doplňové výrobky</t>
  </si>
  <si>
    <t>M21</t>
  </si>
  <si>
    <t>Elektromontáže</t>
  </si>
  <si>
    <t>M2101</t>
  </si>
  <si>
    <t>Kabely,vodiče a příslušenství</t>
  </si>
  <si>
    <t>M2102</t>
  </si>
  <si>
    <t>Úložný materiál,krabice a příslušenství</t>
  </si>
  <si>
    <t>M2103</t>
  </si>
  <si>
    <t>Spínače,zásuvky a vidlice</t>
  </si>
  <si>
    <t>Ukončovací prvky a svorkovnice</t>
  </si>
  <si>
    <t>M2104</t>
  </si>
  <si>
    <t>Svítidla</t>
  </si>
  <si>
    <t>M2105</t>
  </si>
  <si>
    <t>Rozváděče,skříně a příslušenství</t>
  </si>
  <si>
    <t>M2106</t>
  </si>
  <si>
    <t>El. přístroje a příslušenství</t>
  </si>
  <si>
    <t>M2107</t>
  </si>
  <si>
    <t>Materiál zemních a stavebních prací</t>
  </si>
  <si>
    <t>M2108</t>
  </si>
  <si>
    <t>Protipožární konstrukce</t>
  </si>
  <si>
    <t>M2109</t>
  </si>
  <si>
    <t>Montáže dle ceníku M741</t>
  </si>
  <si>
    <t>M2110</t>
  </si>
  <si>
    <t>Ocelové konstrukce a kabelové rošty</t>
  </si>
  <si>
    <t>Stavební práce při elektromontážích - 846-9</t>
  </si>
  <si>
    <t>M2111</t>
  </si>
  <si>
    <t>Demontáže dle ceníku M741</t>
  </si>
  <si>
    <t>Hromosvody a uzemnění</t>
  </si>
  <si>
    <t>M2112</t>
  </si>
  <si>
    <t>Ostatní materiál</t>
  </si>
  <si>
    <t>M2113</t>
  </si>
  <si>
    <t>Barvy a nátěry</t>
  </si>
  <si>
    <t>M2114</t>
  </si>
  <si>
    <t>M2115</t>
  </si>
  <si>
    <t>M2116</t>
  </si>
  <si>
    <t>M22.1</t>
  </si>
  <si>
    <t>Fotovoltaický ohřev TUV – kompletní dodávka sestavy</t>
  </si>
  <si>
    <t>M2201</t>
  </si>
  <si>
    <t>M2202</t>
  </si>
  <si>
    <t>M2203</t>
  </si>
  <si>
    <t>Poplachový zabezpečovací a tísňový systém</t>
  </si>
  <si>
    <t>Strukturovaná kabeláž</t>
  </si>
  <si>
    <t>M2204</t>
  </si>
  <si>
    <t>M2205</t>
  </si>
  <si>
    <t>M2206</t>
  </si>
  <si>
    <t>Přístupové, stravovací a docházkové systémy</t>
  </si>
  <si>
    <t>M2207</t>
  </si>
  <si>
    <t>M2208</t>
  </si>
  <si>
    <t>Montáže slaboproudů</t>
  </si>
  <si>
    <t>M2209</t>
  </si>
  <si>
    <t>M2210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</si>
  <si>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</si>
  <si>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</si>
  <si>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</si>
  <si>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</si>
  <si>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</si>
  <si>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</si>
  <si>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</si>
  <si>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</si>
  <si>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</si>
  <si>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</si>
  <si>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</si>
  <si>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</si>
  <si>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</si>
  <si>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</si>
  <si>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</si>
  <si>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</si>
  <si>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</si>
  <si>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</si>
  <si>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</si>
  <si>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</si>
  <si>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</si>
  <si>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</si>
  <si>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</si>
  <si>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</si>
  <si>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</si>
  <si>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</si>
  <si>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</si>
  <si>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</si>
  <si>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</si>
  <si>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</si>
  <si>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</si>
  <si>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</si>
  <si>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</si>
  <si>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</si>
  <si>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</si>
  <si>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342013223R00X</t>
  </si>
  <si>
    <t>Příčka SDK tl.130mm, ocel.kce,2x oplášť.,RBI 12,5mm akustická izolace tloušťky 40 mm; (dle PD - S1)</t>
  </si>
  <si>
    <t>m2</t>
  </si>
  <si>
    <t>Vlastní</t>
  </si>
  <si>
    <t>Indiv</t>
  </si>
  <si>
    <t>Práce</t>
  </si>
  <si>
    <t>Běžná</t>
  </si>
  <si>
    <t>POL1_</t>
  </si>
  <si>
    <t xml:space="preserve">Objekt A - Rekonstrukce učeben : </t>
  </si>
  <si>
    <t>VV</t>
  </si>
  <si>
    <t xml:space="preserve">Půdorys 1.NP : </t>
  </si>
  <si>
    <t xml:space="preserve">výška = 3,30 m : </t>
  </si>
  <si>
    <t>111/107 : 3,3*2,0</t>
  </si>
  <si>
    <t>Mezisoučet</t>
  </si>
  <si>
    <t>347015225R00X</t>
  </si>
  <si>
    <t>Předstěna SDK, tl.100 mm,ocel.kce CW,2x RBI 12,5 mm akustická izolace tloušťky 40 mm, (dle PD - S2)</t>
  </si>
  <si>
    <t>108 : 3,3*2,62</t>
  </si>
  <si>
    <t>109 : 3,3*2,1</t>
  </si>
  <si>
    <t>342012321RT1X</t>
  </si>
  <si>
    <t>Příčka SDK tl. 120mm,ocel.kce,1x oplášť.,RB 12,5mm akustická izolace tloušťky 50 mm; (dle PD - S3)</t>
  </si>
  <si>
    <t>102/103/104 : 3,3*(8,55+2,75)</t>
  </si>
  <si>
    <t>-1*1,0*2,02</t>
  </si>
  <si>
    <t>-1*1,6*2,15</t>
  </si>
  <si>
    <t>342090431R00</t>
  </si>
  <si>
    <t>Otvor v SDK, pro dveře 1kř do 100 kg,UA 100,1xopl.</t>
  </si>
  <si>
    <t>kus</t>
  </si>
  <si>
    <t>RTS 24/ I</t>
  </si>
  <si>
    <t>RTS 23/ II</t>
  </si>
  <si>
    <t>102/103/104 : 1</t>
  </si>
  <si>
    <t>342090911R00</t>
  </si>
  <si>
    <t>Otvor v SDK, pro dveře 2kř do 200 kg,UA 100,1xopl.</t>
  </si>
  <si>
    <t>347051224R00x</t>
  </si>
  <si>
    <t>Stěna šachty tl.100 mm,2xCW,2xopl.,deska RBI 12,5mm akustická izolace tloušťky 50 mm, (dle PD - pozn.č. 13)</t>
  </si>
  <si>
    <t>107 : 3,3*0,65</t>
  </si>
  <si>
    <t>310239411R00</t>
  </si>
  <si>
    <t>Zazdívka otvorů ve zdivu nadzákladovém cihlami pálenými pro jakoukoliv maltu</t>
  </si>
  <si>
    <t>m3</t>
  </si>
  <si>
    <t xml:space="preserve">zazdění/dozdění otvorů : </t>
  </si>
  <si>
    <t>111 : 0,1*0,6*2,02</t>
  </si>
  <si>
    <t>320000x01</t>
  </si>
  <si>
    <t xml:space="preserve">D+M: Nosný překlad z válcovaných profilů, 2 x L 50 x 30 x 4 (dle PD) </t>
  </si>
  <si>
    <t>soubor</t>
  </si>
  <si>
    <t>Objekt A - Rekonstrukce učeben : 1</t>
  </si>
  <si>
    <t>320000x02</t>
  </si>
  <si>
    <t xml:space="preserve">D+M: Nosný překlad z válcovaných profilů, 1x HEA 100A, délka 1300mm  (dle PD) </t>
  </si>
  <si>
    <t>610991111R00</t>
  </si>
  <si>
    <t>Zakrývání výplní vnitřních otvorů</t>
  </si>
  <si>
    <t>POL1_9</t>
  </si>
  <si>
    <t>OKNO 1 : 1,25*1,15*2</t>
  </si>
  <si>
    <t>OKNO 2 : 2,4*2,4*4</t>
  </si>
  <si>
    <t>OKNO 3 : 1,2*2,4*2</t>
  </si>
  <si>
    <t>OKNO 4 : 4,8*2,4*2</t>
  </si>
  <si>
    <t>DVEŘE 900/1970 : 0,9*1,97*6*2</t>
  </si>
  <si>
    <t>DVEŘE 800/1970 : 0,8*1,97*8*2</t>
  </si>
  <si>
    <t>612421421R00</t>
  </si>
  <si>
    <t>Oprava vápen.omítek stěn do 50 % pl. - hladkých</t>
  </si>
  <si>
    <t xml:space="preserve">stěny : </t>
  </si>
  <si>
    <t>107 - PŘEDSÍŇ MUŽI : (10,28)*3,30</t>
  </si>
  <si>
    <t>108 - WC MUŽI : (12,70)*3,30</t>
  </si>
  <si>
    <t>109 - WC ŽENY  : (11,87)*3,30</t>
  </si>
  <si>
    <t>110 - PŘEDSÍŇ ŽENY : (7,55)*3,30</t>
  </si>
  <si>
    <t>111 - ÚKLIDOVÁ MÍSTNOST : (6,00)*3,30</t>
  </si>
  <si>
    <t>114 - SBOROVNA 1 : (20,73)*3,30</t>
  </si>
  <si>
    <t>117 - UČEBNA : (20,73)*3,30</t>
  </si>
  <si>
    <t>210 - SBOROVNA 1 : (20,64)*3,30</t>
  </si>
  <si>
    <t>211 - SBOROVNA 2 : (20,75)*3,30</t>
  </si>
  <si>
    <t>212 - KABINET UČITELŮ : (16,40)*3,30</t>
  </si>
  <si>
    <t>213 - ODBORNÁ UČEBNA 1 : (31,51)*3,30</t>
  </si>
  <si>
    <t>214 - ODBORNÁ UČEBNA 2 : (20,75)*3,30</t>
  </si>
  <si>
    <t>215 - ODBORNÁ UČEBNA 3 : (31,00)*3,30</t>
  </si>
  <si>
    <t>115 - SBOROVNA 2 : (20,84)*3,30</t>
  </si>
  <si>
    <t xml:space="preserve">špalety : </t>
  </si>
  <si>
    <t>OKNO 1 : (1,25+1,15*2)*2*0,15</t>
  </si>
  <si>
    <t>OKNO 2 : (2,4+2,4*2)*4*0,15</t>
  </si>
  <si>
    <t>OKNO 3 : (1,2+2,4*2)*2*0,15</t>
  </si>
  <si>
    <t>OKNO 4 : (4,8+2,4*2)*2*0,15</t>
  </si>
  <si>
    <t xml:space="preserve">- otvory : </t>
  </si>
  <si>
    <t>OKNO 1 : -1*1,25*1,15*2</t>
  </si>
  <si>
    <t>OKNO 2 : -1*2,4*2,4*4</t>
  </si>
  <si>
    <t>OKNO 3 : -1*1,2*2,4*2</t>
  </si>
  <si>
    <t>OKNO 4 : -1*4,8*2,4*2</t>
  </si>
  <si>
    <t>DVEŘE 900/1970 : -1*0,9*1,97*6</t>
  </si>
  <si>
    <t>DVEŘE 800/1970 : -1*0,8*1,97*8</t>
  </si>
  <si>
    <t>612481211RT2</t>
  </si>
  <si>
    <t>Montáž výztužné sítě(perlinky)do stěrky-vnit.stěny včetně výztužné sítě a stěrkového tmelu</t>
  </si>
  <si>
    <t>602011141RT3</t>
  </si>
  <si>
    <t>Omítka stěn z hotových směsí vrstva štuková, vápenná, tloušťka vrstvy 4 mm</t>
  </si>
  <si>
    <t xml:space="preserve">- obklady : </t>
  </si>
  <si>
    <t>107 - PŘEDSÍŇ MUŽI : -1*(7,08)*1,50</t>
  </si>
  <si>
    <t>108 - WC MUŽI : -1*(11,90)*1,50</t>
  </si>
  <si>
    <t>109 - WC ŽENY : -1*(11,07)*1,50</t>
  </si>
  <si>
    <t>110 - PŘEDSÍŇ ŽENY : -1*(5,95)*1,50</t>
  </si>
  <si>
    <t>111 - WC INVALID : -1*(6,80)*1,50</t>
  </si>
  <si>
    <t>612425931R00</t>
  </si>
  <si>
    <t>Omítka vápenná vnitřního ostění - štuková</t>
  </si>
  <si>
    <t>611421421R00</t>
  </si>
  <si>
    <t>Oprava váp.omítek stropů do 50% plochy - hladkých</t>
  </si>
  <si>
    <t xml:space="preserve">stropy : </t>
  </si>
  <si>
    <t>107 - PŘEDSÍŇ MUŽI : 6,28</t>
  </si>
  <si>
    <t>108 - WC MUŽI : 9,38</t>
  </si>
  <si>
    <t>109 - WC ŽENY  : 8,62</t>
  </si>
  <si>
    <t>110 - PŘEDSÍŇ ŽENY : 3,55</t>
  </si>
  <si>
    <t>111 - ÚKLIDOVÁ MÍSTNOST : 2,00</t>
  </si>
  <si>
    <t>114 - SBOROVNA 1 : 22,10</t>
  </si>
  <si>
    <t>115 - SBOROVNA 2 : 22,10</t>
  </si>
  <si>
    <t>117 - UČEBNA : 22,10</t>
  </si>
  <si>
    <t>210 - SBOROVNA 1 : 21,74</t>
  </si>
  <si>
    <t>211 - SBOROVNA 2 : 21,74</t>
  </si>
  <si>
    <t>212 - KABINET UČITELŮ : 16,38</t>
  </si>
  <si>
    <t>213 - ODBORNÁ UČEBNA 1 : 56,47</t>
  </si>
  <si>
    <t>214 - ODBORNÁ UČEBNA 2 : 22,13</t>
  </si>
  <si>
    <t>215 - ODBORNÁ UČEBNA 3 : 54,85</t>
  </si>
  <si>
    <t>611481211RT2</t>
  </si>
  <si>
    <t>Montáž výztužné sítě (perlinky) do stěrky-stropy včetně výztužné sítě a stěrkového tmelu</t>
  </si>
  <si>
    <t>601011141RT3</t>
  </si>
  <si>
    <t>Štuk na stropech ručně tloušťka vrstvy 4 mm</t>
  </si>
  <si>
    <t>612474611RT3</t>
  </si>
  <si>
    <t>Omítka stěn vnitřní, VPC jádro, vápen.štuk</t>
  </si>
  <si>
    <t>111 : 2*0,6*2,02</t>
  </si>
  <si>
    <t xml:space="preserve">pozn.2 : </t>
  </si>
  <si>
    <t>106 : 3,3*0,500</t>
  </si>
  <si>
    <t>112 : 3,3*5,525</t>
  </si>
  <si>
    <t>-1*1,3*2,02</t>
  </si>
  <si>
    <t>632415120R00</t>
  </si>
  <si>
    <t>Potěr samonivelační ručně tl. 20 mm</t>
  </si>
  <si>
    <t xml:space="preserve">SP01 : </t>
  </si>
  <si>
    <t xml:space="preserve">srovnání vybourné mazaniny : </t>
  </si>
  <si>
    <t>107 - PŘEDSÍŇ MUŽI : 4,60</t>
  </si>
  <si>
    <t>111 - WC INVALID : 3,70</t>
  </si>
  <si>
    <t>632411906R00</t>
  </si>
  <si>
    <t>Penetrace velmi savých podkladů 0,35 l/m2</t>
  </si>
  <si>
    <t>102 - HALA : 4,92</t>
  </si>
  <si>
    <t>103 - ŠATNA ELEKTRIKÁŘŮ : 15,46</t>
  </si>
  <si>
    <t>210 - ODBORNÁ UČEBNA CNC : 45,25</t>
  </si>
  <si>
    <t>632411108R00</t>
  </si>
  <si>
    <t>Samonivelační stěrka, ruč.zpracování tl.8 mm</t>
  </si>
  <si>
    <t>900      RT1</t>
  </si>
  <si>
    <t>HZS Práce v tarifní třídě 4</t>
  </si>
  <si>
    <t>h</t>
  </si>
  <si>
    <t xml:space="preserve">nový stav : </t>
  </si>
  <si>
    <t>práce nezahrnuté s soupisu : 20</t>
  </si>
  <si>
    <t>941955002R00</t>
  </si>
  <si>
    <t>Lešení lehké pomocné, výška podlahy do 1,9 m</t>
  </si>
  <si>
    <t>952901111R00</t>
  </si>
  <si>
    <t>Vyčištění budov o výšce podlaží do 4 m</t>
  </si>
  <si>
    <t>952901110R00</t>
  </si>
  <si>
    <t>Čištění mytím vnějších ploch oken a dveří</t>
  </si>
  <si>
    <t>999281148R00</t>
  </si>
  <si>
    <t>Přesun hmot pro opravy a údržbu do v. 12 m,nošením</t>
  </si>
  <si>
    <t>t</t>
  </si>
  <si>
    <t>Přesun hmot</t>
  </si>
  <si>
    <t>POL7_</t>
  </si>
  <si>
    <t>711212000R00</t>
  </si>
  <si>
    <t>Izolace proti vodě nátěr podkladní pod hydroizolační stěrky</t>
  </si>
  <si>
    <t xml:space="preserve">podlahy : </t>
  </si>
  <si>
    <t>107 - PŘEDSÍŇ MUŽI : (7,08)*1,50</t>
  </si>
  <si>
    <t>108 - WC MUŽI : (11,90)*1,50</t>
  </si>
  <si>
    <t>109 - WC ŽENY  : (11,07)*1,50</t>
  </si>
  <si>
    <t>110 - PŘEDSÍŇ ŽENY : (5,95)*1,50</t>
  </si>
  <si>
    <t>111 - WC INVALID : (6,80)*1,50</t>
  </si>
  <si>
    <t>711212001R00</t>
  </si>
  <si>
    <t>Izolace proti vodě nátěr hydroizolační proti vlhkosti</t>
  </si>
  <si>
    <t>711212601R00</t>
  </si>
  <si>
    <t>Těsnicí pás do spoje podlaha - stěna</t>
  </si>
  <si>
    <t>m</t>
  </si>
  <si>
    <t>107 - PŘEDSÍŇ MUŽI : 8,68</t>
  </si>
  <si>
    <t>108 - WC MUŽI : 12,70</t>
  </si>
  <si>
    <t>109 - WC ŽENY  : 11,87</t>
  </si>
  <si>
    <t>110 - PŘEDSÍŇ ŽENY : 7,55</t>
  </si>
  <si>
    <t>111 - WC INVALID : 7,70</t>
  </si>
  <si>
    <t>711212611R00</t>
  </si>
  <si>
    <t>Těsnicí pás do svislých koutů</t>
  </si>
  <si>
    <t xml:space="preserve">vnější rohy : </t>
  </si>
  <si>
    <t>107 - PŘEDSÍŇ MUŽI : 1,50*5</t>
  </si>
  <si>
    <t>108 - WC MUŽI : 1,50*8</t>
  </si>
  <si>
    <t>109 - WC ŽENY : 1,50*6</t>
  </si>
  <si>
    <t>110 - PŘEDSÍŇ ŽENY : 1,50*4</t>
  </si>
  <si>
    <t>111 - WC INVALID : 1,50*2</t>
  </si>
  <si>
    <t xml:space="preserve">vnitřní rohy : </t>
  </si>
  <si>
    <t>108 - WC MUŽI : 1,50*6</t>
  </si>
  <si>
    <t>111 - WC INVALID : 1,50*4</t>
  </si>
  <si>
    <t>998711102R00</t>
  </si>
  <si>
    <t>Přesun hmot pro izolace proti vodě, výšky do 12 m</t>
  </si>
  <si>
    <t>771101101R00</t>
  </si>
  <si>
    <t xml:space="preserve">Příprava podkladu pod dlažby vysávání podkladů pod keramickou dlažbu průmyslovým vysavačem </t>
  </si>
  <si>
    <t>771101210R00</t>
  </si>
  <si>
    <t>Penetrace podkladu pod dlažby</t>
  </si>
  <si>
    <t>771575109R00</t>
  </si>
  <si>
    <t>Montáž podlah z dlaždic keramických 300 x 300 mm, režných nebo glazovaných, hladkých kladených do flexibilního tmele</t>
  </si>
  <si>
    <t>597642030R</t>
  </si>
  <si>
    <t>dlažba keramická š = 300 mm; l = 300 mm; h = 9,0 mm; povrch matný (dle PD)</t>
  </si>
  <si>
    <t>SPCM</t>
  </si>
  <si>
    <t>Specifikace</t>
  </si>
  <si>
    <t>POL3_</t>
  </si>
  <si>
    <t>Koeficient ztratné: 0,15</t>
  </si>
  <si>
    <t>771578011R00</t>
  </si>
  <si>
    <t>Spára podlaha - stěna, silikonem</t>
  </si>
  <si>
    <t>998771102R00</t>
  </si>
  <si>
    <t>Přesun hmot pro podlahy z dlaždic, výšky do 12 m</t>
  </si>
  <si>
    <t>776101101R00</t>
  </si>
  <si>
    <t>Vysávání podlah prům.vysavačem pod povlak.podlahy</t>
  </si>
  <si>
    <t>776101121R00</t>
  </si>
  <si>
    <t>Provedení penetrace podkladu pod.povlak.podlahy</t>
  </si>
  <si>
    <t>77655534RX4d</t>
  </si>
  <si>
    <t>Lepení homogení trvanlivé podlahové krytiny na lepidlo doporučené výrobcem (dle PD)</t>
  </si>
  <si>
    <t>77655535RX4d</t>
  </si>
  <si>
    <t>Vytažení extrémě trvanlivé podlahové krytiny na stěnu včetně dodávky příslušenství (dle PD)</t>
  </si>
  <si>
    <t>114 - SBOROVNA 1 : 20,73</t>
  </si>
  <si>
    <t>115 - SBOROVNA 2 : 20,84</t>
  </si>
  <si>
    <t>117 - UČEBNA : 20,73</t>
  </si>
  <si>
    <t>210 - ODBORNÁ UČEBNA CNC : 27,13</t>
  </si>
  <si>
    <t>212 - KABINET UČITELŮ : 16,40</t>
  </si>
  <si>
    <t>213 - ODBORNÁ UČEBNA 1 : 31,51</t>
  </si>
  <si>
    <t>214 - ODBORNÁ UČEBNA 2 : 20,75</t>
  </si>
  <si>
    <t>215 - ODBORNÁ UČEBNA 3 : 31,00</t>
  </si>
  <si>
    <t>2841224R6</t>
  </si>
  <si>
    <t>Podlahovina extrémně trvanlivá homogení (dle PD)</t>
  </si>
  <si>
    <t>Koeficient ztratné, vytažení na stěnu: 0,2</t>
  </si>
  <si>
    <t>998776102R00</t>
  </si>
  <si>
    <t>Přesun hmot pro podlahy povlakové, výšky do 12 m</t>
  </si>
  <si>
    <t>781101210R00</t>
  </si>
  <si>
    <t>Příprava podkladu pod obklady penetrace podkladu pod obklady</t>
  </si>
  <si>
    <t>781475116R00</t>
  </si>
  <si>
    <t>Obklad vnitřní stěn keramický, do tmele, 30x30 cm (dle PD)</t>
  </si>
  <si>
    <t>597813740R</t>
  </si>
  <si>
    <t>Obkládačka, 30x30 cm (dle PD)</t>
  </si>
  <si>
    <t>781000000Rx01</t>
  </si>
  <si>
    <t>Lišta ukončovacích k obkladům uzavřená obloučková lišta (dle PD)</t>
  </si>
  <si>
    <t>107 - PŘEDSÍŇ MUŽI : (7,08)</t>
  </si>
  <si>
    <t>108 - WC MUŽI : (11,90)</t>
  </si>
  <si>
    <t>109 - WC ŽENY : (11,07)</t>
  </si>
  <si>
    <t>110 - PŘEDSÍŇ ŽENY : (5,95)</t>
  </si>
  <si>
    <t>111 - WC INVALID : (6,80)</t>
  </si>
  <si>
    <t>781000000Rx02</t>
  </si>
  <si>
    <t>Lišta rohová k obkladům - vnější roh uzavřená obloučková lišta (dle PD)</t>
  </si>
  <si>
    <t>781000000Rx03</t>
  </si>
  <si>
    <t>Lišta koutová k obkladům - vnitřní roh obloučková lišta (dle PD)</t>
  </si>
  <si>
    <t>998781102R00</t>
  </si>
  <si>
    <t>Přesun hmot pro obklady keramické, výšky do 12 m</t>
  </si>
  <si>
    <t>784011222RT2</t>
  </si>
  <si>
    <t>Zakrytí podlah včetně papírové lepenky</t>
  </si>
  <si>
    <t>784011121R00</t>
  </si>
  <si>
    <t>Broušení štuků a nových omítek</t>
  </si>
  <si>
    <t xml:space="preserve">nové štuky, opravy : </t>
  </si>
  <si>
    <t>Odkaz na mn. položky pořadí 13 : 688,61400</t>
  </si>
  <si>
    <t>Odkaz na mn. položky pořadí 14 : 10,06500</t>
  </si>
  <si>
    <t>Odkaz na mn. položky pořadí 18 : 19,68050</t>
  </si>
  <si>
    <t>Odkaz na mn. položky pořadí 17 : 289,44000</t>
  </si>
  <si>
    <t>784011111R00</t>
  </si>
  <si>
    <t>Oprášení/ometení podkladu</t>
  </si>
  <si>
    <t>784191201R00</t>
  </si>
  <si>
    <t>Penetrace podkladu hloubková 1x</t>
  </si>
  <si>
    <t>784114222R00</t>
  </si>
  <si>
    <t>Malba, barva, bez penetrace, 2 x</t>
  </si>
  <si>
    <t>784111701R00</t>
  </si>
  <si>
    <t>Penetrace podkladu nátěrem sádrokarton 1x</t>
  </si>
  <si>
    <t xml:space="preserve">SO02 - VÝSTAVBA NOVÉ HALY PRO OV : </t>
  </si>
  <si>
    <t>Odkaz na mn. položky pořadí 1 : 6,60000</t>
  </si>
  <si>
    <t>Odkaz na mn. položky pořadí 3 : 31,83000</t>
  </si>
  <si>
    <t>Odkaz na mn. položky pořadí 2 : 15,57600</t>
  </si>
  <si>
    <t>Odkaz na mn. položky pořadí 6 : 2,14500</t>
  </si>
  <si>
    <t>784115712R00</t>
  </si>
  <si>
    <t>Malba sádrokarton, bílá, bez penetrace, 2 x</t>
  </si>
  <si>
    <t>SUM</t>
  </si>
  <si>
    <t>Poznámky uchazeče k zadání</t>
  </si>
  <si>
    <t>POPUZIV</t>
  </si>
  <si>
    <t>END</t>
  </si>
  <si>
    <t xml:space="preserve">Bourací práce : </t>
  </si>
  <si>
    <t>952902110R00</t>
  </si>
  <si>
    <t>Zametání v místnostech, chodbách, na  schodišti a na půdách</t>
  </si>
  <si>
    <t>978011161R00</t>
  </si>
  <si>
    <t>Otlučení omítek vnitřních vápenných stropů do 50 %</t>
  </si>
  <si>
    <t>978013161R00</t>
  </si>
  <si>
    <t>Otlučení omítek vnitřních stěn v rozsahu do 50 %</t>
  </si>
  <si>
    <t>Odkaz na mn. položky pořadí 9 : 19,93350*-1</t>
  </si>
  <si>
    <t>978011191R00</t>
  </si>
  <si>
    <t>Otlučení omítek vnitřních vápenných stropů do 75%</t>
  </si>
  <si>
    <t>978013191R00</t>
  </si>
  <si>
    <t>Otlučení omítek vnitřních stěn v rozsahu do 75%</t>
  </si>
  <si>
    <t>978059531R00</t>
  </si>
  <si>
    <t>Odsekání vnitřních obkladů stěn nad 2 m2</t>
  </si>
  <si>
    <t>107 - PŘEDSÍŇ MUŽI : (4,10)*1,37</t>
  </si>
  <si>
    <t>108 - WC MUŽI : (3,85)*1,37</t>
  </si>
  <si>
    <t>110 - PŘEDSÍŇ ŽENY : (3,60)*1,37</t>
  </si>
  <si>
    <t>111 - ÚKLIDOVÁ MÍSTNOST : (3,00)*1,37</t>
  </si>
  <si>
    <t>962032231R00</t>
  </si>
  <si>
    <t>Bourání zdiva z cihel pálených na MVC</t>
  </si>
  <si>
    <t xml:space="preserve">1.NP : </t>
  </si>
  <si>
    <t xml:space="preserve">KV = 3,3 m : </t>
  </si>
  <si>
    <t>107/111 : 0,35*3,3*2,0</t>
  </si>
  <si>
    <t>107/106 : 0,10*3,3*1,6</t>
  </si>
  <si>
    <t>108 : 0,10*2,1*4,55</t>
  </si>
  <si>
    <t>-1*0,10*0,70*1,97*2</t>
  </si>
  <si>
    <t>109 : 0,10*2,1*4,55</t>
  </si>
  <si>
    <t>117/112 : 0,16*0,30*2,02</t>
  </si>
  <si>
    <t>210/211 : 0,25*3,3*7,365</t>
  </si>
  <si>
    <t>-1*0,25*0,90*1,97</t>
  </si>
  <si>
    <t>965043341RT1</t>
  </si>
  <si>
    <t>Bourání podkladů bet., potěr, nad 4 m2</t>
  </si>
  <si>
    <t xml:space="preserve">SP1 : </t>
  </si>
  <si>
    <t>107 - PŘEDSÍŇ MUŽI : 0,07*6,28</t>
  </si>
  <si>
    <t>108 - WC MUŽI : 0,07*9,38</t>
  </si>
  <si>
    <t>109 - WC ŽENY : 0,07*8,62</t>
  </si>
  <si>
    <t>110 - PŘEDSÍŇ ŽENY : 0,07*3,55</t>
  </si>
  <si>
    <t>111 - ÚKLIDOVÁ MÍSTNOST : 0,07*2,00</t>
  </si>
  <si>
    <t>965048515R00</t>
  </si>
  <si>
    <t>Broušení betonových povrchů do tl. 5 mm</t>
  </si>
  <si>
    <t xml:space="preserve">SP2 : </t>
  </si>
  <si>
    <t xml:space="preserve">SP7 : </t>
  </si>
  <si>
    <t xml:space="preserve">SP8 : </t>
  </si>
  <si>
    <t>965081702R00</t>
  </si>
  <si>
    <t xml:space="preserve">Bourání soklíků z dlažeb keramických </t>
  </si>
  <si>
    <t>107 - PŘEDSÍŇ MUŽI : 10,28</t>
  </si>
  <si>
    <t>111 - ÚKLIDOVÁ MÍSTNOST : 6,00</t>
  </si>
  <si>
    <t>965081713R00</t>
  </si>
  <si>
    <t>Bourání dlažeb keramických tl.10 mm, nad 1 m2</t>
  </si>
  <si>
    <t>968061125R00</t>
  </si>
  <si>
    <t>Vyvěšení dřevěných dveřních křídel pl. do 2 m2</t>
  </si>
  <si>
    <t>DVEŘE 1000/1970 : 1</t>
  </si>
  <si>
    <t>DVEŘE 600/1970 : 5</t>
  </si>
  <si>
    <t xml:space="preserve">2.NP : </t>
  </si>
  <si>
    <t>DVEŘE 900/1970 : 1</t>
  </si>
  <si>
    <t>968072455R00</t>
  </si>
  <si>
    <t>Vybourání kovových dveřních zárubní pl. do 2 m2</t>
  </si>
  <si>
    <t>DVEŘE 1000/1970 : 1*1,0*1,97</t>
  </si>
  <si>
    <t>DVEŘE 600/1970 : 5*0,6*1,97</t>
  </si>
  <si>
    <t>DVEŘE 900/1970 : 1*0,9*1,97</t>
  </si>
  <si>
    <t>766662811R00</t>
  </si>
  <si>
    <t>Demontáž prahů dveří 1křídlových</t>
  </si>
  <si>
    <t>96000x01</t>
  </si>
  <si>
    <t>D+M: ODSTRANĚNÍ STÁVAJÍCÍ LEHKÉ MONTOVANÉ PŘÍČKY (dle PD)</t>
  </si>
  <si>
    <t>poznámka č.5 : 1</t>
  </si>
  <si>
    <t>96000x02</t>
  </si>
  <si>
    <t>D+M: VYBOURANÍ STÁVAJÍCÍHO VÝŠKOVÉHO SCHODKU (dle PD)</t>
  </si>
  <si>
    <t>poznámka č.6 : 1</t>
  </si>
  <si>
    <t>96000x03</t>
  </si>
  <si>
    <t>D+M: ODSTRÁNĚNÍ MŘÍŽE (dle PD)</t>
  </si>
  <si>
    <t>poznámka č.2 : 1</t>
  </si>
  <si>
    <t>999281145R00</t>
  </si>
  <si>
    <t>Přesun hmot pro opravy a údržbu do v. 6 m, nošením</t>
  </si>
  <si>
    <t>776401800RT1</t>
  </si>
  <si>
    <t>Demontáž soklíků nebo lišt, pryžových nebo z PVC odstranění a uložení na hromady</t>
  </si>
  <si>
    <t>210 - SBOROVNA 1 : 20,64</t>
  </si>
  <si>
    <t>211 - SBOROVNA 2 : 20,75</t>
  </si>
  <si>
    <t>776511820R00</t>
  </si>
  <si>
    <t>Odstranění PVC a koberců lepených s podložkou</t>
  </si>
  <si>
    <t>784402801R00</t>
  </si>
  <si>
    <t>Odstranění malby oškrábáním v místnosti H do 3,8 m</t>
  </si>
  <si>
    <t xml:space="preserve">stropy 50% : </t>
  </si>
  <si>
    <t>Odkaz na mn. položky pořadí 5 : 267,34000</t>
  </si>
  <si>
    <t xml:space="preserve">stropy 75% : </t>
  </si>
  <si>
    <t>Odkaz na mn. položky pořadí 7 : 22,10000</t>
  </si>
  <si>
    <t xml:space="preserve">stěny 50% : </t>
  </si>
  <si>
    <t>Odkaz na mn. položky pořadí 6 : 674,17350</t>
  </si>
  <si>
    <t xml:space="preserve">stěny 75% : </t>
  </si>
  <si>
    <t>Odkaz na mn. položky pořadí 8 : 68,77200</t>
  </si>
  <si>
    <t>979087311R00</t>
  </si>
  <si>
    <t>Vodorovné přemístění suti nošením do 10 m</t>
  </si>
  <si>
    <t>Přesun suti</t>
  </si>
  <si>
    <t>POL8_</t>
  </si>
  <si>
    <t>979087391R00</t>
  </si>
  <si>
    <t>Příplatek za nošení suti každých dalších 10 m</t>
  </si>
  <si>
    <t>979011211R00</t>
  </si>
  <si>
    <t>Svislá doprava suti a vybour. hmot za 2.NP nošením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</si>
  <si>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</si>
  <si>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</si>
  <si>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</si>
  <si>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</si>
  <si>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</si>
  <si>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</si>
  <si>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979999999R00</t>
  </si>
  <si>
    <t>Poplatek za recyklaci suť do 10 % příměsí</t>
  </si>
  <si>
    <t>766620000D01</t>
  </si>
  <si>
    <t>D+M:  D01 - Interiérové dveře jednokřídlové s DTD, 900x1970 mm (dle PD - D.1.1.12)</t>
  </si>
  <si>
    <t>Soubor</t>
  </si>
  <si>
    <t>POL3_0</t>
  </si>
  <si>
    <t>766620000D02</t>
  </si>
  <si>
    <t>D+M:  D02 - Interiérové dveře jednokřídlové s DTD, 900x1970 mm (dle PD - D.1.1.12)</t>
  </si>
  <si>
    <t>766620000D03</t>
  </si>
  <si>
    <t>D+M:  D03 - Interiérové dveře jednokřídlové s DTD, 1200x1970 mm (dle PD - D.1.1.12)</t>
  </si>
  <si>
    <t>766620000D04</t>
  </si>
  <si>
    <t>D+M:  D04 - Dvoukřídlové interiérové dveře, plastové, 1500x2100 mm (dle PD - D.1.1.12)</t>
  </si>
  <si>
    <t>762000000T01</t>
  </si>
  <si>
    <t>D+M:  T01 - SANITÁRNÍ DĚLÍCÍ PŘÍČKY (dle PD - D.1.1.13)</t>
  </si>
  <si>
    <t>POL1_7</t>
  </si>
  <si>
    <t>762000000T02</t>
  </si>
  <si>
    <t>D+M:  T02 - SANITÁRNÍ DĚLÍCÍ PISOÁROVÁ PŘÍČKA (dle PD - D.1.1.13)</t>
  </si>
  <si>
    <t>79900000X01</t>
  </si>
  <si>
    <t>D+M: VYSOUŠEČ RUKOU NA ELEKTRICKOU SÍŤ (dle PD)</t>
  </si>
  <si>
    <t>79900000X02</t>
  </si>
  <si>
    <t>D+M: DÁVKOVAČ MÝDLA (dle PD)</t>
  </si>
  <si>
    <t>79900000X03</t>
  </si>
  <si>
    <t>D+M: NEPRŮHLEDNÁ FOLIE NA OKNO V ŠATNĚ MÍSTNOSTI 103 v 1.NP (dle PD)</t>
  </si>
  <si>
    <t>721176103R00</t>
  </si>
  <si>
    <t>Potrubí HT připojovací D 50 x 1,8 mm</t>
  </si>
  <si>
    <t xml:space="preserve">2*1,15 : </t>
  </si>
  <si>
    <t>2,5</t>
  </si>
  <si>
    <t>721176104R00</t>
  </si>
  <si>
    <t>Potrubí HT připojovací D 75 x 1,9 mm</t>
  </si>
  <si>
    <t xml:space="preserve">2.5*1,15 : </t>
  </si>
  <si>
    <t>721176105R00</t>
  </si>
  <si>
    <t>Potrubí HT připojovací D 110 x 2,7 mm</t>
  </si>
  <si>
    <t xml:space="preserve">5*1,15 : </t>
  </si>
  <si>
    <t>6</t>
  </si>
  <si>
    <t xml:space="preserve">6*1,15 : </t>
  </si>
  <si>
    <t>7</t>
  </si>
  <si>
    <t>721194104R00</t>
  </si>
  <si>
    <t>Vyvedení odpadních výpustek D 40 x 1,8</t>
  </si>
  <si>
    <t xml:space="preserve">5 : </t>
  </si>
  <si>
    <t>721194105R00</t>
  </si>
  <si>
    <t>Vyvedení odpadních výpustek D 50 x 1,8</t>
  </si>
  <si>
    <t xml:space="preserve">3 : </t>
  </si>
  <si>
    <t>721194109R00</t>
  </si>
  <si>
    <t>Vyvedení odpadních výpustek D 110 x 2,3</t>
  </si>
  <si>
    <t>28615443.AR</t>
  </si>
  <si>
    <t>Kus čisticí HTRE D 110 mm PP</t>
  </si>
  <si>
    <t xml:space="preserve">2 : </t>
  </si>
  <si>
    <t>721290111R00</t>
  </si>
  <si>
    <t>Zkouška těsnosti kanalizace vodou DN 125</t>
  </si>
  <si>
    <t xml:space="preserve">12 : </t>
  </si>
  <si>
    <t>12</t>
  </si>
  <si>
    <t>721290123R00</t>
  </si>
  <si>
    <t>Zkouška těsnosti kanalizace kouřem DN 300</t>
  </si>
  <si>
    <t>721140802R00</t>
  </si>
  <si>
    <t>Demontáž potrubí litinového DN 100</t>
  </si>
  <si>
    <t xml:space="preserve">16*1,15 : </t>
  </si>
  <si>
    <t>18,5</t>
  </si>
  <si>
    <t>721170963R00</t>
  </si>
  <si>
    <t>Oprava - propojení dosavadního potrubí PVC D 75</t>
  </si>
  <si>
    <t xml:space="preserve">1 : </t>
  </si>
  <si>
    <t>721170965R00</t>
  </si>
  <si>
    <t>Oprava - propojení dosavadního potrubí PVC D 110</t>
  </si>
  <si>
    <t xml:space="preserve">4 : </t>
  </si>
  <si>
    <t>721300912R00</t>
  </si>
  <si>
    <t>Pročištění svislých odpadů, jedno podl., do DN 200</t>
  </si>
  <si>
    <t>904      R01</t>
  </si>
  <si>
    <t>Hzs-zkousky v ramci montaz.praci Komplexni vyzkouseni</t>
  </si>
  <si>
    <t>Prav.M</t>
  </si>
  <si>
    <t>POL10_</t>
  </si>
  <si>
    <t xml:space="preserve">3*4 : </t>
  </si>
  <si>
    <t>900      R721</t>
  </si>
  <si>
    <t>Zednické výpomoci hsv       čl.13-2, Práce v tarifní třídě 4</t>
  </si>
  <si>
    <t xml:space="preserve">16 : </t>
  </si>
  <si>
    <t>16</t>
  </si>
  <si>
    <t>998721201R00</t>
  </si>
  <si>
    <t>Přesun hmot pro vnitřní kanalizaci, výšky do 6 m</t>
  </si>
  <si>
    <t>722172631R00</t>
  </si>
  <si>
    <t>Potrubí z PPR, D 20x3,4 mm, PN 20</t>
  </si>
  <si>
    <t xml:space="preserve">15*1,15 : </t>
  </si>
  <si>
    <t>17,5</t>
  </si>
  <si>
    <t>722181213RT7</t>
  </si>
  <si>
    <t>Izolace návleková tl. stěny 13 mm vnitřní průměr 22 mm</t>
  </si>
  <si>
    <t>17,25</t>
  </si>
  <si>
    <t>722182001R00</t>
  </si>
  <si>
    <t>Montáž izol.skruží na potrubí přímé DN 25,sam.spoj</t>
  </si>
  <si>
    <t>722220111R00</t>
  </si>
  <si>
    <t>Nástěnka K 247, pro výtokový ventil G 1/2</t>
  </si>
  <si>
    <t xml:space="preserve">10 : </t>
  </si>
  <si>
    <t>10</t>
  </si>
  <si>
    <t>722130801R00</t>
  </si>
  <si>
    <t>Demontáž potrubí ocelových závitových DN 25</t>
  </si>
  <si>
    <t>722130901R00</t>
  </si>
  <si>
    <t>Zazátkování vývodu</t>
  </si>
  <si>
    <t>722131932R00</t>
  </si>
  <si>
    <t>Oprava-propojení dosavadního potrubí závit. DN 20</t>
  </si>
  <si>
    <t xml:space="preserve">8 : </t>
  </si>
  <si>
    <t>722131912R00</t>
  </si>
  <si>
    <t>Oprava-potrubí závitové,vsazení odbočky DN 20</t>
  </si>
  <si>
    <t>722290226R00</t>
  </si>
  <si>
    <t>Zkouška tlaku potrubí závitového DN 50</t>
  </si>
  <si>
    <t xml:space="preserve">11 : </t>
  </si>
  <si>
    <t>11</t>
  </si>
  <si>
    <t>722290234R00</t>
  </si>
  <si>
    <t>Proplach a dezinfekce vodovod.potrubí DN 80</t>
  </si>
  <si>
    <t>904R01</t>
  </si>
  <si>
    <t>Hzs-zkousky v ramci montaz.praci, provedení technické prohlídky vodovodu</t>
  </si>
  <si>
    <t>R-položka</t>
  </si>
  <si>
    <t>POL12_1</t>
  </si>
  <si>
    <t>998722201R00</t>
  </si>
  <si>
    <t>Přesun hmot pro vnitřní vodovod, výšky do 6 m</t>
  </si>
  <si>
    <t>725110814R00</t>
  </si>
  <si>
    <t>Demontáž klozetů kombinovaných</t>
  </si>
  <si>
    <t>725122817R00</t>
  </si>
  <si>
    <t>Demontáž pisoárů bez nádrže + 1 záchodkem</t>
  </si>
  <si>
    <t>725210821R00</t>
  </si>
  <si>
    <t>Demontáž umyvadel bez výtokových armatur</t>
  </si>
  <si>
    <t>725330820R00</t>
  </si>
  <si>
    <t>Demontáž výlevky diturvitové</t>
  </si>
  <si>
    <t>725820801R00</t>
  </si>
  <si>
    <t>Demontáž baterie nástěnné do G 3/4</t>
  </si>
  <si>
    <t>725850800R00</t>
  </si>
  <si>
    <t>Demontáž ventilu odpadního</t>
  </si>
  <si>
    <t>725860811R00</t>
  </si>
  <si>
    <t>Demontáž uzávěrek zápachových jednoduchých</t>
  </si>
  <si>
    <t>725991811R00</t>
  </si>
  <si>
    <t>Demontáž konzol jednoduchých</t>
  </si>
  <si>
    <t>NC 725-1</t>
  </si>
  <si>
    <t>Demontáž splachovacích nádrží vysokopoložených</t>
  </si>
  <si>
    <t>725119305R00</t>
  </si>
  <si>
    <t>Montáž klozetových mís kombinovaných</t>
  </si>
  <si>
    <t>725129201R00</t>
  </si>
  <si>
    <t>Montáž pisoárového záchodku bez nádrže</t>
  </si>
  <si>
    <t>725219401R00</t>
  </si>
  <si>
    <t>Montáž umyvadel na šrouby do zdiva</t>
  </si>
  <si>
    <t>725819402R00</t>
  </si>
  <si>
    <t>Montáž ventilu rohového bez trubičky G 1/2</t>
  </si>
  <si>
    <t>725829301R00</t>
  </si>
  <si>
    <t>Montáž baterie umyv.a dřezové stojánkové</t>
  </si>
  <si>
    <t>725829202R00</t>
  </si>
  <si>
    <t>Montáž baterie umyv.a dřezové nástěnné</t>
  </si>
  <si>
    <t>725869101R00</t>
  </si>
  <si>
    <t>Montáž uzávěrek zápach.umyvadlových D 32</t>
  </si>
  <si>
    <t>725989101R00</t>
  </si>
  <si>
    <t>Montáž dvířek kovových i z PH</t>
  </si>
  <si>
    <t>725299101R00</t>
  </si>
  <si>
    <t>Montáž koupelnových doplňků - mýdelníků, držáků ap</t>
  </si>
  <si>
    <t>28349056R</t>
  </si>
  <si>
    <t>Dvířka vanová z ABS D 300 x 300 mm</t>
  </si>
  <si>
    <t>NC 725-2</t>
  </si>
  <si>
    <t>Dodávka kompletu WC, viz. technická zpráva</t>
  </si>
  <si>
    <t>NC 725-3</t>
  </si>
  <si>
    <t>Dodávka kompletu WC1, viz. technická zpráva</t>
  </si>
  <si>
    <t>NC 725-4</t>
  </si>
  <si>
    <t>Dodávka kompletu U, viz. technická zpráva</t>
  </si>
  <si>
    <t>NC 725-5</t>
  </si>
  <si>
    <t>Dodávka a montáž kompletu U1, viz. technická zpráva</t>
  </si>
  <si>
    <t>NC 725-6</t>
  </si>
  <si>
    <t>Dodávka kompletu PI, viz. technická zpráva</t>
  </si>
  <si>
    <t>NC 725-7</t>
  </si>
  <si>
    <t>Napájecí zdroj 24V, DC pro max 5 urinálů</t>
  </si>
  <si>
    <t>NC 725-8</t>
  </si>
  <si>
    <t>Madlo toaletní, 900mm, pevné, nerez</t>
  </si>
  <si>
    <t>ks</t>
  </si>
  <si>
    <t>NC 725-9</t>
  </si>
  <si>
    <t>Madlo toaletní, 900mm, sklopné, nerez</t>
  </si>
  <si>
    <t>NC 725-10</t>
  </si>
  <si>
    <t>Madlo univerzální, 600mm, pevné, nerez</t>
  </si>
  <si>
    <t>Konzole pod umyvadlo - sada 2ks</t>
  </si>
  <si>
    <t>POL12_0</t>
  </si>
  <si>
    <t>998725201R00</t>
  </si>
  <si>
    <t>Přesun hmot pro zařizovací předměty, výšky do 6 m</t>
  </si>
  <si>
    <t>005122010R</t>
  </si>
  <si>
    <t xml:space="preserve">Provoz objednatele </t>
  </si>
  <si>
    <t>VRN</t>
  </si>
  <si>
    <t>POL99_</t>
  </si>
  <si>
    <t>005124010R</t>
  </si>
  <si>
    <t>Koordinační činnost</t>
  </si>
  <si>
    <t>005241010R</t>
  </si>
  <si>
    <t xml:space="preserve">Dokumentace skutečného provedení </t>
  </si>
  <si>
    <t>H07V-U4ZZL</t>
  </si>
  <si>
    <t>VODIC H07V-U 4 ZELENOZLUTY</t>
  </si>
  <si>
    <t>M</t>
  </si>
  <si>
    <t>H07V-K25ZZL</t>
  </si>
  <si>
    <t>VODIC H07V-K 25 ZELENOZLUTY</t>
  </si>
  <si>
    <t>FOLIE330MM</t>
  </si>
  <si>
    <t>FOLIE VYSTRAZNA CEZ 330MM 250</t>
  </si>
  <si>
    <t>AYKY-J5X35</t>
  </si>
  <si>
    <t>KABEL AYKY-J 5x35</t>
  </si>
  <si>
    <t>SXKD-6-FTP-LSOH</t>
  </si>
  <si>
    <t>KABEL 4x2xAWG23 FTP cat.6  LSOH</t>
  </si>
  <si>
    <t>H07V-K10ZZL</t>
  </si>
  <si>
    <t>VODIC H07V-K 10 ZELENOZLUTY</t>
  </si>
  <si>
    <t>CYKY-J3X1,5</t>
  </si>
  <si>
    <t>KABEL CYKY-J 3x1,5</t>
  </si>
  <si>
    <t>CYKY-O3X1,5</t>
  </si>
  <si>
    <t>KABEL CYKY-O 3x1,5</t>
  </si>
  <si>
    <t>CYKY-J3X2,5</t>
  </si>
  <si>
    <t>KABEL CYKY-J 3x2,5</t>
  </si>
  <si>
    <t>CYKY-J5X6</t>
  </si>
  <si>
    <t>KABEL CYKY-J 5x6</t>
  </si>
  <si>
    <t>CYKY-J5X1,5</t>
  </si>
  <si>
    <t>KABEL CYKY-J 5x1,5</t>
  </si>
  <si>
    <t>8462HB</t>
  </si>
  <si>
    <t>KRYT DIL SPOJOVACI PK140X70D</t>
  </si>
  <si>
    <t>KS</t>
  </si>
  <si>
    <t>KUP80</t>
  </si>
  <si>
    <t>KRABICE PODLAHOVA UNIVERZALNI</t>
  </si>
  <si>
    <t>8461HB</t>
  </si>
  <si>
    <t>KRYT DIL KONCOVY PK140X70D</t>
  </si>
  <si>
    <t>EKE140X60HD</t>
  </si>
  <si>
    <t>ZLAB KABELOVY EKE 140X60 2M</t>
  </si>
  <si>
    <t>KPPKHB</t>
  </si>
  <si>
    <t>KRABICE PRISTROJOVA DO PK D</t>
  </si>
  <si>
    <t>KPP80</t>
  </si>
  <si>
    <t>KRABICE PRISTROJOVA PODLAHOVA</t>
  </si>
  <si>
    <t>1420</t>
  </si>
  <si>
    <t>TRUBKA 320N 1420</t>
  </si>
  <si>
    <t>1425</t>
  </si>
  <si>
    <t>TRUBKA 320N 1425</t>
  </si>
  <si>
    <t>KOPOBOX80</t>
  </si>
  <si>
    <t>RAM PODLAHOVE KRABICE</t>
  </si>
  <si>
    <t>SN</t>
  </si>
  <si>
    <t>SADA NIVELACNI  4KS</t>
  </si>
  <si>
    <t>PP80/3</t>
  </si>
  <si>
    <t>PODLOZKA PRISTROJOVA PP80/3</t>
  </si>
  <si>
    <t>KPR68</t>
  </si>
  <si>
    <t>KRABICE PRISTROJOVA KPR 68</t>
  </si>
  <si>
    <t>PK110X70DHD</t>
  </si>
  <si>
    <t>ZLAB PARAPETNI PK 110X65 2M</t>
  </si>
  <si>
    <t>LH60X40HD</t>
  </si>
  <si>
    <t>ZLAB KABELOVY LH 60X40 2M</t>
  </si>
  <si>
    <t>LHD40X20HD</t>
  </si>
  <si>
    <t>ZLAB KABELOVY LHD 40X20 2M</t>
  </si>
  <si>
    <t>LHD40X40HD</t>
  </si>
  <si>
    <t>ZLAB KABELOVY LHD 40X40 2M</t>
  </si>
  <si>
    <t>LH80X40HD</t>
  </si>
  <si>
    <t>ZLAB KABELOVY LH 80X40 2M</t>
  </si>
  <si>
    <t>EKE100X60HD</t>
  </si>
  <si>
    <t>ZLAB KABELOVY EKE 100X60 2M</t>
  </si>
  <si>
    <t>HMOZDINKA8/100M</t>
  </si>
  <si>
    <t>HMOZDINKA 8/100MMZATLOUK. NH</t>
  </si>
  <si>
    <t>NRT</t>
  </si>
  <si>
    <t>RAMECEK NASTAV NRT</t>
  </si>
  <si>
    <t>KF09075</t>
  </si>
  <si>
    <t>TRUBKA 75</t>
  </si>
  <si>
    <t>KU68-1901</t>
  </si>
  <si>
    <t>KRABICE UNIVERZALNI 1901 KU 68</t>
  </si>
  <si>
    <t>LK80X28T</t>
  </si>
  <si>
    <t>KRABICE LISTOVA LK80X28T</t>
  </si>
  <si>
    <t>FAP2001</t>
  </si>
  <si>
    <t>TLACITKO SIGNALNI</t>
  </si>
  <si>
    <t>1725-0-1494</t>
  </si>
  <si>
    <t>RAMECEK 1NAS.PRO KANAL.ROZ. RE</t>
  </si>
  <si>
    <t>5519A-A02357B</t>
  </si>
  <si>
    <t>ZASUVKA 1NAS. BEZS. S CLON. TA</t>
  </si>
  <si>
    <t>FEH1001</t>
  </si>
  <si>
    <t>MODUL KONTROLNI S TLACITKEM</t>
  </si>
  <si>
    <t>FLM1000</t>
  </si>
  <si>
    <t>TRANSFORMATOR                *</t>
  </si>
  <si>
    <t>3536N-C0325211</t>
  </si>
  <si>
    <t>SPINAC STIS PRESSTO ZAPUS.B/B</t>
  </si>
  <si>
    <t>3294A-A123B</t>
  </si>
  <si>
    <t>KRYT STMIVACE OTOC.BILA</t>
  </si>
  <si>
    <t>5599A-A02357B</t>
  </si>
  <si>
    <t>ZASUVKA BILA S PREP.OCHRANOU</t>
  </si>
  <si>
    <t>FAP3002</t>
  </si>
  <si>
    <t>SPINAC C.1/0 TAHOVE ALP.BILA *</t>
  </si>
  <si>
    <t>3901A-B10B</t>
  </si>
  <si>
    <t>RAMECEK 1NASOBNY BILA       TA</t>
  </si>
  <si>
    <t>3559-A01345</t>
  </si>
  <si>
    <t>SPINAC C.1 BEZSROUBOVY</t>
  </si>
  <si>
    <t>3558A-A651B</t>
  </si>
  <si>
    <t>KOLEBKA JEDNOD. BILA        TA</t>
  </si>
  <si>
    <t>3558A-A652B</t>
  </si>
  <si>
    <t>KOLEBKA DELENA  BILA        TA</t>
  </si>
  <si>
    <t>3559-A07345</t>
  </si>
  <si>
    <t>SPINAC C.7 BEZSROUBOVY</t>
  </si>
  <si>
    <t>FEH2001</t>
  </si>
  <si>
    <t>MODUL KONTROLNI S ALARMEM    *</t>
  </si>
  <si>
    <t>3559-A05345</t>
  </si>
  <si>
    <t>SPINAC C.5 BEZSROUBOVY</t>
  </si>
  <si>
    <t>3559-A06345</t>
  </si>
  <si>
    <t>SPINAC C.6 BEZSROUBOVY</t>
  </si>
  <si>
    <t>6599-0-2988</t>
  </si>
  <si>
    <t>Přístroj potenc. DALI výkon. pro tlač. spín. a otoč. ovl. (2</t>
  </si>
  <si>
    <t>6599-0-2987</t>
  </si>
  <si>
    <t>Přístroj potenciometru DALI pro tlač. spínání a otoč. ovl. (</t>
  </si>
  <si>
    <t>E000000402019</t>
  </si>
  <si>
    <t>Typ svítidla N1 - svítidlo nouzové LED přisazené 1x3W, 350lm, 1hod, IP65, autotest, svítící při výpadku, včetně baterie Ni-Cd 3,6V, korpus plastový, barvy bílé, polykarbonátový kryt, rozměry 276 x</t>
  </si>
  <si>
    <t>Typ svítidla A1 - svítidlo LED přisazené liniové, stmívatelné systémem DALI, 1x37W, zdroj 350mA, bílý ocelový korpus, lesklá mřížka, IP20, 4300lm, 4000K, CRI 80-89, širokozářič 41-80°, symetrická</t>
  </si>
  <si>
    <t>1207</t>
  </si>
  <si>
    <t>INFRASPINAC CELL-W 360 BILY</t>
  </si>
  <si>
    <t>Typ svítidla N2 - svítidlo nouzové LED přisazené s piktogramem 1x3W, 350lm, 1hod, IP65, autotest, svítící při výpadku, včetně baterie Ni-Cd 3,6V, korpus plastový, barvy bílé, polykarbonátový kryt,</t>
  </si>
  <si>
    <t>Typ svítidla G - svítidlo LED přisazené kruhové Ř480, nestmívatelné, 1x34W, zdroj 900mA, 8x12 LED 840, bílý korpus, opálový kryt, IP40, 3900lm, 4000K, distribuce světla symetrická, CRI 80-89,</t>
  </si>
  <si>
    <t>Typ svítidla D - svítidlo LED přisazené liniové, nestmívatelné, 3x4,5W, korpus ocelový, barvy chromové, opálový kryt, IP44, třída ochrany II, 1000lm, rozměry 360 x 95 x 37 mm</t>
  </si>
  <si>
    <t>Typ svítidla A - svítidlo LED přisazené liniové, nestmívatelné, 1x37W, zdroj 350mA, bílý ocelový korpus, lesklá mřížka, IP20, 4300lm, 4000K, CRI 80-89, širokozářič 41-80°, symetrická distribuce</t>
  </si>
  <si>
    <t>Typ svítidla F - svítidlo LED přisazené kruhové Ř375, nestmívatelné, 1x27W, zdroj 700mA, 6x12 LED, bílý ocelový korpus, opálový kryt, IP40, 2900lm, 4000K, CRI 80-89, rozměry Ř375 x 108 mm</t>
  </si>
  <si>
    <t>Typ svítidla E - svítidlo LED přisazené liniové, nestmívatelné, 3x4,5W, korpus ocelový, barvy chromové, opálový kryt, IP44, třída ochrany II, 1000lm, rozměry 360 x 95 x 37 mm</t>
  </si>
  <si>
    <t>E000000000019</t>
  </si>
  <si>
    <t>Rozváděč RP2.1 dle PD D.1.4.5-14</t>
  </si>
  <si>
    <t>216524</t>
  </si>
  <si>
    <t>OVLADAC M22-PV/KC02/IY</t>
  </si>
  <si>
    <t>231273</t>
  </si>
  <si>
    <t>OCHRANA TLACITKA M22-XGPV</t>
  </si>
  <si>
    <t>Rozváděč RP1.1 dle PD D.1.4.5-14</t>
  </si>
  <si>
    <t>Pol__0067</t>
  </si>
  <si>
    <t>Dozbrojení stávajícího rozváděče RH</t>
  </si>
  <si>
    <t>Pol__0068</t>
  </si>
  <si>
    <t>Dozbrojení stávajícího rozváděče RP2</t>
  </si>
  <si>
    <t>Pol__0069</t>
  </si>
  <si>
    <t>Úprava a dozbrojení stávajícího rozváděče RP1</t>
  </si>
  <si>
    <t>SLZ01Y</t>
  </si>
  <si>
    <t>ZDROJ SLZ01Y</t>
  </si>
  <si>
    <t>VLZ000010</t>
  </si>
  <si>
    <t>Písek kopaný</t>
  </si>
  <si>
    <t>35X8ALUFLE</t>
  </si>
  <si>
    <t>OKO KABELOVE 35X8 ALU-F-LE</t>
  </si>
  <si>
    <t>25X8KU-L</t>
  </si>
  <si>
    <t>OKO KABELOVE 25X8 KU-L</t>
  </si>
  <si>
    <t>741000002</t>
  </si>
  <si>
    <t>Přesun hmot (vnitrostaveništní i mimostaveništní dopravu, přesuny hmot všech jednotlivých dílů dilčích rozpočtů)</t>
  </si>
  <si>
    <t>741000003</t>
  </si>
  <si>
    <t>Pomocné práce (vysekání kapes pro kotvicí šrouby vodítek a prostupů pro rozvody a jejich zazdění nebo zabetonování ve zdech nebo stropech; osazení, zazdění nebo zabetonování konzol, podpěr, závěsů,</t>
  </si>
  <si>
    <t>741000005</t>
  </si>
  <si>
    <t>Pomocný drobný materiál (drobný spojovací a kotvicí materiál, související doplňkový, podružný a montážní materiál. Součástí jsou veškeré komponenty, upevňovací prvky, podpory apod.)</t>
  </si>
  <si>
    <t>746212110</t>
  </si>
  <si>
    <t>Ukončení vodičů na svorkov 2,5 mm2</t>
  </si>
  <si>
    <t>744742810</t>
  </si>
  <si>
    <t>Montáž kabel sděl pevně sk.18-0,4kg</t>
  </si>
  <si>
    <t>746214110</t>
  </si>
  <si>
    <t>Ukončení vodičů kabelov okem -25mm2</t>
  </si>
  <si>
    <t>747111112</t>
  </si>
  <si>
    <t>Montáž vypínačů nástěn 1-1pól regul</t>
  </si>
  <si>
    <t>746214120</t>
  </si>
  <si>
    <t>Ukončení vodičů kabelov okem 35 mm2</t>
  </si>
  <si>
    <t>744441500</t>
  </si>
  <si>
    <t>Mont kabel Cu-1kV pevně sk.1 -2,5kg</t>
  </si>
  <si>
    <t>743559000</t>
  </si>
  <si>
    <t>Odkrytí a zakrytí žlabu víkem</t>
  </si>
  <si>
    <t>743429130</t>
  </si>
  <si>
    <t>Otevření krabic panc víčkem 4šrouby</t>
  </si>
  <si>
    <t>744241110</t>
  </si>
  <si>
    <t>Mont vodičů Cu-1kV pevně sk.1-0,4kg</t>
  </si>
  <si>
    <t>744441200</t>
  </si>
  <si>
    <t>Mont kabel Cu-1kV pevně sk.1 -0,6kg</t>
  </si>
  <si>
    <t>744441100</t>
  </si>
  <si>
    <t>Mont kabel Cu-1kV pevně sk.1 -0,4kg</t>
  </si>
  <si>
    <t>747411111</t>
  </si>
  <si>
    <t>Montáž ovladačů vestav T6 1tlačítko</t>
  </si>
  <si>
    <t>747161240</t>
  </si>
  <si>
    <t>Mont zásuv domov zapušt 2P+Z 2zapoj</t>
  </si>
  <si>
    <t>747411300</t>
  </si>
  <si>
    <t>mtz ovladac monp</t>
  </si>
  <si>
    <t>748122114</t>
  </si>
  <si>
    <t>mtz svit zariv pru str pris 2zdkryt</t>
  </si>
  <si>
    <t>747529500</t>
  </si>
  <si>
    <t>mtz translatoru ul11</t>
  </si>
  <si>
    <t>747131320</t>
  </si>
  <si>
    <t>Mont spínačů s dálk ovlad 2kontakt</t>
  </si>
  <si>
    <t>747112451</t>
  </si>
  <si>
    <t>Mont přepínač zapuštěn 5A-seriových</t>
  </si>
  <si>
    <t>747112111</t>
  </si>
  <si>
    <t>Montáž vypínačů zapuštěných 1-1pól</t>
  </si>
  <si>
    <t>747112461</t>
  </si>
  <si>
    <t>Mont přepínač zapuštěn 6-střídavých</t>
  </si>
  <si>
    <t>747121110</t>
  </si>
  <si>
    <t>Montáž spínač 3pól nástěn obyč -16A</t>
  </si>
  <si>
    <t>747112471</t>
  </si>
  <si>
    <t>Mont přepínač zapuštěn 7-křížových</t>
  </si>
  <si>
    <t>740999913</t>
  </si>
  <si>
    <t>Pomocné lešení, plošina po celou dobu stavby</t>
  </si>
  <si>
    <t>soub</t>
  </si>
  <si>
    <t>740999912</t>
  </si>
  <si>
    <t>Oprava proj. dokumentace dle skut.stavu dle vyhl. 499/2006 S</t>
  </si>
  <si>
    <t>742221120</t>
  </si>
  <si>
    <t>Montáž rozváděč sestav do 100 kg</t>
  </si>
  <si>
    <t>743131213</t>
  </si>
  <si>
    <t>Montáž trub ochran PH tuh volně-p40</t>
  </si>
  <si>
    <t>743112115</t>
  </si>
  <si>
    <t>Montáž trub inst PH oheb pevně p23</t>
  </si>
  <si>
    <t>740999907</t>
  </si>
  <si>
    <t>Spolupráce s revizním technikem</t>
  </si>
  <si>
    <t>Pol__0105</t>
  </si>
  <si>
    <t>mtz.dozbrojení stávajícího rozváděče RP2</t>
  </si>
  <si>
    <t>Pol__0106</t>
  </si>
  <si>
    <t>mtz.dozbrojení stávajícího rozváděče RH</t>
  </si>
  <si>
    <t>Pol__0107</t>
  </si>
  <si>
    <t>mtz.úprava a dozbrojení stávajícího rozváděče RP1</t>
  </si>
  <si>
    <t>740999906</t>
  </si>
  <si>
    <t>Revize, zkoušky, dílčí revize</t>
  </si>
  <si>
    <t>740999902</t>
  </si>
  <si>
    <t>Zapojení přístrojů a zařízení</t>
  </si>
  <si>
    <t>743411121</t>
  </si>
  <si>
    <t>Montáž krabic instal zapušť PH 4hr</t>
  </si>
  <si>
    <t>743411111</t>
  </si>
  <si>
    <t>Montáž krabic instal zapušť PH kruh</t>
  </si>
  <si>
    <t>743411510</t>
  </si>
  <si>
    <t>Montáž krabic instal lištových PH</t>
  </si>
  <si>
    <t>743412510</t>
  </si>
  <si>
    <t>Montáž krabic přístr lišt PH jednod</t>
  </si>
  <si>
    <t>743412111</t>
  </si>
  <si>
    <t>Montáž krabic přístr zapušť PH kruh</t>
  </si>
  <si>
    <t>743341200</t>
  </si>
  <si>
    <t>Montáž krabic podlahových systémů</t>
  </si>
  <si>
    <t>743312130</t>
  </si>
  <si>
    <t>Montáž lišt vkládac s víčkem -60 mm</t>
  </si>
  <si>
    <t>743312120</t>
  </si>
  <si>
    <t>Montáž lišt vkládac s víčkem -40 mm</t>
  </si>
  <si>
    <t>743312140</t>
  </si>
  <si>
    <t>Montáž lišt vkládac s víčkem -80 mm</t>
  </si>
  <si>
    <t>743312250</t>
  </si>
  <si>
    <t>Montáž lišt vkládacích š. do 120 mm</t>
  </si>
  <si>
    <t>743312150</t>
  </si>
  <si>
    <t>Montáž lišt vkládac s víčkem -120mm</t>
  </si>
  <si>
    <t>971033300</t>
  </si>
  <si>
    <t>Bourání otv zdi cih 0,25m2, tl.45cm</t>
  </si>
  <si>
    <t>971033100</t>
  </si>
  <si>
    <t>Bourání otv zdi cih 0,25m2, tl.15cm</t>
  </si>
  <si>
    <t>953993120</t>
  </si>
  <si>
    <t>Osazení hmoždinek stěn cihel d.8 mm</t>
  </si>
  <si>
    <t>973031100</t>
  </si>
  <si>
    <t>Sekání kapes zdi cih.krabic 7x7x5</t>
  </si>
  <si>
    <t>974031110</t>
  </si>
  <si>
    <t>Sekání rýh zdi cih hl.3 cm š.3 cm</t>
  </si>
  <si>
    <t>973032411</t>
  </si>
  <si>
    <t>Sekání kapes zdi cih.pro rozváděč</t>
  </si>
  <si>
    <t>973031200</t>
  </si>
  <si>
    <t>Sekání kapes zdi cih.krabic 10x10x8</t>
  </si>
  <si>
    <t>171401000</t>
  </si>
  <si>
    <t>Ulož sypaníny do násypu zhut tř.3-4</t>
  </si>
  <si>
    <t>132311318</t>
  </si>
  <si>
    <t>Rýhy ručně š.35 cm, hl.80 cm, tř.3</t>
  </si>
  <si>
    <t>110002200</t>
  </si>
  <si>
    <t>Vytyč vedení podzem v zástavbě</t>
  </si>
  <si>
    <t>km</t>
  </si>
  <si>
    <t>174311318</t>
  </si>
  <si>
    <t>Zásyp rýh ručně š.35cm,hl.80cm,tř.3</t>
  </si>
  <si>
    <t>451572110</t>
  </si>
  <si>
    <t>Lože pískové tl.10 cm, š.do 65 cm</t>
  </si>
  <si>
    <t>388791210</t>
  </si>
  <si>
    <t>Osaz trub plast do rýhy+obsyp 10 cm</t>
  </si>
  <si>
    <t>181111100</t>
  </si>
  <si>
    <t>Provizor úprava terénu se zhut tř.1</t>
  </si>
  <si>
    <t>740999902dem</t>
  </si>
  <si>
    <t>Demontáž stávajících rozvodů, stávající kabeláže, koncových prvků - svítidel, zásuvek, spínačů, rozváděčů, kabelového úložného systému, ochrany před bleskem</t>
  </si>
  <si>
    <t>E000000069740</t>
  </si>
  <si>
    <t>KABEL HDMI 2.1 10m</t>
  </si>
  <si>
    <t>1450</t>
  </si>
  <si>
    <t>TRUBKA 320N 1450</t>
  </si>
  <si>
    <t>1440</t>
  </si>
  <si>
    <t>TRUBKA 320N 1440</t>
  </si>
  <si>
    <t>1432</t>
  </si>
  <si>
    <t>TRUBKA 320N 1432</t>
  </si>
  <si>
    <t>E000000038180</t>
  </si>
  <si>
    <t>ZLAB KABELOVY EK 120X40 2M</t>
  </si>
  <si>
    <t>DSK000178125</t>
  </si>
  <si>
    <t>19"vyvazovací panel 1U 5x plastová úchytka</t>
  </si>
  <si>
    <t>DSK000178165</t>
  </si>
  <si>
    <t>Záslepka 1U</t>
  </si>
  <si>
    <t>DSK000181280</t>
  </si>
  <si>
    <t>Napájecí panel ACAR 5x 230 V, 50 Hz s přepěťovou ochranou</t>
  </si>
  <si>
    <t>DSK000178040</t>
  </si>
  <si>
    <t>Polička pevná s perforací 1U/550mm, černá</t>
  </si>
  <si>
    <t>DSK000176430</t>
  </si>
  <si>
    <t>Patch Panel 24 port FTP Cat.6 1U</t>
  </si>
  <si>
    <t>DSK000176505</t>
  </si>
  <si>
    <t>Konektor 8p8c FTP s krytkou 5,7mm, CAT.6</t>
  </si>
  <si>
    <t>DSK000177400</t>
  </si>
  <si>
    <t>19"datový rozvaděč 42U, 600/600</t>
  </si>
  <si>
    <t>R304373</t>
  </si>
  <si>
    <t>KONEKTOR CAT.6 STINEN.</t>
  </si>
  <si>
    <t>3902A-A001B</t>
  </si>
  <si>
    <t>ZASLEPKA BILA</t>
  </si>
  <si>
    <t>5014A-B1018</t>
  </si>
  <si>
    <t>MASKA 2-NASOBNA</t>
  </si>
  <si>
    <t>5014A-A100B</t>
  </si>
  <si>
    <t>ZASUVKA DATOVA BILA         TA</t>
  </si>
  <si>
    <t>VLP000012</t>
  </si>
  <si>
    <t>požární ucpávka do 1dm2 dle PBŘ EI30</t>
  </si>
  <si>
    <t>Pol__0030</t>
  </si>
  <si>
    <t>Bezkontaktní čtečka, řídící jednotka TCP/IP, elektromagnetický reverzní zámek</t>
  </si>
  <si>
    <t>745904111</t>
  </si>
  <si>
    <t>Příplat za zatahování kabelů-0,75kg</t>
  </si>
  <si>
    <t>789942223</t>
  </si>
  <si>
    <t>mtz. požární ucpávky do 1dm2</t>
  </si>
  <si>
    <t>744743110</t>
  </si>
  <si>
    <t>Montáž kabel sděl pevně sk.21-0,4kg</t>
  </si>
  <si>
    <t>740999901</t>
  </si>
  <si>
    <t>Práce na stávající instalaci</t>
  </si>
  <si>
    <t>743112119</t>
  </si>
  <si>
    <t>Montáž trub inst PH oheb pevně p48</t>
  </si>
  <si>
    <t>743112117</t>
  </si>
  <si>
    <t>Montáž trub inst PH oheb pevně p36</t>
  </si>
  <si>
    <t>MS000999</t>
  </si>
  <si>
    <t>Uzemnění datového rozvaděče</t>
  </si>
  <si>
    <t>MS001001</t>
  </si>
  <si>
    <t>Upevnění bloku napájení   230V</t>
  </si>
  <si>
    <t>MS000881</t>
  </si>
  <si>
    <t>Upevnění police do rozvaděče</t>
  </si>
  <si>
    <t>MS000891</t>
  </si>
  <si>
    <t>Montáž panelu krycího 1U - 3U</t>
  </si>
  <si>
    <t>MS001041</t>
  </si>
  <si>
    <t>Zhotovení štítku na  panel</t>
  </si>
  <si>
    <t>MS001211</t>
  </si>
  <si>
    <t>Měření RJ 45 UTP, FTP</t>
  </si>
  <si>
    <t>MS001021</t>
  </si>
  <si>
    <t>zhotovení kabelového štítku</t>
  </si>
  <si>
    <t>MS001031</t>
  </si>
  <si>
    <t>Zhotovení štítku na výstupní modul</t>
  </si>
  <si>
    <t>MS000531</t>
  </si>
  <si>
    <t>Ukončení konektor RJ45 samec - plug</t>
  </si>
  <si>
    <t>MS000681</t>
  </si>
  <si>
    <t>zásuvka s modulem Cat.6 - 2x RJ45  FTP</t>
  </si>
  <si>
    <t>Pol__0063</t>
  </si>
  <si>
    <t>mtz. ACS, programování , instalace</t>
  </si>
  <si>
    <t>Pol__0064</t>
  </si>
  <si>
    <t>mtz. přepojení stávajícího datového rozváděče</t>
  </si>
  <si>
    <t>MS000841</t>
  </si>
  <si>
    <t>Instalace panelu 1 - 2 U včetně upevnění modulů</t>
  </si>
  <si>
    <t>MS000861</t>
  </si>
  <si>
    <t>Upevnění zařízení k vedení vodičů</t>
  </si>
  <si>
    <t>MS000731</t>
  </si>
  <si>
    <t>ukončení kab. 4páry FTP na bloku cat.6</t>
  </si>
  <si>
    <t>MS000821</t>
  </si>
  <si>
    <t>Montáž rozvaděče skříňového</t>
  </si>
  <si>
    <t>974031220</t>
  </si>
  <si>
    <t>Sekání rýh zdi cih hl.5 cm š.5 cm</t>
  </si>
  <si>
    <t>005111021R</t>
  </si>
  <si>
    <t>Vytyčení inženýrských sítí</t>
  </si>
  <si>
    <t>POL99_8</t>
  </si>
  <si>
    <t>005111020R</t>
  </si>
  <si>
    <t>Vytyčení stavby</t>
  </si>
  <si>
    <t>005121010R</t>
  </si>
  <si>
    <t>Vybudování zařízení staveniště</t>
  </si>
  <si>
    <t>005121 R</t>
  </si>
  <si>
    <t>Zařízení staveniště</t>
  </si>
  <si>
    <t>005121030R</t>
  </si>
  <si>
    <t>Odstranění zařízení staveniště</t>
  </si>
  <si>
    <t>005121020R</t>
  </si>
  <si>
    <t xml:space="preserve">Provoz zařízení staveniště </t>
  </si>
  <si>
    <t>005241020R</t>
  </si>
  <si>
    <t xml:space="preserve">Geodetické zaměření skutečného provedení  </t>
  </si>
  <si>
    <t>004111020R</t>
  </si>
  <si>
    <t>Vypracování projektové dokumentace prováděcí, realizační, dílenské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</si>
  <si>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</si>
  <si>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</si>
  <si>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</si>
  <si>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</si>
  <si>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005231010R</t>
  </si>
  <si>
    <t>Revize</t>
  </si>
  <si>
    <t>005211010R</t>
  </si>
  <si>
    <t>Předání a převzetí staveniště</t>
  </si>
  <si>
    <t>00524 R</t>
  </si>
  <si>
    <t>Předání a převzetí díla</t>
  </si>
  <si>
    <t>00521108r01</t>
  </si>
  <si>
    <t>Náklady na vypacování plánu BOZP</t>
  </si>
  <si>
    <t>005231020R</t>
  </si>
  <si>
    <t>Individuální a komplexní vyzkoušení</t>
  </si>
  <si>
    <t>005281010R</t>
  </si>
  <si>
    <t>Propagace - stálá pamětní deska o ostatní náklady publicity</t>
  </si>
  <si>
    <t>121101103R00</t>
  </si>
  <si>
    <t>Sejmutí ornice s přemístěním přes 100 do 250 m</t>
  </si>
  <si>
    <t xml:space="preserve">sejmutí ornice : </t>
  </si>
  <si>
    <t xml:space="preserve">výška = 0,1 m : </t>
  </si>
  <si>
    <t>+ 10 % : 0,1*1763,0</t>
  </si>
  <si>
    <t>131301112R00</t>
  </si>
  <si>
    <t>Hloubení nezapaž. jam hor.4 do 1000 m3, STROJNĚ</t>
  </si>
  <si>
    <t>POL1_1</t>
  </si>
  <si>
    <t xml:space="preserve">srovnání na -1,150 m : </t>
  </si>
  <si>
    <t xml:space="preserve">plocha řezu A-A = 20,96 m2 : </t>
  </si>
  <si>
    <t xml:space="preserve">délka = 30,160 m : </t>
  </si>
  <si>
    <t>20,96*30,160</t>
  </si>
  <si>
    <t xml:space="preserve">plocha řezu A-A = 27,2 m2 : </t>
  </si>
  <si>
    <t xml:space="preserve">délka = 25,7 m : </t>
  </si>
  <si>
    <t>27,2*25,7</t>
  </si>
  <si>
    <t xml:space="preserve">Výkop od -1,150 na -2,000 : </t>
  </si>
  <si>
    <t xml:space="preserve">výška = 0,85 m : </t>
  </si>
  <si>
    <t xml:space="preserve">plocha = 1519,06-306-135,61 = 1077,45 m2 : </t>
  </si>
  <si>
    <t>1077,45*0,85</t>
  </si>
  <si>
    <t xml:space="preserve">svahování : </t>
  </si>
  <si>
    <t>0,35*(163,6+100,4+52,4)</t>
  </si>
  <si>
    <t xml:space="preserve">Výkop od -2,000 na -2,100 : </t>
  </si>
  <si>
    <t xml:space="preserve">výška = 0,10 m : </t>
  </si>
  <si>
    <t xml:space="preserve">plocha = 137,71+24,01+21,56 = 183,28 m2 : </t>
  </si>
  <si>
    <t>0,10*183,28</t>
  </si>
  <si>
    <t xml:space="preserve">Podkladní beton ZP : </t>
  </si>
  <si>
    <t>ZP01 - Podkladní beton ZP : (3,7*2,7)*0,1*12</t>
  </si>
  <si>
    <t>ZP02 - Podkladní beton ZP : (2,7*3,7)*0,1*6</t>
  </si>
  <si>
    <t>ZP03 - Podkladní beton ZP : (3,7*3,7)*0,1*16</t>
  </si>
  <si>
    <t>ZP04 - Podkladní beton ZP : (3,7*3,7)*0,1*1</t>
  </si>
  <si>
    <t>162301101R00</t>
  </si>
  <si>
    <t>Vodorovné přemístění výkopku z hor.1-4 do 500 m</t>
  </si>
  <si>
    <t xml:space="preserve">Výkop -&gt; mezideponie : </t>
  </si>
  <si>
    <t xml:space="preserve">odkopávky, hloubení jam : </t>
  </si>
  <si>
    <t>Odkaz na mn. položky pořadí 2 : 2417,34910</t>
  </si>
  <si>
    <t xml:space="preserve">Mezideponie -&gt; zásyp : </t>
  </si>
  <si>
    <t xml:space="preserve">zásyp zeminou : </t>
  </si>
  <si>
    <t>Odkaz na mn. položky pořadí 8 : 788,87550</t>
  </si>
  <si>
    <t>162701105R00</t>
  </si>
  <si>
    <t>Vodorovné přemístění výkopku z hor.1-4 do 10000 m</t>
  </si>
  <si>
    <t xml:space="preserve">Mezideponie -&gt; odvoz : </t>
  </si>
  <si>
    <t xml:space="preserve">- zásyp vykopanou zeminou : </t>
  </si>
  <si>
    <t>Odkaz na mn. položky pořadí 8 : 788,87550*-1</t>
  </si>
  <si>
    <t>162701109R00</t>
  </si>
  <si>
    <t>Příplatek k vod. přemístění hor.1-4 za další 1 km</t>
  </si>
  <si>
    <t xml:space="preserve">Mezideponie -&gt; Odvoz : </t>
  </si>
  <si>
    <t>Odkaz na mn. položky pořadí 4 : 1628,47360</t>
  </si>
  <si>
    <t>Koeficient + 10 km: 9</t>
  </si>
  <si>
    <t>167101102R00</t>
  </si>
  <si>
    <t>Nakládání výkopku z hor.1-4 v množství nad 100 m3</t>
  </si>
  <si>
    <t xml:space="preserve">Mezideponie -&gt; odvoz na zásyp nebo skládku : </t>
  </si>
  <si>
    <t>171201101R00</t>
  </si>
  <si>
    <t>Uložení sypaniny do násypů nezhutněných</t>
  </si>
  <si>
    <t>174101101R00</t>
  </si>
  <si>
    <t>Zásyp jam, rýh, šachet se zhutněním</t>
  </si>
  <si>
    <t xml:space="preserve">- objem betonových patek : </t>
  </si>
  <si>
    <t>Odkaz na mn. položky pořadí 21 : 256,02500*-1</t>
  </si>
  <si>
    <t xml:space="preserve">šířka = 24,2 m : </t>
  </si>
  <si>
    <t xml:space="preserve">délka = 48,22 m : </t>
  </si>
  <si>
    <t xml:space="preserve">výška = 0,05 m : </t>
  </si>
  <si>
    <t>24,2*48,22*0,05</t>
  </si>
  <si>
    <t>181101102R00</t>
  </si>
  <si>
    <t>Úprava pláně v zářezech v hor. 1-4, se zhutněním</t>
  </si>
  <si>
    <t xml:space="preserve">plocha sejmutí ornice : </t>
  </si>
  <si>
    <t>1,1*1763,0</t>
  </si>
  <si>
    <t>199000002R00</t>
  </si>
  <si>
    <t>Poplatek za skládku horniny 1- 4</t>
  </si>
  <si>
    <t>58341002.AR</t>
  </si>
  <si>
    <t>kamenivo přírodní drcené frakce 0,0 až 4,0 mm - prosívka</t>
  </si>
  <si>
    <t>RTS 23/ I</t>
  </si>
  <si>
    <t>Začátek provozního součtu</t>
  </si>
  <si>
    <t xml:space="preserve">  SO02 - VÝSTAVBA NOVÉ HALY PRO OV : </t>
  </si>
  <si>
    <t xml:space="preserve">  šířka = 24,2 m : </t>
  </si>
  <si>
    <t xml:space="preserve">  délka = 48,22 m : </t>
  </si>
  <si>
    <t xml:space="preserve">  výška = 0,05 m : </t>
  </si>
  <si>
    <t xml:space="preserve">  24,2*48,22*0,05</t>
  </si>
  <si>
    <t xml:space="preserve">  Mezisoučet</t>
  </si>
  <si>
    <t>Konec provozního součtu</t>
  </si>
  <si>
    <t>přepočet na hmotnost : 58,3462*1800*0,001</t>
  </si>
  <si>
    <t>273325412R00</t>
  </si>
  <si>
    <t>Beton základ.desek C 25/30 s rozptýlenou výztuží XC2</t>
  </si>
  <si>
    <t xml:space="preserve">výška = 0,20 m : </t>
  </si>
  <si>
    <t>24,2*48,22*0,20</t>
  </si>
  <si>
    <t>273351215R00</t>
  </si>
  <si>
    <t>Bednění stěn základových desek - zřízení</t>
  </si>
  <si>
    <t>2*(24,2+48,22)*0,20</t>
  </si>
  <si>
    <t>273351216R00</t>
  </si>
  <si>
    <t>Bednění stěn základových desek - odstranění</t>
  </si>
  <si>
    <t>273361821R00</t>
  </si>
  <si>
    <t>Výztuž základových desek z beton. oceli  B500B</t>
  </si>
  <si>
    <t xml:space="preserve">2 kari 6/150/150 : </t>
  </si>
  <si>
    <t xml:space="preserve">hmotnost = 3,03 kg/m2 : </t>
  </si>
  <si>
    <t>24,2*48,22*3,03*2*0,001</t>
  </si>
  <si>
    <t>274313711R00</t>
  </si>
  <si>
    <t>Beton základových pasů prostý C 25/30</t>
  </si>
  <si>
    <t>ZP05 - Základový pas - vnější schodiště : 0,5*1,72*1,1</t>
  </si>
  <si>
    <t>0,8*1,72*1,1*2</t>
  </si>
  <si>
    <t>ZP06 - Základový pas - vnitřní schodiště : 0,5*1,70*0,8</t>
  </si>
  <si>
    <t>ZP04 - Základový pas - vnitřní schodiště : 0,5*1,70*0,8*2</t>
  </si>
  <si>
    <t xml:space="preserve">podbetonování základového prahu : </t>
  </si>
  <si>
    <t xml:space="preserve">výška = 0,15 m : </t>
  </si>
  <si>
    <t xml:space="preserve">šířka = 0,42 m : </t>
  </si>
  <si>
    <t>147,52*0,15*0,42</t>
  </si>
  <si>
    <t>274351215R00</t>
  </si>
  <si>
    <t>Bednění stěn základových pasů - zřízení</t>
  </si>
  <si>
    <t>ZP05 - Základový pas - vnější schodiště : (0,5+1,72)*2*1,1</t>
  </si>
  <si>
    <t>(0,8+1,72)*2*1,1*2</t>
  </si>
  <si>
    <t>ZP06 - Základový pas - vnitřní schodiště : (0,5+1,70)*2*0,8</t>
  </si>
  <si>
    <t>ZP04 - Základový pas - vnitřní schodiště : (0,5+1,70)*2*0,8*2</t>
  </si>
  <si>
    <t>147,52*0,15*2</t>
  </si>
  <si>
    <t>274351216R00</t>
  </si>
  <si>
    <t>Bednění stěn základových pasů - odstranění</t>
  </si>
  <si>
    <t>275313711R00</t>
  </si>
  <si>
    <t>Beton základových patek prostý C 25/30</t>
  </si>
  <si>
    <t>Koeficient lití do výkopu bez bednění: 0,1</t>
  </si>
  <si>
    <t>275324117R00</t>
  </si>
  <si>
    <t>Železobeton základových patek z betonu C 25/30 XA1</t>
  </si>
  <si>
    <t>ZP01 - Základová patka : (3,5*2,5)*0,7*12</t>
  </si>
  <si>
    <t>ZP02 - Základová patka : (2,5*3,5)*0,7*6</t>
  </si>
  <si>
    <t>ZP03 - Základová patka : (3,5*3,5)*0,7*16</t>
  </si>
  <si>
    <t>ZP04 - Základová patka : (3,5*3,5)*0,7*1</t>
  </si>
  <si>
    <t>275351215R00</t>
  </si>
  <si>
    <t>Bednění stěn základových patek - zřízení</t>
  </si>
  <si>
    <t>ZP01 - Základová patka : (3,5+3,5+2,5+2,5)*0,7*12</t>
  </si>
  <si>
    <t>ZP02 - Základová patka : (2,5+2,5+3,5+3,5)*0,7*6</t>
  </si>
  <si>
    <t>ZP03 - Základová patka : (3,5+3,5+3,5+3,5)*0,7*16</t>
  </si>
  <si>
    <t>ZP04 - Základová patka : (3,5+3,5+3,5+3,5)*0,7*1</t>
  </si>
  <si>
    <t>275351216R00</t>
  </si>
  <si>
    <t>Bednění stěn základových patek - odstranění</t>
  </si>
  <si>
    <t>275361821R00</t>
  </si>
  <si>
    <t>Výztuž základ. patek z betonářské oceli</t>
  </si>
  <si>
    <t xml:space="preserve">výztuž základových patek : </t>
  </si>
  <si>
    <t xml:space="preserve">patka 3,5x3,5x0,7 m, 17 ks : </t>
  </si>
  <si>
    <t xml:space="preserve">hmotnost 1 ks = 0,856 : </t>
  </si>
  <si>
    <t>17*0,856</t>
  </si>
  <si>
    <t xml:space="preserve">patka 3,5x2,5x0,7 m, 18 ks : </t>
  </si>
  <si>
    <t xml:space="preserve">hmotnost 1 ks = 0,4043 : </t>
  </si>
  <si>
    <t>18*0,4043</t>
  </si>
  <si>
    <t>280000000PK01</t>
  </si>
  <si>
    <t>D+M: prefabrikovaný základový kalich PK01 (dle PD)</t>
  </si>
  <si>
    <t>280000000PK02</t>
  </si>
  <si>
    <t>D+M: prefabrikovaný základový kalich PK02 (dle PD)</t>
  </si>
  <si>
    <t>280000000PK03</t>
  </si>
  <si>
    <t>D+M: prefabrikovaný základový kalich PK03 (dle PD)</t>
  </si>
  <si>
    <t>280000000PK04</t>
  </si>
  <si>
    <t>D+M: prefabrikovaný základový kalich PK04 (dle PD)</t>
  </si>
  <si>
    <t>280000000X02</t>
  </si>
  <si>
    <t>D+M: zřízení prostupů základovou konstrukcí (dle PD)</t>
  </si>
  <si>
    <t>289970111R00</t>
  </si>
  <si>
    <t>Vrstva geotextilie 200g/m2</t>
  </si>
  <si>
    <t xml:space="preserve">V1 : </t>
  </si>
  <si>
    <t>24,2*48,22</t>
  </si>
  <si>
    <t>311238311R00</t>
  </si>
  <si>
    <t>Zdivo nosné z cihel a tvarovek pálených akusticky tlumivé tloušťka 190 mm</t>
  </si>
  <si>
    <t>117/101 : 6,675*4,20</t>
  </si>
  <si>
    <t>101/102 : 6,675*5,25</t>
  </si>
  <si>
    <t xml:space="preserve">Půdorys 2.NP : </t>
  </si>
  <si>
    <t>0</t>
  </si>
  <si>
    <t>342013324RT3xS7</t>
  </si>
  <si>
    <t>Příčka SDK tl.150 mm,ocel.kce,2x oplášť.,RFI 12,5mm izolace tloušťky 100 mm, EI 90; (dle PD - S7)</t>
  </si>
  <si>
    <t xml:space="preserve">výška = 3,50 m : </t>
  </si>
  <si>
    <t>3,5*(5,85+6,4)</t>
  </si>
  <si>
    <t xml:space="preserve">výška = 3,8 m : </t>
  </si>
  <si>
    <t>rev : 3,8*(6,4+7,4+3,7)</t>
  </si>
  <si>
    <t>-1*0,9*2,05*2</t>
  </si>
  <si>
    <t>342013323RT1xS8</t>
  </si>
  <si>
    <t>Příčka SDK tl.150 mm,ocel.kce,2x oplášť.,RBI 12,5mm izolace tloušťky 100 mm, EI 60; (dle PD - S8)</t>
  </si>
  <si>
    <t>3,5*(8,5+7,1+7,9+2,8+0,96)</t>
  </si>
  <si>
    <t>-1*0,9*2,05*3</t>
  </si>
  <si>
    <t>-1*0,8*2,05*3</t>
  </si>
  <si>
    <t>3,8*1,9</t>
  </si>
  <si>
    <t>342013322RT3xS6</t>
  </si>
  <si>
    <t>Příčka SDK tl.150 mm,ocel.kce,2x oplášť.,RF 12,5mm tloušťka izolace 100 mm, EI 90; (dle PD - S6)</t>
  </si>
  <si>
    <t xml:space="preserve">S6 - levá část : </t>
  </si>
  <si>
    <t xml:space="preserve">výška = 7,3 m : </t>
  </si>
  <si>
    <t>7,3*(16,15+21,5+31,6)</t>
  </si>
  <si>
    <t>-1*2,1*2,15</t>
  </si>
  <si>
    <t>-1*2,1*2,10</t>
  </si>
  <si>
    <t>-1*1,0*2,05*5</t>
  </si>
  <si>
    <t>-1*0,9*2,05*1</t>
  </si>
  <si>
    <t>115/114 : 6,25*3,13</t>
  </si>
  <si>
    <t xml:space="preserve">S6 - pravá část : </t>
  </si>
  <si>
    <t xml:space="preserve">výška = 4,5 m : </t>
  </si>
  <si>
    <t>4,5*(36,1+17,0)</t>
  </si>
  <si>
    <t>-1*1,0*2,05*2</t>
  </si>
  <si>
    <t>-1*1,5*2,15</t>
  </si>
  <si>
    <t xml:space="preserve">výška = 3,80 m : </t>
  </si>
  <si>
    <t>202/203/208/210 : 3,80*(13,5+6,25+6,4+3,6)</t>
  </si>
  <si>
    <t>-1*0,9*2,05*6</t>
  </si>
  <si>
    <t>342013322RT3xS12</t>
  </si>
  <si>
    <t>Příčka SDK tl.150 mm,ocel.kce,2x oplášť.,RF 12,5mm tloušťka izolace 100 mm, EI 15 DP1; (dle PD - S12)</t>
  </si>
  <si>
    <t>rev : 3,8*(2,35+0,150+0,150+2,65+2,65)</t>
  </si>
  <si>
    <t>-1*1,1*2,05*1</t>
  </si>
  <si>
    <t>342090432R00</t>
  </si>
  <si>
    <t>Otvor v SDK, pro dveře 1kř do 100 kg,UA 100,2xopl.</t>
  </si>
  <si>
    <t>15</t>
  </si>
  <si>
    <t>342090912R00</t>
  </si>
  <si>
    <t>Otvor v SDK, pro dveře 2kř do 200 kg,UA 100,2xopl.</t>
  </si>
  <si>
    <t>342091012R00</t>
  </si>
  <si>
    <t>Příplatek za otvor 4 m2 v SDK příčce 1x CW,2x opl.</t>
  </si>
  <si>
    <t>347015122R00x</t>
  </si>
  <si>
    <t>Předstěna SDK, tl.95mm, ocel. kce CW, 1x RF 12,5mm, s minerální izolací tl. 50 mm (dle PD - S4)</t>
  </si>
  <si>
    <t>117/101 : 6,675*4,2</t>
  </si>
  <si>
    <t>347015131R00x</t>
  </si>
  <si>
    <t>Předstěna SDK,tl.140mm,oc.kce CW,1x RB 12,5mm, s minerální izolací tl. 75 mm (dle PD - S2)</t>
  </si>
  <si>
    <t xml:space="preserve">Výška = 3,125 m : </t>
  </si>
  <si>
    <t>115/EX : 3,125*12,03</t>
  </si>
  <si>
    <t>-1*1,5*1,5*4</t>
  </si>
  <si>
    <t>114/EX : 3,125*6,7</t>
  </si>
  <si>
    <t>-1*1,25*1,5</t>
  </si>
  <si>
    <t>-1*1,0*0,5</t>
  </si>
  <si>
    <t>108/EX : 3,125*5,3</t>
  </si>
  <si>
    <t>-1*1,5*1,5*2</t>
  </si>
  <si>
    <t xml:space="preserve">Výška = 3,75 m : </t>
  </si>
  <si>
    <t>205/EX : 3,75*6,2</t>
  </si>
  <si>
    <t>-1*1,5*1,5</t>
  </si>
  <si>
    <t>-1*0,75*1,5</t>
  </si>
  <si>
    <t>203/EX : 3,75*3,5</t>
  </si>
  <si>
    <t>-1*1,5*1,0</t>
  </si>
  <si>
    <t>202/EX : 3,75*3,2</t>
  </si>
  <si>
    <t>210/EX : 3,75*3,4</t>
  </si>
  <si>
    <t>347015225R00x</t>
  </si>
  <si>
    <t>Předstěna SDK, tl.100 mm,ocel.kce CW,2x RB 12,5 mm, s minerální izolací tl. 75 mm (dle PD - S9)</t>
  </si>
  <si>
    <t>206/EX : 3,75*5,62</t>
  </si>
  <si>
    <t>347015236R00x</t>
  </si>
  <si>
    <t>Předstěna SDK, tl.140 mm, ocel.kce CW, 2x RBI 12,5 mm, s minerální izolací tl. 75 mm (dle PD - S3)</t>
  </si>
  <si>
    <t>109,113/EX : 3,125*7,78</t>
  </si>
  <si>
    <t>-1*1,0*0,5*3</t>
  </si>
  <si>
    <t>206/EX : 3,75*2,7</t>
  </si>
  <si>
    <t>209/EX : 3,75*2,5</t>
  </si>
  <si>
    <t>347015225R00xs11</t>
  </si>
  <si>
    <t>Předstěna SDK, tl.100 mm,ocel.kce CW,2x RF 12,5 mm, s minerální izolací tl. 50 mm (dle PD - S11)</t>
  </si>
  <si>
    <t xml:space="preserve">rev 01 : </t>
  </si>
  <si>
    <t>207/202 : 3,75*(0,225+0,900)</t>
  </si>
  <si>
    <t>342174249R00x</t>
  </si>
  <si>
    <t>Montáž stěnových panelů dle PD, tl.150 mm včetně spojovacích materiálů, podkonstrukce, detailů, oplechování, založení</t>
  </si>
  <si>
    <t xml:space="preserve">D.1.1.10 -   POHLEDY : </t>
  </si>
  <si>
    <t xml:space="preserve">A1 : </t>
  </si>
  <si>
    <t xml:space="preserve">POHLED ZE SEVEROVÝCHODNÍ STRANY : </t>
  </si>
  <si>
    <t>74-(2,25*9)+85,2</t>
  </si>
  <si>
    <t xml:space="preserve">POHLED Z JIHOVÝCHODNÍ STRANY : </t>
  </si>
  <si>
    <t>74,55-(2,25*2)-(1,7*5)-2,3+85,45</t>
  </si>
  <si>
    <t xml:space="preserve">POHLED ZE SEVEROZÁPADNÍ STRANY : </t>
  </si>
  <si>
    <t>105+7,2+2,86+7,0+2,86+74,2</t>
  </si>
  <si>
    <t>-1*(2,25*2)-(1,7*5)-3,12-(2*4,5)</t>
  </si>
  <si>
    <t xml:space="preserve">POHLED Z JIHOZÁPADNÍ STRANY : </t>
  </si>
  <si>
    <t>104,75-(2,25*2)-(1,5*2)-1,50</t>
  </si>
  <si>
    <t>146,5-(1,7*7)-(2,25*6)-(1,82)-(0,5*4)</t>
  </si>
  <si>
    <t xml:space="preserve">A2 : </t>
  </si>
  <si>
    <t>24,81</t>
  </si>
  <si>
    <t>34,54</t>
  </si>
  <si>
    <t>49,5</t>
  </si>
  <si>
    <t>61210426Rx01</t>
  </si>
  <si>
    <t>Panel stěnový sendvičový stěnový s PUR izolací, tl. 150 mm, vnější barva RAL 9009 (dle PD)</t>
  </si>
  <si>
    <t>Koeficient ztratné: 0,05</t>
  </si>
  <si>
    <t>61210426Rx02</t>
  </si>
  <si>
    <t>Panel stěnový sendvičový stěnový s PUR izolací, tl. 150 mm, vnější barva RAL 5005 (dle PD)</t>
  </si>
  <si>
    <t>320000000x01</t>
  </si>
  <si>
    <t>D+M: zřízení prostupů svislou konstrukcí (dle PD)</t>
  </si>
  <si>
    <t>320000000x02</t>
  </si>
  <si>
    <t>D+M: zřízení požárních ucpávek (dle PD)</t>
  </si>
  <si>
    <t>2x prostup ocelové konstrukce : 2</t>
  </si>
  <si>
    <t>2x prostup ŽB vazníku : 2</t>
  </si>
  <si>
    <t>380000000A.001</t>
  </si>
  <si>
    <t>D+M:  A.001 - Sendvič. zákl. práh (+XPS) (dle PD)</t>
  </si>
  <si>
    <t>380000000A.002</t>
  </si>
  <si>
    <t>D+M:  A.002 - Sloup středový (dle PD)</t>
  </si>
  <si>
    <t>380000000A.003</t>
  </si>
  <si>
    <t>D+M:  A.003 - Sloup středový (dle PD)</t>
  </si>
  <si>
    <t>380000000A.004</t>
  </si>
  <si>
    <t>D+M:  A.004 - Sloup obvodový (dle PD)</t>
  </si>
  <si>
    <t>380000000A.005</t>
  </si>
  <si>
    <t>D+M:  A.005 - Sloup obvodový (dle PD)</t>
  </si>
  <si>
    <t>380000000A.006</t>
  </si>
  <si>
    <t>D+M:  A.006 - Sloup obvodový (dle PD)</t>
  </si>
  <si>
    <t>380000000A.007</t>
  </si>
  <si>
    <t>D+M:  A.007 - Sloup obvodový (dle PD)</t>
  </si>
  <si>
    <t>380000000A.008</t>
  </si>
  <si>
    <t>D+M:  A.008 - Sloup administrativa (dle PD)</t>
  </si>
  <si>
    <t>380000000A.009</t>
  </si>
  <si>
    <t>D+M:  A.009 - Sloup administrativa (dle PD)</t>
  </si>
  <si>
    <t>380000000A.010</t>
  </si>
  <si>
    <t>D+M:  A.010 - Spiroll D=200mm (dle PD)</t>
  </si>
  <si>
    <t>380000000A.011</t>
  </si>
  <si>
    <t>D+M:  A.011 - Průvlak krajní L (dle PD)</t>
  </si>
  <si>
    <t>380000000A.012</t>
  </si>
  <si>
    <t>D+M:  A.012 - Ztužidlo (dle PD)</t>
  </si>
  <si>
    <t>380000000A.013</t>
  </si>
  <si>
    <t>D+M:  A.013 - Schod. stěna (dle PD)</t>
  </si>
  <si>
    <t>380000000A.014</t>
  </si>
  <si>
    <t>D+M:  A.014 - Schod. stěna (dle PD)</t>
  </si>
  <si>
    <t>380000000A.015</t>
  </si>
  <si>
    <t>D+M:  A.015 - Vazník tvaru T-pultový (dle PD)</t>
  </si>
  <si>
    <t>380000000A.016</t>
  </si>
  <si>
    <t>D+M:  A.016 - Vazník obd. (dle PD)</t>
  </si>
  <si>
    <t>380000000A.017</t>
  </si>
  <si>
    <t>D+M:  A.017 - Ztužidlo (dle PD)</t>
  </si>
  <si>
    <t>380000000A.018</t>
  </si>
  <si>
    <t>D+M:  A.018 - Štítový trám (dle PD)</t>
  </si>
  <si>
    <t>380000000A.019</t>
  </si>
  <si>
    <t>D+M:  A.019 - Zalití styků, dobetonávky stropní konstrukce (dle PD)</t>
  </si>
  <si>
    <t>380000000A.020</t>
  </si>
  <si>
    <t>D+M:  A.020 - Včetně zmonolitnění a dodatečné výztuže (dle PD)</t>
  </si>
  <si>
    <t>380000000A.021</t>
  </si>
  <si>
    <t>D+M:  A.021 - Stojkování (dle PD)</t>
  </si>
  <si>
    <t>380000000A.022</t>
  </si>
  <si>
    <t>D+M:  A.022 - Montáž - včetně montážního materiálu (dle PD)</t>
  </si>
  <si>
    <t>380000000A.023</t>
  </si>
  <si>
    <t>D+M:  A.023 - Doprava (dle PD)</t>
  </si>
  <si>
    <t>380000000A.024</t>
  </si>
  <si>
    <t>D+M:  A.024 - Projekční práce (dle PD)</t>
  </si>
  <si>
    <t>380000000A.025</t>
  </si>
  <si>
    <t>D+M:  Vnitřní prefabrikované schodiště, 2 ramena, 2 podesty (dle PD)</t>
  </si>
  <si>
    <t>410000000X01</t>
  </si>
  <si>
    <t>D+M: STROPNÍ KAZETY NA BÁZI MINERÁLNÍ VLNY (dle PD)</t>
  </si>
  <si>
    <t>1.NP - 108 - UČEBNA  : 31,70</t>
  </si>
  <si>
    <t>1.NP - 109 - WC MUŽI : 16,01</t>
  </si>
  <si>
    <t>1.NP - 110 - CHODBA : 4,44</t>
  </si>
  <si>
    <t>1.NP - 111 - WC ZAMĚSTNANCI : 7,66</t>
  </si>
  <si>
    <t>1.NP - 112 - ÚKLIDOVÁ MÍSTNOST : 2,38</t>
  </si>
  <si>
    <t>1.NP - 113 - WC ŽENY : 12,06</t>
  </si>
  <si>
    <t>1.NP - 114 - KANCELÁŘ UOV : 42,06</t>
  </si>
  <si>
    <t>1.NP - 115 - UČEBNA  : 32,13</t>
  </si>
  <si>
    <t>411354173R00</t>
  </si>
  <si>
    <t>Podpěrná konstr. stropů do 12 kPa - zřízení</t>
  </si>
  <si>
    <t>vyšší : 24,5*24,62</t>
  </si>
  <si>
    <t>nižší : 24,5*24,12</t>
  </si>
  <si>
    <t>411354174R00</t>
  </si>
  <si>
    <t>Podpěrná konstr. stropů do 12 kPa - odstranění</t>
  </si>
  <si>
    <t>411354183R00</t>
  </si>
  <si>
    <t>Příplatek k podpěr. konstr. stropů 12 kPa -zřízení</t>
  </si>
  <si>
    <t>411354184R00</t>
  </si>
  <si>
    <t>Příplatek k podpěr. konstr. stropů 12 kPa - odstr.</t>
  </si>
  <si>
    <t>411354262R00x</t>
  </si>
  <si>
    <t>D+M: trapézový plech 150/280/1,0;  pozink. vlna 150 mm, tl. 1,0 mm  (dle PD)</t>
  </si>
  <si>
    <t>411354271R00</t>
  </si>
  <si>
    <t>Příplatek za lože z malty pro uložení ocel. plechů</t>
  </si>
  <si>
    <t>416021121R00</t>
  </si>
  <si>
    <t>Podhledy SDK, kovová.kce CD. 1x deska RB 12,5 mm záklop uskočeného podlaží</t>
  </si>
  <si>
    <t>samonosný podhled SDK : 1,0*6,35</t>
  </si>
  <si>
    <t>420000000x01</t>
  </si>
  <si>
    <t>D+M: zřízení prostupů stropní konstrukcí (dle PD)</t>
  </si>
  <si>
    <t>561301119R00x</t>
  </si>
  <si>
    <t>Stabilizace podkladu hydraul.pojivem tl. do 500 mm včetně dodávky pojiva dle PD</t>
  </si>
  <si>
    <t xml:space="preserve">SKŘ - PODLAHOVÁ DESKA : </t>
  </si>
  <si>
    <t>612421637R00</t>
  </si>
  <si>
    <t>Omítka vnitřní zdiva, MVC, štuková položka obsahuje cementový postřik, jádrovou hladkou omítku a finální štuk</t>
  </si>
  <si>
    <t xml:space="preserve">keramické zdivo *2 : </t>
  </si>
  <si>
    <t>Odkaz na mn. položky pořadí 31 : 63,07875*2</t>
  </si>
  <si>
    <t>612473185R00</t>
  </si>
  <si>
    <t>Omítky vnitřní zdiva ze suchých směsí příplatek za zabudované omítníky v ploše stěn</t>
  </si>
  <si>
    <t>Odkaz na mn. položky pořadí 84 : 126,15750</t>
  </si>
  <si>
    <t>612473186R00</t>
  </si>
  <si>
    <t>Příplatek za zabudované rohovníky, stěny</t>
  </si>
  <si>
    <t>7,5*4</t>
  </si>
  <si>
    <t>Vyztužení povrchu vnitřních stěn sklotextilní síťovinou s dodávkou síťoviny a stěrkového tmelu</t>
  </si>
  <si>
    <t xml:space="preserve">nsmáhsná místa : </t>
  </si>
  <si>
    <t xml:space="preserve">cca 10 % : </t>
  </si>
  <si>
    <t>Odkaz na mn. položky pořadí 84 : 126,15750*0,1</t>
  </si>
  <si>
    <t>631316115R00</t>
  </si>
  <si>
    <t>Postřik nových beton. podlah proti prvotn. vysych.</t>
  </si>
  <si>
    <t>631316211RT2</t>
  </si>
  <si>
    <t>Povrchový vsyp na betonové podlahy strojně hlazený posypová směs s korundem</t>
  </si>
  <si>
    <t>632411904R00</t>
  </si>
  <si>
    <t xml:space="preserve">Penetrace savých podkladů  </t>
  </si>
  <si>
    <t>V2 : 154,52</t>
  </si>
  <si>
    <t>632418250RV2x</t>
  </si>
  <si>
    <t>Potěr cementový, strojní zpracování, tl. 60 mm</t>
  </si>
  <si>
    <t>632441491R00</t>
  </si>
  <si>
    <t>Broušení potěrů - odstranění šlemu</t>
  </si>
  <si>
    <t>634601131R00</t>
  </si>
  <si>
    <t>Zaplnění dilatačních spár v mazaninách v šířce spáry od 20 do 30 mm</t>
  </si>
  <si>
    <t>2*(24,2+48,22)</t>
  </si>
  <si>
    <t>713121118RU1</t>
  </si>
  <si>
    <t>Montáž dilatačního pásku podél stěn včetně dodávky dilatačního pásku</t>
  </si>
  <si>
    <t xml:space="preserve">Drobné montáže, práce nezahrnuté s soupisu : </t>
  </si>
  <si>
    <t>1.NP : 30</t>
  </si>
  <si>
    <t>2.NP : 10</t>
  </si>
  <si>
    <t>180456001100R</t>
  </si>
  <si>
    <t>Plošina hydraulická 520AJ montáž, pronájem a demontáž</t>
  </si>
  <si>
    <t>den</t>
  </si>
  <si>
    <t>941941041R00</t>
  </si>
  <si>
    <t>Montáž lešení leh.řad.s podlahami,š.1,2 m, H 10 m</t>
  </si>
  <si>
    <t xml:space="preserve">výška = 7,88 m : </t>
  </si>
  <si>
    <t xml:space="preserve">délka = 75 m : </t>
  </si>
  <si>
    <t>75*(7,88+1,2)</t>
  </si>
  <si>
    <t xml:space="preserve">výška = 5,35 m : </t>
  </si>
  <si>
    <t xml:space="preserve">délka = 73,2 m : </t>
  </si>
  <si>
    <t>75*(5,35+1,2)</t>
  </si>
  <si>
    <t>941941111R00</t>
  </si>
  <si>
    <t>Pronájem lešení za den</t>
  </si>
  <si>
    <t>Odkaz na mn. položky pořadí 97 : 1172,25000</t>
  </si>
  <si>
    <t>Koeficient 60 dnů: 60</t>
  </si>
  <si>
    <t>941941841R00</t>
  </si>
  <si>
    <t>Demontáž lešení leh.řad.s podlahami,š.1,2 m,H 10 m</t>
  </si>
  <si>
    <t>941955004R00</t>
  </si>
  <si>
    <t>Lešení lehké pomocné, výška podlahy do 3,5 m</t>
  </si>
  <si>
    <t>1.NP - 101 - KOVÁRNA : 18,88</t>
  </si>
  <si>
    <t>1.NP - 102 - SVAŘOVNA : 105,45</t>
  </si>
  <si>
    <t>1.NP - 103 - OBROBNA : 112,21</t>
  </si>
  <si>
    <t>1.NP - 104 - DÍLNA CNC : 46,07</t>
  </si>
  <si>
    <t>1.NP - 105 - BRUSÍRNA : 40,88</t>
  </si>
  <si>
    <t>1.NP - 106 - ZÁMEČNICKÁ DÍLNA : 96,07</t>
  </si>
  <si>
    <t>2.NP - 201 - SCHODIŠTĚ : 12,90</t>
  </si>
  <si>
    <t>2.NP - 202 - CHODBA : 19,54</t>
  </si>
  <si>
    <t>2.NP - 203 - ŠATNA ŽENY : 7,94</t>
  </si>
  <si>
    <t>2.NP - 204 - SPRCHA ŽENY : 4,48</t>
  </si>
  <si>
    <t>2.NP - 205 - ŠATNA MUŽI : 52,90</t>
  </si>
  <si>
    <t>2.NP - 206 - SPRCHA MUŽI : 17,41</t>
  </si>
  <si>
    <t>2.NP - 207 - TECHNICKÁ ,ÍSTNOST : 4,11</t>
  </si>
  <si>
    <t>2.NP - 208 - ŠATNA ZAMĚSTNANCI : 15,49</t>
  </si>
  <si>
    <t>2.NP - 209 - SPRCHA ZAMĚSTNANCI : 8,21</t>
  </si>
  <si>
    <t>2.NP - 210 - KANCELÁŘ VEDOUCÍHO : 12,35</t>
  </si>
  <si>
    <t>941955004R00x</t>
  </si>
  <si>
    <t>Lešení lehké pomocné, výška podlahy do 7,0 m</t>
  </si>
  <si>
    <t>1.NP - 107 - ZÁMEČNICKÁ DÍLNA : 192,47</t>
  </si>
  <si>
    <t>1.NP - 116 - DÍLNA OZS : 204,77</t>
  </si>
  <si>
    <t>1.NP - 117 - GARÁŽ : 154,44</t>
  </si>
  <si>
    <t>944944011R00</t>
  </si>
  <si>
    <t>Montáž ochranné sítě z umělých vláken</t>
  </si>
  <si>
    <t>944944031R00</t>
  </si>
  <si>
    <t>Příplatek za každý měsíc použití sítí k pol. 4011</t>
  </si>
  <si>
    <t>Koeficient 2 MĚSÍCE: 1</t>
  </si>
  <si>
    <t>944944081R00</t>
  </si>
  <si>
    <t>Demontáž ochranné sítě z umělých vláken</t>
  </si>
  <si>
    <t>952901114R00</t>
  </si>
  <si>
    <t>Vyčištění budov o výšce podlaží nad 4 m</t>
  </si>
  <si>
    <t>998022021R00</t>
  </si>
  <si>
    <t>Přesun hmot pro haly</t>
  </si>
  <si>
    <t>711171559R00</t>
  </si>
  <si>
    <t>Izolace proti vlhkosti vodorovná, fólií</t>
  </si>
  <si>
    <t>711172559R00</t>
  </si>
  <si>
    <t>Izolace proti vlhkosti svislá, fólií</t>
  </si>
  <si>
    <t>2*(24,2+48,22)*0,5</t>
  </si>
  <si>
    <t>28322026R</t>
  </si>
  <si>
    <t>Fólie PVC tl. 0,8 mm; zemní (dle PD)</t>
  </si>
  <si>
    <t xml:space="preserve">vodorovná : </t>
  </si>
  <si>
    <t>Odkaz na mn. položky pořadí 107 : 1166,92400</t>
  </si>
  <si>
    <t xml:space="preserve">svislá : </t>
  </si>
  <si>
    <t>Odkaz na mn. položky pořadí 108 : 72,42000</t>
  </si>
  <si>
    <t>Koeficient ztratné: 0,20</t>
  </si>
  <si>
    <t>711191171R00</t>
  </si>
  <si>
    <t>Izolace proti zem.vlhkosti,podk.textilie,vodorovná</t>
  </si>
  <si>
    <t xml:space="preserve">Skladba V1 - podkladní : </t>
  </si>
  <si>
    <t xml:space="preserve">Skladba V1 - orchanná : </t>
  </si>
  <si>
    <t>711191271R00</t>
  </si>
  <si>
    <t>Izolace proti zem.vlhkosti,podklad.textilie,svislá</t>
  </si>
  <si>
    <t>69366197R</t>
  </si>
  <si>
    <t>Geotextilie 200 g/m2</t>
  </si>
  <si>
    <t>Odkaz na mn. položky pořadí 110 : 2333,84800</t>
  </si>
  <si>
    <t>Odkaz na mn. položky pořadí 111 : 144,84000</t>
  </si>
  <si>
    <t>1.NP - 109 - WC MUŽI : (22,83)*2,00</t>
  </si>
  <si>
    <t>1.NP - 111 - WC ZAMĚSTNANCI : (17,14)*2,00</t>
  </si>
  <si>
    <t>1.NP - 113 - WC ŽENY : (20,50)*2,00</t>
  </si>
  <si>
    <t>2.NP - 204 - SPRCHA ŽENY : (8,52)*2,00</t>
  </si>
  <si>
    <t>2.NP - 206 - SPRCHA MUŽI : (21,82)*2,00</t>
  </si>
  <si>
    <t>2.NP - 209 - SPRCHA ZAMĚSTNANCI : (11,72)*2,00</t>
  </si>
  <si>
    <t>1.NP - 109 - WC MUŽI : 22,83</t>
  </si>
  <si>
    <t>1.NP - 111 - WC ZAMĚSTNANCI : 17,14</t>
  </si>
  <si>
    <t>1.NP - 113 - WC ŽENY : 20,50</t>
  </si>
  <si>
    <t>2.NP - 204 - SPRCHA ŽENY : 8,52</t>
  </si>
  <si>
    <t>2.NP - 206 - SPRCHA MUŽI : 21,82</t>
  </si>
  <si>
    <t>2.NP - 209 - SPRCHA ZAMĚSTNANCI : 11,72</t>
  </si>
  <si>
    <t>1.NP - 109 - WC MUŽI : 20*2,0</t>
  </si>
  <si>
    <t>1.NP - 111 - WC ZAMĚSTNANCI : 17*2,0</t>
  </si>
  <si>
    <t>1.NP - 113 - WC ŽENY : 20*2,0</t>
  </si>
  <si>
    <t>2.NP - 204 - SPRCHA ŽENY : 6*2,0</t>
  </si>
  <si>
    <t>2.NP - 206 - SPRCHA MUŽI : 6*2,0</t>
  </si>
  <si>
    <t>2.NP - 209 - SPRCHA ZAMĚSTNANCI : 6*2,0</t>
  </si>
  <si>
    <t>712372121R00</t>
  </si>
  <si>
    <t>Krytina střech do 10° fólie, 4 kotvy/m2,ocel,dřevo lepení/svařování spojů, náběhových kllínů a dalších systémových detailů dle zvoleného dodavatele</t>
  </si>
  <si>
    <t>283220012R</t>
  </si>
  <si>
    <t>fólie izolační střešní hydroizolační; tloušťka 1,50 mm; plošná hmotnost 1 850 g/m2 PVC-P PES výztuž; µ = 15 000,0</t>
  </si>
  <si>
    <t>Koeficient ztratné: 0,2</t>
  </si>
  <si>
    <t>765901221R00</t>
  </si>
  <si>
    <t>Fólie parotěsné, difúzní a vodotěsné Fólie střech parotěsné - zábrana parotěsná</t>
  </si>
  <si>
    <t>998712102R00</t>
  </si>
  <si>
    <t>Přesun hmot pro povlakové krytiny, výšky do 12 m</t>
  </si>
  <si>
    <t>713191100RT9</t>
  </si>
  <si>
    <t>Položení separační fólie včetně dodávky PE fólie</t>
  </si>
  <si>
    <t>713121111RT1</t>
  </si>
  <si>
    <t>Izolace tepelná podlah na sucho, jednovrstvá materiál ve specifikaci</t>
  </si>
  <si>
    <t>28376285R</t>
  </si>
  <si>
    <t>deska izolační pro kročejový útlum; pěnový polystyren; povrch hladký; rovná hrana; tl. 40,0 mm (dle PD)</t>
  </si>
  <si>
    <t>Koeficient ztratné: 0,1</t>
  </si>
  <si>
    <t>713121511R00</t>
  </si>
  <si>
    <t>Izolace tepelná podlah, desky z pěnového skla</t>
  </si>
  <si>
    <t xml:space="preserve">výška = 0,30 m : </t>
  </si>
  <si>
    <t>63483000R</t>
  </si>
  <si>
    <t>Granulát z pěnového skla 0-63 mm izolační</t>
  </si>
  <si>
    <t>24,2*48,22*0,30</t>
  </si>
  <si>
    <t>713141327R00</t>
  </si>
  <si>
    <t>Izolace tepelná střech do tl.300 mm,2vrstvy,kotvy</t>
  </si>
  <si>
    <t>63151404R</t>
  </si>
  <si>
    <t>deska izolační minerální vlákno; tl. 80,0 mm; součinitel tepelné vodivosti 0,035 W/mK</t>
  </si>
  <si>
    <t>63151414.AR</t>
  </si>
  <si>
    <t>deska izolační minerální vlákno; tl. 200,0 mm; součinitel tepelné vodivosti 0,035 W/mK</t>
  </si>
  <si>
    <t>998713102R00</t>
  </si>
  <si>
    <t>Přesun hmot pro izolace tepelné, výšky do 12 m</t>
  </si>
  <si>
    <t>Odkaz na mn. položky pořadí 131 : 299,33000</t>
  </si>
  <si>
    <t>771475014R00</t>
  </si>
  <si>
    <t>Montáž soklíků z dlaždic keramických výšky 100 mm, soklíků vodorovných kladených do flexibilního tmele</t>
  </si>
  <si>
    <t>2.NP - 201 - SCHODIŠTĚ : 20,11</t>
  </si>
  <si>
    <t>2.NP - 202 - CHODBA : 18,72</t>
  </si>
  <si>
    <t>2.NP - 203 - ŠATNA ŽENY : 12,40</t>
  </si>
  <si>
    <t>2.NP - 205 - ŠATNA MUŽI : 36,40</t>
  </si>
  <si>
    <t>2.NP - 208 - ŠATNA ZAMĚSTNANCI : 17,30</t>
  </si>
  <si>
    <t>2.NP - 210 - KANCELÁŘ VEDOUCÍHO : 14,20</t>
  </si>
  <si>
    <t>597642410R</t>
  </si>
  <si>
    <t>dlažba keramická sokl; š = 80 mm; l = 300 mm; h = 9,0 mm; povrch matný (dle PD)</t>
  </si>
  <si>
    <t xml:space="preserve">  2.NP - 201 - SCHODIŠTĚ : 20,11</t>
  </si>
  <si>
    <t xml:space="preserve">  2.NP - 202 - CHODBA : 18,72</t>
  </si>
  <si>
    <t xml:space="preserve">  2.NP - 203 - ŠATNA ŽENY : 12,40</t>
  </si>
  <si>
    <t xml:space="preserve">  2.NP - 205 - ŠATNA MUŽI : 36,40</t>
  </si>
  <si>
    <t xml:space="preserve">  2.NP - 208 - ŠATNA ZAMĚSTNANCI : 17,30</t>
  </si>
  <si>
    <t xml:space="preserve">  2.NP - 210 - KANCELÁŘ VEDOUCÍHO : 14,20</t>
  </si>
  <si>
    <t xml:space="preserve">  počet + ztratné : (119,13/0,3)*1,1</t>
  </si>
  <si>
    <t>počet kusů : 440</t>
  </si>
  <si>
    <t>1.NP - 108 - UČEBNA  : 23,94</t>
  </si>
  <si>
    <t>1.NP - 112 - ÚKLIDOVÁ MÍSTNOST : 6,18</t>
  </si>
  <si>
    <t>1.NP - 114 - KANCELÁŘ UOV : 27,34</t>
  </si>
  <si>
    <t>1.NP - 115 - UČEBNA  : 22,84</t>
  </si>
  <si>
    <t>2.NP - 207 - TECHNICKÁ ,ÍSTNOST : 8,20</t>
  </si>
  <si>
    <t>771285211RX1</t>
  </si>
  <si>
    <t>D+M: obklad schodišťového stupně, stupnice včetně soklu dle PD</t>
  </si>
  <si>
    <t>21*1,5</t>
  </si>
  <si>
    <t>Koeficient reserva: 0,05</t>
  </si>
  <si>
    <t>771285211RX2</t>
  </si>
  <si>
    <t>D+M: obklad schodišťového stupně, podstupnice včetně soklu (dle PD)</t>
  </si>
  <si>
    <t>1.NP - 101 - KOVÁRNA : (5,00)*0,40</t>
  </si>
  <si>
    <t>1.NP - 108 - UČEBNA  : (1,50)*1,80</t>
  </si>
  <si>
    <t>1.NP - 112 - ÚKLIDOVÁ MÍSTNOST : (6,18)*2,00</t>
  </si>
  <si>
    <t>1.NP - 114 - KANCELÁŘ UOV : (2,00)*0,30</t>
  </si>
  <si>
    <t>1.NP - 115 - UČEBNA  : (1,25)*1,80</t>
  </si>
  <si>
    <t>1.NP - 116 - DÍLNA OZS : (1,25)*1,80</t>
  </si>
  <si>
    <t>1.NP - 117 - GARÁŽ : (1,50)*1,80</t>
  </si>
  <si>
    <t>2.NP - 207 - TECHNICKÁ ,ÍSTNOST : (2,65+2,65+2,35+2,35-1,0)*2,00</t>
  </si>
  <si>
    <t>Odkaz na mn. položky pořadí 141 : 247,92000</t>
  </si>
  <si>
    <t>1.NP - 101 - KOVÁRNA : 5,00</t>
  </si>
  <si>
    <t>1.NP - 108 - UČEBNA  : 1,50</t>
  </si>
  <si>
    <t>1.NP - 114 - KANCELÁŘ UOV : 2,00</t>
  </si>
  <si>
    <t>1.NP - 115 - UČEBNA  : 1,25</t>
  </si>
  <si>
    <t>1.NP - 116 - DÍLNA OZS : 1,25</t>
  </si>
  <si>
    <t>1.NP - 117 - GARÁŽ : 1,50</t>
  </si>
  <si>
    <t>2.NP - 207 - TECHNICKÁ ,ÍSTNOST : (2,65+2,65+2,35+2,35-1,0)</t>
  </si>
  <si>
    <t>1.NP - 101 - KOVÁRNA : 2*0,40</t>
  </si>
  <si>
    <t>1.NP - 108 - UČEBNA : 2*1,80</t>
  </si>
  <si>
    <t>1.NP - 109 - WC MUŽI : 11*2,00</t>
  </si>
  <si>
    <t>1.NP - 111 - WC ZAMĚSTNANCI : 10*2,00</t>
  </si>
  <si>
    <t>1.NP - 112 - ÚKLIDOVÁ MÍSTNOST : 0*2,00</t>
  </si>
  <si>
    <t>1.NP - 113 - WC ŽENY : 8*2,00</t>
  </si>
  <si>
    <t>1.NP - 114 - KANCELÁŘ UOV : 2*0,30</t>
  </si>
  <si>
    <t>1.NP - 115 - UČEBNA : 2*1,80</t>
  </si>
  <si>
    <t>1.NP - 116 - DÍLNA OZS : 2*1,80</t>
  </si>
  <si>
    <t>1.NP - 117 - GARÁŽ : 2*1,80</t>
  </si>
  <si>
    <t>2.NP - 204 - SPRCHA ŽENY : 2*2,00</t>
  </si>
  <si>
    <t>2.NP - 206 - SPRCHA MUŽI : 6*2,00</t>
  </si>
  <si>
    <t>2.NP - 207 - TECHNICKÁ ,ÍSTNOST : 2*2,00</t>
  </si>
  <si>
    <t>2.NP - 209 - SPRCHA ZAMĚSTNANCI : 3*2,00</t>
  </si>
  <si>
    <t>1.NP - 108 - UČEBNA : 1*1,80</t>
  </si>
  <si>
    <t>1.NP - 109 - WC MUŽI : 12*2,00</t>
  </si>
  <si>
    <t>1.NP - 111 - WC ZAMĚSTNANCI : 12*2,00</t>
  </si>
  <si>
    <t>1.NP - 112 - ÚKLIDOVÁ MÍSTNOST : 4*2,00</t>
  </si>
  <si>
    <t>1.NP - 113 - WC ŽENY : 12*2,00</t>
  </si>
  <si>
    <t>1.NP - 114 - KANCELÁŘ UOV : 0*0,30</t>
  </si>
  <si>
    <t>1.NP - 115 - UČEBNA : 0*1,80</t>
  </si>
  <si>
    <t>1.NP - 116 - DÍLNA OZS : 0*1,80</t>
  </si>
  <si>
    <t>1.NP - 117 - GARÁŽ : 0*1,80</t>
  </si>
  <si>
    <t>2.NP - 204 - SPRCHA ŽENY : 4*2,00</t>
  </si>
  <si>
    <t>2.NP - 206 - SPRCHA MUŽI : 8*2,00</t>
  </si>
  <si>
    <t>2.NP - 207 - TECHNICKÁ ,ÍSTNOST : 4*2,00</t>
  </si>
  <si>
    <t>2.NP - 209 - SPRCHA ZAMĚSTNANCI : 5*2,00</t>
  </si>
  <si>
    <t>781000000X01</t>
  </si>
  <si>
    <t>D+M: šamotová deska odolná proti ohni tl. 30mm, včetně žáruvzdorného lepidla  (dle PD)</t>
  </si>
  <si>
    <t xml:space="preserve">nové štuky : </t>
  </si>
  <si>
    <t xml:space="preserve">SDK - PŘEDSTĚNY : </t>
  </si>
  <si>
    <t>Odkaz na mn. položky pořadí 40 : 113,44875</t>
  </si>
  <si>
    <t>Odkaz na mn. položky pořadí 42 : 42,31250</t>
  </si>
  <si>
    <t>Odkaz na mn. položky pořadí 39 : 28,03500</t>
  </si>
  <si>
    <t>Odkaz na mn. položky pořadí 41 : 21,07500</t>
  </si>
  <si>
    <t xml:space="preserve">SDK - PŘÍČKY : </t>
  </si>
  <si>
    <t>Odkaz na mn. položky pořadí 34 : 833,15750*2</t>
  </si>
  <si>
    <t>Odkaz na mn. položky pořadí 32 : 105,68500*2</t>
  </si>
  <si>
    <t>Odkaz na mn. položky pořadí 33 : 92,17500*2</t>
  </si>
  <si>
    <t>Odkaz na mn. položky pořadí 43 : 4,21875</t>
  </si>
  <si>
    <t xml:space="preserve">- OBKLADY : </t>
  </si>
  <si>
    <t>Odkaz na mn. položky pořadí 141 : 247,92000*-1</t>
  </si>
  <si>
    <t>430862006R00x</t>
  </si>
  <si>
    <t>D+M: ocelových prvků, nosníků, ocelové podkonstrukce a dalších prvků (dle PD)</t>
  </si>
  <si>
    <t>kg</t>
  </si>
  <si>
    <t>PAŽDÍKY PRO OKNA A DVEŘE : 5833,8</t>
  </si>
  <si>
    <t>PAŽDÍKY PRO VRATA : 1763,0</t>
  </si>
  <si>
    <t>VÝMĚNY PRO SVĚTLÍKY : 3345,4</t>
  </si>
  <si>
    <t>ATIKOVÉ SLOUPKY : 735,0</t>
  </si>
  <si>
    <t>Koeficient spojovací prostředky, prořez, patní plechy, kotvy: 0,1</t>
  </si>
  <si>
    <t>D+M:  D01 - Interiérové dveře jednokřídlové s DTD, 800x2020 mm (dle PD - D.1.1.11 - Výpis dveří)</t>
  </si>
  <si>
    <t>D+M:  D02 - Interiérové dveře jednokřídlové s DTD, 900x2020 mm (dle PD - D.1.1.11 - Výpis dveří)</t>
  </si>
  <si>
    <t>D+M:  D03 - Interiérové dveře jednokřídlové s DTD, 1000x2020 mm (dle PD - D.1.1.11 - Výpis dveří)</t>
  </si>
  <si>
    <t>D+M:  D04 - Interiérové dveře jednokřídlové s DTD, 900x2020 mm (dle PD - D.1.1.11 - Výpis dveří)</t>
  </si>
  <si>
    <t>766620000D05</t>
  </si>
  <si>
    <t>D+M:  D05 - Interiérové ocelové dveře jednokřídlové, 1000x2020 mm (dle PD - D.1.1.11 - Výpis dveří)</t>
  </si>
  <si>
    <t>766620000D06</t>
  </si>
  <si>
    <t>D+M:  D06 - Interiérové ocelové dveře jednokřídlové, 1000x2020 mm (dle PD - D.1.1.11 - Výpis dveří)</t>
  </si>
  <si>
    <t>766620000D07</t>
  </si>
  <si>
    <t>D+M:  D07 - Interiérové ocelové dveře dvoukřídlé , 2100x2150 mm (dle PD - D.1.1.11 - Výpis dveří)</t>
  </si>
  <si>
    <t>766620000D08</t>
  </si>
  <si>
    <t>D+M:  D08 - Interiérové ocelové dveře dvoukřídlé , 1500x2150 mm (dle PD - D.1.1.11 - Výpis dveří)</t>
  </si>
  <si>
    <t>766620000D09</t>
  </si>
  <si>
    <t>D+M:  D09 - Interiérové ocelové dveře dvoukřídlé , 2100x2150 mm (dle PD - D.1.1.11 - Výpis dveří)</t>
  </si>
  <si>
    <t>766620000D10</t>
  </si>
  <si>
    <t>D+M:  D10 - Exteriérové plastové dveře jednokřídlé, 1000x2070 mm (dle PD - D.1.1.11 - Výpis dveří)</t>
  </si>
  <si>
    <t>766620000D11</t>
  </si>
  <si>
    <t>D+M:  D11 - Exteriérové hliníkové dveře jednokřídlé, 1100x2200 mm (dle PD - D.1.1.11 - Výpis dveří)</t>
  </si>
  <si>
    <t>766620000D12</t>
  </si>
  <si>
    <t>D+M:  D12 - Exteriérové hliníkové dveře jednokřídlé, 1200x2200 mm (dle PD - D.1.1.11 - Výpis dveří)</t>
  </si>
  <si>
    <t>766620000D13</t>
  </si>
  <si>
    <t>D+M:  D13 - Exteriérové plastové dveře dvoukřídlé, 1600x2200 mm (dle PD - D.1.1.11 - Výpis dveří)</t>
  </si>
  <si>
    <t>766620000D14</t>
  </si>
  <si>
    <t>D+M:  D14 - Exteriérové plastové dveře dvoukřídlé, 2200x2200 mm (dle PD - D.1.1.11 - Výpis dveří)</t>
  </si>
  <si>
    <t>766620000D15</t>
  </si>
  <si>
    <t>D+M:  D15 - Ocelové průmyslové sekční vrata, 3500x4000 mm (dle PD - D.1.1.11 - Výpis dveří)</t>
  </si>
  <si>
    <t>766620000D16</t>
  </si>
  <si>
    <t>D+M:  D16 - Ocelové průmyslové sekční vrata, 5200x4000 mm (dle PD - D.1.1.11 - Výpis dveří)</t>
  </si>
  <si>
    <t>766620000D17</t>
  </si>
  <si>
    <t>D+M:  D17 - Interiérové dveře jednokřídlové s DTD, 900x2020 mm (dle PD - D.1.1.11 - Výpis dveří)</t>
  </si>
  <si>
    <t>766620000D18</t>
  </si>
  <si>
    <t>D+M:  D18 - Interiérové dveře jednokřídlové s DTD, 1000x2020 mm (dle PD - D.1.1.11 - Výpis dveří)</t>
  </si>
  <si>
    <t>766620000D19</t>
  </si>
  <si>
    <t>D+M:  D19 - Interiérové dveře jednokřídlové s DTD,1100x2020 mm, požární EW 15DP3-C, se samozavíračem (dle PD - D.1.1.11 - Výpis dveří)</t>
  </si>
  <si>
    <t>766620000D20</t>
  </si>
  <si>
    <t>D+M:  D20 - Exteriérové plastové dveře jednokřídlé, 1000x2020 mm (dle PD - D.1.1.11 - Výpis dveří)</t>
  </si>
  <si>
    <t>766630000O01</t>
  </si>
  <si>
    <t>D+M:  O01 - Plastové okno - vnější, 1000x500 mm (dle PD - D.1.1.12)</t>
  </si>
  <si>
    <t>766630000O02</t>
  </si>
  <si>
    <t>D+M:  O02 - Plastové okno - vnější, 2250x750 mm (dle PD - D.1.1.12)</t>
  </si>
  <si>
    <t>766630000O03</t>
  </si>
  <si>
    <t>D+M:  O03 - Plastové okno - vnější, 1500x1500 mm (dle PD - D.1.1.12)</t>
  </si>
  <si>
    <t>766630001O04</t>
  </si>
  <si>
    <t>D+M:  O04 - Plastové okno - vnější, 1500x1500 mm (dle PD - D.1.1.12)</t>
  </si>
  <si>
    <t>766630002O05</t>
  </si>
  <si>
    <t>D+M:  O05 - Plastové okno - vnější, 1500x1500 mm (dle PD - D.1.1.12)</t>
  </si>
  <si>
    <t>766630003O06</t>
  </si>
  <si>
    <t>D+M:  O06 - Plastové okno - vnější, 1250x1500 mm (dle PD - D.1.1.12)</t>
  </si>
  <si>
    <t>766630004O07</t>
  </si>
  <si>
    <t>D+M:  O07 - Plastové okno - vnější, 750x1500 mm (dle PD - D.1.1.12)</t>
  </si>
  <si>
    <t>766630005O08</t>
  </si>
  <si>
    <t>D+M:  O08 - Plastové okno - vnější, 1000x1500 mm (dle PD - D.1.1.12)</t>
  </si>
  <si>
    <t>76200000T01</t>
  </si>
  <si>
    <t>D+M:  T01 - SANITÁRNÍ DĚLÍCÍ PŘÍČKY S NEREZOVÝMA REKTIFIKAČNÍMA NOHAMA - SPRCHOVÁ STĚNA (dle PD - D.1.1.19)</t>
  </si>
  <si>
    <t>1.NP : 4</t>
  </si>
  <si>
    <t>76200000T02</t>
  </si>
  <si>
    <t>D+M:  T02 - SANITÁRNÍ DĚLÍCÍ PŘÍČKY S NEREZOVÝMA REKTIFIKAČNÍMA NOHAMA - WC KABÍNKY (dle PD - D.1.1.19)</t>
  </si>
  <si>
    <t>2.NP : 2</t>
  </si>
  <si>
    <t>76200000T03</t>
  </si>
  <si>
    <t>D+M:  T03 - SANITÁRNÍ DĚLÍCÍ PISOÁROVÁ PŘÍČKA (dle PD - D.1.1.19)</t>
  </si>
  <si>
    <t>764000000K01</t>
  </si>
  <si>
    <t>D+M:  K01 - DEŠŤOVÝ PŮLKULATÝ ŽLAB VČETNĚ HÁKŮ (dle PD - D.1.1.16)</t>
  </si>
  <si>
    <t>bm</t>
  </si>
  <si>
    <t>764000001K02</t>
  </si>
  <si>
    <t>D+M:  K02 - DEŠŤOVÝ SVOD V KRUHOVÉM DN 125 (dle PD - D.1.1.16)</t>
  </si>
  <si>
    <t>764000002K03</t>
  </si>
  <si>
    <t>D+M:  K03 - OPLECHOVÁNÍ STYKU NAPOJENÍ STŘEŠNÍ KONSTRUKCE NA STĚNOVÝ PANEL (dle PD - D.1.1.16)</t>
  </si>
  <si>
    <t>764000003K04</t>
  </si>
  <si>
    <t>D+M:  K04 - UKONČENÍ HYDROIZOLACE NA STĚNOVÝ PANEL (dle PD - D.1.1.16)</t>
  </si>
  <si>
    <t>764000002K05</t>
  </si>
  <si>
    <t>D+M:  K05 - UKONČENÍ HYDROIZOLACE NA STĚNOVÝ PANEL (dle PD - D.1.1.16)</t>
  </si>
  <si>
    <t>764000003K06</t>
  </si>
  <si>
    <t>D+M:  K06 - OKAPNICE PODSTŘEŠNÍ FOLIE (dle PD - D.1.1.16)</t>
  </si>
  <si>
    <t>764000004K07</t>
  </si>
  <si>
    <t>D+M:  K07 - OPLECHOVÁNÍ KORUNY PANELU (dle PD - D.1.1.16)</t>
  </si>
  <si>
    <t>764000005K08</t>
  </si>
  <si>
    <t>D+M:  K08 - UKONČOVACÍ PROFIL (dle PD - D.1.1.16)</t>
  </si>
  <si>
    <t>764000006K09</t>
  </si>
  <si>
    <t>D+M:  K09 - OPLECHOVÁNÍ OPLÁŠTĚNÍ - PROFIL PRO KRYTÍ PANELŮ (dle PD - D.1.1.16)</t>
  </si>
  <si>
    <t>764000007K10</t>
  </si>
  <si>
    <t>D+M:  K10 - POMOCNÝ L PROFIL PRO KOTVENÍ PANELU (dle PD - D.1.1.16)</t>
  </si>
  <si>
    <t>764000008K11</t>
  </si>
  <si>
    <t>D+M:  K11 - KLEMPÍŘSKÝ PRVEK OPLECHOVÁNÍ OPLÁŠTĚNÍ (dle PD - D.1.1.16)</t>
  </si>
  <si>
    <t>764000009K12</t>
  </si>
  <si>
    <t>D+M:  K12 - OPLECHOVÁNÍ VÝPLNÍ OTVORŮ (dle PD - D.1.1.16)</t>
  </si>
  <si>
    <t>764000009K13</t>
  </si>
  <si>
    <t>D+M:  K13 - OPLECHOVÁNÍ NAPOJENÍ ŠTÍTOVÉ STĚNY NA STŘECHU (dle PD - D.1.1.16)</t>
  </si>
  <si>
    <t>767000000Z01</t>
  </si>
  <si>
    <t>D+M:  Z01 - DYMNÍK - ODVOD KOUŘE OD VÝHNĚ (dle PD - D.1.1.15)</t>
  </si>
  <si>
    <t>767000001Z02</t>
  </si>
  <si>
    <t>D+M:  Z02 - OCELOVÉ VENKOVNÍ SCHODIŠTĚ (dle PD - D.1.1.15)</t>
  </si>
  <si>
    <t>767000002Z03</t>
  </si>
  <si>
    <t>D+M:  Z03 - DILATACE PRŮMYSLOVÉ PODLAHY (dle PD - D.1.1.15)</t>
  </si>
  <si>
    <t>767000003Z04</t>
  </si>
  <si>
    <t>D+M:  Z04 - VÝLEZOVÝ ŽEBŘÍK S ODPOČINKOVOU PLOŠINOU A ZÁBRADLÍM (dle PD - D.1.1.15)</t>
  </si>
  <si>
    <t>767000004Z05</t>
  </si>
  <si>
    <t>D+M:  Z05 - OCELOVÝ ŽEBŘÍK NA STĚNU PRO VÝSTUP (dle PD - D.1.1.15)</t>
  </si>
  <si>
    <t>767000005Z06</t>
  </si>
  <si>
    <t>D+M:  Z06 - OCELOVÉ ZÁBRADLÍ (dle PD - D.1.1.15)</t>
  </si>
  <si>
    <t>767000006Z07</t>
  </si>
  <si>
    <t>D+M:  Z07 - OCELOVÉ MADLO (dle PD - D.1.1.15)</t>
  </si>
  <si>
    <t>767000007Z08</t>
  </si>
  <si>
    <t>D+M:  Z08 - POMOCNÝ OCELOVÝ PROFIL PLOCHÝ (dle PD - D.1.1.15)</t>
  </si>
  <si>
    <t>799000001x01a</t>
  </si>
  <si>
    <t>D+M:  x01 -  PŘENOSNÝ HASICÍ PŘÍSTROJ - 34A (dle PD)</t>
  </si>
  <si>
    <t>34a : 3</t>
  </si>
  <si>
    <t>799000001x01b</t>
  </si>
  <si>
    <t>D+M:  x01 -  PŘENOSNÝ HASICÍ PŘÍSTROJ - 113B (dle PD)</t>
  </si>
  <si>
    <t>113b : 1</t>
  </si>
  <si>
    <t>799000001x01c</t>
  </si>
  <si>
    <t>D+M:  x01 -  PŘENOSNÝ HASICÍ PŘÍSTROJ - 113A (dle PD)</t>
  </si>
  <si>
    <t>113a : 1</t>
  </si>
  <si>
    <t>799000001x02</t>
  </si>
  <si>
    <t>D+M:  x02 - HLÁSIČ POŽÁRU A KOUŘE (dle PD)</t>
  </si>
  <si>
    <t>799000001x03</t>
  </si>
  <si>
    <t>D+M:  x03 - TLAČÍTKOVÝ HLÁSIČ POŽÁRU (dle PD)</t>
  </si>
  <si>
    <t>799000001x04</t>
  </si>
  <si>
    <t>D+M:  x04 - ZNAČENÍ: hlavního vypínače elektrické energie (označen textovým nápisem CENTRAL + TOTAL STOP) (dle PD)</t>
  </si>
  <si>
    <t>799000001x05</t>
  </si>
  <si>
    <t>D+M:  x05 - ZNAČENÍ: zařízení nevhodná k hašení vodou (dle PD)</t>
  </si>
  <si>
    <t>799000001x06</t>
  </si>
  <si>
    <t>D+M:  x06 - ZNAČENÍ: přenosného hasicího přístroje (dle PD)</t>
  </si>
  <si>
    <t>799000001x07</t>
  </si>
  <si>
    <t>D+M:  x07 - ZNAČENÍ: hlavního uzávěru plynu (dle PD)</t>
  </si>
  <si>
    <t>799000001x08</t>
  </si>
  <si>
    <t>D+M:  x08 - ZNAČENÍ: hlavního uzávěru vody (dle PD)</t>
  </si>
  <si>
    <t>799000001x09</t>
  </si>
  <si>
    <t>D+M:  x09 - ZNAČENÍ: únikových cest a východů (dle PD)</t>
  </si>
  <si>
    <t>799000001x10</t>
  </si>
  <si>
    <t>D+M:  x10 - Certifikovaný záchytný a zádržný sytém (dle PD)</t>
  </si>
  <si>
    <t>799000001x11</t>
  </si>
  <si>
    <t>D+M:  x11 - CENTRÁLNÍ KLÍČ - nový uzamykací systém Kaba-Gege pEXTRA COMBI, BT3 (dle PD)</t>
  </si>
  <si>
    <t>799000001x12</t>
  </si>
  <si>
    <t>D+M:  x12 - CENTRÁLNÍ KLÍČ - nový uzamykací systém Kaba-Gege E-AP2000, BT3 (dle PD)</t>
  </si>
  <si>
    <t>799000001x13</t>
  </si>
  <si>
    <t>D+M:  x13 - CENTRÁLNÍ KLÍČ - nový uzamykací systém FAB 300, BT3 (dle PD)</t>
  </si>
  <si>
    <t>799000001x14</t>
  </si>
  <si>
    <t>D+M:  x14 - CENTRÁLNÍ KLÍČ - rozšíření stávajícího uzamykacího systému (dle PD)</t>
  </si>
  <si>
    <t>799000002L01</t>
  </si>
  <si>
    <t>D+M:  L01 - KOPULOVÝ SVĚTLÍK (dle PD - D.1.1.17 - Výpis doplňkových výrobků)</t>
  </si>
  <si>
    <t>799000002L02</t>
  </si>
  <si>
    <t>D+M:  L02 - SKLENĚNÁ STŘÍŠKA NAD VCHOD (dle PD - D.1.1.17 - Výpis doplňkových výrobků)</t>
  </si>
  <si>
    <t>799000002L03</t>
  </si>
  <si>
    <t>D+M:  L03 - SYSTÉMOVÁ AKUSTICKÁ KAPOTA DO EXTERIÉRU (dle PD - D.1.1.17 - Výpis doplňkových výrobků)</t>
  </si>
  <si>
    <t>799000002L04</t>
  </si>
  <si>
    <t>D+M:  L04 - PROTIPOŽÁRNÍ VĚTRACÍ MŘÍŽKA, ROZMĚR 200 x 200 mm, POŽÁRNÍ ODOLNOST EI 15 (dle PD - D.1.1.17 - Výpis doplňkových výrobků)</t>
  </si>
  <si>
    <t>132301119R00</t>
  </si>
  <si>
    <t>Hloubení rýh šířky do 60 cm příplatek za lepivost, v hornině 4,</t>
  </si>
  <si>
    <t xml:space="preserve">183*0,6*0,9 : </t>
  </si>
  <si>
    <t>98,82</t>
  </si>
  <si>
    <t>132301111R00</t>
  </si>
  <si>
    <t>Hloubení rýh šířky do 60 cm do 100m3, v hornině 4, hloubení strojně</t>
  </si>
  <si>
    <t>161101101R00</t>
  </si>
  <si>
    <t>Svislé přemístění výkopku z horniny 1 až 4, při hloubce výkopu přes 1 do 2,5 m</t>
  </si>
  <si>
    <t>162201102R00</t>
  </si>
  <si>
    <t>Vodorovné přemístění výkopku z horniny 1 až 4, na vzdálenost přes 20  do 50 m</t>
  </si>
  <si>
    <t>167101101R00</t>
  </si>
  <si>
    <t>Nakládání, skládání, překládání neulehlého výkopku nakládání výkopku do 100 m3, z horniny 1 až 4</t>
  </si>
  <si>
    <t>171201201R00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</si>
  <si>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</si>
  <si>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</si>
  <si>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 xml:space="preserve">183*0,6*0,9*0,7 : </t>
  </si>
  <si>
    <t>69,18</t>
  </si>
  <si>
    <t>175101101RT2</t>
  </si>
  <si>
    <t>Obsyp potrubí bez prohození sypaniny, s dodáním štěrkopísku frakce 0 - 22 mm</t>
  </si>
  <si>
    <t xml:space="preserve">183*0,6*0,9*0,2 : </t>
  </si>
  <si>
    <t>19,76</t>
  </si>
  <si>
    <t>970051060R00</t>
  </si>
  <si>
    <t>Jádrové vrtání, kruhové prostupy v železobetonu jádrové vrtání , do D 60 mm</t>
  </si>
  <si>
    <t xml:space="preserve">vodovod : 3*0,4 : </t>
  </si>
  <si>
    <t>1,2</t>
  </si>
  <si>
    <t>970051080R00</t>
  </si>
  <si>
    <t>Jádrové vrtání, kruhové prostupy v železobetonu jádrové vrtání , do D 80 mm</t>
  </si>
  <si>
    <t xml:space="preserve">kanalizace prostupy přes stropy : 10*0,4 : </t>
  </si>
  <si>
    <t>970051100R00</t>
  </si>
  <si>
    <t>Jádrové vrtání, kruhové prostupy v železobetonu jádrové vrtání , do D 100 mm</t>
  </si>
  <si>
    <t xml:space="preserve">kanalizace prostupy přes stropy : 4*0,4 : </t>
  </si>
  <si>
    <t>1,6</t>
  </si>
  <si>
    <t>970056060R00</t>
  </si>
  <si>
    <t>Jádrové vrtání, kruhové prostupy v železobetonu příplatek za jádrové vrtání do stropu, do D 60 mm</t>
  </si>
  <si>
    <t>970056080R00</t>
  </si>
  <si>
    <t>Jádrové vrtání, kruhové prostupy v železobetonu příplatek za jádrové vrtání do stropu, do D 80 mm</t>
  </si>
  <si>
    <t>970056100R00</t>
  </si>
  <si>
    <t>Jádrové vrtání, kruhové prostupy v železobetonu příplatek za jádrové vrtání do stropu, do D 100 mm</t>
  </si>
  <si>
    <t>713552131R00</t>
  </si>
  <si>
    <t>Protipožární ucpávka EI90, do D 108 mm, stěna</t>
  </si>
  <si>
    <t xml:space="preserve">13 : </t>
  </si>
  <si>
    <t>13</t>
  </si>
  <si>
    <t>713552151R00</t>
  </si>
  <si>
    <t>Protipožární trubní ucpávka, ve stropě, požární odolnost EI 120, průměr do D 108 mm</t>
  </si>
  <si>
    <t>721176222R00</t>
  </si>
  <si>
    <t>Potrubí z plastových trub polyvinylchloridové potrubí PVC, svodné (ležaté) v zemi, D 110 mm, s 3,2 mm, DN 100</t>
  </si>
  <si>
    <t xml:space="preserve">157*1,15 : </t>
  </si>
  <si>
    <t>180,5</t>
  </si>
  <si>
    <t>721176224R00</t>
  </si>
  <si>
    <t>Potrubí z plastových trub polyvinylchloridové potrubí PVC, svodné (ležaté) v zemi, D 160 mm, s 4,0 mm, DN 150</t>
  </si>
  <si>
    <t xml:space="preserve">7*1,15 : </t>
  </si>
  <si>
    <t>721176101R00</t>
  </si>
  <si>
    <t>Potrubí HT připojovací vnější průměr D 32 mm, tloušťka stěny 1,8 mm, DN 30</t>
  </si>
  <si>
    <t xml:space="preserve">10*1,15 : </t>
  </si>
  <si>
    <t>Potrubí HT připojovací vnější průměr D 50 mm, tloušťka stěny 1,8 mm, DN 50</t>
  </si>
  <si>
    <t xml:space="preserve">50*1,15 : </t>
  </si>
  <si>
    <t>57,5</t>
  </si>
  <si>
    <t>Potrubí HT připojovací vnější průměr D 75 mm, tloušťka stěny 1,9 mm, DN 70</t>
  </si>
  <si>
    <t xml:space="preserve">63*1,15 : </t>
  </si>
  <si>
    <t>75</t>
  </si>
  <si>
    <t>Potrubí HT připojovací vnější průměr D 110 mm, tloušťka stěny 2,7 mm, DN 100</t>
  </si>
  <si>
    <t>721194103R00</t>
  </si>
  <si>
    <t>Zřízení přípojek na potrubí D 32 mm, materiál ve specifikaci</t>
  </si>
  <si>
    <t>Zřízení přípojek na potrubí D 40 mm, materiál ve specifikaci</t>
  </si>
  <si>
    <t xml:space="preserve">19 : </t>
  </si>
  <si>
    <t>19</t>
  </si>
  <si>
    <t>Zřízení přípojek na potrubí D 50 mm, materiál ve specifikaci</t>
  </si>
  <si>
    <t>721194107R00</t>
  </si>
  <si>
    <t>Zřízení přípojek na potrubí D 75 mm, materiál ve specifikaci</t>
  </si>
  <si>
    <t>Zřízení přípojek na potrubí D 110  mm, materiál ve specifikaci</t>
  </si>
  <si>
    <t>721273144R00</t>
  </si>
  <si>
    <t>Ventilační hlavice DN 75, z PVC, s posuvným mezikružím, povrch stabilizován proti UV záření, včetně dodávky materiálu</t>
  </si>
  <si>
    <t>721290112R00</t>
  </si>
  <si>
    <t>Zkouška těsnosti kanalizace v objektech vodou, DN 200</t>
  </si>
  <si>
    <t>Zkouška těsnosti kanalizace v objektech vodou, DN 125</t>
  </si>
  <si>
    <t xml:space="preserve">329 : </t>
  </si>
  <si>
    <t>329</t>
  </si>
  <si>
    <t>Zkouška těsnosti kanalizace v objektech Provedení zkoušky plynotěsnosti vnitřní kanalizace</t>
  </si>
  <si>
    <t xml:space="preserve">337 : </t>
  </si>
  <si>
    <t>337</t>
  </si>
  <si>
    <t>Hzs-zkousky v ramci montaz.praci, provedení technické prohlídky kanalizace</t>
  </si>
  <si>
    <t xml:space="preserve">6*4 : </t>
  </si>
  <si>
    <t>24</t>
  </si>
  <si>
    <t xml:space="preserve">160 : </t>
  </si>
  <si>
    <t>160</t>
  </si>
  <si>
    <t>28615442AR</t>
  </si>
  <si>
    <t>kus čisticí D = 75,0 mm; PP-H</t>
  </si>
  <si>
    <t>28615443AR</t>
  </si>
  <si>
    <t>kus čisticí D = 110,0 mm; PP-H</t>
  </si>
  <si>
    <t>55162350R</t>
  </si>
  <si>
    <t>Podomítková zápachová uzávěrka pro odvod kondenzátu DN32x20-32, s přídavnou mechanickou zápachovou uzávěrkou</t>
  </si>
  <si>
    <t>NC 721-1</t>
  </si>
  <si>
    <t>plastový kalich pro jímání úkapů z pojistného ventilu, DN32, s mechanickou zápachovou uzávěrkou</t>
  </si>
  <si>
    <t>NC 721-2</t>
  </si>
  <si>
    <t>Odlučovač lehkých kapalin, NS3,¦ PE nádrž vyráběna rotačním odléváním¦ Testováno a certifikováno dle EN 858¦ Kompletně připravený celek¦ Kompaktní rozměry¦ Včetně výškově stavitelného nástavces</t>
  </si>
  <si>
    <t>721242117R00</t>
  </si>
  <si>
    <t>Lapač střešních splavenin litinový DN 150. Dodávka a montáž</t>
  </si>
  <si>
    <t>NC 721-3</t>
  </si>
  <si>
    <t>Podlahová vpust DN50/75 se stavitelným odtokem, rámeček 123x123mm, nerezová mřížka 115x115mm. Dodávka a montáž</t>
  </si>
  <si>
    <t>NC 721-4</t>
  </si>
  <si>
    <t>Podlahová vpust DN110 se svislým odtokem, rámeček 150x150mm, litinová mřížka 137x137mm. Dodávka a montáž</t>
  </si>
  <si>
    <t>Přesun hmot pro vnitřní kanalizaci v objektech výšky do 6 m</t>
  </si>
  <si>
    <t>722132115R00</t>
  </si>
  <si>
    <t>Potrubí z trubek ocelových, uvnitř i vně pozinkovaných, spojované lisováním D 28 mm, s 1,2 mm</t>
  </si>
  <si>
    <t xml:space="preserve">58*1,15 : </t>
  </si>
  <si>
    <t>67</t>
  </si>
  <si>
    <t>Potrubí polypropylenové, D 20 mm x 3,4 mm, polyfúzně svařované</t>
  </si>
  <si>
    <t xml:space="preserve">181*1,15 : </t>
  </si>
  <si>
    <t>209</t>
  </si>
  <si>
    <t>722172632R00</t>
  </si>
  <si>
    <t>Potrubí polypropylenové, D 25 mm x 4,2 mm, polyfúzně svařované</t>
  </si>
  <si>
    <t xml:space="preserve">133*1,15 : </t>
  </si>
  <si>
    <t>722172633R00</t>
  </si>
  <si>
    <t>Potrubí polypropylenové, D 32 mm x 5,4 mm, polyfúzně svařované</t>
  </si>
  <si>
    <t xml:space="preserve">55*1,15 : </t>
  </si>
  <si>
    <t>64</t>
  </si>
  <si>
    <t>722172634R00</t>
  </si>
  <si>
    <t>Potrubí polypropylenové, D 40 mm x 6,7 mm, polyfúzně svařované</t>
  </si>
  <si>
    <t xml:space="preserve">39*1,15 : </t>
  </si>
  <si>
    <t>45</t>
  </si>
  <si>
    <t>722172635R00</t>
  </si>
  <si>
    <t>Potrubí polypropylenové, D 50 mm x 8,3 mm, polyfúzně svařované</t>
  </si>
  <si>
    <t xml:space="preserve">14*1,15 : </t>
  </si>
  <si>
    <t>17</t>
  </si>
  <si>
    <t>722172636R00</t>
  </si>
  <si>
    <t>Potrubí polypropylenové, D 63 mm x 10,5 mm, polyfúzně svařované</t>
  </si>
  <si>
    <t>286134704R</t>
  </si>
  <si>
    <t>Trubka vodovodní PE 100 SDR 11  63x5,8 mm PE 100 RC s pláštěm PP, PN 16, modrá</t>
  </si>
  <si>
    <t xml:space="preserve">Odkaz na mn. položky pořadí 36 : 87,00000 : </t>
  </si>
  <si>
    <t>9</t>
  </si>
  <si>
    <t>NC 722-1</t>
  </si>
  <si>
    <t>Koleno 90° PE100 SDR11 D63x5,8, vč. dodávky a montáže</t>
  </si>
  <si>
    <t xml:space="preserve">viz podélný profil : 1 : </t>
  </si>
  <si>
    <t>NC 722-2</t>
  </si>
  <si>
    <t>ISO spojka nadouvací PE100 SDR11 D63x5,8, vč. dodávky a montáže</t>
  </si>
  <si>
    <t>Izolace vodovodního potrubí návleková z trubic z pěnového polyetylenu, tloušťka stěny 13 mm, d 22 mm</t>
  </si>
  <si>
    <t>722181213RT8</t>
  </si>
  <si>
    <t>Izolace vodovodního potrubí návleková z trubic z pěnového polyetylenu, tloušťka stěny 13 mm, d 25 mm</t>
  </si>
  <si>
    <t>153</t>
  </si>
  <si>
    <t>722181213RU1</t>
  </si>
  <si>
    <t>Izolace vodovodního potrubí návleková z trubic z pěnového polyetylenu, tloušťka stěny 13 mm, d 32 mm</t>
  </si>
  <si>
    <t>722181213RV9</t>
  </si>
  <si>
    <t>Izolace vodovodního potrubí návleková z trubic z pěnového polyetylenu, tloušťka stěny 13 mm, d 40 mm</t>
  </si>
  <si>
    <t>722181213RW6</t>
  </si>
  <si>
    <t>Izolace vodovodního potrubí návleková z trubic z pěnového polyetylenu, tloušťka stěny 13 mm, d 50 mm</t>
  </si>
  <si>
    <t>722181213RY3</t>
  </si>
  <si>
    <t>Izolace vodovodního potrubí návleková z trubic z pěnového polyetylenu, tloušťka stěny 13 mm, d 63 mm</t>
  </si>
  <si>
    <t>Nástěnka nátrubková mosazná pro výtokový ventil, vnitřní závit, DN 15, PN 10, včetně dodávky materiálu</t>
  </si>
  <si>
    <t xml:space="preserve">84 : </t>
  </si>
  <si>
    <t>84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</si>
  <si>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</si>
  <si>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</si>
  <si>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</si>
  <si>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</si>
  <si>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</si>
  <si>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</si>
  <si>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 xml:space="preserve">6 : </t>
  </si>
  <si>
    <t>722239104R00</t>
  </si>
  <si>
    <t>Montáž armatury závitové se dvěma závity G 5/4"</t>
  </si>
  <si>
    <t>722239105R00</t>
  </si>
  <si>
    <t>Montáž armatury závitové se dvěma závity G 6/4"</t>
  </si>
  <si>
    <t>722239106R00</t>
  </si>
  <si>
    <t>Montáž armatury závitové se dvěma závity G 2"</t>
  </si>
  <si>
    <t>722249102R00</t>
  </si>
  <si>
    <t>Montáž armatur požárních hydrant, G 1"</t>
  </si>
  <si>
    <t>722254201RT3</t>
  </si>
  <si>
    <t>Požární příslušenství hydrantový systém D 25, box s plnými dveřmi, stálotvará hadice, průměr 25/30</t>
  </si>
  <si>
    <t>722269113R00</t>
  </si>
  <si>
    <t>Montáž vodoměru závitového jednovtokového suchoběžného , G 1"</t>
  </si>
  <si>
    <t>Dílčí tlakové zkoušky vodovodního potrubí závitového, do DN 50</t>
  </si>
  <si>
    <t xml:space="preserve">553 : </t>
  </si>
  <si>
    <t>553</t>
  </si>
  <si>
    <t>Proplach a dezinfekce vodovodního potrubí do DN 80</t>
  </si>
  <si>
    <t xml:space="preserve">24 : </t>
  </si>
  <si>
    <t xml:space="preserve">120 : </t>
  </si>
  <si>
    <t>120</t>
  </si>
  <si>
    <t>NC 722-3</t>
  </si>
  <si>
    <t>Vodoměr dom. na stud.vodu DN 25, l=160, Qp=7,875 m3/h, integrovaný impulsní výstup pro integraci do systému dálkových odečtů</t>
  </si>
  <si>
    <t>722235122R00</t>
  </si>
  <si>
    <t>kulový kohout pro pitnou vodu; přímý; DN 20 mm; těleso mosaz; ovládání manuální; pracovní teplota do 150 ° C</t>
  </si>
  <si>
    <t>722235123R00</t>
  </si>
  <si>
    <t>kulový kohout pro pitnou vodu; přímý; DN 25 mm; těleso mosaz; ovládání manuální; pracovní teplota do 150 ° C</t>
  </si>
  <si>
    <t>722235124R00</t>
  </si>
  <si>
    <t>kulový kohout pro pitnou vodu; přímý; DN 32 mm; těleso mosaz; ovládání manuální; pracovní teplota do 150 ° C</t>
  </si>
  <si>
    <t>722235125R00</t>
  </si>
  <si>
    <t>kulový kohout pro pitnou vodu; přímý; DN 40 mm; těleso mosaz; ovládání manuální; pracovní teplota do 150 ° C</t>
  </si>
  <si>
    <t>722235126R00</t>
  </si>
  <si>
    <t>kulový kohout pro pitnou vodu; přímý; DN 50 mm; těleso mosaz; ovládání manuální; pracovní teplota do 150 ° C</t>
  </si>
  <si>
    <t>NC 722-4</t>
  </si>
  <si>
    <t>Vypouštěcí kulový kohout pro pitnou vodu, DN15, přímý</t>
  </si>
  <si>
    <t>NC 722-5</t>
  </si>
  <si>
    <t>Pojisntný ventil na pitnou vodu, DN 15, 7,5 bar.</t>
  </si>
  <si>
    <t>722235523R00</t>
  </si>
  <si>
    <t>Filtr pro pitnou vodu 1" (DN25), závitový</t>
  </si>
  <si>
    <t>722235526R00</t>
  </si>
  <si>
    <t>Filtr pro pitnou vodu 2" (DN50), závitový</t>
  </si>
  <si>
    <t>NC 722-6</t>
  </si>
  <si>
    <t>Zpětný ventil s kontrolou funkce DN 25,</t>
  </si>
  <si>
    <t>NC 722-7</t>
  </si>
  <si>
    <t>Zpětný ventil s kontrolou funkce DN 40,</t>
  </si>
  <si>
    <t>NC 722-8</t>
  </si>
  <si>
    <t>Zpětný ventil s kontrolou funkce DN 50,</t>
  </si>
  <si>
    <t>NC 722-9</t>
  </si>
  <si>
    <t>Výtokový ventl na hadici DN 20, mosazný, pákový</t>
  </si>
  <si>
    <t>NC 722-10</t>
  </si>
  <si>
    <t>Automatický termostatický vyvažovací ventil pro pitnou vodu DN15, vnitřní závit, 37–65 °C</t>
  </si>
  <si>
    <t>Přesun hmot pro vnitřní vodovod v objektech výšky do 6 m</t>
  </si>
  <si>
    <t>723150303R00</t>
  </si>
  <si>
    <t>Potrubí ocelové hladké černé svařované D 25x2,6</t>
  </si>
  <si>
    <t xml:space="preserve">90 : </t>
  </si>
  <si>
    <t>90</t>
  </si>
  <si>
    <t>723150304R00</t>
  </si>
  <si>
    <t>Potrubí ocelové hladké černé svařované D 32x2.6</t>
  </si>
  <si>
    <t xml:space="preserve">36 : </t>
  </si>
  <si>
    <t>36</t>
  </si>
  <si>
    <t>723150305R00</t>
  </si>
  <si>
    <t>Potrubí ocelové hladké černé svařované D 38x2.6</t>
  </si>
  <si>
    <t xml:space="preserve">42 : </t>
  </si>
  <si>
    <t>42</t>
  </si>
  <si>
    <t>723150306R00</t>
  </si>
  <si>
    <t>Potrubí ocelové hladké černé svařované D 44.5x2.6</t>
  </si>
  <si>
    <t>723150307R00</t>
  </si>
  <si>
    <t>Potrubí ocelové hladké černé svařované D 57x2.9</t>
  </si>
  <si>
    <t>286136315R</t>
  </si>
  <si>
    <t>Trubka plynová GASLINE RC1 SDR 11 63 x 5,8 mm PE 100 RC s pláštěm PP, PN 16, černo-žlutá</t>
  </si>
  <si>
    <t xml:space="preserve">9 : </t>
  </si>
  <si>
    <t>NC 723-1</t>
  </si>
  <si>
    <t>Elektrotvarovka - koleno 90° d63 PE100, SDR11 vč. dodávky a montáže</t>
  </si>
  <si>
    <t>NC 723-2</t>
  </si>
  <si>
    <t>Elektrotvarovka - spojka d63 PE100, SDR11, bez dorazu</t>
  </si>
  <si>
    <t>NC 723-3</t>
  </si>
  <si>
    <t>Zemní přechodka - standard PE/ocel, d63x5,8/dn50</t>
  </si>
  <si>
    <t>723239102R00</t>
  </si>
  <si>
    <t>Montáž plynovodních armatur, 2 závity, G 3/4</t>
  </si>
  <si>
    <t xml:space="preserve">20 : </t>
  </si>
  <si>
    <t>20</t>
  </si>
  <si>
    <t>723239106R00</t>
  </si>
  <si>
    <t>Montáž plynovodních armatur, 2 závity, G 2</t>
  </si>
  <si>
    <t>NC 723-4</t>
  </si>
  <si>
    <t>Kohout kulový plynový,vnitřní-vnitřní závit DN 20</t>
  </si>
  <si>
    <t>NC 723-5</t>
  </si>
  <si>
    <t>Kohout kulový plynový,vnitřní-vnitřní závit DN 50</t>
  </si>
  <si>
    <t>723190252R00</t>
  </si>
  <si>
    <t>Vyvedení a upevnění plynovodních výpustek DN 20</t>
  </si>
  <si>
    <t>723190254R00</t>
  </si>
  <si>
    <t>Vyvedení a upevnění plynovodních výpustek DN 50</t>
  </si>
  <si>
    <t>723160207R00</t>
  </si>
  <si>
    <t>Přípojka k plynoměru, závitová bez ochozu G 2</t>
  </si>
  <si>
    <t>723160337R00</t>
  </si>
  <si>
    <t>Rozpěrka přípojky plynoměru G 2</t>
  </si>
  <si>
    <t>723161914R00</t>
  </si>
  <si>
    <t>Oprava - montáž plynoměru PS-20</t>
  </si>
  <si>
    <t>38822276R</t>
  </si>
  <si>
    <t>Plynoměr membránový komunální G16</t>
  </si>
  <si>
    <t>NC 723-6</t>
  </si>
  <si>
    <t>Plynoměrová skříň 1000x1000x420, plastový kompozit, šedá</t>
  </si>
  <si>
    <t>NC 723-7</t>
  </si>
  <si>
    <t>Sokl pro plynoměrovou skříň 1000x1000x420, plastový kompozit, šedý</t>
  </si>
  <si>
    <t>783424340R00</t>
  </si>
  <si>
    <t>Nátěr syntetetický, potrubí do DN 50 mm Z+2x +1x email</t>
  </si>
  <si>
    <t xml:space="preserve">203 : </t>
  </si>
  <si>
    <t>203</t>
  </si>
  <si>
    <t>230320122R00</t>
  </si>
  <si>
    <t>Tlaková zkouška</t>
  </si>
  <si>
    <t>998723201R00</t>
  </si>
  <si>
    <t>Přesun hmot pro vnitřní plynovod, výšky do 6 m</t>
  </si>
  <si>
    <t>NC 724-1</t>
  </si>
  <si>
    <t>Elektronické oběhové čerpadlo pro TUV, H=3,7m, Q=0,2 l/s, G1". 230V, Hmax=6m, l=180, PN10</t>
  </si>
  <si>
    <t>NC 724-2</t>
  </si>
  <si>
    <t>montáž cirkulačního čerpadla DN25</t>
  </si>
  <si>
    <t>NC 724-3</t>
  </si>
  <si>
    <t>Expanzní nádoba na pitnou vodu, V=60l, PN10, průtočná, O 409mm, výška 766mm, hmotnost 15kg, zelená</t>
  </si>
  <si>
    <t>NC 724-4</t>
  </si>
  <si>
    <t>Průtočná připojovací armatura pro expanzní nádobu G3/4"</t>
  </si>
  <si>
    <t>NC 724-5</t>
  </si>
  <si>
    <t>Montáž expanzní nádoby</t>
  </si>
  <si>
    <t>998724201R00</t>
  </si>
  <si>
    <t>Přesun hmot pro strojní vybavení v objektech výšky do 6 m</t>
  </si>
  <si>
    <t>725119306R00</t>
  </si>
  <si>
    <t>Klozetové mísy montáž  závěsné</t>
  </si>
  <si>
    <t>725119401R00</t>
  </si>
  <si>
    <t>Doplňky Montáž doplňků zařízení záchodů předstěnový systém</t>
  </si>
  <si>
    <t>725139101R00</t>
  </si>
  <si>
    <t>Montáž pisoárových stání ostatních</t>
  </si>
  <si>
    <t>Montáž pisoárové dělící stěny</t>
  </si>
  <si>
    <t>Umyvadlo montáž na šrouby do zdiva</t>
  </si>
  <si>
    <t>18</t>
  </si>
  <si>
    <t>725249106R00</t>
  </si>
  <si>
    <t>Sprchové kabiny a mísy montáž ostatních typů</t>
  </si>
  <si>
    <t>725319101R00</t>
  </si>
  <si>
    <t>Montáž dřezu jednoduchého</t>
  </si>
  <si>
    <t>725339101R00</t>
  </si>
  <si>
    <t>Montáž výlevky diturvitové, bez nádrže a armatur</t>
  </si>
  <si>
    <t>725819202R00</t>
  </si>
  <si>
    <t>Montáž ventilu nástěnného  , G 3/4"</t>
  </si>
  <si>
    <t>Montáž ventilu rohového bez trubičky , G 1/2"</t>
  </si>
  <si>
    <t xml:space="preserve">38 : </t>
  </si>
  <si>
    <t>Montáž baterií umyvadlových a dřezových Montáž baterie umyv.a dřezové stojánkové</t>
  </si>
  <si>
    <t>Montáž baterií umyvadlových a dřezových Montáž baterie umyv.a dřezové násěnné</t>
  </si>
  <si>
    <t>725839203R00</t>
  </si>
  <si>
    <t>Montáž baterie vanové nástěnné, G 1/2"</t>
  </si>
  <si>
    <t>725849200R00</t>
  </si>
  <si>
    <t>Montáž baterií sprchových nastavitelná výška</t>
  </si>
  <si>
    <t>725849302R00</t>
  </si>
  <si>
    <t>Montáž baterií sprchových držáku sprchy</t>
  </si>
  <si>
    <t>Montáž zápachových uzávěrek pro zařiz. předměty Montáž uzávěrek zápach.umyvadlových D 32 (40)</t>
  </si>
  <si>
    <t xml:space="preserve">18 : </t>
  </si>
  <si>
    <t>725869204R00</t>
  </si>
  <si>
    <t>Montáž zápachových uzávěrek pro zařiz. předměty dřezových jednoduchých, D 40</t>
  </si>
  <si>
    <t>Montáž elektrických ohřívačů závěsných</t>
  </si>
  <si>
    <t>Montáž dvířek kovových i plastových</t>
  </si>
  <si>
    <t>dvířka revizní jednokřídlá; materiál ABS plast; š = 300,0 mm; h = 300,0 mm</t>
  </si>
  <si>
    <t>Dodávka kompletu U1, viz. technická zpráva</t>
  </si>
  <si>
    <t>Dodávka a montáž kompletu U2, viz. technická zpráva</t>
  </si>
  <si>
    <t>Dodávka kompletu U3, viz. technická zpráva</t>
  </si>
  <si>
    <t>Dodávka  kompletu NV1, viz. technická zpráva</t>
  </si>
  <si>
    <t>Dodávka kompletu PS1, viz. technická zpráva</t>
  </si>
  <si>
    <t>Dodávka kompletu pisoárové dělící stěny</t>
  </si>
  <si>
    <t>Dodávka kompletu Sp, viz. technická zpráva</t>
  </si>
  <si>
    <t>NC 725-11</t>
  </si>
  <si>
    <t>Dodávka kompletu sprchové dělící stěny 90cm</t>
  </si>
  <si>
    <t>NC 725-12</t>
  </si>
  <si>
    <t>Dodávka kompletu sprchové dělící stěny 50cm</t>
  </si>
  <si>
    <t>NC 725-13</t>
  </si>
  <si>
    <t>Dodávka kompletu sprchové dělící stěny 115cm</t>
  </si>
  <si>
    <t>NC 725-14</t>
  </si>
  <si>
    <t>Dodávka kompletu sprchové dělící stěny 125cm</t>
  </si>
  <si>
    <t>Dodávka sprchové závěsové tyče 900 mm</t>
  </si>
  <si>
    <t>Dodávka sprchové závěsové tyče 1200 mm</t>
  </si>
  <si>
    <t>NC 725-15</t>
  </si>
  <si>
    <t>Dodávka kompletu D1, viz. technická zpráva</t>
  </si>
  <si>
    <t>NC 725-16</t>
  </si>
  <si>
    <t>Dodávka kompletu EO, viz. technická zpráva</t>
  </si>
  <si>
    <t>Přesun hmot pro zařizovací předměty v objektech výšky do 6 m</t>
  </si>
  <si>
    <t xml:space="preserve">49.5*1,15 : </t>
  </si>
  <si>
    <t>57</t>
  </si>
  <si>
    <t xml:space="preserve">91.5*1,15 : </t>
  </si>
  <si>
    <t>106</t>
  </si>
  <si>
    <t>722190402R00</t>
  </si>
  <si>
    <t>Vyvedení a upevnění výpustek DN20</t>
  </si>
  <si>
    <t>722190403R00</t>
  </si>
  <si>
    <t>Vyvedení a upevnění výpustek DN25</t>
  </si>
  <si>
    <t xml:space="preserve">163 : </t>
  </si>
  <si>
    <t>163</t>
  </si>
  <si>
    <t>Provoz objednatele</t>
  </si>
  <si>
    <t>Dokumentace skutečného provedení</t>
  </si>
  <si>
    <t>OPN</t>
  </si>
  <si>
    <t>POL13_0</t>
  </si>
  <si>
    <t>ON0091</t>
  </si>
  <si>
    <t xml:space="preserve">Možné kolize se szávajícími sitěmi nezjištěnými v rámci zpracování PD : </t>
  </si>
  <si>
    <t xml:space="preserve">Případné přeložky : </t>
  </si>
  <si>
    <t xml:space="preserve">Zakreslení skutečného průběhu do PD skutečného provedení : </t>
  </si>
  <si>
    <t>VZT01X01</t>
  </si>
  <si>
    <t>Kompaktní rekuperační jednotka s protiproudým výměníkems elektrickým ohřívačem pro dohřev přívodního vzduchudodávka jednotky v dílech, cena včetně dopravy jednotky a sestavení na místě</t>
  </si>
  <si>
    <t>VZT01X02</t>
  </si>
  <si>
    <t>Kabeláž mezi ovladačem a VZT jednotkou (viz schéma zapojení - katalogový list VZT jednotky); předpoklad 20 bm</t>
  </si>
  <si>
    <t>kpl</t>
  </si>
  <si>
    <t>VZT01X03</t>
  </si>
  <si>
    <t>Ocelová konstrukce pod jednotku</t>
  </si>
  <si>
    <t>VZT02X01</t>
  </si>
  <si>
    <t>Tlumič hluku - buňkový - G 200x500 - 1000 mm</t>
  </si>
  <si>
    <t>VZT03X01</t>
  </si>
  <si>
    <t>Vířivý anemostat, čtvercový, velikost desky 600, počet lamel 48</t>
  </si>
  <si>
    <t>VZT03X02</t>
  </si>
  <si>
    <t>Vířivý anemostat, čtvercový, velikost desky 300, počet lamel 8</t>
  </si>
  <si>
    <t>VZT03X03</t>
  </si>
  <si>
    <t>Plenum box, čtvercový, velikost desky 600, velikost připojovacího hrdla 200, přívodní s perforovaným plechem, horizontální připojení</t>
  </si>
  <si>
    <t>VZT03X04</t>
  </si>
  <si>
    <t>Plenum box, čtvercový, velikost desky 600, velikost připojovacího hrdla 200, odvodní bez perforovaného plechu, horizontální připojení</t>
  </si>
  <si>
    <t>VZT03X05</t>
  </si>
  <si>
    <t>Plenum box, čtvercový, velikost desky 300, velikost připojovacího hrdla 160, přívodní s perforovaným plechem, horizontální připojení</t>
  </si>
  <si>
    <t>VZT03X06</t>
  </si>
  <si>
    <t>Plenum box, čtvercový, velikost desky 300, velikost připojovacího hrdla 160, odvodní bez perforovaného plechu, horizontální připojení</t>
  </si>
  <si>
    <t>VZT04X01</t>
  </si>
  <si>
    <t>Protidešťová žaluzie 500x400 mm, RAL dle požadavku investora</t>
  </si>
  <si>
    <t>VZT05X01</t>
  </si>
  <si>
    <t>Výfukové koleno 135°, 500x400 mm, RAL dle požadavku investora</t>
  </si>
  <si>
    <t>VZT06X01</t>
  </si>
  <si>
    <t>Stěnová mřížka jednořadá, upínání pružinami, 600x300, upínací rámeček, tvar lamel 2, rozteč lamel 20</t>
  </si>
  <si>
    <t>VZT06X02</t>
  </si>
  <si>
    <t>Stěnová mřížka jednořadá, upínání pružinami, 300x150, upínací rámeček, tvar lamel 2, rozteč lamel 20</t>
  </si>
  <si>
    <t>VZT06X03</t>
  </si>
  <si>
    <t>Stěnová mřížka jednořadá, upínání pružinami, 500x150, upínací rámeček, tvar lamel 2, rozteč lamel 20</t>
  </si>
  <si>
    <t>VZT07X01</t>
  </si>
  <si>
    <t>Nátrubek pro odvod kondenzátu</t>
  </si>
  <si>
    <t>VZT08X01</t>
  </si>
  <si>
    <t>Předizolované ALP potrubí, tl. Izolace 30 mm, do obvodu 2000 mm, vč. 50% tvarovek</t>
  </si>
  <si>
    <t>VZT08X02</t>
  </si>
  <si>
    <t>Předizolované ALP potrubí, tl. Izolace 30 mm, do obvodu 1500 mm, vč. 35% tvarovek</t>
  </si>
  <si>
    <t>VZT08X03</t>
  </si>
  <si>
    <t>POZINKOVANÉ potrubí, do obvodu 2000 mm, vč. 60% tvarovek</t>
  </si>
  <si>
    <t>VZT08X04</t>
  </si>
  <si>
    <t>POZINKOVANÉ potrubí, do obvodu 1500 mm, vč. 25% tvarovek</t>
  </si>
  <si>
    <t>VZT09X01</t>
  </si>
  <si>
    <t>SPIRO O200 mm, vč. 20% tvarovek</t>
  </si>
  <si>
    <t>VZT09X02</t>
  </si>
  <si>
    <t>SPIRO O160 mm, vč. 20% tvarovek</t>
  </si>
  <si>
    <t>VZT10X01</t>
  </si>
  <si>
    <t>Hlukově a tepelně izolovaná hadice s tl. izolace 25 mm, rozměr O203 mm</t>
  </si>
  <si>
    <t>VZT10X02</t>
  </si>
  <si>
    <t>Hlukově a tepelně izolovaná hadice s tl. izolace 25 mm, rozměr O160 mm</t>
  </si>
  <si>
    <t>VZT11X01</t>
  </si>
  <si>
    <t>Protipožární izolace EI 45, tl. 40 mm</t>
  </si>
  <si>
    <t>VZT12X01</t>
  </si>
  <si>
    <t>Přenosný osvěžovač pro napojení do VZT</t>
  </si>
  <si>
    <t>VZT13X01</t>
  </si>
  <si>
    <t>Diagonální potrubní venilátor 500/160, tříotáčkový, připojovací rozměr 160 mm</t>
  </si>
  <si>
    <t>VZT13X02</t>
  </si>
  <si>
    <t>Diagonální potrubní venilátor 350/125, tříotáčkový, připojovací rozměr 160 mm</t>
  </si>
  <si>
    <t>VZT14X01</t>
  </si>
  <si>
    <t>Zpětná klapka motýlková O250 mm</t>
  </si>
  <si>
    <t>VZT14X02</t>
  </si>
  <si>
    <t>Zpětná klapka motýlková O200 mm</t>
  </si>
  <si>
    <t>VZT14X03</t>
  </si>
  <si>
    <t>Zpětná klapka motýlková O125 mm</t>
  </si>
  <si>
    <t>VZT15X01</t>
  </si>
  <si>
    <t>Talířový ventil, univerzální, kruhový O125 mm</t>
  </si>
  <si>
    <t>VZT16X01</t>
  </si>
  <si>
    <t>Protidešťová žaluzie O250 mm, RAL dle požadavku investora</t>
  </si>
  <si>
    <t>VZT16X02</t>
  </si>
  <si>
    <t>Protidešťová žaluzie O200 mm, RAL dle požadavku investora</t>
  </si>
  <si>
    <t>VZT16X03</t>
  </si>
  <si>
    <t>Protidešťová žaluzie O125 mm, RAL dle požadavku investora</t>
  </si>
  <si>
    <t>VZT17X01</t>
  </si>
  <si>
    <t>SPIRO O250 mm, vč. 65% tvarovek</t>
  </si>
  <si>
    <t>VZT17X02</t>
  </si>
  <si>
    <t>SPIRO O200 mm, vč. 55% tvarovek</t>
  </si>
  <si>
    <t>VZT17X03</t>
  </si>
  <si>
    <t>SPIRO O160 mm, vč. 50% tvarovek</t>
  </si>
  <si>
    <t>VZT17X04</t>
  </si>
  <si>
    <t>SPIRO O125 mm, vč. 45% tvarovek</t>
  </si>
  <si>
    <t>VZT18X01</t>
  </si>
  <si>
    <t>VZT18X02</t>
  </si>
  <si>
    <t>Hlukově a tepelně izolovaná hadice s tl. izolace 25 mm, rozměr O127 mm</t>
  </si>
  <si>
    <t>VZT19X01</t>
  </si>
  <si>
    <t>Tepelná izolace, tl. 15 mm, KAUČUK, pro vnitřní použití</t>
  </si>
  <si>
    <t>VZT20X01</t>
  </si>
  <si>
    <t>Venkovní kondenzační jednotka, systém VRF 3+1</t>
  </si>
  <si>
    <t>VZT21X01</t>
  </si>
  <si>
    <t>VZT22X01</t>
  </si>
  <si>
    <t>Antivibrační silentbloky s pružinou</t>
  </si>
  <si>
    <t>VZT23X01</t>
  </si>
  <si>
    <t>Nástěnná klimatizační jednotka</t>
  </si>
  <si>
    <t>VZT24X01</t>
  </si>
  <si>
    <t>Předizolované Cu potrubí 6</t>
  </si>
  <si>
    <t>VZT24X02</t>
  </si>
  <si>
    <t>Předizolované Cu potrubí 10</t>
  </si>
  <si>
    <t>VZT24X03</t>
  </si>
  <si>
    <t>Předizolované Cu potrubí 12</t>
  </si>
  <si>
    <t>VZT24X04</t>
  </si>
  <si>
    <t>Předizolované Cu potrubí 16</t>
  </si>
  <si>
    <t>VZT25X01</t>
  </si>
  <si>
    <t>Y -odbočka do 18 kW</t>
  </si>
  <si>
    <t>VZT26X01</t>
  </si>
  <si>
    <t>Komunikační kabel (propojení vnitřní jednotky s venkovní) - CYKY 5Cx1,5</t>
  </si>
  <si>
    <t>VZT27X01</t>
  </si>
  <si>
    <t>Pomocné uložení Cu potrubí, vč. příslušenství</t>
  </si>
  <si>
    <t>VZT28X01</t>
  </si>
  <si>
    <t>Doplnění chladiva R410A</t>
  </si>
  <si>
    <t>VZT29X01</t>
  </si>
  <si>
    <t>Nástěnný komfortní kabelový ovladač s podsvíceným LCD displejem, možnost ovládání skupiny až 16 vnitřních jednotek</t>
  </si>
  <si>
    <t>VZT29X02</t>
  </si>
  <si>
    <t>Wi-Fi modul pro ovládání funkcí přes internet/ smartphone</t>
  </si>
  <si>
    <t>VZT30X01</t>
  </si>
  <si>
    <t>Topný kabel</t>
  </si>
  <si>
    <t>VZT31X01</t>
  </si>
  <si>
    <t>Kabeláž mezi jednotkou, wifi modulem a lokálním kabelovým ovladačem</t>
  </si>
  <si>
    <t>VZT32X01</t>
  </si>
  <si>
    <t>Mobilní odsavač pro svařovánívč. 2 ks samonosných hubic  O150 mm s dosahem 2,5 m (možno zvolit 3 m a 4 m - konzultace před montáží s investorem)s horizontálně otočným čepem a s kloubovým</t>
  </si>
  <si>
    <t>VZT32X02</t>
  </si>
  <si>
    <t>Osvětlení samonosných hubic /12 V, 2x35 W</t>
  </si>
  <si>
    <t>VZT33X01</t>
  </si>
  <si>
    <t>Síto s přírubou, 200x200 mm</t>
  </si>
  <si>
    <t>VZT34X01</t>
  </si>
  <si>
    <t>Podtlaková klapka, lamely otevírat do potrubí potrubí, 200x200 mm</t>
  </si>
  <si>
    <t>VZT35X01</t>
  </si>
  <si>
    <t>Protidešťová žaluzie se sítem a okapničkou, 200x200 mm, RAL dle investora</t>
  </si>
  <si>
    <t>VZT36X01</t>
  </si>
  <si>
    <t>Uzavírací klapka, 200x200 mm, ruční ovládání</t>
  </si>
  <si>
    <t>VZT37X01</t>
  </si>
  <si>
    <t>Čtyřhranné potrubí do obvodu 1000 mm, vč. 0% tvarovek</t>
  </si>
  <si>
    <t>VZT38X01</t>
  </si>
  <si>
    <t>VZT39X01</t>
  </si>
  <si>
    <t>Montáž zařízení</t>
  </si>
  <si>
    <t>VZT39X02</t>
  </si>
  <si>
    <t>Svislý přesun materiálu a osob, vnitrostaveništní přesuny</t>
  </si>
  <si>
    <t>VZT39X03</t>
  </si>
  <si>
    <t>Zvedací mechanismy, plošiny, lešení, jeřáb</t>
  </si>
  <si>
    <t>VZT39X04</t>
  </si>
  <si>
    <t>Montážní, spojovací a těsnící materiál materiál (závitové tyče, matice, šrouby, objímky, ...)</t>
  </si>
  <si>
    <t>VZT39X05</t>
  </si>
  <si>
    <t>Přidružené a pomocné výkony (blíže nespicifikované, ale potřebné práce nutné ke zhotovení díla)</t>
  </si>
  <si>
    <t>VZT39X06</t>
  </si>
  <si>
    <t>Předávací dokumentace, Projekt skutečného provedení stavby, evidenční kniha CHL zařízení</t>
  </si>
  <si>
    <t>VZT39X07</t>
  </si>
  <si>
    <t>Zednické výpomoci (vysekání drážek apod.)</t>
  </si>
  <si>
    <t>VZT39X08</t>
  </si>
  <si>
    <t>Komplexní zkoušky, zaregulování, proškolení obsluhy</t>
  </si>
  <si>
    <t>VZT39X09</t>
  </si>
  <si>
    <t>Dodavatelská dokumentace</t>
  </si>
  <si>
    <t>VZT39X10</t>
  </si>
  <si>
    <t>Autorský dozor</t>
  </si>
  <si>
    <t>hod</t>
  </si>
  <si>
    <t>VZT39X11</t>
  </si>
  <si>
    <t>Koordinační činnost a režijní náklady</t>
  </si>
  <si>
    <t>VZT39X12</t>
  </si>
  <si>
    <t>Doprava</t>
  </si>
  <si>
    <t xml:space="preserve">prostupy stropem : 2x*0.5 : </t>
  </si>
  <si>
    <t xml:space="preserve">prostupy stropem : 2*0.5 : </t>
  </si>
  <si>
    <t>722182004RT2</t>
  </si>
  <si>
    <t>Montáž izol.skruží na potrubí přímé DN 40, sam.spoj. Samolepicí spoj a příčné stažení páskou. Pouze Al fol do D50</t>
  </si>
  <si>
    <t xml:space="preserve">1.NP : 55+8+12 : </t>
  </si>
  <si>
    <t xml:space="preserve">2.NP : 88+14+8+14+8 : </t>
  </si>
  <si>
    <t>207</t>
  </si>
  <si>
    <t>283771007R</t>
  </si>
  <si>
    <t>pouzdro potrubní tvarovatelné; pěnový polyetylén; vnitřní průměr 15,0 mm; tl. izolace 13,0 mm; provozní teplota  -65 až 90 °C; tepelná vodivost (10°C) 0,0380 W/mK</t>
  </si>
  <si>
    <t xml:space="preserve">2.NP : 88 : </t>
  </si>
  <si>
    <t>88</t>
  </si>
  <si>
    <t>283771020R</t>
  </si>
  <si>
    <t>pouzdro potrubní tvarovatelné; pěnový polyetylén; vnitřní průměr 18,0 mm; tl. izolace 13,0 mm; provozní teplota  -65 až 90 °C; tepelná vodivost (10°C) 0,0380 W/mK</t>
  </si>
  <si>
    <t xml:space="preserve">2.NP : 14 : </t>
  </si>
  <si>
    <t>14</t>
  </si>
  <si>
    <t>283771031R</t>
  </si>
  <si>
    <t>pouzdro potrubní tvarovatelné; pěnový polyetylén; vnitřní průměr 22,0 mm; tl. izolace 13,0 mm; provozní teplota  -65 až 90 °C; tepelná vodivost (10°C) 0,0380 W/mK</t>
  </si>
  <si>
    <t xml:space="preserve">2.NP : 8 : </t>
  </si>
  <si>
    <t>631547012R</t>
  </si>
  <si>
    <t>pouzdro potrubní řezané; minerální vlákno; povrchová úprava Al fólie se skelnou mřížkou; vnitřní průměr 18,0 mm; tl. izolace 20,0 mm; provozní teplota  do 250 °C; tepelná vodivost (10°C) 0,0330</t>
  </si>
  <si>
    <t xml:space="preserve">1.NP : 55 : </t>
  </si>
  <si>
    <t>55</t>
  </si>
  <si>
    <t>631547013R</t>
  </si>
  <si>
    <t>pouzdro potrubní řezané; minerální vlákno; povrchová úprava Al fólie se skelnou mřížkou; vnitřní průměr 22,0 mm; tl. izolace 20,0 mm; provozní teplota  do 250 °C; tepelná vodivost (10°C) 0,0330</t>
  </si>
  <si>
    <t xml:space="preserve">1.NP : 8 : </t>
  </si>
  <si>
    <t>631547014R</t>
  </si>
  <si>
    <t>pouzdro potrubní řezané; minerální vlákno; povrchová úprava Al fólie se skelnou mřížkou; vnitřní průměr 28,0 mm; tl. izolace 20,0 mm; provozní teplota  do 250 °C; tepelná vodivost (10°C) 0,0330</t>
  </si>
  <si>
    <t xml:space="preserve">1.NP : 12 : </t>
  </si>
  <si>
    <t>26</t>
  </si>
  <si>
    <t>631547015R</t>
  </si>
  <si>
    <t>pouzdro potrubní řezané; minerální vlákno; povrchová úprava Al fólie se skelnou mřížkou; vnitřní průměr 35,0 mm; tl. izolace 20,0 mm; provozní teplota  do 250 °C; tepelná vodivost (10°C) 0,0330</t>
  </si>
  <si>
    <t>998713203R00</t>
  </si>
  <si>
    <t>Přesun hmot pro izolace tepelné v objektech výšky do 24 m</t>
  </si>
  <si>
    <t>904R00</t>
  </si>
  <si>
    <t>Hzs-zkousky v ramci montaz.praci</t>
  </si>
  <si>
    <t>904R02</t>
  </si>
  <si>
    <t xml:space="preserve">72 : </t>
  </si>
  <si>
    <t>72</t>
  </si>
  <si>
    <t>NC 731-1</t>
  </si>
  <si>
    <t>Kondenzační plynový kotel 2,5-24,9kW, rozměry 725x430x280mm, hmotnost 29kg, třída Nox 6,  rozsah modulace 1:10, vestavěný trojcestný ventil pro možnost ohřevu vody v externím zásobníku</t>
  </si>
  <si>
    <t>NC 731-2</t>
  </si>
  <si>
    <t>Kondenzační plynový kotel 1,8-19kW, rozměry 725x430x280mm, hmotnost 28kg, třída Nox 6,  rozsah modulace 1:10, pouze pro vytápění</t>
  </si>
  <si>
    <t>NC 731-3</t>
  </si>
  <si>
    <t>Příruba O 60/100mm s měřícími místy, PP/AL</t>
  </si>
  <si>
    <t>NC 731-4</t>
  </si>
  <si>
    <t>Vsuvka s kontrolním otvorem o 60/100</t>
  </si>
  <si>
    <t>NC 731-5</t>
  </si>
  <si>
    <t>Koleno souosé o 60/100, 45°</t>
  </si>
  <si>
    <t>NC 731-6</t>
  </si>
  <si>
    <t>Trubka souosá prodlužovací o 60/100, délka 0,5m</t>
  </si>
  <si>
    <t>NC 731-7</t>
  </si>
  <si>
    <t>Trubka souosá prodlužovací o 60/100, délka 1m</t>
  </si>
  <si>
    <t>NC 731-8</t>
  </si>
  <si>
    <t>Průchodka střechou rovná, otvor o 125mm</t>
  </si>
  <si>
    <t>NC 731-9</t>
  </si>
  <si>
    <t>Komínek vertikální o 60/100</t>
  </si>
  <si>
    <t>NC 731-11</t>
  </si>
  <si>
    <t>Silikonová pasta pro montáž odkouření 250g</t>
  </si>
  <si>
    <t>NC 731-12</t>
  </si>
  <si>
    <t>Těsnící kroužek O 60mm</t>
  </si>
  <si>
    <t xml:space="preserve">14 : </t>
  </si>
  <si>
    <t>NC 731-13</t>
  </si>
  <si>
    <t>Těsnící kroužek O 100mm</t>
  </si>
  <si>
    <t>NC 731-14</t>
  </si>
  <si>
    <t>Těsnící kroužek O 125mm</t>
  </si>
  <si>
    <t>731249321R00</t>
  </si>
  <si>
    <t>Montáž závěsných kotlů s TUV, odtah do komína</t>
  </si>
  <si>
    <t>komplet</t>
  </si>
  <si>
    <t>NC 731-15</t>
  </si>
  <si>
    <t>Montáž koaxiálnho systémového odkouření plynového kondenzačního kotle</t>
  </si>
  <si>
    <t>NC 731-16</t>
  </si>
  <si>
    <t>Plynová teplovzdušná vytápěcí jednotka 15kW, účinnost 91%, rozměry 678x557x480mm, 30kg, spotřebič typu C - uzavřený okruh spalování. Dodáváno včetně základního příslušenství: otočná konzola, pružná</t>
  </si>
  <si>
    <t>NC 731-17</t>
  </si>
  <si>
    <t>Koleno d = 80/90° (alu)</t>
  </si>
  <si>
    <t>NC 731-18</t>
  </si>
  <si>
    <t>T-kus d = 80 mm (alu)</t>
  </si>
  <si>
    <t>NC 731-19</t>
  </si>
  <si>
    <t>Kondenzační jímka d = 80 mm (alu)</t>
  </si>
  <si>
    <t>NC 731-20</t>
  </si>
  <si>
    <t>Trubka 80/2000 (alu)</t>
  </si>
  <si>
    <t>NC 731-21</t>
  </si>
  <si>
    <t>Objímka dvoušroubová d = 80 mm</t>
  </si>
  <si>
    <t>NC 731-22</t>
  </si>
  <si>
    <t>Objímka dvoušroubová d = 130 mm</t>
  </si>
  <si>
    <t>NC 731-23</t>
  </si>
  <si>
    <t>Sestava koaxiál. potrubí vertikální 80/125</t>
  </si>
  <si>
    <t>NC 731-24</t>
  </si>
  <si>
    <t>Těsnění průchod střechou rovné pro koax. p. 80/125</t>
  </si>
  <si>
    <t>NC 731-25</t>
  </si>
  <si>
    <t>Montáž plynových teplovzdušných jednotek, uvedení do provozu, zaškolení obsluhy</t>
  </si>
  <si>
    <t>NC 731-26</t>
  </si>
  <si>
    <t>Montáž systémového odkouření plynových teplovzdušných jednotek</t>
  </si>
  <si>
    <t>NC 731-27</t>
  </si>
  <si>
    <t>Centrální ovladač pro teplovzdušné plynové jednotky (až 10 kusů) s možností týdenního programování a dálkové signalizace. Dodávka a montáž</t>
  </si>
  <si>
    <t>NC 731-28</t>
  </si>
  <si>
    <t>Tmavý plynový infrazářič KM 10-N-1-9-7</t>
  </si>
  <si>
    <t>NC 731-29</t>
  </si>
  <si>
    <t>Tmavý plynový infrazářič KM 15-N-1-12-9</t>
  </si>
  <si>
    <t>NC 731-30</t>
  </si>
  <si>
    <t>Tmavý plynový infrazářič KM 10-N-U-6-3</t>
  </si>
  <si>
    <t>NC 731-31</t>
  </si>
  <si>
    <t>Tmavý plynový infrazářič KM 10-N-U-9-4</t>
  </si>
  <si>
    <t>NC 731-32</t>
  </si>
  <si>
    <t>Uvedení zářiče do provozu, seřízení</t>
  </si>
  <si>
    <t>NC 731-33</t>
  </si>
  <si>
    <t>Plynová připojovací hadice L=1000 mm</t>
  </si>
  <si>
    <t>NC 731-34</t>
  </si>
  <si>
    <t>Odvod spalin / přívod spalovacího vzduchu koaxiální - vertikální AL provedení střechou (základ + prodl. 1,0 m)</t>
  </si>
  <si>
    <t xml:space="preserve">7 : </t>
  </si>
  <si>
    <t>NC 731-35</t>
  </si>
  <si>
    <t>Samostatný odvod spalin - vertikální AL provedení střechou (základ + prodl. 1,0 m)</t>
  </si>
  <si>
    <t>NC 731-36</t>
  </si>
  <si>
    <t>Samostatný přívod spalovacího vzduchu - vertikální AL provedení  třechou (základ + prodl. 1,0 m)</t>
  </si>
  <si>
    <t>NC 731-37</t>
  </si>
  <si>
    <t>Uzlový řetízek K32/3,1/12 pro zavěšení infrazářiče a odvodu spalin a  přívodu spalovacího vzduchu</t>
  </si>
  <si>
    <t xml:space="preserve">400 : </t>
  </si>
  <si>
    <t>400</t>
  </si>
  <si>
    <t>NC 731-38</t>
  </si>
  <si>
    <t>Regulační skříň R-3/T</t>
  </si>
  <si>
    <t>NC 731-39</t>
  </si>
  <si>
    <t>Prostorový programovatelný termostat PT21</t>
  </si>
  <si>
    <t>NC 731-40</t>
  </si>
  <si>
    <t>Doprava zařízení a příslušenství zářičů na staveniště (Pelhřimov – Veselí nad Moravou)</t>
  </si>
  <si>
    <t>998731201R00</t>
  </si>
  <si>
    <t>Přesun hmot pro kotelny, výšky do 6 m</t>
  </si>
  <si>
    <t>732199100R00</t>
  </si>
  <si>
    <t>Montáž orientačních štítků bez dodávky orientačního štítku</t>
  </si>
  <si>
    <t>732219345R00</t>
  </si>
  <si>
    <t>Montáž ohříváků vody stojat.PN 1,6/1,0, do 1000 l</t>
  </si>
  <si>
    <t>900      R732</t>
  </si>
  <si>
    <t>Zednické výpomoci hsv, čl. 13-2, Práce v tarifní třídě 4</t>
  </si>
  <si>
    <t>NC 732-1</t>
  </si>
  <si>
    <t>Náplň ochranná do ÚT - C1 (500ml)</t>
  </si>
  <si>
    <t>NC 732-2</t>
  </si>
  <si>
    <t>Termostat zásobníku</t>
  </si>
  <si>
    <t>NC 732-3</t>
  </si>
  <si>
    <t>Ekvitermní set PT59</t>
  </si>
  <si>
    <t>NC 732-4</t>
  </si>
  <si>
    <t>Nepřímotopný zásobníkový ohřívač TUV, stacionární, objem 447 litrů, tl. Izolace 80mm,  O700 x 1924mm , hmotnost 149kg, 10bar, plocha výměníku 2 m2,  statické ztráty 110W, energetická účinnost C</t>
  </si>
  <si>
    <t>NC 732-5</t>
  </si>
  <si>
    <t>Topná přírubová jednotka s eramickými tělesy pro využití přebytků z FVE. P=6,6 kW, příruba O 240 mm, rozteč děr O 210 mm, díry 12xO14; elektrické připojení 3/N/PE ~ 3x 230 V / 50 Hz, doporučená</t>
  </si>
  <si>
    <t>NC 732-6</t>
  </si>
  <si>
    <t>Plochá membránová tlaková expanzní nádoba, bílá, 3/0.75 bar; připojení G3/8", O 389mm, hloubka 88mm, hmotnost 4.15kg</t>
  </si>
  <si>
    <t>NC 732-7</t>
  </si>
  <si>
    <t>NC 732-8</t>
  </si>
  <si>
    <t>Dodávka orientačních štítků</t>
  </si>
  <si>
    <t>998732201R00</t>
  </si>
  <si>
    <t>Přesun hmot pro strojovny v objektech výšky do 12 m</t>
  </si>
  <si>
    <t>733151112R00</t>
  </si>
  <si>
    <t>Potrubí z trubek ocelových vně pozinkovaných pro průmysl spojované lisováním vnější průměr D 15 mm, tl. stěny 1,2 mm</t>
  </si>
  <si>
    <t xml:space="preserve">1.NP : 88 : </t>
  </si>
  <si>
    <t xml:space="preserve">2.NP : 125 : </t>
  </si>
  <si>
    <t>213</t>
  </si>
  <si>
    <t>733151113R00</t>
  </si>
  <si>
    <t>Potrubí z trubek ocelových vně pozinkovaných pro průmysl spojované lisováním vnější průměr D 18 mm, tl. stěny 1,2 mm</t>
  </si>
  <si>
    <t>69</t>
  </si>
  <si>
    <t>733151114R00</t>
  </si>
  <si>
    <t>Potrubí z trubek ocelových vně pozinkovaných pro průmysl spojované lisováním vnější průměr D 22 mm, tl. stěny 1,5 mm</t>
  </si>
  <si>
    <t xml:space="preserve">2.NP : 10 : </t>
  </si>
  <si>
    <t>733151115R00</t>
  </si>
  <si>
    <t>Potrubí z trubek ocelových vně pozinkovaných pro průmysl spojované lisováním vnější průměr D 28 mm, tl. stěny 1,5 mm</t>
  </si>
  <si>
    <t>733151116R00</t>
  </si>
  <si>
    <t>Potrubí z trubek ocelových vně pozinkovaných pro průmysl spojované lisováním vnější průměr D 35 mm, tl. stěny 1,5 mm</t>
  </si>
  <si>
    <t>733190106R00</t>
  </si>
  <si>
    <t>Tlakové zkoušky potrubí ocelových závitových, plastových, měděných do DN 32</t>
  </si>
  <si>
    <t xml:space="preserve">1.NP : 88+55+8+12 : </t>
  </si>
  <si>
    <t xml:space="preserve">2.NP : 125+14+10+14+8 : </t>
  </si>
  <si>
    <t>326</t>
  </si>
  <si>
    <t>900      R733</t>
  </si>
  <si>
    <t>Zednické výpomoci hsv čl. 13-2, Práce v tarifní třídě 4</t>
  </si>
  <si>
    <t xml:space="preserve">80 : </t>
  </si>
  <si>
    <t>80</t>
  </si>
  <si>
    <t>998733201R00</t>
  </si>
  <si>
    <t>Přesun hmot pro rozvody potrubí v objektech výšky do 6 m</t>
  </si>
  <si>
    <t>734209103R00</t>
  </si>
  <si>
    <t>Montáž závitové armatury s jedním závitem, G 1/2", bez dodávky materiálu</t>
  </si>
  <si>
    <t xml:space="preserve">1.NP : 7 : </t>
  </si>
  <si>
    <t xml:space="preserve">2.NP : 4+4 : </t>
  </si>
  <si>
    <t>734209112R00</t>
  </si>
  <si>
    <t>Montáž armatur závitových,se dvěma závity, G 3/8", bez dodávky materiálu</t>
  </si>
  <si>
    <t xml:space="preserve">2.NP : 1 : </t>
  </si>
  <si>
    <t>734209113R00</t>
  </si>
  <si>
    <t>Montáž závitové armatury se dvěma závity, G 1/2", bez dodávky materiálu</t>
  </si>
  <si>
    <t xml:space="preserve">1.NP : 13+13 : </t>
  </si>
  <si>
    <t xml:space="preserve">2.NP : 2+14 : </t>
  </si>
  <si>
    <t>734209114R00</t>
  </si>
  <si>
    <t>Montáž závitové armatury se dvěma závity, G 3/4", bez dodávky materiálu</t>
  </si>
  <si>
    <t xml:space="preserve">2.NP : 2 : </t>
  </si>
  <si>
    <t>734209115R00</t>
  </si>
  <si>
    <t>Montáž závitové armatury se dvěma závity, G 1", bez dodávky materiálu</t>
  </si>
  <si>
    <t xml:space="preserve">2.NP : 7 : </t>
  </si>
  <si>
    <t>734209116R00</t>
  </si>
  <si>
    <t>Montáž závitové armatury se dvěma závity, G 5/4", bez dodávky materiálu</t>
  </si>
  <si>
    <t xml:space="preserve">2.NP : 3 : </t>
  </si>
  <si>
    <t>734291113R00</t>
  </si>
  <si>
    <t>Ostatní armatury kohouty plnící a vypouštěcí včetně dodávky materiálu;  kulový kohout vypouštěcí a napouštěcí, DN 15, PN 10</t>
  </si>
  <si>
    <t>734291951R00</t>
  </si>
  <si>
    <t>Opravy závitových armatur zpětná montáž hlavic Montáž termostatických hlavic</t>
  </si>
  <si>
    <t xml:space="preserve">1.NP : 13 : </t>
  </si>
  <si>
    <t>27</t>
  </si>
  <si>
    <t>5511361551R</t>
  </si>
  <si>
    <t>Separátor nečistot s magnetem a filtrem G1"; PN 3, závit vnitřní - vnitřní</t>
  </si>
  <si>
    <t>5511361552R</t>
  </si>
  <si>
    <t>Separátor nečistot s magnetem; G5/4"; PN 3; závit vnitřní - vnitřní</t>
  </si>
  <si>
    <t>5512001864R</t>
  </si>
  <si>
    <t>ventil odvzdušňovací pro topení, klimatizace; automatický, se zpětným ventilem; 1/2"; PN 10; pracovní teplota do 120 ° C; médium voda, glykol - max. 30 %; těleso mosaz</t>
  </si>
  <si>
    <t>5513730670R</t>
  </si>
  <si>
    <t>hlavice termostatická vysoce odolná zabezpečená s vestavěným čidlem; regulační rozsah 8,0 až 26,0 °C ; ovládání ruční; provedení kapalinová.</t>
  </si>
  <si>
    <t>NC 734-1</t>
  </si>
  <si>
    <t>Termostatický ventil s plynulým přesným nastavením 15 (1/2") přímý, kvs = 0,86 m3/h, lisovací připojení (např. V EXACT II)</t>
  </si>
  <si>
    <t>NC 734-2</t>
  </si>
  <si>
    <t>Šroubení radiátorové; regulační, uzavíratelné, s vypouštěním, přednastavitelné 15 (1/2") přímé, kvs 1,31, lisovací připojení, (např. REGULUX)</t>
  </si>
  <si>
    <t>NC 734-3</t>
  </si>
  <si>
    <t>Připojovací šroubení pro dvoutrubk. soustavy; uzavíratelné, s vypouštěním, přímé,  kvs 1,48, pro otopná tělesa s integrovanou ventilovou vložkou (např. VEKOLUX)</t>
  </si>
  <si>
    <t>NC 734-4</t>
  </si>
  <si>
    <t>Mosazný kulový kohout s vnitřními závity DN 10, kvs 30, pro topné systémy Tmax 100°C, PN 30</t>
  </si>
  <si>
    <t>NC 734-5</t>
  </si>
  <si>
    <t>Mosazný kulový kohout s vnitřními závity DN 25, kvs 45, pro topné systémy Tmax 100°C, PN 30</t>
  </si>
  <si>
    <t xml:space="preserve">2.NP : 6 : </t>
  </si>
  <si>
    <t>NC 734-6</t>
  </si>
  <si>
    <t>Mosazný kulový kohout s vnitřními závity DN 32, kvs 97, pro topné systémy Tmax 100°C, PN 30</t>
  </si>
  <si>
    <t>NC 734-7</t>
  </si>
  <si>
    <t>Pojistný ventil pro topení,  G3,4", 3 bar, pro topné systémy Tmax 110°C, PN 10</t>
  </si>
  <si>
    <t>998734201R00</t>
  </si>
  <si>
    <t>Přesun hmot pro armatury v objektech výšky do 4 m</t>
  </si>
  <si>
    <t>735000912R00</t>
  </si>
  <si>
    <t>Regulace otopného systému při opravách Vyregulování ventilů s termost.ovládáním a regulačních šroubení</t>
  </si>
  <si>
    <t>735156910R00</t>
  </si>
  <si>
    <t>Otopná tělesa panelová Doplňkové práce pro otopná tělesa panelová tlakové zkoušky , těles jednořadých</t>
  </si>
  <si>
    <t>735156920R00</t>
  </si>
  <si>
    <t>Otopná tělesa panelová Doplňkové práce pro otopná tělesa panelová tlakové zkoušky , těles dvouřadých</t>
  </si>
  <si>
    <t>735159111R00</t>
  </si>
  <si>
    <t>Otopná tělesa panelová Montáž otopných těles panelových bez ohledu na počet desek, délky do 1600 mm</t>
  </si>
  <si>
    <t>25</t>
  </si>
  <si>
    <t>735159121R00</t>
  </si>
  <si>
    <t>Otopná tělesa panelová Montáž otopných těles panelových bez ohledu na počet desek, délky nad 1600 mm</t>
  </si>
  <si>
    <t xml:space="preserve">1.NP : 2 : </t>
  </si>
  <si>
    <t>735191905R00</t>
  </si>
  <si>
    <t>Ostatní opravy otopných těles odvzdušnění  otopných těles</t>
  </si>
  <si>
    <t>735191910R00</t>
  </si>
  <si>
    <t>Ostatní opravy otopných těles napuštění vody do otopného systému včetně potrubí (bez kotle a ohříváků) otopných těles</t>
  </si>
  <si>
    <t xml:space="preserve">12.5 : </t>
  </si>
  <si>
    <t>12,5</t>
  </si>
  <si>
    <t>900      R735</t>
  </si>
  <si>
    <t xml:space="preserve">48 : </t>
  </si>
  <si>
    <t>48</t>
  </si>
  <si>
    <t>48452930R</t>
  </si>
  <si>
    <t>těleso otopné deskové ocelové; čelní deska profilovaná; v = 600 mm; l = 400 mm; hloubka tělesa 47 mm ; způsob připojení boční levé nebo pravé; počet desek 1; počet přídavných přestupných ploch 0;</t>
  </si>
  <si>
    <t xml:space="preserve">1.NP : 3 : </t>
  </si>
  <si>
    <t>48454362R</t>
  </si>
  <si>
    <t>těleso otopné deskové ocelové; čelní deska profilovaná; v = 600 mm; l = 600 mm; hloubka tělesa 66 mm ; způsob připojení boční levé nebo pravé; počet desek 2; počet přídavných přestupných ploch 0;</t>
  </si>
  <si>
    <t>48457221R</t>
  </si>
  <si>
    <t>těleso otopné deskové ocelové; čelní deska profilovaná; v = 600 mm; l = 1000 mm; hloubka tělesa 100 mm; způsob připojení boční levé nebo pravé; počet desek 2; počet přídavných přestupných ploch 2;</t>
  </si>
  <si>
    <t xml:space="preserve">1.NP : 4 : </t>
  </si>
  <si>
    <t>48457225R</t>
  </si>
  <si>
    <t>těleso otopné deskové ocelové; čelní deska profilovaná; v = 600 mm; l = 1400 mm; hloubka tělesa 100 mm; způsob připojení boční levé nebo pravé; počet desek 2; počet přídavných přestupných ploch 2;</t>
  </si>
  <si>
    <t>48457229R</t>
  </si>
  <si>
    <t>těleso otopné deskové ocelové; čelní deska profilovaná; v = 600 mm; l = 1800 mm; hloubka tělesa 100 mm; způsob připojení boční levé nebo pravé; počet desek 2; počet přídavných přestupných ploch 2;</t>
  </si>
  <si>
    <t>48457464.AR</t>
  </si>
  <si>
    <t>těleso otopné deskové ocelové; čelní deska profilovaná; v = 600 mm; l = 600 mm; hloubka tělesa 66 mm ; způsob připojení pravé spodní; ventil kompakt; počet desek 2; počet přídavných přestupných ploch</t>
  </si>
  <si>
    <t>48457576.AR</t>
  </si>
  <si>
    <t>těleso otopné deskové ocelové; čelní deska profilovaná; v = 600 mm; l = 500 mm; hloubka tělesa 100 mm; způsob připojení levé spodní; ventil kompakt; počet desek 2; počet přídavných přestupných ploch</t>
  </si>
  <si>
    <t>těleso otopné deskové ocelové; čelní deska profilovaná; v = 600 mm; l = 500 mm; hloubka tělesa 100 mm; způsob připojení pravé spodní; ventil kompakt; počet desek 2; počet přídavných přestupných ploch</t>
  </si>
  <si>
    <t>48457577.AR</t>
  </si>
  <si>
    <t>těleso otopné deskové ocelové; čelní deska profilovaná; v = 600 mm; l = 600 mm; hloubka tělesa 100 mm; způsob připojení levé spodní; ventil kompakt; počet desek 2; počet přídavných přestupných ploch</t>
  </si>
  <si>
    <t>těleso otopné deskové ocelové; čelní deska profilovaná; v = 600 mm; l = 600 mm; hloubka tělesa 100 mm; způsob připojení pravé spodní; ventil kompakt; počet desek 2; počet přídavných přestupných ploch</t>
  </si>
  <si>
    <t>48457579.AR</t>
  </si>
  <si>
    <t>těleso otopné deskové ocelové; čelní deska profilovaná; v = 600 mm; l = 800 mm; hloubka tělesa 100 mm; způsob připojení pravé spodní; ventil kompakt; počet desek 2; počet přídavných přestupných ploch</t>
  </si>
  <si>
    <t>těleso otopné deskové ocelové; čelní deska profilovaná; v = 600 mm; l = 800 mm; hloubka tělesa 100 mm; způsob připojení levé spodní; ventil kompakt; počet desek 2; počet přídavných přestupných ploch</t>
  </si>
  <si>
    <t>48457581.AR</t>
  </si>
  <si>
    <t>těleso otopné deskové ocelové; čelní deska profilovaná; v = 600 mm; l = 1000 mm; hloubka tělesa 100 mm; způsob připojení pravé spodní; ventil kompakt; počet desek 2; počet přídavných přestupných</t>
  </si>
  <si>
    <t>NC 735-1</t>
  </si>
  <si>
    <t>Montážní materiál pro deskový radiátor</t>
  </si>
  <si>
    <t>998735201R00</t>
  </si>
  <si>
    <t>Přesun hmot pro otopná tělesa v objektech výšky do 6 m</t>
  </si>
  <si>
    <t>Nátěr syntet. potrubí do DN 50 mm Z+2x +1x email</t>
  </si>
  <si>
    <t>127</t>
  </si>
  <si>
    <t>783424740R00</t>
  </si>
  <si>
    <t>Nátěr syntetický potrubí do DN 50 mm základní</t>
  </si>
  <si>
    <t>199</t>
  </si>
  <si>
    <t>H07V-U6ZZL</t>
  </si>
  <si>
    <t>VODIC H07V-U 6 ZELENOZLUTY</t>
  </si>
  <si>
    <t>JYTY-O4X1</t>
  </si>
  <si>
    <t>KABEL JYTY-O 4x1</t>
  </si>
  <si>
    <t>H07RRF5G25</t>
  </si>
  <si>
    <t>SNURA H07RR-F 5G2,5</t>
  </si>
  <si>
    <t>PRAFLADUR-PH120</t>
  </si>
  <si>
    <t>KABEL PH120-O 3x1,5</t>
  </si>
  <si>
    <t>H07RR-F5G4</t>
  </si>
  <si>
    <t>SNURA H07RR-F 5G4</t>
  </si>
  <si>
    <t>H07RR-F5G6</t>
  </si>
  <si>
    <t>SNURA H07RR-F 5G6</t>
  </si>
  <si>
    <t>CYKY-J3X4</t>
  </si>
  <si>
    <t>KABEL CYKY-J 3x4</t>
  </si>
  <si>
    <t>CYKY-J5X2,5</t>
  </si>
  <si>
    <t>KABEL CYKY-J 5x2,5</t>
  </si>
  <si>
    <t>CYKY-J5X10</t>
  </si>
  <si>
    <t>KABEL CYKY-J 5x10</t>
  </si>
  <si>
    <t>AYKY-J3X240+120</t>
  </si>
  <si>
    <t>KABEL AYKY-J 3x240+120   KS</t>
  </si>
  <si>
    <t>CYKY-J5X4</t>
  </si>
  <si>
    <t>KABEL CYKY-J 5x4</t>
  </si>
  <si>
    <t>NP250S</t>
  </si>
  <si>
    <t>PROFIL NOSNY 15X30 250S</t>
  </si>
  <si>
    <t>NP100S</t>
  </si>
  <si>
    <t>PROFIL NOSNY 15X30</t>
  </si>
  <si>
    <t>E000008441040</t>
  </si>
  <si>
    <t>NSM 6X10-GMT GMT SROUB+MATICE</t>
  </si>
  <si>
    <t>ZT8ZNC1</t>
  </si>
  <si>
    <t>TYC ZAVITOVA 8 1M</t>
  </si>
  <si>
    <t>S60X200</t>
  </si>
  <si>
    <t>SPOJKA ROSTU KL,SKL</t>
  </si>
  <si>
    <t>5325KB</t>
  </si>
  <si>
    <t>PRICHYTKA TRUBKY PVC RAL7035</t>
  </si>
  <si>
    <t>5325FB</t>
  </si>
  <si>
    <t>PRICHYTKA TRUBKY PVC 5325FB</t>
  </si>
  <si>
    <t>5340KB</t>
  </si>
  <si>
    <t>KL60X600F</t>
  </si>
  <si>
    <t>LAVKA KABELOVA 60x600</t>
  </si>
  <si>
    <t>DZS/BZNCR</t>
  </si>
  <si>
    <t>SPOJKA DZS/B ZNCR</t>
  </si>
  <si>
    <t>0240KB</t>
  </si>
  <si>
    <t>SPOJKA PVC TRUBEK RAL7035</t>
  </si>
  <si>
    <t>DZ60X60BZNCR</t>
  </si>
  <si>
    <t>ZLAB DRATENY DZ 60X60 BZNCR 3M</t>
  </si>
  <si>
    <t>DZ60X300BZNCR</t>
  </si>
  <si>
    <t>ZLAB DRATENY DZ 60X300BZNCR 3</t>
  </si>
  <si>
    <t>NP450S</t>
  </si>
  <si>
    <t>PROFIL NOSNY 21X41</t>
  </si>
  <si>
    <t>DZ60X400BZNCR</t>
  </si>
  <si>
    <t>ZLAB DRATENY DZ 60X400 BZNCR</t>
  </si>
  <si>
    <t>KLSUS</t>
  </si>
  <si>
    <t>UCHYT STENOVY PRO KL KLSUS</t>
  </si>
  <si>
    <t>E000009087460</t>
  </si>
  <si>
    <t>PROFIL NOSNY NP150</t>
  </si>
  <si>
    <t>6716EZNCRPO</t>
  </si>
  <si>
    <t>PRICHYTKA KABELOVA 6716E ZNCRPO</t>
  </si>
  <si>
    <t>NP350</t>
  </si>
  <si>
    <t>PROFIL NOSNY NP350</t>
  </si>
  <si>
    <t>DZ60X200BZNCR</t>
  </si>
  <si>
    <t>ZLAB DRATENY DZ 60X200BZNCR</t>
  </si>
  <si>
    <t>SB63X35ZNCR</t>
  </si>
  <si>
    <t>SROUB DO BETONU SB6,3X35ZNCR</t>
  </si>
  <si>
    <t>4140KB</t>
  </si>
  <si>
    <t>KOLENO TRUBKY PVC RAL7035 320N</t>
  </si>
  <si>
    <t>KF09110</t>
  </si>
  <si>
    <t>TRUBKA 110</t>
  </si>
  <si>
    <t>KF09040</t>
  </si>
  <si>
    <t>TRUBKA 40</t>
  </si>
  <si>
    <t>5340LB</t>
  </si>
  <si>
    <t>PRICHYTKA TRUBKY PVC RAL7012 5340</t>
  </si>
  <si>
    <t>3054</t>
  </si>
  <si>
    <t>PRICHYTKA KABEL.SVAZKU SH 30</t>
  </si>
  <si>
    <t>KU68LA/1</t>
  </si>
  <si>
    <t>KRABICE KU 68 45/LD SADROKART</t>
  </si>
  <si>
    <t>KRABICE KUL 68 45/LD SADROKART</t>
  </si>
  <si>
    <t>KUL6845/LD2</t>
  </si>
  <si>
    <t>KRABICE KUL 68-45/LD2 SADROKART</t>
  </si>
  <si>
    <t>KUL68-45/LD</t>
  </si>
  <si>
    <t>KRABICE KUL 68-45/LD SADROKART</t>
  </si>
  <si>
    <t>1540KA</t>
  </si>
  <si>
    <t>TRUBKA TUHA PVC 320N 3M 1540</t>
  </si>
  <si>
    <t>0220KB</t>
  </si>
  <si>
    <t>4120HB</t>
  </si>
  <si>
    <t>KOLENO TRUBKY PVC BILA</t>
  </si>
  <si>
    <t>1520KA</t>
  </si>
  <si>
    <t>TRUBKA TUHA PVC 320N 3M 1520</t>
  </si>
  <si>
    <t>DZ60X100</t>
  </si>
  <si>
    <t>ZLAB DRATENY DZ 60X100 3M</t>
  </si>
  <si>
    <t>8135</t>
  </si>
  <si>
    <t>KRABICE 8135 S KRYTEM IP54</t>
  </si>
  <si>
    <t>E000006722060</t>
  </si>
  <si>
    <t>TYC ZAVITOVA 8 2M</t>
  </si>
  <si>
    <t>US1ZNCR</t>
  </si>
  <si>
    <t>SVORKA UPEVNOVACI US 1ZNCR</t>
  </si>
  <si>
    <t>DSOS</t>
  </si>
  <si>
    <t>DRZAK DO TRAPEZ. STROPU DSOS</t>
  </si>
  <si>
    <t>I142708</t>
  </si>
  <si>
    <t>PASEK CU 15X500MM K ZSA16</t>
  </si>
  <si>
    <t>273-104</t>
  </si>
  <si>
    <t>SVORKA KRABICOVA 3X1-2,5MM</t>
  </si>
  <si>
    <t>E000000684900</t>
  </si>
  <si>
    <t>KONCOVKA KAB. FMKZ4+ 185-240</t>
  </si>
  <si>
    <t>VPP4/360</t>
  </si>
  <si>
    <t>PRICHYTKA VAZ. VPP 4/360</t>
  </si>
  <si>
    <t>120X10ALU-F</t>
  </si>
  <si>
    <t>OKO KABELOVE 120X10 ALU-F</t>
  </si>
  <si>
    <t>I131307</t>
  </si>
  <si>
    <t>SVORKA ZEMNICI BECOV  ZSA16</t>
  </si>
  <si>
    <t>10X8KU-L</t>
  </si>
  <si>
    <t>OKO KABELOVE 10X8 KU-L</t>
  </si>
  <si>
    <t>240X12ALU-F</t>
  </si>
  <si>
    <t>OKO KABELOVE 240x12 ALU-F</t>
  </si>
  <si>
    <t>96633306</t>
  </si>
  <si>
    <t>Typ svítidla N1M</t>
  </si>
  <si>
    <t>96633303</t>
  </si>
  <si>
    <t>Typ svítidla N1S</t>
  </si>
  <si>
    <t>96632756</t>
  </si>
  <si>
    <t>Typ svítidla A1</t>
  </si>
  <si>
    <t>96630503</t>
  </si>
  <si>
    <t>Typ svítidla D1</t>
  </si>
  <si>
    <t>42185784</t>
  </si>
  <si>
    <t>Typ svítidla N7</t>
  </si>
  <si>
    <t>96630223</t>
  </si>
  <si>
    <t>Suspension Kit</t>
  </si>
  <si>
    <t>INFRASPINAC, BILY</t>
  </si>
  <si>
    <t>22170340</t>
  </si>
  <si>
    <t>IP65 RAIN COVER</t>
  </si>
  <si>
    <t>22171564</t>
  </si>
  <si>
    <t>CR2 M20 SET</t>
  </si>
  <si>
    <t>22171581</t>
  </si>
  <si>
    <t>CEILING ROSE ROUND</t>
  </si>
  <si>
    <t>42936135</t>
  </si>
  <si>
    <t>Typ svítidla C2</t>
  </si>
  <si>
    <t>42187635</t>
  </si>
  <si>
    <t>Typ svítidla C3</t>
  </si>
  <si>
    <t>96670371</t>
  </si>
  <si>
    <t>Typ svítidla N2</t>
  </si>
  <si>
    <t>96629367</t>
  </si>
  <si>
    <t>Typ svítidla A2</t>
  </si>
  <si>
    <t>96629566</t>
  </si>
  <si>
    <t>Typ svítidla N4</t>
  </si>
  <si>
    <t>96634032</t>
  </si>
  <si>
    <t>Typ svítidla B1</t>
  </si>
  <si>
    <t>Typ svítidla B2</t>
  </si>
  <si>
    <t>92920523</t>
  </si>
  <si>
    <t>Typ svítidla E1</t>
  </si>
  <si>
    <t>42936605</t>
  </si>
  <si>
    <t>Typ svítidla C1</t>
  </si>
  <si>
    <t>96628332</t>
  </si>
  <si>
    <t>Typ svítidla VO2</t>
  </si>
  <si>
    <t>3558N-C06510B</t>
  </si>
  <si>
    <t>PREPINAC RAZ.6 IP 44 BILA   V+</t>
  </si>
  <si>
    <t>3558N-C01510B</t>
  </si>
  <si>
    <t>SPINAC C.1 IP44 BILA  VARIANT+</t>
  </si>
  <si>
    <t>5518N-C02510B</t>
  </si>
  <si>
    <t>ZASUVKA S VICKEM BILA IP44  V+</t>
  </si>
  <si>
    <t>3558N-C86510B</t>
  </si>
  <si>
    <t>OVLADAC PREP.RAZ.6/0 IP44   V+</t>
  </si>
  <si>
    <t>D1960933</t>
  </si>
  <si>
    <t>ZASUVKA 416RS6 16A,5P.,415V</t>
  </si>
  <si>
    <t>V325</t>
  </si>
  <si>
    <t>SKRIN ZAS.ZSF30101000.1 /3959</t>
  </si>
  <si>
    <t>E000009285680</t>
  </si>
  <si>
    <t>SKRIN NR212/NVD/315A/EGD</t>
  </si>
  <si>
    <t>Rozváděč RMS1 dle PD D.1.4.5-15</t>
  </si>
  <si>
    <t>Rozváděč RH dle PD D.1.4.5-14</t>
  </si>
  <si>
    <t>GW42201</t>
  </si>
  <si>
    <t>SKRIN NOUZ.VYP. 1NA+1NC IP55</t>
  </si>
  <si>
    <t>Rozváděč RMS2 dle PD D.1.4.5-16</t>
  </si>
  <si>
    <t>E000008180780</t>
  </si>
  <si>
    <t>SPINAC SOUMRAKOVY NA DIN SRCD1COD</t>
  </si>
  <si>
    <t>KEM440UY/R</t>
  </si>
  <si>
    <t>SPINAC KEM 440U Y/R</t>
  </si>
  <si>
    <t>7128</t>
  </si>
  <si>
    <t>POJISTKA NOZOVA PN2 350A GG</t>
  </si>
  <si>
    <t>8,59519E+12</t>
  </si>
  <si>
    <t>RELE MULTIFUNKCNI SMR-T SUPER</t>
  </si>
  <si>
    <t>CZ-275A</t>
  </si>
  <si>
    <t>SVODIC CZ-275A</t>
  </si>
  <si>
    <t>VL000059</t>
  </si>
  <si>
    <t>Ocel profilová pozinkovaná všeobecně</t>
  </si>
  <si>
    <t>STITEKPVC</t>
  </si>
  <si>
    <t>STITEK PVC BEZ OZNACENI</t>
  </si>
  <si>
    <t>JR2,0ALMGSI</t>
  </si>
  <si>
    <t>JIMACI TYC JR 2.0M ALMGSI</t>
  </si>
  <si>
    <t>DRAT10</t>
  </si>
  <si>
    <t>DRAT FEZN 0,62KG/M D=10MM</t>
  </si>
  <si>
    <t>KG</t>
  </si>
  <si>
    <t>PV21D</t>
  </si>
  <si>
    <t>PODPERA VEDENI PV 21D</t>
  </si>
  <si>
    <t>PASEK30/4</t>
  </si>
  <si>
    <t>PASEK FEZN 30X4MM  (0,95KG/M)</t>
  </si>
  <si>
    <t>PODL.PB19</t>
  </si>
  <si>
    <t>PODLOZKA GUMOVA K PB19</t>
  </si>
  <si>
    <t>OJ</t>
  </si>
  <si>
    <t>OBJIMKA JIMACI TYCE  OJ</t>
  </si>
  <si>
    <t>SJ</t>
  </si>
  <si>
    <t>STOJAN PRO JIMACI TYC KOVOVY</t>
  </si>
  <si>
    <t>LS5</t>
  </si>
  <si>
    <t>SVORKA LANOVA LS5 18080</t>
  </si>
  <si>
    <t>PB19</t>
  </si>
  <si>
    <t>PODSTAVEC BETONOVY PB19  19KG</t>
  </si>
  <si>
    <t>DRAT10/13PVC</t>
  </si>
  <si>
    <t>DRAT FE-ZN+ PVC 10/13 0,62KG/</t>
  </si>
  <si>
    <t>SOA</t>
  </si>
  <si>
    <t>SVORKA OKAPOVA SOA</t>
  </si>
  <si>
    <t>SP</t>
  </si>
  <si>
    <t>SVORKA PRIPOJOVACI SP</t>
  </si>
  <si>
    <t>SK</t>
  </si>
  <si>
    <t>SVORKA KRIZOVA SK</t>
  </si>
  <si>
    <t>DRAT8ALMGSIT4</t>
  </si>
  <si>
    <t>DRAT ALMGSI 8MM MEKKY 7,4M/KG</t>
  </si>
  <si>
    <t>SJ1</t>
  </si>
  <si>
    <t>SVORKA JIMACI TYCE SJ1</t>
  </si>
  <si>
    <t>SR2B</t>
  </si>
  <si>
    <t>SVORKA SPOJOVACI SR2B</t>
  </si>
  <si>
    <t>275113</t>
  </si>
  <si>
    <t>PODPERA VEDENI 275113</t>
  </si>
  <si>
    <t>PV1P-55</t>
  </si>
  <si>
    <t>PODPERA VEDENI PV1p-55</t>
  </si>
  <si>
    <t>SZB</t>
  </si>
  <si>
    <t>SVORKA ZKUSEBNI SZB LITINA</t>
  </si>
  <si>
    <t>SR03A</t>
  </si>
  <si>
    <t>SVORKA SPOJOVACI SR3A</t>
  </si>
  <si>
    <t>SS</t>
  </si>
  <si>
    <t>SVORKA SPOJOVACI SS</t>
  </si>
  <si>
    <t>1317507</t>
  </si>
  <si>
    <t>LEPIDLO MONTAZNI UNIVER. 310M</t>
  </si>
  <si>
    <t>TWP 24</t>
  </si>
  <si>
    <t>Prostup pro kabely TOPWET</t>
  </si>
  <si>
    <t>VLB000550</t>
  </si>
  <si>
    <t>Asfaltový lak (ochrana zemních spojů)</t>
  </si>
  <si>
    <t>VLB000380</t>
  </si>
  <si>
    <t>Benzin technický</t>
  </si>
  <si>
    <t>l</t>
  </si>
  <si>
    <t>746214160</t>
  </si>
  <si>
    <t>Ukončení vodičů kabelov okem 120mm2</t>
  </si>
  <si>
    <t>746214190</t>
  </si>
  <si>
    <t>Ukončení vodičů kabelov okem 240mm2</t>
  </si>
  <si>
    <t>745904121</t>
  </si>
  <si>
    <t>Příplatek za zatahování kabelů-18kg</t>
  </si>
  <si>
    <t>747112211</t>
  </si>
  <si>
    <t>Mont ovlad 1pól zapušt 0/1-tlač vyp</t>
  </si>
  <si>
    <t>747111226</t>
  </si>
  <si>
    <t>Mont přepínačů nástěn venk 6-stříd</t>
  </si>
  <si>
    <t>746428114</t>
  </si>
  <si>
    <t>Ukonč kabel konc Raych 1kV 502k026</t>
  </si>
  <si>
    <t>747111211</t>
  </si>
  <si>
    <t>Montáž vypínačů nástěn venk 1-1pól</t>
  </si>
  <si>
    <t>745904113</t>
  </si>
  <si>
    <t>Příplatek za zatahování kabelů-4kg</t>
  </si>
  <si>
    <t>744331242</t>
  </si>
  <si>
    <t>Montáž šňůr střed volně sk.4 -0,6kg</t>
  </si>
  <si>
    <t>744331241</t>
  </si>
  <si>
    <t>Montáž šňůr střed volně sk.4 -0,4kg</t>
  </si>
  <si>
    <t>744331221</t>
  </si>
  <si>
    <t>Montáž šňůr střed volně sk.2 -0,4kg</t>
  </si>
  <si>
    <t>745441160</t>
  </si>
  <si>
    <t>Mont kabel Al-1kV pevně sk.1 -4,0kg</t>
  </si>
  <si>
    <t>745904112</t>
  </si>
  <si>
    <t>Příplatek za zatahování kabelů-2kg</t>
  </si>
  <si>
    <t>744741110</t>
  </si>
  <si>
    <t>Montáž kabelů sděl pevně sk.1-0,4kg</t>
  </si>
  <si>
    <t>744441300</t>
  </si>
  <si>
    <t>Mont kabel Cu-1kV pevně sk.1 -1,0kg</t>
  </si>
  <si>
    <t>749111220</t>
  </si>
  <si>
    <t>mtz konstr pro pristroj-10kg+zhotov</t>
  </si>
  <si>
    <t>748119100</t>
  </si>
  <si>
    <t>mtz pruzneho zavesu svitidel zarov</t>
  </si>
  <si>
    <t>789942225</t>
  </si>
  <si>
    <t>utěsnění prostupu přes střechu</t>
  </si>
  <si>
    <t>783903510</t>
  </si>
  <si>
    <t>nater zem pasku 1slozk 1kryci pruhy</t>
  </si>
  <si>
    <t>749911240</t>
  </si>
  <si>
    <t>zhotoveni otvoru kruhovych-60 mm</t>
  </si>
  <si>
    <t>749911270</t>
  </si>
  <si>
    <t>zhotoveni otvoru kruhovych-200 mm</t>
  </si>
  <si>
    <t>747221320</t>
  </si>
  <si>
    <t>Montáž bleskojistek do 25 kV 10 kA</t>
  </si>
  <si>
    <t>747121230</t>
  </si>
  <si>
    <t>Montáž spínač 3pól nástěn venk -63A</t>
  </si>
  <si>
    <t>747131310</t>
  </si>
  <si>
    <t>Mont spínačů s dálk ovlad 1kontakt</t>
  </si>
  <si>
    <t>747162411</t>
  </si>
  <si>
    <t>Montáž zásuvek průmysl 3P+Z CZ 164.</t>
  </si>
  <si>
    <t>747219520</t>
  </si>
  <si>
    <t>Montáž pojist patron nožových</t>
  </si>
  <si>
    <t>747161523</t>
  </si>
  <si>
    <t>Mont zásuvek domov krabic venk 2P+Z</t>
  </si>
  <si>
    <t>743631130</t>
  </si>
  <si>
    <t>Montáž jímacích tyči na ocel konstr</t>
  </si>
  <si>
    <t>742311340</t>
  </si>
  <si>
    <t>Montáž pilířů skříní PRIS 4,8</t>
  </si>
  <si>
    <t>742811110</t>
  </si>
  <si>
    <t>Montáž svorkovnic řad vodič-2,5 mm2</t>
  </si>
  <si>
    <t>742221190</t>
  </si>
  <si>
    <t>Montáž rozváděč sestav do 2500 kg</t>
  </si>
  <si>
    <t>742111200</t>
  </si>
  <si>
    <t>Montáž rozvodnic oceloplech -50 kg</t>
  </si>
  <si>
    <t>742221130</t>
  </si>
  <si>
    <t>Montáž rozváděč sestav do 300 kg</t>
  </si>
  <si>
    <t>743111116</t>
  </si>
  <si>
    <t>Mont trub inst plast tuh pevně p26</t>
  </si>
  <si>
    <t>743111215</t>
  </si>
  <si>
    <t>Mont trub inst plast tuh volně p23</t>
  </si>
  <si>
    <t>740999915</t>
  </si>
  <si>
    <t>Geodetické zaměření</t>
  </si>
  <si>
    <t>740999903</t>
  </si>
  <si>
    <t>Zajištění a oprava stáv.zařízení</t>
  </si>
  <si>
    <t>740999905</t>
  </si>
  <si>
    <t>Koordinace postupu práce s ostatními profesemi</t>
  </si>
  <si>
    <t>Pol__0209</t>
  </si>
  <si>
    <t>Práce na stávajícím rozváděči RH</t>
  </si>
  <si>
    <t>740999914</t>
  </si>
  <si>
    <t>Montážní stroje a mechanismy</t>
  </si>
  <si>
    <t>740999910</t>
  </si>
  <si>
    <t>Zabezpečení pracoviště</t>
  </si>
  <si>
    <t>743621110</t>
  </si>
  <si>
    <t>Mont hromosvod drát s podpěr do -p10mm</t>
  </si>
  <si>
    <t>743621120</t>
  </si>
  <si>
    <t>Mont hromosvod drát s podpěr nad  -p10mm-</t>
  </si>
  <si>
    <t>743612111</t>
  </si>
  <si>
    <t>Mont uzem pásku FeZn v zemi městě</t>
  </si>
  <si>
    <t>743591211</t>
  </si>
  <si>
    <t>Montáž příchytek kabel-p40 mm</t>
  </si>
  <si>
    <t>743591214</t>
  </si>
  <si>
    <t>Montáž příchytek kabel-p90 mm</t>
  </si>
  <si>
    <t>743622320</t>
  </si>
  <si>
    <t>Mont hromosvod svor potrub Bernard</t>
  </si>
  <si>
    <t>743629300</t>
  </si>
  <si>
    <t>Montáž hromosvod štítku označ svodu</t>
  </si>
  <si>
    <t>743622200</t>
  </si>
  <si>
    <t>Montáž hromosvod svorek se 3 šrouby</t>
  </si>
  <si>
    <t>743621220</t>
  </si>
  <si>
    <t>Mont hromosvod drát bez podp nad  -p10mm-</t>
  </si>
  <si>
    <t>743622100</t>
  </si>
  <si>
    <t>Montáž hromosvod svorek se 2 šrouby</t>
  </si>
  <si>
    <t>743552125</t>
  </si>
  <si>
    <t>Montáž žlabu kovo,ZPA š.-500mm</t>
  </si>
  <si>
    <t>743412112</t>
  </si>
  <si>
    <t>Montáž krabic přístr zapušť PH 1904</t>
  </si>
  <si>
    <t>743131218</t>
  </si>
  <si>
    <t>Mont trub ochran PH tuh volně -p110</t>
  </si>
  <si>
    <t>743312230</t>
  </si>
  <si>
    <t>Montáž lišt vkládacích š. do 60 mm</t>
  </si>
  <si>
    <t>743552122</t>
  </si>
  <si>
    <t>Montáž žlabu kovo,ZPA š.-100mm</t>
  </si>
  <si>
    <t>743552124</t>
  </si>
  <si>
    <t>Montáž žlabu kovo,ZPA š.-250mm</t>
  </si>
  <si>
    <t>743541111</t>
  </si>
  <si>
    <t>Montáž roštů Elektrovod jednostran</t>
  </si>
  <si>
    <t>743419120</t>
  </si>
  <si>
    <t>Otevření krabic vičkem na 2 šrouby</t>
  </si>
  <si>
    <t>743531111</t>
  </si>
  <si>
    <t>Montáž výložníků násť svař 1 rameno</t>
  </si>
  <si>
    <t>220 060401</t>
  </si>
  <si>
    <t>Utěsnění kabelu zátkou s lepidlem</t>
  </si>
  <si>
    <t>953994320</t>
  </si>
  <si>
    <t>Osaz hmoždinek stropů želbet d.8 mm</t>
  </si>
  <si>
    <t>971033200</t>
  </si>
  <si>
    <t>Bourání otv zdi cih 0,25m2, tl.30cm</t>
  </si>
  <si>
    <t>131319000</t>
  </si>
  <si>
    <t>Jámy ostatních konstrukcí tř.3</t>
  </si>
  <si>
    <t>131315130</t>
  </si>
  <si>
    <t>Jámy základů domků sklolaminát tř.3</t>
  </si>
  <si>
    <t>141751200</t>
  </si>
  <si>
    <t>Protlač trub-20 cm hornina nesoudrž</t>
  </si>
  <si>
    <t>742221210dem</t>
  </si>
  <si>
    <t>Montáž rozváděč sestav do 3000 kg</t>
  </si>
  <si>
    <t>FOLIE VYSTRAZNA 330MM 250</t>
  </si>
  <si>
    <t>SYKFY10X2X0.5</t>
  </si>
  <si>
    <t>KABEL HDMI 2.1 déky 10m</t>
  </si>
  <si>
    <t>FI-H06</t>
  </si>
  <si>
    <t>KABEL FI-H 06</t>
  </si>
  <si>
    <t>VU</t>
  </si>
  <si>
    <t>UCHYT VIKA</t>
  </si>
  <si>
    <t>KZIN60X100X0.75</t>
  </si>
  <si>
    <t>ZLAB PLECH KZIN 60X100X0.75 S</t>
  </si>
  <si>
    <t>V100</t>
  </si>
  <si>
    <t>VIKO ZLABU POZINK 2M</t>
  </si>
  <si>
    <t>E000009087740</t>
  </si>
  <si>
    <t>KZIN60X50X0.75S</t>
  </si>
  <si>
    <t>ZLAB PLECH KZIN 60X50X0.75S</t>
  </si>
  <si>
    <t>E000008440480</t>
  </si>
  <si>
    <t>EKE180X60HD</t>
  </si>
  <si>
    <t>ZLAB KABELOVY EKE 180X60 2M</t>
  </si>
  <si>
    <t>6040</t>
  </si>
  <si>
    <t>CHRANICKA OPT. KABELU HDPE 40/33</t>
  </si>
  <si>
    <t>EZS002161</t>
  </si>
  <si>
    <t>PIR detektor</t>
  </si>
  <si>
    <t>EZS001356</t>
  </si>
  <si>
    <t>Řídící modul přístupového systému v kovovém krytu pro jedny</t>
  </si>
  <si>
    <t>EZS010805</t>
  </si>
  <si>
    <t>Zámek BEFO322411 - reverzní, 24V/115 mA</t>
  </si>
  <si>
    <t>EZS003396</t>
  </si>
  <si>
    <t>Venkovní zálohovaná siréna 125dB, oranžový maják</t>
  </si>
  <si>
    <t>EZS001226</t>
  </si>
  <si>
    <t>Ovládací a programovací LCD klávesnice</t>
  </si>
  <si>
    <t>EZS001201</t>
  </si>
  <si>
    <t>Ústředna PZTS</t>
  </si>
  <si>
    <t>EZS000541</t>
  </si>
  <si>
    <t>Bezkontaktní čtečka pro vnitřní i vnější aplikace</t>
  </si>
  <si>
    <t>EZS001221</t>
  </si>
  <si>
    <t>Koncentrátor 8 zón, 4 PGM výstupy s vestavěným napájecím zdr</t>
  </si>
  <si>
    <t>EZS001216</t>
  </si>
  <si>
    <t>Koncentrátor 8 zón + 4 PGM výstupy v kovovém krytu se sabo</t>
  </si>
  <si>
    <t>3903N-C06541B</t>
  </si>
  <si>
    <t>KRABICE NAST.45X45 IP44     V+</t>
  </si>
  <si>
    <t>5014A-A00040 B</t>
  </si>
  <si>
    <t>Kryt zásuvky komunikační přímé (pro HDMI, USB, VGA, USB nabí</t>
  </si>
  <si>
    <t>0230-0-0432</t>
  </si>
  <si>
    <t>Zásuvka komunikační přímá HDMI</t>
  </si>
  <si>
    <t>DSK000178295</t>
  </si>
  <si>
    <t>optická vana 1U pro max.12 spojek</t>
  </si>
  <si>
    <t>Datový rozváděč 42U 600x600</t>
  </si>
  <si>
    <t>DSK000002240</t>
  </si>
  <si>
    <t>12-vláknový 50/125, LSZH  FRNC OM2</t>
  </si>
  <si>
    <t>DSK000176955</t>
  </si>
  <si>
    <t>Pigtail, 50/125um, 1m</t>
  </si>
  <si>
    <t>DSK000176840</t>
  </si>
  <si>
    <t>Optická spojka pro optické konektory</t>
  </si>
  <si>
    <t>743552121</t>
  </si>
  <si>
    <t>Montáž žlabu kovo ,ZPA š.-50mm</t>
  </si>
  <si>
    <t>743552131</t>
  </si>
  <si>
    <t>Montáž žlabu kovo -uzávěr víkem</t>
  </si>
  <si>
    <t>746411221</t>
  </si>
  <si>
    <t>Ukončení kabelů zaklop letov 10x1,5</t>
  </si>
  <si>
    <t>743111115</t>
  </si>
  <si>
    <t>Mont trub inst plast tuh pevně p23</t>
  </si>
  <si>
    <t>MS005831</t>
  </si>
  <si>
    <t>Montáž ústředny sběrnicové vč. zapojení kabelů</t>
  </si>
  <si>
    <t>MS001441</t>
  </si>
  <si>
    <t>Kompletace a instalace FO rozvaděče do datové skříně</t>
  </si>
  <si>
    <t>MS005851</t>
  </si>
  <si>
    <t>Programování ústředny</t>
  </si>
  <si>
    <t>MS005841</t>
  </si>
  <si>
    <t>Zpracování  a příprava programu</t>
  </si>
  <si>
    <t>MS001381</t>
  </si>
  <si>
    <t>Svar optického vlákna Multimode, Singlemode</t>
  </si>
  <si>
    <t>MS001341</t>
  </si>
  <si>
    <t>Měření jedno vlákno přímou metodou</t>
  </si>
  <si>
    <t>MS001431</t>
  </si>
  <si>
    <t>Popis FO rozvaděče - 2vlákna a násobky dle počtu vláken</t>
  </si>
  <si>
    <t>MS001411</t>
  </si>
  <si>
    <t>Upevnění FO kab.v FO rozvaděči vč.odizol.primární a sekund.i</t>
  </si>
  <si>
    <t>MS006030</t>
  </si>
  <si>
    <t>Kontrola funkce detektoru, kontaktu</t>
  </si>
  <si>
    <t>MS006025</t>
  </si>
  <si>
    <t>Montáž PIR detektoru</t>
  </si>
  <si>
    <t>MS006321</t>
  </si>
  <si>
    <t>Závěr.oživení,funkční odzkouš.EZS v rozsahu 1 ústř.</t>
  </si>
  <si>
    <t>MS006045</t>
  </si>
  <si>
    <t>Montáž sirény vnější</t>
  </si>
  <si>
    <t>MS005891</t>
  </si>
  <si>
    <t>Montáž ovládací klávesnice</t>
  </si>
  <si>
    <t>MS005861</t>
  </si>
  <si>
    <t>Montáž koncentrátoru</t>
  </si>
  <si>
    <t>MS005951</t>
  </si>
  <si>
    <t>Montáž elektrického zámku</t>
  </si>
  <si>
    <t>MS005911</t>
  </si>
  <si>
    <t>Montáž čtečky</t>
  </si>
  <si>
    <t>MS000441</t>
  </si>
  <si>
    <t>Optický kabel uložení volně</t>
  </si>
  <si>
    <t>Pol__0115</t>
  </si>
  <si>
    <t>Oživení ACS</t>
  </si>
  <si>
    <t>132319900</t>
  </si>
  <si>
    <t>Rýhy hloubené ručně ostatní tř.3</t>
  </si>
  <si>
    <t>M221001</t>
  </si>
  <si>
    <t>Řídicí jednotka</t>
  </si>
  <si>
    <t>M221002</t>
  </si>
  <si>
    <t>Solární panel 450 W, konstrukce pro rovnou střechu, zátěž</t>
  </si>
  <si>
    <t>M221003</t>
  </si>
  <si>
    <t>Rozvaděče, kompletní montáž, doprava osob a materiálu, kabeláž</t>
  </si>
  <si>
    <t>M221004</t>
  </si>
  <si>
    <t>Požárně bezpečnostní řešení</t>
  </si>
  <si>
    <t>M221005</t>
  </si>
  <si>
    <t>SIM karta s daty na 8 let</t>
  </si>
  <si>
    <t>115101201R00</t>
  </si>
  <si>
    <t>Čerpání vody na výšku do 10 m, přítok do 500 l/min</t>
  </si>
  <si>
    <t xml:space="preserve">předpoklad, fakturovat dle skutečnosti : 40 : </t>
  </si>
  <si>
    <t>40</t>
  </si>
  <si>
    <t>115101301R00</t>
  </si>
  <si>
    <t>Pohotovost čerp.soupravy, výška 10 m, přítok 500 l</t>
  </si>
  <si>
    <t xml:space="preserve">předpoklad, fakturovat dle skutečnosti : 10 : </t>
  </si>
  <si>
    <t>132301212R00</t>
  </si>
  <si>
    <t>Hloubení rýh š.do 200 cm hor.4 do 1000 m3, STROJNĚ</t>
  </si>
  <si>
    <t xml:space="preserve">viz Podélný profil, spočítáno softwarem : 183.177 : </t>
  </si>
  <si>
    <t xml:space="preserve">rozšíření pro šachty : 1,60*(1,60-0,90)*(1.24+1.27+0.68+1.06) : </t>
  </si>
  <si>
    <t xml:space="preserve">drenáž DN 100 : 203.53*0,15*0,15 : </t>
  </si>
  <si>
    <t>192,52</t>
  </si>
  <si>
    <t>132301219R00</t>
  </si>
  <si>
    <t>Příplatek za lepivost - hloubení rýh 200cm v hor.4</t>
  </si>
  <si>
    <t xml:space="preserve">Odkaz na mn. položky pořadí 3 : 192.52 : </t>
  </si>
  <si>
    <t>131301202R00</t>
  </si>
  <si>
    <t>Hloubení zapažených jam hor.4 do 1000 m3</t>
  </si>
  <si>
    <t xml:space="preserve">vsakovací objekt : 6,7*12,1*2,09 : </t>
  </si>
  <si>
    <t xml:space="preserve">odlučovač lehkých kapalin : 4,15*4,15*2.66 : </t>
  </si>
  <si>
    <t>185,4433</t>
  </si>
  <si>
    <t>131301209R00</t>
  </si>
  <si>
    <t>Příplatek za lepivost - hloubení zapaž.jam v hor.4</t>
  </si>
  <si>
    <t xml:space="preserve">Odkaz na mn. položky pořadí 5 : 185.4433 : </t>
  </si>
  <si>
    <t>151101101R00</t>
  </si>
  <si>
    <t>Pažení a rozepření stěn rýh - příložné - hl.do 2 m</t>
  </si>
  <si>
    <t xml:space="preserve">viz Podélný profil, spočítáno softwarem : 407.06 : </t>
  </si>
  <si>
    <t xml:space="preserve">rozšíření pro šachty : 2*(1,60-0,90)*(1.24+1.27+0.68+1.06) : </t>
  </si>
  <si>
    <t>419,926</t>
  </si>
  <si>
    <t>151101111R00</t>
  </si>
  <si>
    <t>Odstranění pažení stěn rýh - příložné - hl. do 2 m</t>
  </si>
  <si>
    <t xml:space="preserve">Odkaz na mn. položky pořadí 7 : 419.926 : </t>
  </si>
  <si>
    <t>151401203R00</t>
  </si>
  <si>
    <t>Pažení stěn výkopu hnané, štětovnicemi, hl.do 12 m</t>
  </si>
  <si>
    <t xml:space="preserve">výkop pro vsakovací objekt : 2*6,7*5.5+2*12,1*5.5 : </t>
  </si>
  <si>
    <t xml:space="preserve">výko pro odlučovač lehkých kapalin : 4*4,15*6.65 : </t>
  </si>
  <si>
    <t>317,19</t>
  </si>
  <si>
    <t>151401213R00</t>
  </si>
  <si>
    <t>Odstranění pažení stěn ze štětovnic,hnané,hl.do12m</t>
  </si>
  <si>
    <t xml:space="preserve">Odkaz na mn. položky pořadí 9 : 317.19 : </t>
  </si>
  <si>
    <t>Svislé přemístění výkopku z hor.1-4 do 2,5 m</t>
  </si>
  <si>
    <t xml:space="preserve">Odkaz na mn. položky pořadí 3 a 5 : 192.52+185.4433 : </t>
  </si>
  <si>
    <t>377,9633</t>
  </si>
  <si>
    <t xml:space="preserve">obsyp pro potrubí DN 250 : (1.85)*0.9*0,55 : </t>
  </si>
  <si>
    <t xml:space="preserve">obsyp pro potrubí DN 200 : (86.75)*0.9*0,50 : </t>
  </si>
  <si>
    <t xml:space="preserve">obsyp pro potrubí DN 150 : (112.35)*0,90*0,45 : </t>
  </si>
  <si>
    <t xml:space="preserve">obsyp pro šachty : 3*2,43*(1.27+0.68+1.06)+1.43*1.24 : </t>
  </si>
  <si>
    <t xml:space="preserve">lože pro potrubí DN 250 : (1.85)*0.9*0,10 : </t>
  </si>
  <si>
    <t xml:space="preserve">lože pro potrubí DN 200 : (86.75)*0.9*0,10 : </t>
  </si>
  <si>
    <t xml:space="preserve">lože pro potrubí DN 150 : (112.35)*0,90*0,10 : </t>
  </si>
  <si>
    <t xml:space="preserve">lože pro šachty : 3*2,10*1,10*0,10 : </t>
  </si>
  <si>
    <t xml:space="preserve">lože pro šachtu č. D : 2,10*2,10*0,10 : </t>
  </si>
  <si>
    <t xml:space="preserve">lože pro retenční a vsakovací objekt : 6.7*12.1*0.2 : </t>
  </si>
  <si>
    <t xml:space="preserve">obsyp retenční a vsakovací objekt : 2*(5.4+12.1)*1.2*0.65+6.7*12.1*0.69 : </t>
  </si>
  <si>
    <t xml:space="preserve">obsyp odlučovač lehkých kapalin : (4.148*4.148-3.14*1.36*1.36)*2.02+4.148*4.148*0.39 : </t>
  </si>
  <si>
    <t>325,544</t>
  </si>
  <si>
    <t xml:space="preserve">Odkaz na mn. položky pořadí 12 : 325.544 : </t>
  </si>
  <si>
    <t>171101103R00</t>
  </si>
  <si>
    <t>Uložení sypaniny do násypů zhutněných na 100% PS</t>
  </si>
  <si>
    <t xml:space="preserve">Odkaz na mn. položky pořadí 14 : 325.544*-1 : </t>
  </si>
  <si>
    <t>52,4193</t>
  </si>
  <si>
    <t>175101101R00</t>
  </si>
  <si>
    <t>Obsyp potrubí bez prohození sypaniny</t>
  </si>
  <si>
    <t xml:space="preserve">potrubí DN 250 : 1.85 * 3.14*0.125*0.125*-1 : </t>
  </si>
  <si>
    <t xml:space="preserve">potrubí DN 200 : 86.75 * 3.14*0.1*0.1*-1 : </t>
  </si>
  <si>
    <t xml:space="preserve">potrubí DN 150 : 112.35 * 3.14*0.08*0.08*-1 : </t>
  </si>
  <si>
    <t>285,0447</t>
  </si>
  <si>
    <t xml:space="preserve">Odkaz na mn. položky pořadí 14 : 325.544 : </t>
  </si>
  <si>
    <t>58337304R</t>
  </si>
  <si>
    <t>Štěrkopísek frakce 0-16 B</t>
  </si>
  <si>
    <t xml:space="preserve">Odkaz na mn. položky pořadí 18 : 285.0447*1,8 : </t>
  </si>
  <si>
    <t>513,08</t>
  </si>
  <si>
    <t>212755114R00</t>
  </si>
  <si>
    <t>Trativody z drenážních trubek, lože, DN 100 mm</t>
  </si>
  <si>
    <t xml:space="preserve">viz Podélný profil,  Uložení potrubí : 203.053 : </t>
  </si>
  <si>
    <t>203,053</t>
  </si>
  <si>
    <t>451572211RK1</t>
  </si>
  <si>
    <t>Lože pod potrubí z kameniva těženého 4 - 8 mm kraj Jihomoravský</t>
  </si>
  <si>
    <t xml:space="preserve">štěrkopískové lože pro potrubí DN 250 : (1.85)*0.9*0,10 : </t>
  </si>
  <si>
    <t xml:space="preserve">štěrkopískové lože pro potrubí DN 200 : (86.75)*0.9*0,10 : </t>
  </si>
  <si>
    <t xml:space="preserve">štěrkopískové lože pro potrubí DN 150 : (112.35)*0,90*0,10 : </t>
  </si>
  <si>
    <t xml:space="preserve">štěrkopískové lože pro šachty : 3*2,10*1,10*0,10 : </t>
  </si>
  <si>
    <t xml:space="preserve">štěrkopískové lože pro šachtu č. D : 2,10*2,10*0,10 : </t>
  </si>
  <si>
    <t xml:space="preserve">štěrkopískové lože pro retenční a vsakovací objekt : 6.7*12.1*0.2 : </t>
  </si>
  <si>
    <t>35,4335</t>
  </si>
  <si>
    <t>589313012R</t>
  </si>
  <si>
    <t>Beton C 35/45 SZB, fr. do 16 mm, S5  samozhutnitelný</t>
  </si>
  <si>
    <t xml:space="preserve">3,5823+1,5566 : </t>
  </si>
  <si>
    <t>5,1389</t>
  </si>
  <si>
    <t>871313121R00</t>
  </si>
  <si>
    <t>Montáž trub z plastu, gumový kroužek, DN 150</t>
  </si>
  <si>
    <t xml:space="preserve">112.35 : </t>
  </si>
  <si>
    <t>113</t>
  </si>
  <si>
    <t>871353121R00</t>
  </si>
  <si>
    <t>Montáž trub z plastu, gumový kroužek, DN 200</t>
  </si>
  <si>
    <t xml:space="preserve">86.75 : </t>
  </si>
  <si>
    <t>871373123R00</t>
  </si>
  <si>
    <t>Montáž trub z plastu, gumový kroužek, do DN 300</t>
  </si>
  <si>
    <t xml:space="preserve">1.85 : </t>
  </si>
  <si>
    <t>1,85</t>
  </si>
  <si>
    <t>877313126R00</t>
  </si>
  <si>
    <t>Montáž víčka nebo zátky plast. gum. kroužek DN 150</t>
  </si>
  <si>
    <t xml:space="preserve">Zátka DN 150 : 1 : </t>
  </si>
  <si>
    <t>877313123R00</t>
  </si>
  <si>
    <t>Montáž tvarovek jednoos. plast. gum.kroužek DN 150</t>
  </si>
  <si>
    <t xml:space="preserve">Kolena DN 150 : 20 : </t>
  </si>
  <si>
    <t>877353121RT7</t>
  </si>
  <si>
    <t>Montáž tvarovek odboč. plast. gum. kroužek DN 200  včetně dodávky odbočky PVC 160/160 mm</t>
  </si>
  <si>
    <t xml:space="preserve">Přípojky DN 150 : 6 : </t>
  </si>
  <si>
    <t>877353126R00</t>
  </si>
  <si>
    <t>Montáž víčka nebo zátky plast. gum. kroužek DN 200</t>
  </si>
  <si>
    <t xml:space="preserve">Zátka DN 200 : 2 : </t>
  </si>
  <si>
    <t>877353121R00</t>
  </si>
  <si>
    <t>Montáž tvarovek odboč. plast. gum. kroužek DN 200</t>
  </si>
  <si>
    <t xml:space="preserve">Přípojky DN 200 : 2 : </t>
  </si>
  <si>
    <t>877353123R00</t>
  </si>
  <si>
    <t>Montáž tvarovek jednoos. plast. gum.kroužek DN 200</t>
  </si>
  <si>
    <t xml:space="preserve">Kolena DN 200 : 7 : </t>
  </si>
  <si>
    <t>877363126R00</t>
  </si>
  <si>
    <t>Montáž víčka nebo zátky plast. gum. kroužek DN 250</t>
  </si>
  <si>
    <t xml:space="preserve">Zátka DN 250 : 1 : </t>
  </si>
  <si>
    <t>NC 08-1</t>
  </si>
  <si>
    <t>Montáž plastové šachty do DN 1000</t>
  </si>
  <si>
    <t xml:space="preserve">viz Situace, Podélný profil : 4 : </t>
  </si>
  <si>
    <t>NC 08-2</t>
  </si>
  <si>
    <t>Montáž plastové uliční vpusti DN 400</t>
  </si>
  <si>
    <t>NC 08-3</t>
  </si>
  <si>
    <t>Montáž retenčního a vsakovacího zažízení</t>
  </si>
  <si>
    <t xml:space="preserve">viz Situace, Podélný profil : 1 : </t>
  </si>
  <si>
    <t>892571111R00</t>
  </si>
  <si>
    <t>Zkouška těsnosti kanalizace DN do 200, vodou</t>
  </si>
  <si>
    <t xml:space="preserve">Odkaz na mn. položky pořadí 23 : 112.35 : </t>
  </si>
  <si>
    <t xml:space="preserve">Odkaz na mn. položky pořadí 24 : 86.75 : </t>
  </si>
  <si>
    <t>199,1</t>
  </si>
  <si>
    <t>Zkouška těsnosti kanalizace DN do 300, vodou</t>
  </si>
  <si>
    <t xml:space="preserve">Odkaz na mn. položky pořadí 25 : 1.85 : </t>
  </si>
  <si>
    <t>892573111R00</t>
  </si>
  <si>
    <t>Zabezpečení konců kanal. potrubí DN do 200, vodou</t>
  </si>
  <si>
    <t>úsek</t>
  </si>
  <si>
    <t xml:space="preserve">viz Situace, Podélný profil : 2 : </t>
  </si>
  <si>
    <t>894421111R00</t>
  </si>
  <si>
    <t>Osazení betonových dílců šachet do 0,5 t</t>
  </si>
  <si>
    <t>899103111R00</t>
  </si>
  <si>
    <t>Osazení poklopu s rámem do 150 kg</t>
  </si>
  <si>
    <t xml:space="preserve">viz výkres Výpis vstupních (revizních) šachet : 1 : </t>
  </si>
  <si>
    <t>55243347R</t>
  </si>
  <si>
    <t>Poklop litinový KD 03 D 610 mm pro zatížení 40 t poklop litinový</t>
  </si>
  <si>
    <t xml:space="preserve">Poklop samonivelační s rámem B, tř. zatížení D400 : 1 : </t>
  </si>
  <si>
    <t>Šachetní poklop plný D400 DN600</t>
  </si>
  <si>
    <t>NC 08-4</t>
  </si>
  <si>
    <t>Teleskop plný D400 DN300</t>
  </si>
  <si>
    <t xml:space="preserve">viz Situace, Technická zpráva : 3 : </t>
  </si>
  <si>
    <t>NC 08-5</t>
  </si>
  <si>
    <t>Teleskop mříž D400 DN300</t>
  </si>
  <si>
    <t xml:space="preserve">viz Situace, Technická zpráva : 5 : </t>
  </si>
  <si>
    <t>NC 08-6</t>
  </si>
  <si>
    <t>Teleskop pro poklop DN600</t>
  </si>
  <si>
    <t xml:space="preserve">viz Situace, Technická zpráva : 1 : </t>
  </si>
  <si>
    <t>NC 08-7</t>
  </si>
  <si>
    <t>Manžeta teleskopu EPDM DN400</t>
  </si>
  <si>
    <t xml:space="preserve">viz Situace, Technická zpráva : 3+4+1 : </t>
  </si>
  <si>
    <t>NC 08-8</t>
  </si>
  <si>
    <t>Manžeta teleskopu EPDM DN600</t>
  </si>
  <si>
    <t>NC 08-9</t>
  </si>
  <si>
    <t>Prodloužení hladké DN400x1m</t>
  </si>
  <si>
    <t xml:space="preserve">viz Situace, Technická zpráva : 4 : </t>
  </si>
  <si>
    <t>NC 08-10</t>
  </si>
  <si>
    <t>Šachetní kónus plastový DN1000x600</t>
  </si>
  <si>
    <t>59224329AR</t>
  </si>
  <si>
    <t>Konus šachetní 100-63/58/10 KPS  1000/625/580</t>
  </si>
  <si>
    <t>NC 08-11</t>
  </si>
  <si>
    <t>Šachetní dno plastové DN400x150-0/135/180/225</t>
  </si>
  <si>
    <t>NC 08-12</t>
  </si>
  <si>
    <t>Šachetní dno plastové DN400x200-0/135/180/225</t>
  </si>
  <si>
    <t xml:space="preserve">viz Situace, Technická zpráva : 2 : </t>
  </si>
  <si>
    <t>NC 08-13</t>
  </si>
  <si>
    <t>Šachetní dno plastové soutočné s hladkými dříky na vtocích i na výtoku - DN1000x250-0/90/180</t>
  </si>
  <si>
    <t>NC 08-14</t>
  </si>
  <si>
    <t>Trubka kanalizační PVC kompaktní, SN8 - DN 150/6000</t>
  </si>
  <si>
    <t xml:space="preserve">(123.35)/6*1,03 : </t>
  </si>
  <si>
    <t>21,175</t>
  </si>
  <si>
    <t>NC 08-15</t>
  </si>
  <si>
    <t>Trubka kanalizační PVC kompaktní, SN8 - DN 200/6000</t>
  </si>
  <si>
    <t xml:space="preserve">(86.75)/6*1,03 : </t>
  </si>
  <si>
    <t>14,89</t>
  </si>
  <si>
    <t>NC 08-16</t>
  </si>
  <si>
    <t>Trubka kanalizační PVC kompaktní, SN8 - DN 250/2000</t>
  </si>
  <si>
    <t xml:space="preserve">(1.85)/2*1,03 : </t>
  </si>
  <si>
    <t>0,953</t>
  </si>
  <si>
    <t>NC 08-17</t>
  </si>
  <si>
    <t>KG koleno 45° DN 150</t>
  </si>
  <si>
    <t>NC 08-18</t>
  </si>
  <si>
    <t>KG koleno 45° DN 200</t>
  </si>
  <si>
    <t>NC 08-19</t>
  </si>
  <si>
    <t>KG odbočka 45° DN 150/150</t>
  </si>
  <si>
    <t>NC 08-20</t>
  </si>
  <si>
    <t>KG odbočka 45° DN 200/200</t>
  </si>
  <si>
    <t>NC 08-21</t>
  </si>
  <si>
    <t>KG redukce DN 150/200</t>
  </si>
  <si>
    <t>NC 08-22</t>
  </si>
  <si>
    <t>KG zátka DN 150</t>
  </si>
  <si>
    <t>NC 08-23</t>
  </si>
  <si>
    <t>KG zátka DN 200</t>
  </si>
  <si>
    <t>NC 08-24</t>
  </si>
  <si>
    <t>KG zátka DN 250</t>
  </si>
  <si>
    <t>NC 08-25</t>
  </si>
  <si>
    <t>Uliční vpusť plastová, dno DN400 40l</t>
  </si>
  <si>
    <t>NC 08-26</t>
  </si>
  <si>
    <t>Uliční vpusť sifon DN200</t>
  </si>
  <si>
    <t>NC 08-27</t>
  </si>
  <si>
    <t>Vsakovací box 1,2x0,6x0,6m - základní díl, plastový</t>
  </si>
  <si>
    <t xml:space="preserve">9*9*2 : </t>
  </si>
  <si>
    <t>162</t>
  </si>
  <si>
    <t>NC 08-28</t>
  </si>
  <si>
    <t>Vsakovací box 1,2x0,6m - podkladová deska, plastová</t>
  </si>
  <si>
    <t xml:space="preserve">9*9 : </t>
  </si>
  <si>
    <t>81</t>
  </si>
  <si>
    <t>NC 08-29</t>
  </si>
  <si>
    <t>Vsakovací box 0,6x0,6m - boční panel, plastový</t>
  </si>
  <si>
    <t xml:space="preserve">2*9*2+4*9*2-1 : </t>
  </si>
  <si>
    <t>287</t>
  </si>
  <si>
    <t>NC 08-30</t>
  </si>
  <si>
    <t>Vsakovací box 0,6x0,6m - připojovací panel, plastový</t>
  </si>
  <si>
    <t>NC 08-31</t>
  </si>
  <si>
    <t>Vsakovací box - adaptér DN 400, plastový</t>
  </si>
  <si>
    <t>NC 08-32</t>
  </si>
  <si>
    <t>Vsakovací box - spojovací klip, plastový</t>
  </si>
  <si>
    <t xml:space="preserve">162*14 : </t>
  </si>
  <si>
    <t>2268</t>
  </si>
  <si>
    <t>67352004R</t>
  </si>
  <si>
    <t>Geotextilie 300g/m2</t>
  </si>
  <si>
    <t xml:space="preserve">1,5*(2*1,2*5,4+2*1,2*10,8+2*5,4*10,8) : </t>
  </si>
  <si>
    <t>233,28</t>
  </si>
  <si>
    <t>NC 08-33</t>
  </si>
  <si>
    <t>Odlučovač lehkých kapalin, rozměry O2720, H=1820mm</t>
  </si>
  <si>
    <t>998276101R00</t>
  </si>
  <si>
    <t>Přesun hmot, trubní vedení plastová, otevř. výkop</t>
  </si>
  <si>
    <t xml:space="preserve">předpoklad, fakturovat dle skutečnosti : 20 : </t>
  </si>
  <si>
    <t xml:space="preserve">předpoklad, fakturovat dle skutečnosti : 5 : </t>
  </si>
  <si>
    <t>132301211R00</t>
  </si>
  <si>
    <t>Hloubení rýh š.do 200 cm hor.4 do 100 m3, STROJNĚ</t>
  </si>
  <si>
    <t xml:space="preserve">viz Podélný profil, spočítáno softwarem : 38,5475 : </t>
  </si>
  <si>
    <t xml:space="preserve">rozšíření pro šachty : 1,60*(1,60-0,90)*(2,12+1,85) : </t>
  </si>
  <si>
    <t xml:space="preserve">drenáž DN 100 : 45,35*0,15*0,15 : </t>
  </si>
  <si>
    <t>44,01428</t>
  </si>
  <si>
    <t xml:space="preserve">Odkaz na mn. položky pořadí 3 : 44,01428 : </t>
  </si>
  <si>
    <t xml:space="preserve">přípojka S : 72,56 : </t>
  </si>
  <si>
    <t xml:space="preserve">rozšíření pro šachty : 2*(1,60-0,90)*(2,12+1,85) : </t>
  </si>
  <si>
    <t>78,118</t>
  </si>
  <si>
    <t>151201301R00</t>
  </si>
  <si>
    <t>Rozepření stěn pažení - zátažné -  hl. do 4 m</t>
  </si>
  <si>
    <t xml:space="preserve">přípojka S : 44,01 : </t>
  </si>
  <si>
    <t>44,01</t>
  </si>
  <si>
    <t xml:space="preserve">Odkaz na mn. položky pořadí 5 : 78,1180 : </t>
  </si>
  <si>
    <t>151201311R00</t>
  </si>
  <si>
    <t>Odstranění rozepření stěn - zátažné - hl. do 4 m</t>
  </si>
  <si>
    <t xml:space="preserve">Odkaz na mn. položky pořadí 6 : 44,0100 : </t>
  </si>
  <si>
    <t xml:space="preserve">štěrkopískové lože pod potrubí DN 150, š. výkopu=0,90 m : 45,35*0,90*0,10 : </t>
  </si>
  <si>
    <t xml:space="preserve">štěrkopískové lože pod šachty : 1*1,60*(1,60-0,90)*0,10 : </t>
  </si>
  <si>
    <t xml:space="preserve">obsyp štěrkopískem pro potrubí DN 150, š. výkopu=0,90 m : 45,35*0,90*0,45 : </t>
  </si>
  <si>
    <t xml:space="preserve">obsyp štěrkopískem pro šachty : (1,6-0,9)*1,6*0,74-3,14*0,55*0,55*0,74 : </t>
  </si>
  <si>
    <t xml:space="preserve">šachty DN 1000 : 1,6*(1,6-0,9)-0,74 : </t>
  </si>
  <si>
    <t xml:space="preserve">Drenáž DN 100 : 45,35*0,15*0,15 : </t>
  </si>
  <si>
    <t>24,5354</t>
  </si>
  <si>
    <t xml:space="preserve">Odkaz na mn. položky pořadí 10 : 24,53540 : </t>
  </si>
  <si>
    <t xml:space="preserve">Odkaz na mn. položky pořadí 10 : 24,5354*-1 : </t>
  </si>
  <si>
    <t>19,47888</t>
  </si>
  <si>
    <t xml:space="preserve">obsyp štěrkopískem pro šachty : 1,60*0,70*0,45 : </t>
  </si>
  <si>
    <t xml:space="preserve">obsyp drenáže DN 100 : 45,35*0,15*0,15 : </t>
  </si>
  <si>
    <t xml:space="preserve">- potrubí DN 150 : -3,14*0,075*0,075*45,35 : </t>
  </si>
  <si>
    <t xml:space="preserve">- šachty DN 1000 : -3,14*0,55*0,55*0,74 : </t>
  </si>
  <si>
    <t xml:space="preserve">- drenáž DN 100 : -3,14*0,05*0,05*45,35 : </t>
  </si>
  <si>
    <t>18,02764</t>
  </si>
  <si>
    <t xml:space="preserve">Odkaz na mn. položky pořadí 10 : 24,5354 : </t>
  </si>
  <si>
    <t xml:space="preserve">Odkaz na mn. položky pořadí 13 : 19,47888*1,8 : </t>
  </si>
  <si>
    <t>35,061984</t>
  </si>
  <si>
    <t xml:space="preserve">viz Podélný profil,  Uložení potrubí : 45,35 : </t>
  </si>
  <si>
    <t>45,35</t>
  </si>
  <si>
    <t xml:space="preserve">štěrkopískové lože pod šachty : 1,60*(1,60-0,90)*0,10 : </t>
  </si>
  <si>
    <t>4,1935</t>
  </si>
  <si>
    <t xml:space="preserve">Přípojka S : 45,35 : </t>
  </si>
  <si>
    <t xml:space="preserve">Odkaz na mn. položky pořadí 19 : 45,35 : </t>
  </si>
  <si>
    <t xml:space="preserve">Odkaz na mn. položky pořadí 31 : 1,00000 : </t>
  </si>
  <si>
    <t xml:space="preserve">Odkaz na mn. položky pořadí 32 : 3,00000 : </t>
  </si>
  <si>
    <t>894423111R00</t>
  </si>
  <si>
    <t>Osazení betonových dílců šachet do 2,0 t</t>
  </si>
  <si>
    <t xml:space="preserve">Odkaz na mn. položky pořadí 33 : 1 : </t>
  </si>
  <si>
    <t>59224347.AR</t>
  </si>
  <si>
    <t>Prstenec vyrovn šachetní</t>
  </si>
  <si>
    <t>59224354R</t>
  </si>
  <si>
    <t>Deska zákrytová 100-63/17</t>
  </si>
  <si>
    <t>59224366.AR</t>
  </si>
  <si>
    <t>Dno šachetní přímé 100/60 V max. 40</t>
  </si>
  <si>
    <t xml:space="preserve">přípojka S, S1 : (45,35)/6*1,03 : </t>
  </si>
  <si>
    <t>7,7868</t>
  </si>
  <si>
    <t>KG koleno 30° DN150</t>
  </si>
  <si>
    <t>Napoj. příp. DN 150 na potr., navrtávka, vč. osazezení a dod. univer. sedla DN 150 - 45°</t>
  </si>
  <si>
    <t xml:space="preserve">spočítáno softwarem : 47.52 : </t>
  </si>
  <si>
    <t xml:space="preserve">Drenáž pod potrubí DN 100 : 59,15*0,15*0,15 : </t>
  </si>
  <si>
    <t xml:space="preserve">- rozebrání chodníku ze zámkové dlažby : -1,8*0,48 : </t>
  </si>
  <si>
    <t xml:space="preserve">- rozebrání komunikace ze zámkové dlažby : -3,60*0,49 : </t>
  </si>
  <si>
    <t xml:space="preserve">- rozebrání dlažby z kostek : -6,72*0,40 : </t>
  </si>
  <si>
    <t>43,512</t>
  </si>
  <si>
    <t xml:space="preserve">Odkaz na mn. položky pořadí 5 : 43,512 : </t>
  </si>
  <si>
    <t xml:space="preserve">spočítáno softwarem : 116,300 : </t>
  </si>
  <si>
    <t>116,3</t>
  </si>
  <si>
    <t xml:space="preserve">Odkaz na mn. položky pořadí 7 : 116,300 : </t>
  </si>
  <si>
    <t xml:space="preserve">Odkaz na mn. položky pořadí 6 : 43,512 : </t>
  </si>
  <si>
    <t xml:space="preserve">Odkaz na mn. položky pořadí 9 : 43,512 : </t>
  </si>
  <si>
    <t xml:space="preserve">Odkaz na mn. položky pořadí 12 : 24.6478 : </t>
  </si>
  <si>
    <t>24,6478</t>
  </si>
  <si>
    <t xml:space="preserve">štěrkopískové lože pod potrubí D 63, š. výkopu=0,90 m : 59,15*0,90*0,10 : </t>
  </si>
  <si>
    <t xml:space="preserve">obsyp štěrkopískem pro potrubí D 63, š. výkopu=0,90 m : 59,15*0,90*0,363 : </t>
  </si>
  <si>
    <t xml:space="preserve">Odkaz na mn. položky pořadí 5 : 43.512 : </t>
  </si>
  <si>
    <t xml:space="preserve">Odkaz na mn. položky pořadí 12 : 24.6478*-1 : </t>
  </si>
  <si>
    <t>18,8642</t>
  </si>
  <si>
    <t xml:space="preserve">obsyp štěrkopískem pro potrubí D 63 : 59,15*0,90*0,363 : </t>
  </si>
  <si>
    <t xml:space="preserve">- potrubí D 63 : - 3,14*0,03*0,03*59,15 : </t>
  </si>
  <si>
    <t>19,1571</t>
  </si>
  <si>
    <t>113106030RA0</t>
  </si>
  <si>
    <t>Odstranění zám.dlažby 8 cm vč.podkladu,pl.do 50 m2</t>
  </si>
  <si>
    <t>Agregovaná položka</t>
  </si>
  <si>
    <t>POL2_1</t>
  </si>
  <si>
    <t xml:space="preserve">Přípojka vodovodu : 6,00*0,90 : </t>
  </si>
  <si>
    <t>5,4</t>
  </si>
  <si>
    <t>113106035RA0</t>
  </si>
  <si>
    <t>Odstranění dlažby z kostek vč.podkladu, pl.do 50m2</t>
  </si>
  <si>
    <t xml:space="preserve">9,45*0,90 : </t>
  </si>
  <si>
    <t>8,505</t>
  </si>
  <si>
    <t>113201011RA0</t>
  </si>
  <si>
    <t>Vytrhání obrubníků silničních</t>
  </si>
  <si>
    <t xml:space="preserve">3,00*0,9 : </t>
  </si>
  <si>
    <t>2,7</t>
  </si>
  <si>
    <t xml:space="preserve">Odkaz na mn. položky pořadí 15 : 18.8642*1,8 : </t>
  </si>
  <si>
    <t>33,9556</t>
  </si>
  <si>
    <t>451572111RK1</t>
  </si>
  <si>
    <t>Lože pod potrubí z kameniva těženého 0 - 4 mm kraj Jihomoravský</t>
  </si>
  <si>
    <t xml:space="preserve">štěrkopískové lože pod potrubí D 63 , š. výkopu=0,90 m : 58,15*0,90*0,10 : </t>
  </si>
  <si>
    <t>5,2335</t>
  </si>
  <si>
    <t>591050031RA0</t>
  </si>
  <si>
    <t>Komunikace z dlažby zámkové, podklad štěrkopísek  dlažba přírodní tloušťka 8 cm, bez výkopových prací</t>
  </si>
  <si>
    <t xml:space="preserve">4,00*0,9 : </t>
  </si>
  <si>
    <t>3,6</t>
  </si>
  <si>
    <t>591100020RA0</t>
  </si>
  <si>
    <t>Chodník z dlažby zámkové, podklad štěrkodrť</t>
  </si>
  <si>
    <t xml:space="preserve">2,00*0,9 : </t>
  </si>
  <si>
    <t>1,8</t>
  </si>
  <si>
    <t>591110011RA0</t>
  </si>
  <si>
    <t>Chodník ze žulových kostek</t>
  </si>
  <si>
    <t xml:space="preserve">Odkaz na mn. položky pořadí 19 : 8,50500 : </t>
  </si>
  <si>
    <t>871211121R00</t>
  </si>
  <si>
    <t>Montáž trubek polyetylenových ve výkopu d 63 mm</t>
  </si>
  <si>
    <t xml:space="preserve">viz Technická zpráva, Situace, Podélný profil : 59,15 : </t>
  </si>
  <si>
    <t>59,15</t>
  </si>
  <si>
    <t xml:space="preserve">viz Podélný profil, Technická zpráva : 59,15 : </t>
  </si>
  <si>
    <t>899713111R00</t>
  </si>
  <si>
    <t>Orientační tabulky na sloupku ocelovém, betonovém</t>
  </si>
  <si>
    <t xml:space="preserve">Viz. Situace : 2 : </t>
  </si>
  <si>
    <t>899711122R00</t>
  </si>
  <si>
    <t>Fólie výstražná z PVC, šířka 30 cm</t>
  </si>
  <si>
    <t xml:space="preserve">žlutá : 59,15 : </t>
  </si>
  <si>
    <t>404459501R</t>
  </si>
  <si>
    <t>Sloupek Fe pr.60 pozinkovaný, l= 2000 mm</t>
  </si>
  <si>
    <t xml:space="preserve">Odkaz na mn. položky pořadí 30 : 2,00000 : </t>
  </si>
  <si>
    <t>Trubka plynová SDR 11 63 x 5,8 mm PE 100 RC s pláštěm PP, PN 16, černo-žlutá</t>
  </si>
  <si>
    <t xml:space="preserve">Odkaz na mn. položky pořadí 36 : 59,15 : </t>
  </si>
  <si>
    <t>NC 87-1</t>
  </si>
  <si>
    <t xml:space="preserve">viz podélný profil : 2 : </t>
  </si>
  <si>
    <t>Elektrotvarovka - záslepka d63 PE100, SDR11 vč. dodávky a montáže</t>
  </si>
  <si>
    <t>NC 87-3</t>
  </si>
  <si>
    <t>Elektrotvarovka - odbočka d110/63 PE100, SDR11, navrtávací odbočkový ventil, bez spojky</t>
  </si>
  <si>
    <t>961100015RA0</t>
  </si>
  <si>
    <t>Bourání základů z betonu prostého</t>
  </si>
  <si>
    <t xml:space="preserve">Opěrná zeď betonová, hloubka základů odhad 0,80 m, šířka 0,20 m : 0,80*0,20*1,20 : </t>
  </si>
  <si>
    <t>0,192</t>
  </si>
  <si>
    <t>962100021RA0</t>
  </si>
  <si>
    <t>Bourání nadzákladového zdiva z betonu prostého</t>
  </si>
  <si>
    <t xml:space="preserve">Opěrná zeď betonová průměrné výšky cca 1,50 m a tl. 0,16 m : 1,50*0,16*1,20 : </t>
  </si>
  <si>
    <t>0,288</t>
  </si>
  <si>
    <t>210800546RT1</t>
  </si>
  <si>
    <t>Vodič H07V-U (CY) 4 mm2 uložený pevně včetně dodávky vodiče CY 4</t>
  </si>
  <si>
    <t xml:space="preserve">viz Situace, podélný profil : 59,15 : </t>
  </si>
  <si>
    <t>979091221R00</t>
  </si>
  <si>
    <t>Vodorovné přemístění suti za každý další 1 km</t>
  </si>
  <si>
    <t xml:space="preserve">Odkaz na mn. položky pořadí 42 : 31,74290*9 : </t>
  </si>
  <si>
    <t>285,6861</t>
  </si>
  <si>
    <t>979990001R00</t>
  </si>
  <si>
    <t>Poplatek za skládku stavební suti</t>
  </si>
  <si>
    <t>119001411R00</t>
  </si>
  <si>
    <t>Dočasné zajištění beton.a plast. potrubí do DN 200</t>
  </si>
  <si>
    <t xml:space="preserve">plynovod NTL, vodovod DN 63 : 1*0,90 : </t>
  </si>
  <si>
    <t>0,9</t>
  </si>
  <si>
    <t>130001101R00</t>
  </si>
  <si>
    <t>Příplatek za ztížené hloubení v blízkosti vedení</t>
  </si>
  <si>
    <t xml:space="preserve">Výkop přes potrubí plynovodu NTL : 1,00*0,90*1,43 : </t>
  </si>
  <si>
    <t>1,3</t>
  </si>
  <si>
    <t xml:space="preserve">spočítáno softwarem : 106,92 : </t>
  </si>
  <si>
    <t xml:space="preserve">Drenáž pod potrubí DN 100 : 88,00*0,15*0,15 : </t>
  </si>
  <si>
    <t xml:space="preserve">- rozebrání dlažby z kostek : -31,77*0,40 : </t>
  </si>
  <si>
    <t>93,564</t>
  </si>
  <si>
    <t xml:space="preserve">Odkaz na mn. položky pořadí 5 : 93.564 : </t>
  </si>
  <si>
    <t xml:space="preserve">spočítáno softwarem : 236,000 : </t>
  </si>
  <si>
    <t>236</t>
  </si>
  <si>
    <t xml:space="preserve">Odkaz na mn. položky pořadí 7 : 236,000 : </t>
  </si>
  <si>
    <t xml:space="preserve">Odkaz na mn. položky pořadí 6 : 93.564 : </t>
  </si>
  <si>
    <t xml:space="preserve">Odkaz na mn. položky pořadí 9 : 93.564 : </t>
  </si>
  <si>
    <t xml:space="preserve">štěrkopískové lože pod potrubí D 63, š. výkopu=0,90 m : 88,00*0,90*0,10 : </t>
  </si>
  <si>
    <t xml:space="preserve">obsyp štěrkopískem pro potrubí D 63, š. výkopu=0,90 m : 88,00*0,90*0,363 : </t>
  </si>
  <si>
    <t xml:space="preserve">Drenáž DN 100 : 88,00*0,15*0,15 : </t>
  </si>
  <si>
    <t>38,6496</t>
  </si>
  <si>
    <t xml:space="preserve">Odkaz na mn. položky pořadí 12 : 38.6496 : </t>
  </si>
  <si>
    <t xml:space="preserve">Odkaz na mn. položky pořadí 12 : 38.6496*-1 : </t>
  </si>
  <si>
    <t>54,9144</t>
  </si>
  <si>
    <t xml:space="preserve">obsyp štěrkopískem pro potrubí D 63 : 88,00*0,90*0,363 : </t>
  </si>
  <si>
    <t xml:space="preserve">- potrubí D 63 : - 3,14*0,03*0,03*88,00 : </t>
  </si>
  <si>
    <t xml:space="preserve">- potrubí drenáže DN 100 : - 3,14*0,05*0,05*88,00 : </t>
  </si>
  <si>
    <t>29,7901</t>
  </si>
  <si>
    <t xml:space="preserve">35,3*0,90 : </t>
  </si>
  <si>
    <t>31,77</t>
  </si>
  <si>
    <t xml:space="preserve">Odkaz na mn. položky pořadí 15 : 29,45260*1,8 : </t>
  </si>
  <si>
    <t>53,01468</t>
  </si>
  <si>
    <t>212750010RAB</t>
  </si>
  <si>
    <t>Trativody z drenážních trubek, lože štěrkopís.,obsyp kamenivem,světlost trub 10cm</t>
  </si>
  <si>
    <t xml:space="preserve">viz Situace, podélný profil : 88,00 : </t>
  </si>
  <si>
    <t xml:space="preserve">štěrkopískové lože pod potrubí D 63 , š. výkopu=0,90 m : 88,00*0,90*0,10 : </t>
  </si>
  <si>
    <t>7,92</t>
  </si>
  <si>
    <t xml:space="preserve">Odkaz na mn. položky pořadí 19 : 31,77000 : </t>
  </si>
  <si>
    <t xml:space="preserve">viz Technická zpráva, Situace, Podélný profil : 88,00 : </t>
  </si>
  <si>
    <t>892241111R00</t>
  </si>
  <si>
    <t>Tlaková zkouška vodovodního potrubí DN 80</t>
  </si>
  <si>
    <t xml:space="preserve">viz Podélný profil, Technická zpráva : 88,00 : </t>
  </si>
  <si>
    <t>892233111R00</t>
  </si>
  <si>
    <t>Desinfekce vodovodního potrubí DN 70</t>
  </si>
  <si>
    <t xml:space="preserve">Bílé barvy : 88,00 : </t>
  </si>
  <si>
    <t>Trubka vodovodní PE 100m, SDR 11  63x5,8 mm PE 100 RC s pláštěm PP, PN 16, modrá</t>
  </si>
  <si>
    <t xml:space="preserve">Odkaz na mn. položky pořadí 36 : 88,00000 : </t>
  </si>
  <si>
    <t>Navrtávací pas pro PE potrubí se závitovým výstupem DN 63/2" vč. dodávky a montáže</t>
  </si>
  <si>
    <t>NC 87-4</t>
  </si>
  <si>
    <t>Šoupátko domovní přípojky DN 2" s vnějším závitem vč. dodávky a montáže a ISO hrdlo pro PE potrubí</t>
  </si>
  <si>
    <t>00512101X1</t>
  </si>
  <si>
    <t>Montáž věžového jeřábu včetně pomocných konstrukcí, materilálů, doplňků a prací</t>
  </si>
  <si>
    <t>00512101X2</t>
  </si>
  <si>
    <t xml:space="preserve">Provoz věžového jeřábu </t>
  </si>
  <si>
    <t>00512101X3</t>
  </si>
  <si>
    <t>Demontáž věžového jeřábu včetně pomocných konstrukcí, materilálů, doplňků a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</si>
</sst>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17" fillId="0" borderId="0" xfId="0" applyNumberFormat="1" applyFont="1" applyAlignment="1">
      <alignment horizontal="left" vertical="top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205" t="s">
        <v>41</v>
      </c>
      <c r="B2" s="205"/>
      <c r="C2" s="205"/>
      <c r="D2" s="205"/>
      <c r="E2" s="205"/>
      <c r="F2" s="205"/>
      <c r="G2" s="20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0"/>
  <sheetViews>
    <sheetView showGridLines="0" tabSelected="1" topLeftCell="B14" zoomScaleNormal="100" zoomScaleSheetLayoutView="75" workbookViewId="0">
      <selection activeCell="B72" sqref="B72:B93"/>
    </sheetView>
  </sheetViews>
  <sheetFormatPr defaultColWidth="9" defaultRowHeight="12.9" x14ac:dyDescent="0.2"/>
  <cols>
    <col min="1" max="1" width="8.375" hidden="1" customWidth="1"/>
    <col min="2" max="2" width="13.375" customWidth="1"/>
    <col min="3" max="3" width="7.375" style="50" customWidth="1"/>
    <col min="4" max="4" width="13" style="50" customWidth="1"/>
    <col min="5" max="5" width="9.75" style="50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  <col min="52" max="52" width="95.375" customWidth="1"/>
  </cols>
  <sheetData>
    <row r="1" spans="1:15" ht="33.799999999999997" customHeight="1" x14ac:dyDescent="0.2">
      <c r="A1" s="46" t="s">
        <v>38</v>
      </c>
      <c r="B1" s="241" t="s">
        <v>4</v>
      </c>
      <c r="C1" s="242"/>
      <c r="D1" s="242"/>
      <c r="E1" s="242"/>
      <c r="F1" s="242"/>
      <c r="G1" s="242"/>
      <c r="H1" s="242"/>
      <c r="I1" s="242"/>
      <c r="J1" s="243"/>
    </row>
    <row r="2" spans="1:15" ht="36" customHeight="1" x14ac:dyDescent="0.2">
      <c r="A2" s="2"/>
      <c r="B2" s="72" t="s">
        <v>24</v>
      </c>
      <c r="C2" s="73"/>
      <c r="D2" s="74" t="s">
        <v>43</v>
      </c>
      <c r="E2" s="247" t="s">
        <v>44</v>
      </c>
      <c r="F2" s="248"/>
      <c r="G2" s="248"/>
      <c r="H2" s="248"/>
      <c r="I2" s="248"/>
      <c r="J2" s="249"/>
      <c r="O2" s="1"/>
    </row>
    <row r="3" spans="1:15" ht="27" hidden="1" customHeight="1" x14ac:dyDescent="0.2">
      <c r="A3" s="2"/>
      <c r="B3" s="75"/>
      <c r="C3" s="73"/>
      <c r="D3" s="76"/>
      <c r="E3" s="250"/>
      <c r="F3" s="251"/>
      <c r="G3" s="251"/>
      <c r="H3" s="251"/>
      <c r="I3" s="251"/>
      <c r="J3" s="252"/>
    </row>
    <row r="4" spans="1:15" ht="23.3" customHeight="1" x14ac:dyDescent="0.2">
      <c r="A4" s="2"/>
      <c r="B4" s="77"/>
      <c r="C4" s="78"/>
      <c r="D4" s="79"/>
      <c r="E4" s="231"/>
      <c r="F4" s="231"/>
      <c r="G4" s="231"/>
      <c r="H4" s="231"/>
      <c r="I4" s="231"/>
      <c r="J4" s="232"/>
    </row>
    <row r="5" spans="1:15" ht="23.95" customHeight="1" x14ac:dyDescent="0.2">
      <c r="A5" s="2"/>
      <c r="B5" s="30" t="s">
        <v>23</v>
      </c>
      <c r="D5" s="235" t="s">
        <v>45</v>
      </c>
      <c r="E5" s="236"/>
      <c r="F5" s="236"/>
      <c r="G5" s="236"/>
      <c r="H5" s="18" t="s">
        <v>42</v>
      </c>
      <c r="I5" s="82" t="s">
        <v>49</v>
      </c>
      <c r="J5" s="8"/>
    </row>
    <row r="6" spans="1:15" ht="15.8" customHeight="1" x14ac:dyDescent="0.2">
      <c r="A6" s="2"/>
      <c r="B6" s="27"/>
      <c r="C6" s="52"/>
      <c r="D6" s="237" t="s">
        <v>46</v>
      </c>
      <c r="E6" s="238"/>
      <c r="F6" s="238"/>
      <c r="G6" s="238"/>
      <c r="H6" s="18" t="s">
        <v>36</v>
      </c>
      <c r="I6" s="82" t="s">
        <v>50</v>
      </c>
      <c r="J6" s="8"/>
    </row>
    <row r="7" spans="1:15" ht="15.8" customHeight="1" x14ac:dyDescent="0.2">
      <c r="A7" s="2"/>
      <c r="B7" s="28"/>
      <c r="C7" s="53"/>
      <c r="D7" s="81" t="s">
        <v>48</v>
      </c>
      <c r="E7" s="239" t="s">
        <v>47</v>
      </c>
      <c r="F7" s="240"/>
      <c r="G7" s="240"/>
      <c r="H7" s="23"/>
      <c r="I7" s="22"/>
      <c r="J7" s="33"/>
    </row>
    <row r="8" spans="1:15" ht="23.95" hidden="1" customHeight="1" x14ac:dyDescent="0.2">
      <c r="A8" s="2"/>
      <c r="B8" s="30" t="s">
        <v>21</v>
      </c>
      <c r="D8" s="80" t="s">
        <v>51</v>
      </c>
      <c r="H8" s="18" t="s">
        <v>42</v>
      </c>
      <c r="I8" s="82" t="s">
        <v>55</v>
      </c>
      <c r="J8" s="8"/>
    </row>
    <row r="9" spans="1:15" ht="15.8" hidden="1" customHeight="1" x14ac:dyDescent="0.2">
      <c r="A9" s="2"/>
      <c r="B9" s="2"/>
      <c r="D9" s="80" t="s">
        <v>52</v>
      </c>
      <c r="H9" s="18" t="s">
        <v>36</v>
      </c>
      <c r="I9" s="82" t="s">
        <v>56</v>
      </c>
      <c r="J9" s="8"/>
    </row>
    <row r="10" spans="1:15" ht="15.8" hidden="1" customHeight="1" x14ac:dyDescent="0.2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ht="23.95" customHeight="1" x14ac:dyDescent="0.2">
      <c r="A11" s="2"/>
      <c r="B11" s="30" t="s">
        <v>20</v>
      </c>
      <c r="D11" s="254"/>
      <c r="E11" s="254"/>
      <c r="F11" s="254"/>
      <c r="G11" s="254"/>
      <c r="H11" s="18" t="s">
        <v>42</v>
      </c>
      <c r="I11" s="84"/>
      <c r="J11" s="8"/>
    </row>
    <row r="12" spans="1:15" ht="15.8" customHeight="1" x14ac:dyDescent="0.2">
      <c r="A12" s="2"/>
      <c r="B12" s="27"/>
      <c r="C12" s="52"/>
      <c r="D12" s="230"/>
      <c r="E12" s="230"/>
      <c r="F12" s="230"/>
      <c r="G12" s="230"/>
      <c r="H12" s="18" t="s">
        <v>36</v>
      </c>
      <c r="I12" s="84"/>
      <c r="J12" s="8"/>
    </row>
    <row r="13" spans="1:15" ht="15.8" customHeight="1" x14ac:dyDescent="0.2">
      <c r="A13" s="2"/>
      <c r="B13" s="28"/>
      <c r="C13" s="53"/>
      <c r="D13" s="85"/>
      <c r="E13" s="233"/>
      <c r="F13" s="234"/>
      <c r="G13" s="234"/>
      <c r="H13" s="19"/>
      <c r="I13" s="22"/>
      <c r="J13" s="33"/>
    </row>
    <row r="14" spans="1:15" ht="23.95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99999999999997" customHeight="1" x14ac:dyDescent="0.2">
      <c r="A15" s="2"/>
      <c r="B15" s="34" t="s">
        <v>34</v>
      </c>
      <c r="C15" s="57"/>
      <c r="D15" s="51"/>
      <c r="E15" s="253"/>
      <c r="F15" s="253"/>
      <c r="G15" s="255"/>
      <c r="H15" s="255"/>
      <c r="I15" s="255" t="s">
        <v>31</v>
      </c>
      <c r="J15" s="256"/>
    </row>
    <row r="16" spans="1:15" ht="23.3" customHeight="1" x14ac:dyDescent="0.2">
      <c r="A16" s="139" t="s">
        <v>26</v>
      </c>
      <c r="B16" s="37" t="s">
        <v>26</v>
      </c>
      <c r="C16" s="58"/>
      <c r="D16" s="59"/>
      <c r="E16" s="219"/>
      <c r="F16" s="220"/>
      <c r="G16" s="219"/>
      <c r="H16" s="220"/>
      <c r="I16" s="219">
        <f>SUMIF(F77:F206,A16,I77:I206)+SUMIF(F77:F206,"PSU",I77:I206)</f>
        <v>0</v>
      </c>
      <c r="J16" s="221"/>
    </row>
    <row r="17" spans="1:10" ht="23.3" customHeight="1" x14ac:dyDescent="0.2">
      <c r="A17" s="139" t="s">
        <v>27</v>
      </c>
      <c r="B17" s="37" t="s">
        <v>27</v>
      </c>
      <c r="C17" s="58"/>
      <c r="D17" s="59"/>
      <c r="E17" s="219"/>
      <c r="F17" s="220"/>
      <c r="G17" s="219"/>
      <c r="H17" s="220"/>
      <c r="I17" s="219">
        <f>SUMIF(F77:F206,A17,I77:I206)</f>
        <v>0</v>
      </c>
      <c r="J17" s="221"/>
    </row>
    <row r="18" spans="1:10" ht="23.3" customHeight="1" x14ac:dyDescent="0.2">
      <c r="A18" s="139" t="s">
        <v>28</v>
      </c>
      <c r="B18" s="37" t="s">
        <v>28</v>
      </c>
      <c r="C18" s="58"/>
      <c r="D18" s="59"/>
      <c r="E18" s="219"/>
      <c r="F18" s="220"/>
      <c r="G18" s="219"/>
      <c r="H18" s="220"/>
      <c r="I18" s="219">
        <f>SUMIF(F77:F206,A18,I77:I206)</f>
        <v>0</v>
      </c>
      <c r="J18" s="221"/>
    </row>
    <row r="19" spans="1:10" ht="23.3" customHeight="1" x14ac:dyDescent="0.2">
      <c r="A19" s="139" t="s">
        <v>318</v>
      </c>
      <c r="B19" s="37" t="s">
        <v>29</v>
      </c>
      <c r="C19" s="58"/>
      <c r="D19" s="59"/>
      <c r="E19" s="219"/>
      <c r="F19" s="220"/>
      <c r="G19" s="219"/>
      <c r="H19" s="220"/>
      <c r="I19" s="219">
        <f>SUMIF(F77:F206,A19,I77:I206)</f>
        <v>0</v>
      </c>
      <c r="J19" s="221"/>
    </row>
    <row r="20" spans="1:10" ht="23.3" customHeight="1" x14ac:dyDescent="0.2">
      <c r="A20" s="139" t="s">
        <v>319</v>
      </c>
      <c r="B20" s="37" t="s">
        <v>30</v>
      </c>
      <c r="C20" s="58"/>
      <c r="D20" s="59"/>
      <c r="E20" s="219"/>
      <c r="F20" s="220"/>
      <c r="G20" s="219"/>
      <c r="H20" s="220"/>
      <c r="I20" s="219">
        <f>SUMIF(F77:F206,A20,I77:I206)</f>
        <v>0</v>
      </c>
      <c r="J20" s="221"/>
    </row>
    <row r="21" spans="1:10" ht="23.3" customHeight="1" x14ac:dyDescent="0.25">
      <c r="A21" s="2"/>
      <c r="B21" s="47" t="s">
        <v>31</v>
      </c>
      <c r="C21" s="60"/>
      <c r="D21" s="61"/>
      <c r="E21" s="222"/>
      <c r="F21" s="257"/>
      <c r="G21" s="222"/>
      <c r="H21" s="257"/>
      <c r="I21" s="222">
        <f>SUM(I16:J20)</f>
        <v>0</v>
      </c>
      <c r="J21" s="223"/>
    </row>
    <row r="22" spans="1:10" ht="32.95000000000000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3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17">
        <f>ZakladDPHSniVypocet</f>
        <v>0</v>
      </c>
      <c r="H23" s="218"/>
      <c r="I23" s="218"/>
      <c r="J23" s="39" t="str">
        <f t="shared" ref="J23:J28" si="0">Mena</f>
        <v>CZK</v>
      </c>
    </row>
    <row r="24" spans="1:10" ht="23.3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15">
        <f>A23</f>
        <v>0</v>
      </c>
      <c r="H24" s="216"/>
      <c r="I24" s="216"/>
      <c r="J24" s="39" t="str">
        <f t="shared" si="0"/>
        <v>CZK</v>
      </c>
    </row>
    <row r="25" spans="1:10" ht="23.3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17">
        <f>ZakladDPHZaklVypocet</f>
        <v>0</v>
      </c>
      <c r="H25" s="218"/>
      <c r="I25" s="218"/>
      <c r="J25" s="39" t="str">
        <f t="shared" si="0"/>
        <v>CZK</v>
      </c>
    </row>
    <row r="26" spans="1:10" ht="23.3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44">
        <f>A25</f>
        <v>0</v>
      </c>
      <c r="H26" s="245"/>
      <c r="I26" s="245"/>
      <c r="J26" s="36" t="str">
        <f t="shared" si="0"/>
        <v>CZK</v>
      </c>
    </row>
    <row r="27" spans="1:10" ht="23.3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46">
        <f>CenaCelkem-(ZakladDPHSni+DPHSni+ZakladDPHZakl+DPHZakl)</f>
        <v>0</v>
      </c>
      <c r="H27" s="246"/>
      <c r="I27" s="246"/>
      <c r="J27" s="40" t="str">
        <f t="shared" si="0"/>
        <v>CZK</v>
      </c>
    </row>
    <row r="28" spans="1:10" ht="27.7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5">
        <f>ZakladDPHSniVypocet+ZakladDPHZaklVypocet</f>
        <v>0</v>
      </c>
      <c r="H28" s="225"/>
      <c r="I28" s="225"/>
      <c r="J28" s="115" t="str">
        <f t="shared" si="0"/>
        <v>CZK</v>
      </c>
    </row>
    <row r="29" spans="1:10" ht="27.7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4">
        <f>A27</f>
        <v>0</v>
      </c>
      <c r="H29" s="224"/>
      <c r="I29" s="224"/>
      <c r="J29" s="118" t="s">
        <v>99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0"/>
      <c r="D34" s="226"/>
      <c r="E34" s="227"/>
      <c r="G34" s="228"/>
      <c r="H34" s="229"/>
      <c r="I34" s="229"/>
      <c r="J34" s="24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6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209"/>
      <c r="D39" s="209"/>
      <c r="E39" s="209"/>
      <c r="F39" s="98">
        <f>'SO 01 1.01 Pol'!AE626+'SO 01 1.02 Pol'!AE291+'SO 01 1.03 Pol'!AE21+'SO 01 1.04 Pol'!AE196+'SO 01 1.05 Pol'!AE155+'SO 01 1.06 Pol'!AE93+'SO 01 VRN SO01 Pol'!AE29+'SO 02 2.01 Pol'!AE1139+'SO 02 2.02 Pol'!AE98+'SO 02 2.03 Pol'!AE516+'SO 02 2.04 Pol'!AE126+'SO 02 2.05 Pol'!AE404+'SO 02 2.06 Pol'!AE279+'SO 02 2.07 Pol'!AE155+'SO 02 2.09 Pol'!AE15+'SO 02 3.01 Pol'!AE270+'SO 02 4.01 Pol'!AE130+'SO 02 6.01 Pol'!AE147+'SO 02 7.01 Pol'!AE157+'SO 02 VRN SO02 Pol'!AE32</f>
        <v>0</v>
      </c>
      <c r="G39" s="99">
        <f>'SO 01 1.01 Pol'!AF626+'SO 01 1.02 Pol'!AF291+'SO 01 1.03 Pol'!AF21+'SO 01 1.04 Pol'!AF196+'SO 01 1.05 Pol'!AF155+'SO 01 1.06 Pol'!AF93+'SO 01 VRN SO01 Pol'!AF29+'SO 02 2.01 Pol'!AF1139+'SO 02 2.02 Pol'!AF98+'SO 02 2.03 Pol'!AF516+'SO 02 2.04 Pol'!AF126+'SO 02 2.05 Pol'!AF404+'SO 02 2.06 Pol'!AF279+'SO 02 2.07 Pol'!AF155+'SO 02 2.09 Pol'!AF15+'SO 02 3.01 Pol'!AF270+'SO 02 4.01 Pol'!AF130+'SO 02 6.01 Pol'!AF147+'SO 02 7.01 Pol'!AF157+'SO 02 VRN SO02 Pol'!AF32</f>
        <v>0</v>
      </c>
      <c r="H39" s="100">
        <f t="shared" ref="H39:H61" si="1">(F39*SazbaDPH1/100)+(G39*SazbaDPH2/100)</f>
        <v>0</v>
      </c>
      <c r="I39" s="100">
        <f t="shared" ref="I39:I61" si="2">F39+G39+H39</f>
        <v>0</v>
      </c>
      <c r="J39" s="101" t="str">
        <f t="shared" ref="J39:J61" si="3">IF(CenaCelkemVypocet=0,"",I39/CenaCelkemVypocet*100)</f>
        <v/>
      </c>
    </row>
    <row r="40" spans="1:10" ht="25.5" customHeight="1" x14ac:dyDescent="0.2">
      <c r="A40" s="87">
        <v>2</v>
      </c>
      <c r="B40" s="102" t="s">
        <v>58</v>
      </c>
      <c r="C40" s="213" t="s">
        <v>59</v>
      </c>
      <c r="D40" s="213"/>
      <c r="E40" s="213"/>
      <c r="F40" s="103">
        <f>'SO 01 1.01 Pol'!AE626+'SO 01 1.02 Pol'!AE291+'SO 01 1.03 Pol'!AE21+'SO 01 1.04 Pol'!AE196+'SO 01 1.05 Pol'!AE155+'SO 01 1.06 Pol'!AE93+'SO 01 VRN SO01 Pol'!AE29</f>
        <v>0</v>
      </c>
      <c r="G40" s="104">
        <f>'SO 01 1.01 Pol'!AF626+'SO 01 1.02 Pol'!AF291+'SO 01 1.03 Pol'!AF21+'SO 01 1.04 Pol'!AF196+'SO 01 1.05 Pol'!AF155+'SO 01 1.06 Pol'!AF93+'SO 01 VRN SO01 Pol'!AF29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60</v>
      </c>
      <c r="C41" s="209" t="s">
        <v>61</v>
      </c>
      <c r="D41" s="209"/>
      <c r="E41" s="209"/>
      <c r="F41" s="107">
        <f>'SO 01 1.01 Pol'!AE626</f>
        <v>0</v>
      </c>
      <c r="G41" s="100">
        <f>'SO 01 1.01 Pol'!AF626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62</v>
      </c>
      <c r="C42" s="209" t="s">
        <v>63</v>
      </c>
      <c r="D42" s="209"/>
      <c r="E42" s="209"/>
      <c r="F42" s="107">
        <f>'SO 01 1.02 Pol'!AE291</f>
        <v>0</v>
      </c>
      <c r="G42" s="100">
        <f>'SO 01 1.02 Pol'!AF291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64</v>
      </c>
      <c r="C43" s="209" t="s">
        <v>65</v>
      </c>
      <c r="D43" s="209"/>
      <c r="E43" s="209"/>
      <c r="F43" s="107">
        <f>'SO 01 1.03 Pol'!AE21</f>
        <v>0</v>
      </c>
      <c r="G43" s="100">
        <f>'SO 01 1.03 Pol'!AF21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66</v>
      </c>
      <c r="C44" s="209" t="s">
        <v>67</v>
      </c>
      <c r="D44" s="209"/>
      <c r="E44" s="209"/>
      <c r="F44" s="107">
        <f>'SO 01 1.04 Pol'!AE196</f>
        <v>0</v>
      </c>
      <c r="G44" s="100">
        <f>'SO 01 1.04 Pol'!AF196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68</v>
      </c>
      <c r="C45" s="209" t="s">
        <v>69</v>
      </c>
      <c r="D45" s="209"/>
      <c r="E45" s="209"/>
      <c r="F45" s="107">
        <f>'SO 01 1.05 Pol'!AE155</f>
        <v>0</v>
      </c>
      <c r="G45" s="100">
        <f>'SO 01 1.05 Pol'!AF155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70</v>
      </c>
      <c r="C46" s="209" t="s">
        <v>71</v>
      </c>
      <c r="D46" s="209"/>
      <c r="E46" s="209"/>
      <c r="F46" s="107">
        <f>'SO 01 1.06 Pol'!AE93</f>
        <v>0</v>
      </c>
      <c r="G46" s="100">
        <f>'SO 01 1.06 Pol'!AF93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72</v>
      </c>
      <c r="C47" s="209" t="s">
        <v>73</v>
      </c>
      <c r="D47" s="209"/>
      <c r="E47" s="209"/>
      <c r="F47" s="107">
        <f>'SO 01 VRN SO01 Pol'!AE29</f>
        <v>0</v>
      </c>
      <c r="G47" s="100">
        <f>'SO 01 VRN SO01 Pol'!AF29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2</v>
      </c>
      <c r="B48" s="102" t="s">
        <v>74</v>
      </c>
      <c r="C48" s="213" t="s">
        <v>75</v>
      </c>
      <c r="D48" s="213"/>
      <c r="E48" s="213"/>
      <c r="F48" s="103">
        <f>'SO 02 2.01 Pol'!AE1139+'SO 02 2.02 Pol'!AE98+'SO 02 2.03 Pol'!AE516+'SO 02 2.04 Pol'!AE126+'SO 02 2.05 Pol'!AE404+'SO 02 2.06 Pol'!AE279+'SO 02 2.07 Pol'!AE155+'SO 02 2.09 Pol'!AE15+'SO 02 3.01 Pol'!AE270+'SO 02 4.01 Pol'!AE130+'SO 02 6.01 Pol'!AE147+'SO 02 7.01 Pol'!AE157+'SO 02 VRN SO02 Pol'!AE32</f>
        <v>0</v>
      </c>
      <c r="G48" s="104">
        <f>'SO 02 2.01 Pol'!AF1139+'SO 02 2.02 Pol'!AF98+'SO 02 2.03 Pol'!AF516+'SO 02 2.04 Pol'!AF126+'SO 02 2.05 Pol'!AF404+'SO 02 2.06 Pol'!AF279+'SO 02 2.07 Pol'!AF155+'SO 02 2.09 Pol'!AF15+'SO 02 3.01 Pol'!AF270+'SO 02 4.01 Pol'!AF130+'SO 02 6.01 Pol'!AF147+'SO 02 7.01 Pol'!AF157+'SO 02 VRN SO02 Pol'!AF32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">
      <c r="A49" s="87">
        <v>3</v>
      </c>
      <c r="B49" s="106" t="s">
        <v>76</v>
      </c>
      <c r="C49" s="209" t="s">
        <v>77</v>
      </c>
      <c r="D49" s="209"/>
      <c r="E49" s="209"/>
      <c r="F49" s="107">
        <f>'SO 02 2.01 Pol'!AE1139</f>
        <v>0</v>
      </c>
      <c r="G49" s="100">
        <f>'SO 02 2.01 Pol'!AF1139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78</v>
      </c>
      <c r="C50" s="209" t="s">
        <v>65</v>
      </c>
      <c r="D50" s="209"/>
      <c r="E50" s="209"/>
      <c r="F50" s="107">
        <f>'SO 02 2.02 Pol'!AE98</f>
        <v>0</v>
      </c>
      <c r="G50" s="100">
        <f>'SO 02 2.02 Pol'!AF98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79</v>
      </c>
      <c r="C51" s="209" t="s">
        <v>80</v>
      </c>
      <c r="D51" s="209"/>
      <c r="E51" s="209"/>
      <c r="F51" s="107">
        <f>'SO 02 2.03 Pol'!AE516</f>
        <v>0</v>
      </c>
      <c r="G51" s="100">
        <f>'SO 02 2.03 Pol'!AF516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81</v>
      </c>
      <c r="C52" s="209" t="s">
        <v>82</v>
      </c>
      <c r="D52" s="209"/>
      <c r="E52" s="209"/>
      <c r="F52" s="107">
        <f>'SO 02 2.04 Pol'!AE126</f>
        <v>0</v>
      </c>
      <c r="G52" s="100">
        <f>'SO 02 2.04 Pol'!AF126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>
        <v>3</v>
      </c>
      <c r="B53" s="106" t="s">
        <v>83</v>
      </c>
      <c r="C53" s="209" t="s">
        <v>84</v>
      </c>
      <c r="D53" s="209"/>
      <c r="E53" s="209"/>
      <c r="F53" s="107">
        <f>'SO 02 2.05 Pol'!AE404</f>
        <v>0</v>
      </c>
      <c r="G53" s="100">
        <f>'SO 02 2.05 Pol'!AF404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3</v>
      </c>
      <c r="B54" s="106" t="s">
        <v>85</v>
      </c>
      <c r="C54" s="209" t="s">
        <v>69</v>
      </c>
      <c r="D54" s="209"/>
      <c r="E54" s="209"/>
      <c r="F54" s="107">
        <f>'SO 02 2.06 Pol'!AE279</f>
        <v>0</v>
      </c>
      <c r="G54" s="100">
        <f>'SO 02 2.06 Pol'!AF279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">
      <c r="A55" s="87">
        <v>3</v>
      </c>
      <c r="B55" s="106" t="s">
        <v>86</v>
      </c>
      <c r="C55" s="209" t="s">
        <v>71</v>
      </c>
      <c r="D55" s="209"/>
      <c r="E55" s="209"/>
      <c r="F55" s="107">
        <f>'SO 02 2.07 Pol'!AE155</f>
        <v>0</v>
      </c>
      <c r="G55" s="100">
        <f>'SO 02 2.07 Pol'!AF155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">
      <c r="A56" s="87">
        <v>3</v>
      </c>
      <c r="B56" s="106" t="s">
        <v>87</v>
      </c>
      <c r="C56" s="209" t="s">
        <v>88</v>
      </c>
      <c r="D56" s="209"/>
      <c r="E56" s="209"/>
      <c r="F56" s="107">
        <f>'SO 02 2.09 Pol'!AE15</f>
        <v>0</v>
      </c>
      <c r="G56" s="100">
        <f>'SO 02 2.09 Pol'!AF15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">
      <c r="A57" s="87">
        <v>3</v>
      </c>
      <c r="B57" s="106" t="s">
        <v>89</v>
      </c>
      <c r="C57" s="209" t="s">
        <v>90</v>
      </c>
      <c r="D57" s="209"/>
      <c r="E57" s="209"/>
      <c r="F57" s="107">
        <f>'SO 02 3.01 Pol'!AE270</f>
        <v>0</v>
      </c>
      <c r="G57" s="100">
        <f>'SO 02 3.01 Pol'!AF270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>
        <v>3</v>
      </c>
      <c r="B58" s="106" t="s">
        <v>91</v>
      </c>
      <c r="C58" s="209" t="s">
        <v>92</v>
      </c>
      <c r="D58" s="209"/>
      <c r="E58" s="209"/>
      <c r="F58" s="107">
        <f>'SO 02 4.01 Pol'!AE130</f>
        <v>0</v>
      </c>
      <c r="G58" s="100">
        <f>'SO 02 4.01 Pol'!AF130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">
      <c r="A59" s="87">
        <v>3</v>
      </c>
      <c r="B59" s="106" t="s">
        <v>93</v>
      </c>
      <c r="C59" s="209" t="s">
        <v>94</v>
      </c>
      <c r="D59" s="209"/>
      <c r="E59" s="209"/>
      <c r="F59" s="107">
        <f>'SO 02 6.01 Pol'!AE147</f>
        <v>0</v>
      </c>
      <c r="G59" s="100">
        <f>'SO 02 6.01 Pol'!AF147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">
      <c r="A60" s="87">
        <v>3</v>
      </c>
      <c r="B60" s="106" t="s">
        <v>95</v>
      </c>
      <c r="C60" s="209" t="s">
        <v>96</v>
      </c>
      <c r="D60" s="209"/>
      <c r="E60" s="209"/>
      <c r="F60" s="107">
        <f>'SO 02 7.01 Pol'!AE157</f>
        <v>0</v>
      </c>
      <c r="G60" s="100">
        <f>'SO 02 7.01 Pol'!AF157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">
      <c r="A61" s="87">
        <v>3</v>
      </c>
      <c r="B61" s="106" t="s">
        <v>97</v>
      </c>
      <c r="C61" s="209" t="s">
        <v>73</v>
      </c>
      <c r="D61" s="209"/>
      <c r="E61" s="209"/>
      <c r="F61" s="107">
        <f>'SO 02 VRN SO02 Pol'!AE32</f>
        <v>0</v>
      </c>
      <c r="G61" s="100">
        <f>'SO 02 VRN SO02 Pol'!AF32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</row>
    <row r="62" spans="1:10" ht="25.5" customHeight="1" x14ac:dyDescent="0.2">
      <c r="A62" s="87"/>
      <c r="B62" s="210" t="s">
        <v>98</v>
      </c>
      <c r="C62" s="211"/>
      <c r="D62" s="211"/>
      <c r="E62" s="212"/>
      <c r="F62" s="108">
        <f>SUMIF(A39:A61,"=1",F39:F61)</f>
        <v>0</v>
      </c>
      <c r="G62" s="109">
        <f>SUMIF(A39:A61,"=1",G39:G61)</f>
        <v>0</v>
      </c>
      <c r="H62" s="109">
        <f>SUMIF(A39:A61,"=1",H39:H61)</f>
        <v>0</v>
      </c>
      <c r="I62" s="109">
        <f>SUMIF(A39:A61,"=1",I39:I61)</f>
        <v>0</v>
      </c>
      <c r="J62" s="110">
        <f>SUMIF(A39:A61,"=1",J39:J61)</f>
        <v>0</v>
      </c>
    </row>
    <row r="64" spans="1:10" x14ac:dyDescent="0.2">
      <c r="A64" t="s">
        <v>100</v>
      </c>
      <c r="B64" t="s">
        <v>101</v>
      </c>
    </row>
    <row r="65" spans="1:52" ht="51.65" x14ac:dyDescent="0.2">
      <c r="B65" s="208" t="s">
        <v>102</v>
      </c>
      <c r="C65" s="208"/>
      <c r="D65" s="208"/>
      <c r="E65" s="208"/>
      <c r="F65" s="208"/>
      <c r="G65" s="208"/>
      <c r="H65" s="208"/>
      <c r="I65" s="208"/>
      <c r="J65" s="208"/>
      <c r="AZ65" s="119" t="str">
        <f>B65</f>
        <v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67" spans="1:52" ht="77.45" x14ac:dyDescent="0.2">
      <c r="B67" s="208" t="s">
        <v>103</v>
      </c>
      <c r="C67" s="208"/>
      <c r="D67" s="208"/>
      <c r="E67" s="208"/>
      <c r="F67" s="208"/>
      <c r="G67" s="208"/>
      <c r="H67" s="208"/>
      <c r="I67" s="208"/>
      <c r="J67" s="208"/>
      <c r="AZ67" s="119" t="str">
        <f>B67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v>
      </c>
    </row>
    <row r="69" spans="1:52" ht="51.65" x14ac:dyDescent="0.2">
      <c r="B69" s="208" t="s">
        <v>104</v>
      </c>
      <c r="C69" s="208"/>
      <c r="D69" s="208"/>
      <c r="E69" s="208"/>
      <c r="F69" s="208"/>
      <c r="G69" s="208"/>
      <c r="H69" s="208"/>
      <c r="I69" s="208"/>
      <c r="J69" s="208"/>
      <c r="AZ69" s="119" t="str">
        <f>B69</f>
        <v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v>
      </c>
    </row>
    <row r="71" spans="1:52" ht="25.85" x14ac:dyDescent="0.2">
      <c r="B71" s="208" t="s">
        <v>105</v>
      </c>
      <c r="C71" s="208"/>
      <c r="D71" s="208"/>
      <c r="E71" s="208"/>
      <c r="F71" s="208"/>
      <c r="G71" s="208"/>
      <c r="H71" s="208"/>
      <c r="I71" s="208"/>
      <c r="J71" s="208"/>
      <c r="AZ71" s="119" t="str">
        <f>B71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74" spans="1:52" ht="15.65" x14ac:dyDescent="0.25">
      <c r="B74" s="120" t="s">
        <v>106</v>
      </c>
    </row>
    <row r="76" spans="1:52" ht="25.5" customHeight="1" x14ac:dyDescent="0.2">
      <c r="A76" s="122"/>
      <c r="B76" s="125" t="s">
        <v>18</v>
      </c>
      <c r="C76" s="125" t="s">
        <v>6</v>
      </c>
      <c r="D76" s="126"/>
      <c r="E76" s="126"/>
      <c r="F76" s="127" t="s">
        <v>107</v>
      </c>
      <c r="G76" s="127"/>
      <c r="H76" s="127"/>
      <c r="I76" s="127" t="s">
        <v>31</v>
      </c>
      <c r="J76" s="127" t="s">
        <v>0</v>
      </c>
    </row>
    <row r="77" spans="1:52" ht="36.700000000000003" customHeight="1" x14ac:dyDescent="0.2">
      <c r="A77" s="123"/>
      <c r="B77" s="128" t="s">
        <v>108</v>
      </c>
      <c r="C77" s="206" t="s">
        <v>109</v>
      </c>
      <c r="D77" s="207"/>
      <c r="E77" s="207"/>
      <c r="F77" s="135" t="s">
        <v>26</v>
      </c>
      <c r="G77" s="136"/>
      <c r="H77" s="136"/>
      <c r="I77" s="136">
        <f>'SO 02 2.01 Pol'!G8+'SO 02 2.03 Pol'!G8+'SO 02 3.01 Pol'!G8+'SO 02 4.01 Pol'!G8+'SO 02 6.01 Pol'!G8+'SO 02 7.01 Pol'!G8</f>
        <v>0</v>
      </c>
      <c r="J77" s="132" t="str">
        <f>IF(I207=0,"",I77/I207*100)</f>
        <v/>
      </c>
    </row>
    <row r="78" spans="1:52" ht="36.700000000000003" customHeight="1" x14ac:dyDescent="0.2">
      <c r="A78" s="123"/>
      <c r="B78" s="128" t="s">
        <v>110</v>
      </c>
      <c r="C78" s="206" t="s">
        <v>111</v>
      </c>
      <c r="D78" s="207"/>
      <c r="E78" s="207"/>
      <c r="F78" s="135" t="s">
        <v>26</v>
      </c>
      <c r="G78" s="136"/>
      <c r="H78" s="136"/>
      <c r="I78" s="136">
        <f>'SO 02 2.01 Pol'!G128+'SO 02 3.01 Pol'!G89+'SO 02 4.01 Pol'!G71+'SO 02 7.01 Pol'!G82</f>
        <v>0</v>
      </c>
      <c r="J78" s="132" t="str">
        <f>IF(I207=0,"",I78/I207*100)</f>
        <v/>
      </c>
    </row>
    <row r="79" spans="1:52" ht="36.700000000000003" customHeight="1" x14ac:dyDescent="0.2">
      <c r="A79" s="123"/>
      <c r="B79" s="128" t="s">
        <v>112</v>
      </c>
      <c r="C79" s="206" t="s">
        <v>113</v>
      </c>
      <c r="D79" s="207"/>
      <c r="E79" s="207"/>
      <c r="F79" s="135" t="s">
        <v>26</v>
      </c>
      <c r="G79" s="136"/>
      <c r="H79" s="136"/>
      <c r="I79" s="136">
        <f>'SO 01 1.01 Pol'!G8+'SO 02 2.01 Pol'!G246</f>
        <v>0</v>
      </c>
      <c r="J79" s="132" t="str">
        <f>IF(I207=0,"",I79/I207*100)</f>
        <v/>
      </c>
    </row>
    <row r="80" spans="1:52" ht="36.700000000000003" customHeight="1" x14ac:dyDescent="0.2">
      <c r="A80" s="123"/>
      <c r="B80" s="128" t="s">
        <v>114</v>
      </c>
      <c r="C80" s="206" t="s">
        <v>115</v>
      </c>
      <c r="D80" s="207"/>
      <c r="E80" s="207"/>
      <c r="F80" s="135" t="s">
        <v>26</v>
      </c>
      <c r="G80" s="136"/>
      <c r="H80" s="136"/>
      <c r="I80" s="136">
        <f>'SO 02 2.01 Pol'!G452</f>
        <v>0</v>
      </c>
      <c r="J80" s="132" t="str">
        <f>IF(I207=0,"",I80/I207*100)</f>
        <v/>
      </c>
    </row>
    <row r="81" spans="1:10" ht="36.700000000000003" customHeight="1" x14ac:dyDescent="0.2">
      <c r="A81" s="123"/>
      <c r="B81" s="128" t="s">
        <v>116</v>
      </c>
      <c r="C81" s="206" t="s">
        <v>117</v>
      </c>
      <c r="D81" s="207"/>
      <c r="E81" s="207"/>
      <c r="F81" s="135" t="s">
        <v>26</v>
      </c>
      <c r="G81" s="136"/>
      <c r="H81" s="136"/>
      <c r="I81" s="136">
        <f>'SO 02 2.01 Pol'!G478+'SO 02 3.01 Pol'!G93+'SO 02 4.01 Pol'!G75+'SO 02 6.01 Pol'!G73+'SO 02 7.01 Pol'!G86</f>
        <v>0</v>
      </c>
      <c r="J81" s="132" t="str">
        <f>IF(I207=0,"",I81/I207*100)</f>
        <v/>
      </c>
    </row>
    <row r="82" spans="1:10" ht="36.700000000000003" customHeight="1" x14ac:dyDescent="0.2">
      <c r="A82" s="123"/>
      <c r="B82" s="128" t="s">
        <v>118</v>
      </c>
      <c r="C82" s="206" t="s">
        <v>119</v>
      </c>
      <c r="D82" s="207"/>
      <c r="E82" s="207"/>
      <c r="F82" s="135" t="s">
        <v>26</v>
      </c>
      <c r="G82" s="136"/>
      <c r="H82" s="136"/>
      <c r="I82" s="136">
        <f>'SO 02 2.01 Pol'!G525+'SO 02 6.01 Pol'!G77+'SO 02 7.01 Pol'!G90</f>
        <v>0</v>
      </c>
      <c r="J82" s="132" t="str">
        <f>IF(I207=0,"",I82/I207*100)</f>
        <v/>
      </c>
    </row>
    <row r="83" spans="1:10" ht="36.700000000000003" customHeight="1" x14ac:dyDescent="0.2">
      <c r="A83" s="123"/>
      <c r="B83" s="128" t="s">
        <v>120</v>
      </c>
      <c r="C83" s="206" t="s">
        <v>121</v>
      </c>
      <c r="D83" s="207"/>
      <c r="E83" s="207"/>
      <c r="F83" s="135" t="s">
        <v>26</v>
      </c>
      <c r="G83" s="136"/>
      <c r="H83" s="136"/>
      <c r="I83" s="136">
        <f>'SO 01 1.01 Pol'!G60+'SO 01 1.02 Pol'!G8+'SO 02 2.01 Pol'!G533</f>
        <v>0</v>
      </c>
      <c r="J83" s="132" t="str">
        <f>IF(I207=0,"",I83/I207*100)</f>
        <v/>
      </c>
    </row>
    <row r="84" spans="1:10" ht="36.700000000000003" customHeight="1" x14ac:dyDescent="0.2">
      <c r="A84" s="123"/>
      <c r="B84" s="128" t="s">
        <v>122</v>
      </c>
      <c r="C84" s="206" t="s">
        <v>123</v>
      </c>
      <c r="D84" s="207"/>
      <c r="E84" s="207"/>
      <c r="F84" s="135" t="s">
        <v>26</v>
      </c>
      <c r="G84" s="136"/>
      <c r="H84" s="136"/>
      <c r="I84" s="136">
        <f>'SO 01 1.01 Pol'!G240+'SO 02 2.01 Pol'!G553</f>
        <v>0</v>
      </c>
      <c r="J84" s="132" t="str">
        <f>IF(I207=0,"",I84/I207*100)</f>
        <v/>
      </c>
    </row>
    <row r="85" spans="1:10" ht="36.700000000000003" customHeight="1" x14ac:dyDescent="0.2">
      <c r="A85" s="123"/>
      <c r="B85" s="128" t="s">
        <v>124</v>
      </c>
      <c r="C85" s="206" t="s">
        <v>125</v>
      </c>
      <c r="D85" s="207"/>
      <c r="E85" s="207"/>
      <c r="F85" s="135" t="s">
        <v>26</v>
      </c>
      <c r="G85" s="136"/>
      <c r="H85" s="136"/>
      <c r="I85" s="136">
        <f>'SO 01 1.03 Pol'!G8+'SO 02 2.02 Pol'!G8</f>
        <v>0</v>
      </c>
      <c r="J85" s="132" t="str">
        <f>IF(I207=0,"",I85/I207*100)</f>
        <v/>
      </c>
    </row>
    <row r="86" spans="1:10" ht="36.700000000000003" customHeight="1" x14ac:dyDescent="0.2">
      <c r="A86" s="123"/>
      <c r="B86" s="128" t="s">
        <v>124</v>
      </c>
      <c r="C86" s="206" t="s">
        <v>126</v>
      </c>
      <c r="D86" s="207"/>
      <c r="E86" s="207"/>
      <c r="F86" s="135" t="s">
        <v>26</v>
      </c>
      <c r="G86" s="136"/>
      <c r="H86" s="136"/>
      <c r="I86" s="136">
        <f>'SO 02 2.02 Pol'!G29</f>
        <v>0</v>
      </c>
      <c r="J86" s="132" t="str">
        <f>IF(I207=0,"",I86/I207*100)</f>
        <v/>
      </c>
    </row>
    <row r="87" spans="1:10" ht="36.700000000000003" customHeight="1" x14ac:dyDescent="0.2">
      <c r="A87" s="123"/>
      <c r="B87" s="128" t="s">
        <v>127</v>
      </c>
      <c r="C87" s="206" t="s">
        <v>128</v>
      </c>
      <c r="D87" s="207"/>
      <c r="E87" s="207"/>
      <c r="F87" s="135" t="s">
        <v>26</v>
      </c>
      <c r="G87" s="136"/>
      <c r="H87" s="136"/>
      <c r="I87" s="136">
        <f>'SO 02 3.01 Pol'!G105+'SO 02 4.01 Pol'!G80+'SO 02 6.01 Pol'!G87+'SO 02 7.01 Pol'!G100</f>
        <v>0</v>
      </c>
      <c r="J87" s="132" t="str">
        <f>IF(I207=0,"",I87/I207*100)</f>
        <v/>
      </c>
    </row>
    <row r="88" spans="1:10" ht="36.700000000000003" customHeight="1" x14ac:dyDescent="0.2">
      <c r="A88" s="123"/>
      <c r="B88" s="128" t="s">
        <v>129</v>
      </c>
      <c r="C88" s="206" t="s">
        <v>130</v>
      </c>
      <c r="D88" s="207"/>
      <c r="E88" s="207"/>
      <c r="F88" s="135" t="s">
        <v>26</v>
      </c>
      <c r="G88" s="136"/>
      <c r="H88" s="136"/>
      <c r="I88" s="136">
        <f>'SO 02 6.01 Pol'!G103+'SO 02 7.01 Pol'!G119</f>
        <v>0</v>
      </c>
      <c r="J88" s="132" t="str">
        <f>IF(I207=0,"",I88/I207*100)</f>
        <v/>
      </c>
    </row>
    <row r="89" spans="1:10" ht="36.700000000000003" customHeight="1" x14ac:dyDescent="0.2">
      <c r="A89" s="123"/>
      <c r="B89" s="128" t="s">
        <v>131</v>
      </c>
      <c r="C89" s="206" t="s">
        <v>132</v>
      </c>
      <c r="D89" s="207"/>
      <c r="E89" s="207"/>
      <c r="F89" s="135" t="s">
        <v>26</v>
      </c>
      <c r="G89" s="136"/>
      <c r="H89" s="136"/>
      <c r="I89" s="136">
        <f>'SO 01 1.01 Pol'!G287+'SO 01 1.02 Pol'!G18+'SO 02 2.01 Pol'!G590</f>
        <v>0</v>
      </c>
      <c r="J89" s="132" t="str">
        <f>IF(I207=0,"",I89/I207*100)</f>
        <v/>
      </c>
    </row>
    <row r="90" spans="1:10" ht="36.700000000000003" customHeight="1" x14ac:dyDescent="0.2">
      <c r="A90" s="123"/>
      <c r="B90" s="128" t="s">
        <v>133</v>
      </c>
      <c r="C90" s="206" t="s">
        <v>134</v>
      </c>
      <c r="D90" s="207"/>
      <c r="E90" s="207"/>
      <c r="F90" s="135" t="s">
        <v>26</v>
      </c>
      <c r="G90" s="136"/>
      <c r="H90" s="136"/>
      <c r="I90" s="136">
        <f>'SO 01 1.01 Pol'!G293+'SO 01 1.02 Pol'!G24+'SO 02 2.01 Pol'!G597</f>
        <v>0</v>
      </c>
      <c r="J90" s="132" t="str">
        <f>IF(I207=0,"",I90/I207*100)</f>
        <v/>
      </c>
    </row>
    <row r="91" spans="1:10" ht="36.700000000000003" customHeight="1" x14ac:dyDescent="0.2">
      <c r="A91" s="123"/>
      <c r="B91" s="128" t="s">
        <v>135</v>
      </c>
      <c r="C91" s="206" t="s">
        <v>136</v>
      </c>
      <c r="D91" s="207"/>
      <c r="E91" s="207"/>
      <c r="F91" s="135" t="s">
        <v>26</v>
      </c>
      <c r="G91" s="136"/>
      <c r="H91" s="136"/>
      <c r="I91" s="136">
        <f>'SO 01 1.01 Pol'!G312+'SO 01 1.02 Pol'!G39+'SO 02 2.01 Pol'!G663</f>
        <v>0</v>
      </c>
      <c r="J91" s="132" t="str">
        <f>IF(I207=0,"",I91/I207*100)</f>
        <v/>
      </c>
    </row>
    <row r="92" spans="1:10" ht="36.700000000000003" customHeight="1" x14ac:dyDescent="0.2">
      <c r="A92" s="123"/>
      <c r="B92" s="128" t="s">
        <v>137</v>
      </c>
      <c r="C92" s="206" t="s">
        <v>138</v>
      </c>
      <c r="D92" s="207"/>
      <c r="E92" s="207"/>
      <c r="F92" s="135" t="s">
        <v>26</v>
      </c>
      <c r="G92" s="136"/>
      <c r="H92" s="136"/>
      <c r="I92" s="136">
        <f>'SO 01 1.02 Pol'!G54+'SO 02 2.03 Pol'!G33+'SO 02 2.05 Pol'!G8+'SO 02 6.01 Pol'!G122+'SO 02 7.01 Pol'!G132</f>
        <v>0</v>
      </c>
      <c r="J92" s="132" t="str">
        <f>IF(I207=0,"",I92/I207*100)</f>
        <v/>
      </c>
    </row>
    <row r="93" spans="1:10" ht="36.700000000000003" customHeight="1" x14ac:dyDescent="0.2">
      <c r="A93" s="123"/>
      <c r="B93" s="128" t="s">
        <v>139</v>
      </c>
      <c r="C93" s="206" t="s">
        <v>140</v>
      </c>
      <c r="D93" s="207"/>
      <c r="E93" s="207"/>
      <c r="F93" s="135" t="s">
        <v>26</v>
      </c>
      <c r="G93" s="136"/>
      <c r="H93" s="136"/>
      <c r="I93" s="136">
        <f>'SO 01 1.01 Pol'!G340+'SO 01 1.02 Pol'!G233+'SO 02 2.01 Pol'!G694+'SO 02 3.01 Pol'!G261+'SO 02 4.01 Pol'!G121+'SO 02 6.01 Pol'!G129+'SO 02 7.01 Pol'!G139</f>
        <v>0</v>
      </c>
      <c r="J93" s="132" t="str">
        <f>IF(I207=0,"",I93/I207*100)</f>
        <v/>
      </c>
    </row>
    <row r="94" spans="1:10" ht="36.700000000000003" customHeight="1" x14ac:dyDescent="0.2">
      <c r="A94" s="123"/>
      <c r="B94" s="128" t="s">
        <v>141</v>
      </c>
      <c r="C94" s="206" t="s">
        <v>142</v>
      </c>
      <c r="D94" s="207"/>
      <c r="E94" s="207"/>
      <c r="F94" s="135" t="s">
        <v>26</v>
      </c>
      <c r="G94" s="136"/>
      <c r="H94" s="136"/>
      <c r="I94" s="136">
        <f>'SO 02 2.04 Pol'!G8</f>
        <v>0</v>
      </c>
      <c r="J94" s="132" t="str">
        <f>IF(I207=0,"",I94/I207*100)</f>
        <v/>
      </c>
    </row>
    <row r="95" spans="1:10" ht="36.700000000000003" customHeight="1" x14ac:dyDescent="0.2">
      <c r="A95" s="123"/>
      <c r="B95" s="128" t="s">
        <v>143</v>
      </c>
      <c r="C95" s="206" t="s">
        <v>144</v>
      </c>
      <c r="D95" s="207"/>
      <c r="E95" s="207"/>
      <c r="F95" s="135" t="s">
        <v>26</v>
      </c>
      <c r="G95" s="136"/>
      <c r="H95" s="136"/>
      <c r="I95" s="136">
        <f>'SO 02 2.04 Pol'!G12</f>
        <v>0</v>
      </c>
      <c r="J95" s="132" t="str">
        <f>IF(I207=0,"",I95/I207*100)</f>
        <v/>
      </c>
    </row>
    <row r="96" spans="1:10" ht="36.700000000000003" customHeight="1" x14ac:dyDescent="0.2">
      <c r="A96" s="123"/>
      <c r="B96" s="128" t="s">
        <v>145</v>
      </c>
      <c r="C96" s="206" t="s">
        <v>146</v>
      </c>
      <c r="D96" s="207"/>
      <c r="E96" s="207"/>
      <c r="F96" s="135" t="s">
        <v>26</v>
      </c>
      <c r="G96" s="136"/>
      <c r="H96" s="136"/>
      <c r="I96" s="136">
        <f>'SO 02 2.04 Pol'!G14</f>
        <v>0</v>
      </c>
      <c r="J96" s="132" t="str">
        <f>IF(I207=0,"",I96/I207*100)</f>
        <v/>
      </c>
    </row>
    <row r="97" spans="1:10" ht="36.700000000000003" customHeight="1" x14ac:dyDescent="0.2">
      <c r="A97" s="123"/>
      <c r="B97" s="128" t="s">
        <v>147</v>
      </c>
      <c r="C97" s="206" t="s">
        <v>148</v>
      </c>
      <c r="D97" s="207"/>
      <c r="E97" s="207"/>
      <c r="F97" s="135" t="s">
        <v>26</v>
      </c>
      <c r="G97" s="136"/>
      <c r="H97" s="136"/>
      <c r="I97" s="136">
        <f>'SO 02 2.04 Pol'!G21</f>
        <v>0</v>
      </c>
      <c r="J97" s="132" t="str">
        <f>IF(I207=0,"",I97/I207*100)</f>
        <v/>
      </c>
    </row>
    <row r="98" spans="1:10" ht="36.700000000000003" customHeight="1" x14ac:dyDescent="0.2">
      <c r="A98" s="123"/>
      <c r="B98" s="128" t="s">
        <v>149</v>
      </c>
      <c r="C98" s="206" t="s">
        <v>150</v>
      </c>
      <c r="D98" s="207"/>
      <c r="E98" s="207"/>
      <c r="F98" s="135" t="s">
        <v>26</v>
      </c>
      <c r="G98" s="136"/>
      <c r="H98" s="136"/>
      <c r="I98" s="136">
        <f>'SO 02 2.04 Pol'!G23</f>
        <v>0</v>
      </c>
      <c r="J98" s="132" t="str">
        <f>IF(I207=0,"",I98/I207*100)</f>
        <v/>
      </c>
    </row>
    <row r="99" spans="1:10" ht="36.700000000000003" customHeight="1" x14ac:dyDescent="0.2">
      <c r="A99" s="123"/>
      <c r="B99" s="128" t="s">
        <v>151</v>
      </c>
      <c r="C99" s="206" t="s">
        <v>152</v>
      </c>
      <c r="D99" s="207"/>
      <c r="E99" s="207"/>
      <c r="F99" s="135" t="s">
        <v>26</v>
      </c>
      <c r="G99" s="136"/>
      <c r="H99" s="136"/>
      <c r="I99" s="136">
        <f>'SO 02 2.04 Pol'!G25</f>
        <v>0</v>
      </c>
      <c r="J99" s="132" t="str">
        <f>IF(I207=0,"",I99/I207*100)</f>
        <v/>
      </c>
    </row>
    <row r="100" spans="1:10" ht="36.700000000000003" customHeight="1" x14ac:dyDescent="0.2">
      <c r="A100" s="123"/>
      <c r="B100" s="128" t="s">
        <v>153</v>
      </c>
      <c r="C100" s="206" t="s">
        <v>154</v>
      </c>
      <c r="D100" s="207"/>
      <c r="E100" s="207"/>
      <c r="F100" s="135" t="s">
        <v>26</v>
      </c>
      <c r="G100" s="136"/>
      <c r="H100" s="136"/>
      <c r="I100" s="136">
        <f>'SO 02 2.04 Pol'!G29</f>
        <v>0</v>
      </c>
      <c r="J100" s="132" t="str">
        <f>IF(I207=0,"",I100/I207*100)</f>
        <v/>
      </c>
    </row>
    <row r="101" spans="1:10" ht="36.700000000000003" customHeight="1" x14ac:dyDescent="0.2">
      <c r="A101" s="123"/>
      <c r="B101" s="128" t="s">
        <v>155</v>
      </c>
      <c r="C101" s="206" t="s">
        <v>156</v>
      </c>
      <c r="D101" s="207"/>
      <c r="E101" s="207"/>
      <c r="F101" s="135" t="s">
        <v>26</v>
      </c>
      <c r="G101" s="136"/>
      <c r="H101" s="136"/>
      <c r="I101" s="136">
        <f>'SO 02 2.04 Pol'!G31</f>
        <v>0</v>
      </c>
      <c r="J101" s="132" t="str">
        <f>IF(I207=0,"",I101/I207*100)</f>
        <v/>
      </c>
    </row>
    <row r="102" spans="1:10" ht="36.700000000000003" customHeight="1" x14ac:dyDescent="0.2">
      <c r="A102" s="123"/>
      <c r="B102" s="128" t="s">
        <v>157</v>
      </c>
      <c r="C102" s="206" t="s">
        <v>158</v>
      </c>
      <c r="D102" s="207"/>
      <c r="E102" s="207"/>
      <c r="F102" s="135" t="s">
        <v>26</v>
      </c>
      <c r="G102" s="136"/>
      <c r="H102" s="136"/>
      <c r="I102" s="136">
        <f>'SO 02 2.04 Pol'!G36</f>
        <v>0</v>
      </c>
      <c r="J102" s="132" t="str">
        <f>IF(I207=0,"",I102/I207*100)</f>
        <v/>
      </c>
    </row>
    <row r="103" spans="1:10" ht="36.700000000000003" customHeight="1" x14ac:dyDescent="0.2">
      <c r="A103" s="123"/>
      <c r="B103" s="128" t="s">
        <v>159</v>
      </c>
      <c r="C103" s="206" t="s">
        <v>160</v>
      </c>
      <c r="D103" s="207"/>
      <c r="E103" s="207"/>
      <c r="F103" s="135" t="s">
        <v>26</v>
      </c>
      <c r="G103" s="136"/>
      <c r="H103" s="136"/>
      <c r="I103" s="136">
        <f>'SO 02 2.04 Pol'!G39</f>
        <v>0</v>
      </c>
      <c r="J103" s="132" t="str">
        <f>IF(I207=0,"",I103/I207*100)</f>
        <v/>
      </c>
    </row>
    <row r="104" spans="1:10" ht="36.700000000000003" customHeight="1" x14ac:dyDescent="0.2">
      <c r="A104" s="123"/>
      <c r="B104" s="128" t="s">
        <v>161</v>
      </c>
      <c r="C104" s="206" t="s">
        <v>162</v>
      </c>
      <c r="D104" s="207"/>
      <c r="E104" s="207"/>
      <c r="F104" s="135" t="s">
        <v>26</v>
      </c>
      <c r="G104" s="136"/>
      <c r="H104" s="136"/>
      <c r="I104" s="136">
        <f>'SO 02 2.04 Pol'!G42</f>
        <v>0</v>
      </c>
      <c r="J104" s="132" t="str">
        <f>IF(I207=0,"",I104/I207*100)</f>
        <v/>
      </c>
    </row>
    <row r="105" spans="1:10" ht="36.700000000000003" customHeight="1" x14ac:dyDescent="0.2">
      <c r="A105" s="123"/>
      <c r="B105" s="128" t="s">
        <v>163</v>
      </c>
      <c r="C105" s="206" t="s">
        <v>164</v>
      </c>
      <c r="D105" s="207"/>
      <c r="E105" s="207"/>
      <c r="F105" s="135" t="s">
        <v>26</v>
      </c>
      <c r="G105" s="136"/>
      <c r="H105" s="136"/>
      <c r="I105" s="136">
        <f>'SO 02 2.04 Pol'!G44</f>
        <v>0</v>
      </c>
      <c r="J105" s="132" t="str">
        <f>IF(I207=0,"",I105/I207*100)</f>
        <v/>
      </c>
    </row>
    <row r="106" spans="1:10" ht="36.700000000000003" customHeight="1" x14ac:dyDescent="0.2">
      <c r="A106" s="123"/>
      <c r="B106" s="128" t="s">
        <v>165</v>
      </c>
      <c r="C106" s="206" t="s">
        <v>166</v>
      </c>
      <c r="D106" s="207"/>
      <c r="E106" s="207"/>
      <c r="F106" s="135" t="s">
        <v>26</v>
      </c>
      <c r="G106" s="136"/>
      <c r="H106" s="136"/>
      <c r="I106" s="136">
        <f>'SO 02 2.04 Pol'!G46</f>
        <v>0</v>
      </c>
      <c r="J106" s="132" t="str">
        <f>IF(I207=0,"",I106/I207*100)</f>
        <v/>
      </c>
    </row>
    <row r="107" spans="1:10" ht="36.700000000000003" customHeight="1" x14ac:dyDescent="0.2">
      <c r="A107" s="123"/>
      <c r="B107" s="128" t="s">
        <v>167</v>
      </c>
      <c r="C107" s="206" t="s">
        <v>168</v>
      </c>
      <c r="D107" s="207"/>
      <c r="E107" s="207"/>
      <c r="F107" s="135" t="s">
        <v>26</v>
      </c>
      <c r="G107" s="136"/>
      <c r="H107" s="136"/>
      <c r="I107" s="136">
        <f>'SO 02 2.04 Pol'!G49</f>
        <v>0</v>
      </c>
      <c r="J107" s="132" t="str">
        <f>IF(I207=0,"",I107/I207*100)</f>
        <v/>
      </c>
    </row>
    <row r="108" spans="1:10" ht="36.700000000000003" customHeight="1" x14ac:dyDescent="0.2">
      <c r="A108" s="123"/>
      <c r="B108" s="128" t="s">
        <v>169</v>
      </c>
      <c r="C108" s="206" t="s">
        <v>170</v>
      </c>
      <c r="D108" s="207"/>
      <c r="E108" s="207"/>
      <c r="F108" s="135" t="s">
        <v>26</v>
      </c>
      <c r="G108" s="136"/>
      <c r="H108" s="136"/>
      <c r="I108" s="136">
        <f>'SO 02 2.04 Pol'!G53</f>
        <v>0</v>
      </c>
      <c r="J108" s="132" t="str">
        <f>IF(I207=0,"",I108/I207*100)</f>
        <v/>
      </c>
    </row>
    <row r="109" spans="1:10" ht="36.700000000000003" customHeight="1" x14ac:dyDescent="0.2">
      <c r="A109" s="123"/>
      <c r="B109" s="128" t="s">
        <v>171</v>
      </c>
      <c r="C109" s="206" t="s">
        <v>148</v>
      </c>
      <c r="D109" s="207"/>
      <c r="E109" s="207"/>
      <c r="F109" s="135" t="s">
        <v>26</v>
      </c>
      <c r="G109" s="136"/>
      <c r="H109" s="136"/>
      <c r="I109" s="136">
        <f>'SO 02 2.04 Pol'!G55</f>
        <v>0</v>
      </c>
      <c r="J109" s="132" t="str">
        <f>IF(I207=0,"",I109/I207*100)</f>
        <v/>
      </c>
    </row>
    <row r="110" spans="1:10" ht="36.700000000000003" customHeight="1" x14ac:dyDescent="0.2">
      <c r="A110" s="123"/>
      <c r="B110" s="128" t="s">
        <v>172</v>
      </c>
      <c r="C110" s="206" t="s">
        <v>158</v>
      </c>
      <c r="D110" s="207"/>
      <c r="E110" s="207"/>
      <c r="F110" s="135" t="s">
        <v>26</v>
      </c>
      <c r="G110" s="136"/>
      <c r="H110" s="136"/>
      <c r="I110" s="136">
        <f>'SO 02 2.04 Pol'!G59</f>
        <v>0</v>
      </c>
      <c r="J110" s="132" t="str">
        <f>IF(I207=0,"",I110/I207*100)</f>
        <v/>
      </c>
    </row>
    <row r="111" spans="1:10" ht="36.700000000000003" customHeight="1" x14ac:dyDescent="0.2">
      <c r="A111" s="123"/>
      <c r="B111" s="128" t="s">
        <v>173</v>
      </c>
      <c r="C111" s="206" t="s">
        <v>160</v>
      </c>
      <c r="D111" s="207"/>
      <c r="E111" s="207"/>
      <c r="F111" s="135" t="s">
        <v>26</v>
      </c>
      <c r="G111" s="136"/>
      <c r="H111" s="136"/>
      <c r="I111" s="136">
        <f>'SO 02 2.04 Pol'!G64</f>
        <v>0</v>
      </c>
      <c r="J111" s="132" t="str">
        <f>IF(I207=0,"",I111/I207*100)</f>
        <v/>
      </c>
    </row>
    <row r="112" spans="1:10" ht="36.700000000000003" customHeight="1" x14ac:dyDescent="0.2">
      <c r="A112" s="123"/>
      <c r="B112" s="128" t="s">
        <v>174</v>
      </c>
      <c r="C112" s="206" t="s">
        <v>162</v>
      </c>
      <c r="D112" s="207"/>
      <c r="E112" s="207"/>
      <c r="F112" s="135" t="s">
        <v>26</v>
      </c>
      <c r="G112" s="136"/>
      <c r="H112" s="136"/>
      <c r="I112" s="136">
        <f>'SO 02 2.04 Pol'!G67</f>
        <v>0</v>
      </c>
      <c r="J112" s="132" t="str">
        <f>IF(I207=0,"",I112/I207*100)</f>
        <v/>
      </c>
    </row>
    <row r="113" spans="1:10" ht="36.700000000000003" customHeight="1" x14ac:dyDescent="0.2">
      <c r="A113" s="123"/>
      <c r="B113" s="128" t="s">
        <v>175</v>
      </c>
      <c r="C113" s="206" t="s">
        <v>176</v>
      </c>
      <c r="D113" s="207"/>
      <c r="E113" s="207"/>
      <c r="F113" s="135" t="s">
        <v>26</v>
      </c>
      <c r="G113" s="136"/>
      <c r="H113" s="136"/>
      <c r="I113" s="136">
        <f>'SO 02 2.04 Pol'!G69</f>
        <v>0</v>
      </c>
      <c r="J113" s="132" t="str">
        <f>IF(I207=0,"",I113/I207*100)</f>
        <v/>
      </c>
    </row>
    <row r="114" spans="1:10" ht="36.700000000000003" customHeight="1" x14ac:dyDescent="0.2">
      <c r="A114" s="123"/>
      <c r="B114" s="128" t="s">
        <v>177</v>
      </c>
      <c r="C114" s="206" t="s">
        <v>178</v>
      </c>
      <c r="D114" s="207"/>
      <c r="E114" s="207"/>
      <c r="F114" s="135" t="s">
        <v>26</v>
      </c>
      <c r="G114" s="136"/>
      <c r="H114" s="136"/>
      <c r="I114" s="136">
        <f>'SO 02 2.04 Pol'!G71</f>
        <v>0</v>
      </c>
      <c r="J114" s="132" t="str">
        <f>IF(I207=0,"",I114/I207*100)</f>
        <v/>
      </c>
    </row>
    <row r="115" spans="1:10" ht="36.700000000000003" customHeight="1" x14ac:dyDescent="0.2">
      <c r="A115" s="123"/>
      <c r="B115" s="128" t="s">
        <v>179</v>
      </c>
      <c r="C115" s="206" t="s">
        <v>180</v>
      </c>
      <c r="D115" s="207"/>
      <c r="E115" s="207"/>
      <c r="F115" s="135" t="s">
        <v>26</v>
      </c>
      <c r="G115" s="136"/>
      <c r="H115" s="136"/>
      <c r="I115" s="136">
        <f>'SO 02 2.04 Pol'!G73</f>
        <v>0</v>
      </c>
      <c r="J115" s="132" t="str">
        <f>IF(I207=0,"",I115/I207*100)</f>
        <v/>
      </c>
    </row>
    <row r="116" spans="1:10" ht="36.700000000000003" customHeight="1" x14ac:dyDescent="0.2">
      <c r="A116" s="123"/>
      <c r="B116" s="128" t="s">
        <v>181</v>
      </c>
      <c r="C116" s="206" t="s">
        <v>182</v>
      </c>
      <c r="D116" s="207"/>
      <c r="E116" s="207"/>
      <c r="F116" s="135" t="s">
        <v>26</v>
      </c>
      <c r="G116" s="136"/>
      <c r="H116" s="136"/>
      <c r="I116" s="136">
        <f>'SO 02 2.04 Pol'!G75</f>
        <v>0</v>
      </c>
      <c r="J116" s="132" t="str">
        <f>IF(I207=0,"",I116/I207*100)</f>
        <v/>
      </c>
    </row>
    <row r="117" spans="1:10" ht="36.700000000000003" customHeight="1" x14ac:dyDescent="0.2">
      <c r="A117" s="123"/>
      <c r="B117" s="128" t="s">
        <v>183</v>
      </c>
      <c r="C117" s="206" t="s">
        <v>184</v>
      </c>
      <c r="D117" s="207"/>
      <c r="E117" s="207"/>
      <c r="F117" s="135" t="s">
        <v>26</v>
      </c>
      <c r="G117" s="136"/>
      <c r="H117" s="136"/>
      <c r="I117" s="136">
        <f>'SO 02 2.04 Pol'!G77</f>
        <v>0</v>
      </c>
      <c r="J117" s="132" t="str">
        <f>IF(I207=0,"",I117/I207*100)</f>
        <v/>
      </c>
    </row>
    <row r="118" spans="1:10" ht="36.700000000000003" customHeight="1" x14ac:dyDescent="0.2">
      <c r="A118" s="123"/>
      <c r="B118" s="128" t="s">
        <v>185</v>
      </c>
      <c r="C118" s="206" t="s">
        <v>186</v>
      </c>
      <c r="D118" s="207"/>
      <c r="E118" s="207"/>
      <c r="F118" s="135" t="s">
        <v>26</v>
      </c>
      <c r="G118" s="136"/>
      <c r="H118" s="136"/>
      <c r="I118" s="136">
        <f>'SO 02 2.04 Pol'!G82</f>
        <v>0</v>
      </c>
      <c r="J118" s="132" t="str">
        <f>IF(I207=0,"",I118/I207*100)</f>
        <v/>
      </c>
    </row>
    <row r="119" spans="1:10" ht="36.700000000000003" customHeight="1" x14ac:dyDescent="0.2">
      <c r="A119" s="123"/>
      <c r="B119" s="128" t="s">
        <v>187</v>
      </c>
      <c r="C119" s="206" t="s">
        <v>188</v>
      </c>
      <c r="D119" s="207"/>
      <c r="E119" s="207"/>
      <c r="F119" s="135" t="s">
        <v>26</v>
      </c>
      <c r="G119" s="136"/>
      <c r="H119" s="136"/>
      <c r="I119" s="136">
        <f>'SO 02 2.04 Pol'!G84</f>
        <v>0</v>
      </c>
      <c r="J119" s="132" t="str">
        <f>IF(I207=0,"",I119/I207*100)</f>
        <v/>
      </c>
    </row>
    <row r="120" spans="1:10" ht="36.700000000000003" customHeight="1" x14ac:dyDescent="0.2">
      <c r="A120" s="123"/>
      <c r="B120" s="128" t="s">
        <v>189</v>
      </c>
      <c r="C120" s="206" t="s">
        <v>190</v>
      </c>
      <c r="D120" s="207"/>
      <c r="E120" s="207"/>
      <c r="F120" s="135" t="s">
        <v>26</v>
      </c>
      <c r="G120" s="136"/>
      <c r="H120" s="136"/>
      <c r="I120" s="136">
        <f>'SO 02 2.04 Pol'!G86</f>
        <v>0</v>
      </c>
      <c r="J120" s="132" t="str">
        <f>IF(I207=0,"",I120/I207*100)</f>
        <v/>
      </c>
    </row>
    <row r="121" spans="1:10" ht="36.700000000000003" customHeight="1" x14ac:dyDescent="0.2">
      <c r="A121" s="123"/>
      <c r="B121" s="128" t="s">
        <v>191</v>
      </c>
      <c r="C121" s="206" t="s">
        <v>192</v>
      </c>
      <c r="D121" s="207"/>
      <c r="E121" s="207"/>
      <c r="F121" s="135" t="s">
        <v>26</v>
      </c>
      <c r="G121" s="136"/>
      <c r="H121" s="136"/>
      <c r="I121" s="136">
        <f>'SO 02 2.04 Pol'!G88</f>
        <v>0</v>
      </c>
      <c r="J121" s="132" t="str">
        <f>IF(I207=0,"",I121/I207*100)</f>
        <v/>
      </c>
    </row>
    <row r="122" spans="1:10" ht="36.700000000000003" customHeight="1" x14ac:dyDescent="0.2">
      <c r="A122" s="123"/>
      <c r="B122" s="128" t="s">
        <v>193</v>
      </c>
      <c r="C122" s="206" t="s">
        <v>194</v>
      </c>
      <c r="D122" s="207"/>
      <c r="E122" s="207"/>
      <c r="F122" s="135" t="s">
        <v>26</v>
      </c>
      <c r="G122" s="136"/>
      <c r="H122" s="136"/>
      <c r="I122" s="136">
        <f>'SO 02 2.04 Pol'!G90</f>
        <v>0</v>
      </c>
      <c r="J122" s="132" t="str">
        <f>IF(I207=0,"",I122/I207*100)</f>
        <v/>
      </c>
    </row>
    <row r="123" spans="1:10" ht="36.700000000000003" customHeight="1" x14ac:dyDescent="0.2">
      <c r="A123" s="123"/>
      <c r="B123" s="128" t="s">
        <v>195</v>
      </c>
      <c r="C123" s="206" t="s">
        <v>196</v>
      </c>
      <c r="D123" s="207"/>
      <c r="E123" s="207"/>
      <c r="F123" s="135" t="s">
        <v>26</v>
      </c>
      <c r="G123" s="136"/>
      <c r="H123" s="136"/>
      <c r="I123" s="136">
        <f>'SO 02 2.04 Pol'!G93</f>
        <v>0</v>
      </c>
      <c r="J123" s="132" t="str">
        <f>IF(I207=0,"",I123/I207*100)</f>
        <v/>
      </c>
    </row>
    <row r="124" spans="1:10" ht="36.700000000000003" customHeight="1" x14ac:dyDescent="0.2">
      <c r="A124" s="123"/>
      <c r="B124" s="128" t="s">
        <v>197</v>
      </c>
      <c r="C124" s="206" t="s">
        <v>198</v>
      </c>
      <c r="D124" s="207"/>
      <c r="E124" s="207"/>
      <c r="F124" s="135" t="s">
        <v>26</v>
      </c>
      <c r="G124" s="136"/>
      <c r="H124" s="136"/>
      <c r="I124" s="136">
        <f>'SO 02 2.04 Pol'!G95</f>
        <v>0</v>
      </c>
      <c r="J124" s="132" t="str">
        <f>IF(I207=0,"",I124/I207*100)</f>
        <v/>
      </c>
    </row>
    <row r="125" spans="1:10" ht="36.700000000000003" customHeight="1" x14ac:dyDescent="0.2">
      <c r="A125" s="123"/>
      <c r="B125" s="128" t="s">
        <v>199</v>
      </c>
      <c r="C125" s="206" t="s">
        <v>200</v>
      </c>
      <c r="D125" s="207"/>
      <c r="E125" s="207"/>
      <c r="F125" s="135" t="s">
        <v>26</v>
      </c>
      <c r="G125" s="136"/>
      <c r="H125" s="136"/>
      <c r="I125" s="136">
        <f>'SO 02 2.04 Pol'!G97</f>
        <v>0</v>
      </c>
      <c r="J125" s="132" t="str">
        <f>IF(I207=0,"",I125/I207*100)</f>
        <v/>
      </c>
    </row>
    <row r="126" spans="1:10" ht="36.700000000000003" customHeight="1" x14ac:dyDescent="0.2">
      <c r="A126" s="123"/>
      <c r="B126" s="128" t="s">
        <v>201</v>
      </c>
      <c r="C126" s="206" t="s">
        <v>202</v>
      </c>
      <c r="D126" s="207"/>
      <c r="E126" s="207"/>
      <c r="F126" s="135" t="s">
        <v>26</v>
      </c>
      <c r="G126" s="136"/>
      <c r="H126" s="136"/>
      <c r="I126" s="136">
        <f>'SO 02 2.04 Pol'!G100</f>
        <v>0</v>
      </c>
      <c r="J126" s="132" t="str">
        <f>IF(I207=0,"",I126/I207*100)</f>
        <v/>
      </c>
    </row>
    <row r="127" spans="1:10" ht="36.700000000000003" customHeight="1" x14ac:dyDescent="0.2">
      <c r="A127" s="123"/>
      <c r="B127" s="128" t="s">
        <v>203</v>
      </c>
      <c r="C127" s="206" t="s">
        <v>204</v>
      </c>
      <c r="D127" s="207"/>
      <c r="E127" s="207"/>
      <c r="F127" s="135" t="s">
        <v>26</v>
      </c>
      <c r="G127" s="136"/>
      <c r="H127" s="136"/>
      <c r="I127" s="136">
        <f>'SO 02 2.04 Pol'!G102</f>
        <v>0</v>
      </c>
      <c r="J127" s="132" t="str">
        <f>IF(I207=0,"",I127/I207*100)</f>
        <v/>
      </c>
    </row>
    <row r="128" spans="1:10" ht="36.700000000000003" customHeight="1" x14ac:dyDescent="0.2">
      <c r="A128" s="123"/>
      <c r="B128" s="128" t="s">
        <v>205</v>
      </c>
      <c r="C128" s="206" t="s">
        <v>148</v>
      </c>
      <c r="D128" s="207"/>
      <c r="E128" s="207"/>
      <c r="F128" s="135" t="s">
        <v>26</v>
      </c>
      <c r="G128" s="136"/>
      <c r="H128" s="136"/>
      <c r="I128" s="136">
        <f>'SO 02 2.04 Pol'!G104</f>
        <v>0</v>
      </c>
      <c r="J128" s="132" t="str">
        <f>IF(I207=0,"",I128/I207*100)</f>
        <v/>
      </c>
    </row>
    <row r="129" spans="1:10" ht="36.700000000000003" customHeight="1" x14ac:dyDescent="0.2">
      <c r="A129" s="123"/>
      <c r="B129" s="128" t="s">
        <v>206</v>
      </c>
      <c r="C129" s="206" t="s">
        <v>207</v>
      </c>
      <c r="D129" s="207"/>
      <c r="E129" s="207"/>
      <c r="F129" s="135" t="s">
        <v>26</v>
      </c>
      <c r="G129" s="136"/>
      <c r="H129" s="136"/>
      <c r="I129" s="136">
        <f>'SO 02 2.04 Pol'!G106</f>
        <v>0</v>
      </c>
      <c r="J129" s="132" t="str">
        <f>IF(I207=0,"",I129/I207*100)</f>
        <v/>
      </c>
    </row>
    <row r="130" spans="1:10" ht="36.700000000000003" customHeight="1" x14ac:dyDescent="0.2">
      <c r="A130" s="123"/>
      <c r="B130" s="128" t="s">
        <v>208</v>
      </c>
      <c r="C130" s="206" t="s">
        <v>209</v>
      </c>
      <c r="D130" s="207"/>
      <c r="E130" s="207"/>
      <c r="F130" s="135" t="s">
        <v>26</v>
      </c>
      <c r="G130" s="136"/>
      <c r="H130" s="136"/>
      <c r="I130" s="136">
        <f>'SO 02 2.04 Pol'!G108</f>
        <v>0</v>
      </c>
      <c r="J130" s="132" t="str">
        <f>IF(I207=0,"",I130/I207*100)</f>
        <v/>
      </c>
    </row>
    <row r="131" spans="1:10" ht="36.700000000000003" customHeight="1" x14ac:dyDescent="0.2">
      <c r="A131" s="123"/>
      <c r="B131" s="128" t="s">
        <v>210</v>
      </c>
      <c r="C131" s="206" t="s">
        <v>162</v>
      </c>
      <c r="D131" s="207"/>
      <c r="E131" s="207"/>
      <c r="F131" s="135" t="s">
        <v>26</v>
      </c>
      <c r="G131" s="136"/>
      <c r="H131" s="136"/>
      <c r="I131" s="136">
        <f>'SO 02 2.04 Pol'!G110</f>
        <v>0</v>
      </c>
      <c r="J131" s="132" t="str">
        <f>IF(I207=0,"",I131/I207*100)</f>
        <v/>
      </c>
    </row>
    <row r="132" spans="1:10" ht="36.700000000000003" customHeight="1" x14ac:dyDescent="0.2">
      <c r="A132" s="123"/>
      <c r="B132" s="128" t="s">
        <v>211</v>
      </c>
      <c r="C132" s="206" t="s">
        <v>30</v>
      </c>
      <c r="D132" s="207"/>
      <c r="E132" s="207"/>
      <c r="F132" s="135" t="s">
        <v>26</v>
      </c>
      <c r="G132" s="136"/>
      <c r="H132" s="136"/>
      <c r="I132" s="136">
        <f>'SO 02 2.04 Pol'!G112</f>
        <v>0</v>
      </c>
      <c r="J132" s="132" t="str">
        <f>IF(I207=0,"",I132/I207*100)</f>
        <v/>
      </c>
    </row>
    <row r="133" spans="1:10" ht="36.700000000000003" customHeight="1" x14ac:dyDescent="0.2">
      <c r="A133" s="123"/>
      <c r="B133" s="128" t="s">
        <v>212</v>
      </c>
      <c r="C133" s="206" t="s">
        <v>213</v>
      </c>
      <c r="D133" s="207"/>
      <c r="E133" s="207"/>
      <c r="F133" s="135" t="s">
        <v>27</v>
      </c>
      <c r="G133" s="136"/>
      <c r="H133" s="136"/>
      <c r="I133" s="136">
        <f>'SO 01 1.01 Pol'!G342+'SO 02 2.01 Pol'!G696</f>
        <v>0</v>
      </c>
      <c r="J133" s="132" t="str">
        <f>IF(I207=0,"",I133/I207*100)</f>
        <v/>
      </c>
    </row>
    <row r="134" spans="1:10" ht="36.700000000000003" customHeight="1" x14ac:dyDescent="0.2">
      <c r="A134" s="123"/>
      <c r="B134" s="128" t="s">
        <v>214</v>
      </c>
      <c r="C134" s="206" t="s">
        <v>215</v>
      </c>
      <c r="D134" s="207"/>
      <c r="E134" s="207"/>
      <c r="F134" s="135" t="s">
        <v>27</v>
      </c>
      <c r="G134" s="136"/>
      <c r="H134" s="136"/>
      <c r="I134" s="136">
        <f>'SO 02 2.01 Pol'!G803</f>
        <v>0</v>
      </c>
      <c r="J134" s="132" t="str">
        <f>IF(I207=0,"",I134/I207*100)</f>
        <v/>
      </c>
    </row>
    <row r="135" spans="1:10" ht="36.700000000000003" customHeight="1" x14ac:dyDescent="0.2">
      <c r="A135" s="123"/>
      <c r="B135" s="128" t="s">
        <v>216</v>
      </c>
      <c r="C135" s="206" t="s">
        <v>217</v>
      </c>
      <c r="D135" s="207"/>
      <c r="E135" s="207"/>
      <c r="F135" s="135" t="s">
        <v>27</v>
      </c>
      <c r="G135" s="136"/>
      <c r="H135" s="136"/>
      <c r="I135" s="136">
        <f>'SO 02 2.01 Pol'!G822+'SO 02 2.05 Pol'!G15</f>
        <v>0</v>
      </c>
      <c r="J135" s="132" t="str">
        <f>IF(I207=0,"",I135/I207*100)</f>
        <v/>
      </c>
    </row>
    <row r="136" spans="1:10" ht="36.700000000000003" customHeight="1" x14ac:dyDescent="0.2">
      <c r="A136" s="123"/>
      <c r="B136" s="128" t="s">
        <v>216</v>
      </c>
      <c r="C136" s="206" t="s">
        <v>218</v>
      </c>
      <c r="D136" s="207"/>
      <c r="E136" s="207"/>
      <c r="F136" s="135" t="s">
        <v>27</v>
      </c>
      <c r="G136" s="136"/>
      <c r="H136" s="136"/>
      <c r="I136" s="136">
        <f>'SO 02 2.03 Pol'!G52</f>
        <v>0</v>
      </c>
      <c r="J136" s="132" t="str">
        <f>IF(I207=0,"",I136/I207*100)</f>
        <v/>
      </c>
    </row>
    <row r="137" spans="1:10" ht="36.700000000000003" customHeight="1" x14ac:dyDescent="0.2">
      <c r="A137" s="123"/>
      <c r="B137" s="128" t="s">
        <v>219</v>
      </c>
      <c r="C137" s="206" t="s">
        <v>220</v>
      </c>
      <c r="D137" s="207"/>
      <c r="E137" s="207"/>
      <c r="F137" s="135" t="s">
        <v>27</v>
      </c>
      <c r="G137" s="136"/>
      <c r="H137" s="136"/>
      <c r="I137" s="136">
        <f>'SO 01 1.04 Pol'!G8+'SO 02 2.03 Pol'!G59</f>
        <v>0</v>
      </c>
      <c r="J137" s="132" t="str">
        <f>IF(I207=0,"",I137/I207*100)</f>
        <v/>
      </c>
    </row>
    <row r="138" spans="1:10" ht="36.700000000000003" customHeight="1" x14ac:dyDescent="0.2">
      <c r="A138" s="123"/>
      <c r="B138" s="128" t="s">
        <v>221</v>
      </c>
      <c r="C138" s="206" t="s">
        <v>222</v>
      </c>
      <c r="D138" s="207"/>
      <c r="E138" s="207"/>
      <c r="F138" s="135" t="s">
        <v>27</v>
      </c>
      <c r="G138" s="136"/>
      <c r="H138" s="136"/>
      <c r="I138" s="136">
        <f>'SO 02 2.03 Pol'!G474</f>
        <v>0</v>
      </c>
      <c r="J138" s="132" t="str">
        <f>IF(I207=0,"",I138/I207*100)</f>
        <v/>
      </c>
    </row>
    <row r="139" spans="1:10" ht="36.700000000000003" customHeight="1" x14ac:dyDescent="0.2">
      <c r="A139" s="123"/>
      <c r="B139" s="128" t="s">
        <v>221</v>
      </c>
      <c r="C139" s="206" t="s">
        <v>223</v>
      </c>
      <c r="D139" s="207"/>
      <c r="E139" s="207"/>
      <c r="F139" s="135" t="s">
        <v>27</v>
      </c>
      <c r="G139" s="136"/>
      <c r="H139" s="136"/>
      <c r="I139" s="136">
        <f>'SO 01 1.04 Pol'!G58+'SO 02 2.03 Pol'!G136</f>
        <v>0</v>
      </c>
      <c r="J139" s="132" t="str">
        <f>IF(I207=0,"",I139/I207*100)</f>
        <v/>
      </c>
    </row>
    <row r="140" spans="1:10" ht="36.700000000000003" customHeight="1" x14ac:dyDescent="0.2">
      <c r="A140" s="123"/>
      <c r="B140" s="128" t="s">
        <v>224</v>
      </c>
      <c r="C140" s="206" t="s">
        <v>225</v>
      </c>
      <c r="D140" s="207"/>
      <c r="E140" s="207"/>
      <c r="F140" s="135" t="s">
        <v>27</v>
      </c>
      <c r="G140" s="136"/>
      <c r="H140" s="136"/>
      <c r="I140" s="136">
        <f>'SO 02 2.03 Pol'!G273</f>
        <v>0</v>
      </c>
      <c r="J140" s="132" t="str">
        <f>IF(I207=0,"",I140/I207*100)</f>
        <v/>
      </c>
    </row>
    <row r="141" spans="1:10" ht="36.700000000000003" customHeight="1" x14ac:dyDescent="0.2">
      <c r="A141" s="123"/>
      <c r="B141" s="128" t="s">
        <v>226</v>
      </c>
      <c r="C141" s="206" t="s">
        <v>227</v>
      </c>
      <c r="D141" s="207"/>
      <c r="E141" s="207"/>
      <c r="F141" s="135" t="s">
        <v>27</v>
      </c>
      <c r="G141" s="136"/>
      <c r="H141" s="136"/>
      <c r="I141" s="136">
        <f>'SO 02 2.03 Pol'!G344</f>
        <v>0</v>
      </c>
      <c r="J141" s="132" t="str">
        <f>IF(I207=0,"",I141/I207*100)</f>
        <v/>
      </c>
    </row>
    <row r="142" spans="1:10" ht="36.700000000000003" customHeight="1" x14ac:dyDescent="0.2">
      <c r="A142" s="123"/>
      <c r="B142" s="128" t="s">
        <v>228</v>
      </c>
      <c r="C142" s="206" t="s">
        <v>229</v>
      </c>
      <c r="D142" s="207"/>
      <c r="E142" s="207"/>
      <c r="F142" s="135" t="s">
        <v>27</v>
      </c>
      <c r="G142" s="136"/>
      <c r="H142" s="136"/>
      <c r="I142" s="136">
        <f>'SO 01 1.04 Pol'!G96+'SO 02 2.03 Pol'!G361</f>
        <v>0</v>
      </c>
      <c r="J142" s="132" t="str">
        <f>IF(I207=0,"",I142/I207*100)</f>
        <v/>
      </c>
    </row>
    <row r="143" spans="1:10" ht="36.700000000000003" customHeight="1" x14ac:dyDescent="0.2">
      <c r="A143" s="123"/>
      <c r="B143" s="128" t="s">
        <v>230</v>
      </c>
      <c r="C143" s="206" t="s">
        <v>231</v>
      </c>
      <c r="D143" s="207"/>
      <c r="E143" s="207"/>
      <c r="F143" s="135" t="s">
        <v>27</v>
      </c>
      <c r="G143" s="136"/>
      <c r="H143" s="136"/>
      <c r="I143" s="136">
        <f>'SO 02 2.05 Pol'!G46</f>
        <v>0</v>
      </c>
      <c r="J143" s="132" t="str">
        <f>IF(I207=0,"",I143/I207*100)</f>
        <v/>
      </c>
    </row>
    <row r="144" spans="1:10" ht="36.700000000000003" customHeight="1" x14ac:dyDescent="0.2">
      <c r="A144" s="123"/>
      <c r="B144" s="128" t="s">
        <v>232</v>
      </c>
      <c r="C144" s="206" t="s">
        <v>233</v>
      </c>
      <c r="D144" s="207"/>
      <c r="E144" s="207"/>
      <c r="F144" s="135" t="s">
        <v>27</v>
      </c>
      <c r="G144" s="136"/>
      <c r="H144" s="136"/>
      <c r="I144" s="136">
        <f>'SO 02 2.05 Pol'!G58</f>
        <v>0</v>
      </c>
      <c r="J144" s="132" t="str">
        <f>IF(I207=0,"",I144/I207*100)</f>
        <v/>
      </c>
    </row>
    <row r="145" spans="1:10" ht="36.700000000000003" customHeight="1" x14ac:dyDescent="0.2">
      <c r="A145" s="123"/>
      <c r="B145" s="128" t="s">
        <v>234</v>
      </c>
      <c r="C145" s="206" t="s">
        <v>235</v>
      </c>
      <c r="D145" s="207"/>
      <c r="E145" s="207"/>
      <c r="F145" s="135" t="s">
        <v>27</v>
      </c>
      <c r="G145" s="136"/>
      <c r="H145" s="136"/>
      <c r="I145" s="136">
        <f>'SO 02 2.05 Pol'!G180</f>
        <v>0</v>
      </c>
      <c r="J145" s="132" t="str">
        <f>IF(I207=0,"",I145/I207*100)</f>
        <v/>
      </c>
    </row>
    <row r="146" spans="1:10" ht="36.700000000000003" customHeight="1" x14ac:dyDescent="0.2">
      <c r="A146" s="123"/>
      <c r="B146" s="128" t="s">
        <v>236</v>
      </c>
      <c r="C146" s="206" t="s">
        <v>237</v>
      </c>
      <c r="D146" s="207"/>
      <c r="E146" s="207"/>
      <c r="F146" s="135" t="s">
        <v>27</v>
      </c>
      <c r="G146" s="136"/>
      <c r="H146" s="136"/>
      <c r="I146" s="136">
        <f>'SO 02 2.05 Pol'!G215</f>
        <v>0</v>
      </c>
      <c r="J146" s="132" t="str">
        <f>IF(I207=0,"",I146/I207*100)</f>
        <v/>
      </c>
    </row>
    <row r="147" spans="1:10" ht="36.700000000000003" customHeight="1" x14ac:dyDescent="0.2">
      <c r="A147" s="123"/>
      <c r="B147" s="128" t="s">
        <v>238</v>
      </c>
      <c r="C147" s="206" t="s">
        <v>239</v>
      </c>
      <c r="D147" s="207"/>
      <c r="E147" s="207"/>
      <c r="F147" s="135" t="s">
        <v>27</v>
      </c>
      <c r="G147" s="136"/>
      <c r="H147" s="136"/>
      <c r="I147" s="136">
        <f>'SO 02 2.05 Pol'!G243</f>
        <v>0</v>
      </c>
      <c r="J147" s="132" t="str">
        <f>IF(I207=0,"",I147/I207*100)</f>
        <v/>
      </c>
    </row>
    <row r="148" spans="1:10" ht="36.700000000000003" customHeight="1" x14ac:dyDescent="0.2">
      <c r="A148" s="123"/>
      <c r="B148" s="128" t="s">
        <v>240</v>
      </c>
      <c r="C148" s="206" t="s">
        <v>241</v>
      </c>
      <c r="D148" s="207"/>
      <c r="E148" s="207"/>
      <c r="F148" s="135" t="s">
        <v>27</v>
      </c>
      <c r="G148" s="136"/>
      <c r="H148" s="136"/>
      <c r="I148" s="136">
        <f>'SO 02 2.05 Pol'!G307</f>
        <v>0</v>
      </c>
      <c r="J148" s="132" t="str">
        <f>IF(I207=0,"",I148/I207*100)</f>
        <v/>
      </c>
    </row>
    <row r="149" spans="1:10" ht="36.700000000000003" customHeight="1" x14ac:dyDescent="0.2">
      <c r="A149" s="123"/>
      <c r="B149" s="128" t="s">
        <v>242</v>
      </c>
      <c r="C149" s="206" t="s">
        <v>243</v>
      </c>
      <c r="D149" s="207"/>
      <c r="E149" s="207"/>
      <c r="F149" s="135" t="s">
        <v>27</v>
      </c>
      <c r="G149" s="136"/>
      <c r="H149" s="136"/>
      <c r="I149" s="136">
        <f>'SO 02 2.02 Pol'!G38</f>
        <v>0</v>
      </c>
      <c r="J149" s="132" t="str">
        <f>IF(I207=0,"",I149/I207*100)</f>
        <v/>
      </c>
    </row>
    <row r="150" spans="1:10" ht="36.700000000000003" customHeight="1" x14ac:dyDescent="0.2">
      <c r="A150" s="123"/>
      <c r="B150" s="128" t="s">
        <v>242</v>
      </c>
      <c r="C150" s="206" t="s">
        <v>244</v>
      </c>
      <c r="D150" s="207"/>
      <c r="E150" s="207"/>
      <c r="F150" s="135" t="s">
        <v>27</v>
      </c>
      <c r="G150" s="136"/>
      <c r="H150" s="136"/>
      <c r="I150" s="136">
        <f>'SO 01 1.03 Pol'!G13</f>
        <v>0</v>
      </c>
      <c r="J150" s="132" t="str">
        <f>IF(I207=0,"",I150/I207*100)</f>
        <v/>
      </c>
    </row>
    <row r="151" spans="1:10" ht="36.700000000000003" customHeight="1" x14ac:dyDescent="0.2">
      <c r="A151" s="123"/>
      <c r="B151" s="128" t="s">
        <v>245</v>
      </c>
      <c r="C151" s="206" t="s">
        <v>246</v>
      </c>
      <c r="D151" s="207"/>
      <c r="E151" s="207"/>
      <c r="F151" s="135" t="s">
        <v>27</v>
      </c>
      <c r="G151" s="136"/>
      <c r="H151" s="136"/>
      <c r="I151" s="136">
        <f>'SO 02 2.02 Pol'!G46</f>
        <v>0</v>
      </c>
      <c r="J151" s="132" t="str">
        <f>IF(I207=0,"",I151/I207*100)</f>
        <v/>
      </c>
    </row>
    <row r="152" spans="1:10" ht="36.700000000000003" customHeight="1" x14ac:dyDescent="0.2">
      <c r="A152" s="123"/>
      <c r="B152" s="128" t="s">
        <v>247</v>
      </c>
      <c r="C152" s="206" t="s">
        <v>244</v>
      </c>
      <c r="D152" s="207"/>
      <c r="E152" s="207"/>
      <c r="F152" s="135" t="s">
        <v>27</v>
      </c>
      <c r="G152" s="136"/>
      <c r="H152" s="136"/>
      <c r="I152" s="136">
        <f>'SO 02 2.02 Pol'!G60</f>
        <v>0</v>
      </c>
      <c r="J152" s="132" t="str">
        <f>IF(I207=0,"",I152/I207*100)</f>
        <v/>
      </c>
    </row>
    <row r="153" spans="1:10" ht="36.700000000000003" customHeight="1" x14ac:dyDescent="0.2">
      <c r="A153" s="123"/>
      <c r="B153" s="128" t="s">
        <v>248</v>
      </c>
      <c r="C153" s="206" t="s">
        <v>249</v>
      </c>
      <c r="D153" s="207"/>
      <c r="E153" s="207"/>
      <c r="F153" s="135" t="s">
        <v>27</v>
      </c>
      <c r="G153" s="136"/>
      <c r="H153" s="136"/>
      <c r="I153" s="136">
        <f>'SO 01 1.01 Pol'!G403+'SO 02 2.01 Pol'!G869</f>
        <v>0</v>
      </c>
      <c r="J153" s="132" t="str">
        <f>IF(I207=0,"",I153/I207*100)</f>
        <v/>
      </c>
    </row>
    <row r="154" spans="1:10" ht="36.700000000000003" customHeight="1" x14ac:dyDescent="0.2">
      <c r="A154" s="123"/>
      <c r="B154" s="128" t="s">
        <v>250</v>
      </c>
      <c r="C154" s="206" t="s">
        <v>251</v>
      </c>
      <c r="D154" s="207"/>
      <c r="E154" s="207"/>
      <c r="F154" s="135" t="s">
        <v>27</v>
      </c>
      <c r="G154" s="136"/>
      <c r="H154" s="136"/>
      <c r="I154" s="136">
        <f>'SO 01 1.01 Pol'!G451+'SO 01 1.02 Pol'!G235</f>
        <v>0</v>
      </c>
      <c r="J154" s="132" t="str">
        <f>IF(I207=0,"",I154/I207*100)</f>
        <v/>
      </c>
    </row>
    <row r="155" spans="1:10" ht="36.700000000000003" customHeight="1" x14ac:dyDescent="0.2">
      <c r="A155" s="123"/>
      <c r="B155" s="128" t="s">
        <v>252</v>
      </c>
      <c r="C155" s="206" t="s">
        <v>253</v>
      </c>
      <c r="D155" s="207"/>
      <c r="E155" s="207"/>
      <c r="F155" s="135" t="s">
        <v>27</v>
      </c>
      <c r="G155" s="136"/>
      <c r="H155" s="136"/>
      <c r="I155" s="136">
        <f>'SO 01 1.01 Pol'!G509+'SO 02 2.01 Pol'!G957</f>
        <v>0</v>
      </c>
      <c r="J155" s="132" t="str">
        <f>IF(I207=0,"",I155/I207*100)</f>
        <v/>
      </c>
    </row>
    <row r="156" spans="1:10" ht="36.700000000000003" customHeight="1" x14ac:dyDescent="0.2">
      <c r="A156" s="123"/>
      <c r="B156" s="128" t="s">
        <v>254</v>
      </c>
      <c r="C156" s="206" t="s">
        <v>255</v>
      </c>
      <c r="D156" s="207"/>
      <c r="E156" s="207"/>
      <c r="F156" s="135" t="s">
        <v>27</v>
      </c>
      <c r="G156" s="136"/>
      <c r="H156" s="136"/>
      <c r="I156" s="136">
        <f>'SO 02 2.05 Pol'!G380</f>
        <v>0</v>
      </c>
      <c r="J156" s="132" t="str">
        <f>IF(I207=0,"",I156/I207*100)</f>
        <v/>
      </c>
    </row>
    <row r="157" spans="1:10" ht="36.700000000000003" customHeight="1" x14ac:dyDescent="0.2">
      <c r="A157" s="123"/>
      <c r="B157" s="128" t="s">
        <v>256</v>
      </c>
      <c r="C157" s="206" t="s">
        <v>257</v>
      </c>
      <c r="D157" s="207"/>
      <c r="E157" s="207"/>
      <c r="F157" s="135" t="s">
        <v>27</v>
      </c>
      <c r="G157" s="136"/>
      <c r="H157" s="136"/>
      <c r="I157" s="136">
        <f>'SO 01 1.01 Pol'!G560+'SO 01 1.02 Pol'!G270+'SO 02 2.01 Pol'!G1037</f>
        <v>0</v>
      </c>
      <c r="J157" s="132" t="str">
        <f>IF(I207=0,"",I157/I207*100)</f>
        <v/>
      </c>
    </row>
    <row r="158" spans="1:10" ht="36.700000000000003" customHeight="1" x14ac:dyDescent="0.2">
      <c r="A158" s="123"/>
      <c r="B158" s="128" t="s">
        <v>258</v>
      </c>
      <c r="C158" s="206" t="s">
        <v>259</v>
      </c>
      <c r="D158" s="207"/>
      <c r="E158" s="207"/>
      <c r="F158" s="135" t="s">
        <v>27</v>
      </c>
      <c r="G158" s="136"/>
      <c r="H158" s="136"/>
      <c r="I158" s="136">
        <f>'SO 01 1.03 Pol'!G16</f>
        <v>0</v>
      </c>
      <c r="J158" s="132" t="str">
        <f>IF(I207=0,"",I158/I207*100)</f>
        <v/>
      </c>
    </row>
    <row r="159" spans="1:10" ht="36.700000000000003" customHeight="1" x14ac:dyDescent="0.2">
      <c r="A159" s="123"/>
      <c r="B159" s="128" t="s">
        <v>260</v>
      </c>
      <c r="C159" s="206" t="s">
        <v>259</v>
      </c>
      <c r="D159" s="207"/>
      <c r="E159" s="207"/>
      <c r="F159" s="135" t="s">
        <v>27</v>
      </c>
      <c r="G159" s="136"/>
      <c r="H159" s="136"/>
      <c r="I159" s="136">
        <f>'SO 02 2.02 Pol'!G69</f>
        <v>0</v>
      </c>
      <c r="J159" s="132" t="str">
        <f>IF(I207=0,"",I159/I207*100)</f>
        <v/>
      </c>
    </row>
    <row r="160" spans="1:10" ht="36.700000000000003" customHeight="1" x14ac:dyDescent="0.2">
      <c r="A160" s="123"/>
      <c r="B160" s="128" t="s">
        <v>261</v>
      </c>
      <c r="C160" s="206" t="s">
        <v>262</v>
      </c>
      <c r="D160" s="207"/>
      <c r="E160" s="207"/>
      <c r="F160" s="135" t="s">
        <v>27</v>
      </c>
      <c r="G160" s="136"/>
      <c r="H160" s="136"/>
      <c r="I160" s="136">
        <f>'SO 02 2.02 Pol'!G92</f>
        <v>0</v>
      </c>
      <c r="J160" s="132" t="str">
        <f>IF(I207=0,"",I160/I207*100)</f>
        <v/>
      </c>
    </row>
    <row r="161" spans="1:10" ht="36.700000000000003" customHeight="1" x14ac:dyDescent="0.2">
      <c r="A161" s="123"/>
      <c r="B161" s="128" t="s">
        <v>263</v>
      </c>
      <c r="C161" s="206" t="s">
        <v>264</v>
      </c>
      <c r="D161" s="207"/>
      <c r="E161" s="207"/>
      <c r="F161" s="135" t="s">
        <v>28</v>
      </c>
      <c r="G161" s="136"/>
      <c r="H161" s="136"/>
      <c r="I161" s="136">
        <f>'SO 02 6.01 Pol'!G131+'SO 02 7.01 Pol'!G141</f>
        <v>0</v>
      </c>
      <c r="J161" s="132" t="str">
        <f>IF(I207=0,"",I161/I207*100)</f>
        <v/>
      </c>
    </row>
    <row r="162" spans="1:10" ht="36.700000000000003" customHeight="1" x14ac:dyDescent="0.2">
      <c r="A162" s="123"/>
      <c r="B162" s="128" t="s">
        <v>265</v>
      </c>
      <c r="C162" s="206" t="s">
        <v>266</v>
      </c>
      <c r="D162" s="207"/>
      <c r="E162" s="207"/>
      <c r="F162" s="135" t="s">
        <v>28</v>
      </c>
      <c r="G162" s="136"/>
      <c r="H162" s="136"/>
      <c r="I162" s="136">
        <f>'SO 01 1.05 Pol'!G8+'SO 02 2.06 Pol'!G8</f>
        <v>0</v>
      </c>
      <c r="J162" s="132" t="str">
        <f>IF(I207=0,"",I162/I207*100)</f>
        <v/>
      </c>
    </row>
    <row r="163" spans="1:10" ht="36.700000000000003" customHeight="1" x14ac:dyDescent="0.2">
      <c r="A163" s="123"/>
      <c r="B163" s="128" t="s">
        <v>267</v>
      </c>
      <c r="C163" s="206" t="s">
        <v>268</v>
      </c>
      <c r="D163" s="207"/>
      <c r="E163" s="207"/>
      <c r="F163" s="135" t="s">
        <v>28</v>
      </c>
      <c r="G163" s="136"/>
      <c r="H163" s="136"/>
      <c r="I163" s="136">
        <f>'SO 01 1.05 Pol'!G20+'SO 02 2.06 Pol'!G27</f>
        <v>0</v>
      </c>
      <c r="J163" s="132" t="str">
        <f>IF(I207=0,"",I163/I207*100)</f>
        <v/>
      </c>
    </row>
    <row r="164" spans="1:10" ht="36.700000000000003" customHeight="1" x14ac:dyDescent="0.2">
      <c r="A164" s="123"/>
      <c r="B164" s="128" t="s">
        <v>269</v>
      </c>
      <c r="C164" s="206" t="s">
        <v>270</v>
      </c>
      <c r="D164" s="207"/>
      <c r="E164" s="207"/>
      <c r="F164" s="135" t="s">
        <v>28</v>
      </c>
      <c r="G164" s="136"/>
      <c r="H164" s="136"/>
      <c r="I164" s="136">
        <f>'SO 01 1.05 Pol'!G44</f>
        <v>0</v>
      </c>
      <c r="J164" s="132" t="str">
        <f>IF(I207=0,"",I164/I207*100)</f>
        <v/>
      </c>
    </row>
    <row r="165" spans="1:10" ht="36.700000000000003" customHeight="1" x14ac:dyDescent="0.2">
      <c r="A165" s="123"/>
      <c r="B165" s="128" t="s">
        <v>269</v>
      </c>
      <c r="C165" s="206" t="s">
        <v>271</v>
      </c>
      <c r="D165" s="207"/>
      <c r="E165" s="207"/>
      <c r="F165" s="135" t="s">
        <v>28</v>
      </c>
      <c r="G165" s="136"/>
      <c r="H165" s="136"/>
      <c r="I165" s="136">
        <f>'SO 02 2.06 Pol'!G71</f>
        <v>0</v>
      </c>
      <c r="J165" s="132" t="str">
        <f>IF(I207=0,"",I165/I207*100)</f>
        <v/>
      </c>
    </row>
    <row r="166" spans="1:10" ht="36.700000000000003" customHeight="1" x14ac:dyDescent="0.2">
      <c r="A166" s="123"/>
      <c r="B166" s="128" t="s">
        <v>272</v>
      </c>
      <c r="C166" s="206" t="s">
        <v>273</v>
      </c>
      <c r="D166" s="207"/>
      <c r="E166" s="207"/>
      <c r="F166" s="135" t="s">
        <v>28</v>
      </c>
      <c r="G166" s="136"/>
      <c r="H166" s="136"/>
      <c r="I166" s="136">
        <f>'SO 01 1.05 Pol'!G64+'SO 02 2.06 Pol'!G81</f>
        <v>0</v>
      </c>
      <c r="J166" s="132" t="str">
        <f>IF(I207=0,"",I166/I207*100)</f>
        <v/>
      </c>
    </row>
    <row r="167" spans="1:10" ht="36.700000000000003" customHeight="1" x14ac:dyDescent="0.2">
      <c r="A167" s="123"/>
      <c r="B167" s="128" t="s">
        <v>274</v>
      </c>
      <c r="C167" s="206" t="s">
        <v>275</v>
      </c>
      <c r="D167" s="207"/>
      <c r="E167" s="207"/>
      <c r="F167" s="135" t="s">
        <v>28</v>
      </c>
      <c r="G167" s="136"/>
      <c r="H167" s="136"/>
      <c r="I167" s="136">
        <f>'SO 01 1.05 Pol'!G74</f>
        <v>0</v>
      </c>
      <c r="J167" s="132" t="str">
        <f>IF(I207=0,"",I167/I207*100)</f>
        <v/>
      </c>
    </row>
    <row r="168" spans="1:10" ht="36.700000000000003" customHeight="1" x14ac:dyDescent="0.2">
      <c r="A168" s="123"/>
      <c r="B168" s="128" t="s">
        <v>274</v>
      </c>
      <c r="C168" s="206" t="s">
        <v>270</v>
      </c>
      <c r="D168" s="207"/>
      <c r="E168" s="207"/>
      <c r="F168" s="135" t="s">
        <v>28</v>
      </c>
      <c r="G168" s="136"/>
      <c r="H168" s="136"/>
      <c r="I168" s="136">
        <f>'SO 02 2.06 Pol'!G102</f>
        <v>0</v>
      </c>
      <c r="J168" s="132" t="str">
        <f>IF(I207=0,"",I168/I207*100)</f>
        <v/>
      </c>
    </row>
    <row r="169" spans="1:10" ht="36.700000000000003" customHeight="1" x14ac:dyDescent="0.2">
      <c r="A169" s="123"/>
      <c r="B169" s="128" t="s">
        <v>276</v>
      </c>
      <c r="C169" s="206" t="s">
        <v>277</v>
      </c>
      <c r="D169" s="207"/>
      <c r="E169" s="207"/>
      <c r="F169" s="135" t="s">
        <v>28</v>
      </c>
      <c r="G169" s="136"/>
      <c r="H169" s="136"/>
      <c r="I169" s="136">
        <f>'SO 01 1.05 Pol'!G82</f>
        <v>0</v>
      </c>
      <c r="J169" s="132" t="str">
        <f>IF(I207=0,"",I169/I207*100)</f>
        <v/>
      </c>
    </row>
    <row r="170" spans="1:10" ht="36.700000000000003" customHeight="1" x14ac:dyDescent="0.2">
      <c r="A170" s="123"/>
      <c r="B170" s="128" t="s">
        <v>276</v>
      </c>
      <c r="C170" s="206" t="s">
        <v>275</v>
      </c>
      <c r="D170" s="207"/>
      <c r="E170" s="207"/>
      <c r="F170" s="135" t="s">
        <v>28</v>
      </c>
      <c r="G170" s="136"/>
      <c r="H170" s="136"/>
      <c r="I170" s="136">
        <f>'SO 02 2.06 Pol'!G118</f>
        <v>0</v>
      </c>
      <c r="J170" s="132" t="str">
        <f>IF(I207=0,"",I170/I207*100)</f>
        <v/>
      </c>
    </row>
    <row r="171" spans="1:10" ht="36.700000000000003" customHeight="1" x14ac:dyDescent="0.2">
      <c r="A171" s="123"/>
      <c r="B171" s="128" t="s">
        <v>278</v>
      </c>
      <c r="C171" s="206" t="s">
        <v>277</v>
      </c>
      <c r="D171" s="207"/>
      <c r="E171" s="207"/>
      <c r="F171" s="135" t="s">
        <v>28</v>
      </c>
      <c r="G171" s="136"/>
      <c r="H171" s="136"/>
      <c r="I171" s="136">
        <f>'SO 02 2.06 Pol'!G127</f>
        <v>0</v>
      </c>
      <c r="J171" s="132" t="str">
        <f>IF(I207=0,"",I171/I207*100)</f>
        <v/>
      </c>
    </row>
    <row r="172" spans="1:10" ht="36.700000000000003" customHeight="1" x14ac:dyDescent="0.2">
      <c r="A172" s="123"/>
      <c r="B172" s="128" t="s">
        <v>278</v>
      </c>
      <c r="C172" s="206" t="s">
        <v>279</v>
      </c>
      <c r="D172" s="207"/>
      <c r="E172" s="207"/>
      <c r="F172" s="135" t="s">
        <v>28</v>
      </c>
      <c r="G172" s="136"/>
      <c r="H172" s="136"/>
      <c r="I172" s="136">
        <f>'SO 01 1.05 Pol'!G84</f>
        <v>0</v>
      </c>
      <c r="J172" s="132" t="str">
        <f>IF(I207=0,"",I172/I207*100)</f>
        <v/>
      </c>
    </row>
    <row r="173" spans="1:10" ht="36.700000000000003" customHeight="1" x14ac:dyDescent="0.2">
      <c r="A173" s="123"/>
      <c r="B173" s="128" t="s">
        <v>280</v>
      </c>
      <c r="C173" s="206" t="s">
        <v>281</v>
      </c>
      <c r="D173" s="207"/>
      <c r="E173" s="207"/>
      <c r="F173" s="135" t="s">
        <v>28</v>
      </c>
      <c r="G173" s="136"/>
      <c r="H173" s="136"/>
      <c r="I173" s="136">
        <f>'SO 02 2.06 Pol'!G134</f>
        <v>0</v>
      </c>
      <c r="J173" s="132" t="str">
        <f>IF(I207=0,"",I173/I207*100)</f>
        <v/>
      </c>
    </row>
    <row r="174" spans="1:10" ht="36.700000000000003" customHeight="1" x14ac:dyDescent="0.2">
      <c r="A174" s="123"/>
      <c r="B174" s="128" t="s">
        <v>280</v>
      </c>
      <c r="C174" s="206" t="s">
        <v>271</v>
      </c>
      <c r="D174" s="207"/>
      <c r="E174" s="207"/>
      <c r="F174" s="135" t="s">
        <v>28</v>
      </c>
      <c r="G174" s="136"/>
      <c r="H174" s="136"/>
      <c r="I174" s="136">
        <f>'SO 01 1.05 Pol'!G86</f>
        <v>0</v>
      </c>
      <c r="J174" s="132" t="str">
        <f>IF(I207=0,"",I174/I207*100)</f>
        <v/>
      </c>
    </row>
    <row r="175" spans="1:10" ht="36.700000000000003" customHeight="1" x14ac:dyDescent="0.2">
      <c r="A175" s="123"/>
      <c r="B175" s="128" t="s">
        <v>282</v>
      </c>
      <c r="C175" s="206" t="s">
        <v>279</v>
      </c>
      <c r="D175" s="207"/>
      <c r="E175" s="207"/>
      <c r="F175" s="135" t="s">
        <v>28</v>
      </c>
      <c r="G175" s="136"/>
      <c r="H175" s="136"/>
      <c r="I175" s="136">
        <f>'SO 02 2.06 Pol'!G136</f>
        <v>0</v>
      </c>
      <c r="J175" s="132" t="str">
        <f>IF(I207=0,"",I175/I207*100)</f>
        <v/>
      </c>
    </row>
    <row r="176" spans="1:10" ht="36.700000000000003" customHeight="1" x14ac:dyDescent="0.2">
      <c r="A176" s="123"/>
      <c r="B176" s="128" t="s">
        <v>282</v>
      </c>
      <c r="C176" s="206" t="s">
        <v>283</v>
      </c>
      <c r="D176" s="207"/>
      <c r="E176" s="207"/>
      <c r="F176" s="135" t="s">
        <v>28</v>
      </c>
      <c r="G176" s="136"/>
      <c r="H176" s="136"/>
      <c r="I176" s="136">
        <f>'SO 01 1.05 Pol'!G89</f>
        <v>0</v>
      </c>
      <c r="J176" s="132" t="str">
        <f>IF(I207=0,"",I176/I207*100)</f>
        <v/>
      </c>
    </row>
    <row r="177" spans="1:10" ht="36.700000000000003" customHeight="1" x14ac:dyDescent="0.2">
      <c r="A177" s="123"/>
      <c r="B177" s="128" t="s">
        <v>284</v>
      </c>
      <c r="C177" s="206" t="s">
        <v>285</v>
      </c>
      <c r="D177" s="207"/>
      <c r="E177" s="207"/>
      <c r="F177" s="135" t="s">
        <v>28</v>
      </c>
      <c r="G177" s="136"/>
      <c r="H177" s="136"/>
      <c r="I177" s="136">
        <f>'SO 02 2.06 Pol'!G138</f>
        <v>0</v>
      </c>
      <c r="J177" s="132" t="str">
        <f>IF(I207=0,"",I177/I207*100)</f>
        <v/>
      </c>
    </row>
    <row r="178" spans="1:10" ht="36.700000000000003" customHeight="1" x14ac:dyDescent="0.2">
      <c r="A178" s="123"/>
      <c r="B178" s="128" t="s">
        <v>284</v>
      </c>
      <c r="C178" s="206" t="s">
        <v>286</v>
      </c>
      <c r="D178" s="207"/>
      <c r="E178" s="207"/>
      <c r="F178" s="135" t="s">
        <v>28</v>
      </c>
      <c r="G178" s="136"/>
      <c r="H178" s="136"/>
      <c r="I178" s="136">
        <f>'SO 01 1.05 Pol'!G137</f>
        <v>0</v>
      </c>
      <c r="J178" s="132" t="str">
        <f>IF(I207=0,"",I178/I207*100)</f>
        <v/>
      </c>
    </row>
    <row r="179" spans="1:10" ht="36.700000000000003" customHeight="1" x14ac:dyDescent="0.2">
      <c r="A179" s="123"/>
      <c r="B179" s="128" t="s">
        <v>287</v>
      </c>
      <c r="C179" s="206" t="s">
        <v>288</v>
      </c>
      <c r="D179" s="207"/>
      <c r="E179" s="207"/>
      <c r="F179" s="135" t="s">
        <v>28</v>
      </c>
      <c r="G179" s="136"/>
      <c r="H179" s="136"/>
      <c r="I179" s="136">
        <f>'SO 01 1.05 Pol'!G152</f>
        <v>0</v>
      </c>
      <c r="J179" s="132" t="str">
        <f>IF(I207=0,"",I179/I207*100)</f>
        <v/>
      </c>
    </row>
    <row r="180" spans="1:10" ht="36.700000000000003" customHeight="1" x14ac:dyDescent="0.2">
      <c r="A180" s="123"/>
      <c r="B180" s="128" t="s">
        <v>287</v>
      </c>
      <c r="C180" s="206" t="s">
        <v>289</v>
      </c>
      <c r="D180" s="207"/>
      <c r="E180" s="207"/>
      <c r="F180" s="135" t="s">
        <v>28</v>
      </c>
      <c r="G180" s="136"/>
      <c r="H180" s="136"/>
      <c r="I180" s="136">
        <f>'SO 02 2.06 Pol'!G140</f>
        <v>0</v>
      </c>
      <c r="J180" s="132" t="str">
        <f>IF(I207=0,"",I180/I207*100)</f>
        <v/>
      </c>
    </row>
    <row r="181" spans="1:10" ht="36.700000000000003" customHeight="1" x14ac:dyDescent="0.2">
      <c r="A181" s="123"/>
      <c r="B181" s="128" t="s">
        <v>290</v>
      </c>
      <c r="C181" s="206" t="s">
        <v>291</v>
      </c>
      <c r="D181" s="207"/>
      <c r="E181" s="207"/>
      <c r="F181" s="135" t="s">
        <v>28</v>
      </c>
      <c r="G181" s="136"/>
      <c r="H181" s="136"/>
      <c r="I181" s="136">
        <f>'SO 02 2.06 Pol'!G163</f>
        <v>0</v>
      </c>
      <c r="J181" s="132" t="str">
        <f>IF(I207=0,"",I181/I207*100)</f>
        <v/>
      </c>
    </row>
    <row r="182" spans="1:10" ht="36.700000000000003" customHeight="1" x14ac:dyDescent="0.2">
      <c r="A182" s="123"/>
      <c r="B182" s="128" t="s">
        <v>292</v>
      </c>
      <c r="C182" s="206" t="s">
        <v>293</v>
      </c>
      <c r="D182" s="207"/>
      <c r="E182" s="207"/>
      <c r="F182" s="135" t="s">
        <v>28</v>
      </c>
      <c r="G182" s="136"/>
      <c r="H182" s="136"/>
      <c r="I182" s="136">
        <f>'SO 02 2.06 Pol'!G166</f>
        <v>0</v>
      </c>
      <c r="J182" s="132" t="str">
        <f>IF(I207=0,"",I182/I207*100)</f>
        <v/>
      </c>
    </row>
    <row r="183" spans="1:10" ht="36.700000000000003" customHeight="1" x14ac:dyDescent="0.2">
      <c r="A183" s="123"/>
      <c r="B183" s="128" t="s">
        <v>294</v>
      </c>
      <c r="C183" s="206" t="s">
        <v>283</v>
      </c>
      <c r="D183" s="207"/>
      <c r="E183" s="207"/>
      <c r="F183" s="135" t="s">
        <v>28</v>
      </c>
      <c r="G183" s="136"/>
      <c r="H183" s="136"/>
      <c r="I183" s="136">
        <f>'SO 02 2.06 Pol'!G169</f>
        <v>0</v>
      </c>
      <c r="J183" s="132" t="str">
        <f>IF(I207=0,"",I183/I207*100)</f>
        <v/>
      </c>
    </row>
    <row r="184" spans="1:10" ht="36.700000000000003" customHeight="1" x14ac:dyDescent="0.2">
      <c r="A184" s="123"/>
      <c r="B184" s="128" t="s">
        <v>295</v>
      </c>
      <c r="C184" s="206" t="s">
        <v>286</v>
      </c>
      <c r="D184" s="207"/>
      <c r="E184" s="207"/>
      <c r="F184" s="135" t="s">
        <v>28</v>
      </c>
      <c r="G184" s="136"/>
      <c r="H184" s="136"/>
      <c r="I184" s="136">
        <f>'SO 02 2.06 Pol'!G259</f>
        <v>0</v>
      </c>
      <c r="J184" s="132" t="str">
        <f>IF(I207=0,"",I184/I207*100)</f>
        <v/>
      </c>
    </row>
    <row r="185" spans="1:10" ht="36.700000000000003" customHeight="1" x14ac:dyDescent="0.2">
      <c r="A185" s="123"/>
      <c r="B185" s="128" t="s">
        <v>296</v>
      </c>
      <c r="C185" s="206" t="s">
        <v>288</v>
      </c>
      <c r="D185" s="207"/>
      <c r="E185" s="207"/>
      <c r="F185" s="135" t="s">
        <v>28</v>
      </c>
      <c r="G185" s="136"/>
      <c r="H185" s="136"/>
      <c r="I185" s="136">
        <f>'SO 02 2.06 Pol'!G275</f>
        <v>0</v>
      </c>
      <c r="J185" s="132" t="str">
        <f>IF(I207=0,"",I185/I207*100)</f>
        <v/>
      </c>
    </row>
    <row r="186" spans="1:10" ht="36.700000000000003" customHeight="1" x14ac:dyDescent="0.2">
      <c r="A186" s="123"/>
      <c r="B186" s="128" t="s">
        <v>297</v>
      </c>
      <c r="C186" s="206" t="s">
        <v>298</v>
      </c>
      <c r="D186" s="207"/>
      <c r="E186" s="207"/>
      <c r="F186" s="135" t="s">
        <v>28</v>
      </c>
      <c r="G186" s="136"/>
      <c r="H186" s="136"/>
      <c r="I186" s="136">
        <f>'SO 02 2.09 Pol'!G8</f>
        <v>0</v>
      </c>
      <c r="J186" s="132" t="str">
        <f>IF(I207=0,"",I186/I207*100)</f>
        <v/>
      </c>
    </row>
    <row r="187" spans="1:10" ht="36.700000000000003" customHeight="1" x14ac:dyDescent="0.2">
      <c r="A187" s="123"/>
      <c r="B187" s="128" t="s">
        <v>299</v>
      </c>
      <c r="C187" s="206" t="s">
        <v>266</v>
      </c>
      <c r="D187" s="207"/>
      <c r="E187" s="207"/>
      <c r="F187" s="135" t="s">
        <v>28</v>
      </c>
      <c r="G187" s="136"/>
      <c r="H187" s="136"/>
      <c r="I187" s="136">
        <f>'SO 01 1.06 Pol'!G8+'SO 02 2.07 Pol'!G8</f>
        <v>0</v>
      </c>
      <c r="J187" s="132" t="str">
        <f>IF(I207=0,"",I187/I207*100)</f>
        <v/>
      </c>
    </row>
    <row r="188" spans="1:10" ht="36.700000000000003" customHeight="1" x14ac:dyDescent="0.2">
      <c r="A188" s="123"/>
      <c r="B188" s="128" t="s">
        <v>300</v>
      </c>
      <c r="C188" s="206" t="s">
        <v>268</v>
      </c>
      <c r="D188" s="207"/>
      <c r="E188" s="207"/>
      <c r="F188" s="135" t="s">
        <v>28</v>
      </c>
      <c r="G188" s="136"/>
      <c r="H188" s="136"/>
      <c r="I188" s="136">
        <f>'SO 01 1.06 Pol'!G11+'SO 02 2.07 Pol'!G13</f>
        <v>0</v>
      </c>
      <c r="J188" s="132" t="str">
        <f>IF(I207=0,"",I188/I207*100)</f>
        <v/>
      </c>
    </row>
    <row r="189" spans="1:10" ht="36.700000000000003" customHeight="1" x14ac:dyDescent="0.2">
      <c r="A189" s="123"/>
      <c r="B189" s="128" t="s">
        <v>301</v>
      </c>
      <c r="C189" s="206" t="s">
        <v>302</v>
      </c>
      <c r="D189" s="207"/>
      <c r="E189" s="207"/>
      <c r="F189" s="135" t="s">
        <v>28</v>
      </c>
      <c r="G189" s="136"/>
      <c r="H189" s="136"/>
      <c r="I189" s="136">
        <f>'SO 02 2.07 Pol'!G42</f>
        <v>0</v>
      </c>
      <c r="J189" s="132" t="str">
        <f>IF(I207=0,"",I189/I207*100)</f>
        <v/>
      </c>
    </row>
    <row r="190" spans="1:10" ht="36.700000000000003" customHeight="1" x14ac:dyDescent="0.2">
      <c r="A190" s="123"/>
      <c r="B190" s="128" t="s">
        <v>301</v>
      </c>
      <c r="C190" s="206" t="s">
        <v>303</v>
      </c>
      <c r="D190" s="207"/>
      <c r="E190" s="207"/>
      <c r="F190" s="135" t="s">
        <v>28</v>
      </c>
      <c r="G190" s="136"/>
      <c r="H190" s="136"/>
      <c r="I190" s="136">
        <f>'SO 01 1.06 Pol'!G26</f>
        <v>0</v>
      </c>
      <c r="J190" s="132" t="str">
        <f>IF(I207=0,"",I190/I207*100)</f>
        <v/>
      </c>
    </row>
    <row r="191" spans="1:10" ht="36.700000000000003" customHeight="1" x14ac:dyDescent="0.2">
      <c r="A191" s="123"/>
      <c r="B191" s="128" t="s">
        <v>304</v>
      </c>
      <c r="C191" s="206" t="s">
        <v>270</v>
      </c>
      <c r="D191" s="207"/>
      <c r="E191" s="207"/>
      <c r="F191" s="135" t="s">
        <v>28</v>
      </c>
      <c r="G191" s="136"/>
      <c r="H191" s="136"/>
      <c r="I191" s="136">
        <f>'SO 01 1.06 Pol'!G34+'SO 02 2.07 Pol'!G52</f>
        <v>0</v>
      </c>
      <c r="J191" s="132" t="str">
        <f>IF(I207=0,"",I191/I207*100)</f>
        <v/>
      </c>
    </row>
    <row r="192" spans="1:10" ht="36.700000000000003" customHeight="1" x14ac:dyDescent="0.2">
      <c r="A192" s="123"/>
      <c r="B192" s="128" t="s">
        <v>305</v>
      </c>
      <c r="C192" s="206" t="s">
        <v>281</v>
      </c>
      <c r="D192" s="207"/>
      <c r="E192" s="207"/>
      <c r="F192" s="135" t="s">
        <v>28</v>
      </c>
      <c r="G192" s="136"/>
      <c r="H192" s="136"/>
      <c r="I192" s="136">
        <f>'SO 01 1.06 Pol'!G40</f>
        <v>0</v>
      </c>
      <c r="J192" s="132" t="str">
        <f>IF(I207=0,"",I192/I207*100)</f>
        <v/>
      </c>
    </row>
    <row r="193" spans="1:10" ht="36.700000000000003" customHeight="1" x14ac:dyDescent="0.2">
      <c r="A193" s="123"/>
      <c r="B193" s="128" t="s">
        <v>305</v>
      </c>
      <c r="C193" s="206" t="s">
        <v>303</v>
      </c>
      <c r="D193" s="207"/>
      <c r="E193" s="207"/>
      <c r="F193" s="135" t="s">
        <v>28</v>
      </c>
      <c r="G193" s="136"/>
      <c r="H193" s="136"/>
      <c r="I193" s="136">
        <f>'SO 02 2.07 Pol'!G60</f>
        <v>0</v>
      </c>
      <c r="J193" s="132" t="str">
        <f>IF(I207=0,"",I193/I207*100)</f>
        <v/>
      </c>
    </row>
    <row r="194" spans="1:10" ht="36.700000000000003" customHeight="1" x14ac:dyDescent="0.2">
      <c r="A194" s="123"/>
      <c r="B194" s="128" t="s">
        <v>306</v>
      </c>
      <c r="C194" s="206" t="s">
        <v>281</v>
      </c>
      <c r="D194" s="207"/>
      <c r="E194" s="207"/>
      <c r="F194" s="135" t="s">
        <v>28</v>
      </c>
      <c r="G194" s="136"/>
      <c r="H194" s="136"/>
      <c r="I194" s="136">
        <f>'SO 02 2.07 Pol'!G72</f>
        <v>0</v>
      </c>
      <c r="J194" s="132" t="str">
        <f>IF(I207=0,"",I194/I207*100)</f>
        <v/>
      </c>
    </row>
    <row r="195" spans="1:10" ht="36.700000000000003" customHeight="1" x14ac:dyDescent="0.2">
      <c r="A195" s="123"/>
      <c r="B195" s="128" t="s">
        <v>306</v>
      </c>
      <c r="C195" s="206" t="s">
        <v>307</v>
      </c>
      <c r="D195" s="207"/>
      <c r="E195" s="207"/>
      <c r="F195" s="135" t="s">
        <v>28</v>
      </c>
      <c r="G195" s="136"/>
      <c r="H195" s="136"/>
      <c r="I195" s="136">
        <f>'SO 01 1.06 Pol'!G42</f>
        <v>0</v>
      </c>
      <c r="J195" s="132" t="str">
        <f>IF(I207=0,"",I195/I207*100)</f>
        <v/>
      </c>
    </row>
    <row r="196" spans="1:10" ht="36.700000000000003" customHeight="1" x14ac:dyDescent="0.2">
      <c r="A196" s="123"/>
      <c r="B196" s="128" t="s">
        <v>308</v>
      </c>
      <c r="C196" s="206" t="s">
        <v>279</v>
      </c>
      <c r="D196" s="207"/>
      <c r="E196" s="207"/>
      <c r="F196" s="135" t="s">
        <v>28</v>
      </c>
      <c r="G196" s="136"/>
      <c r="H196" s="136"/>
      <c r="I196" s="136">
        <f>'SO 02 2.07 Pol'!G74</f>
        <v>0</v>
      </c>
      <c r="J196" s="132" t="str">
        <f>IF(I207=0,"",I196/I207*100)</f>
        <v/>
      </c>
    </row>
    <row r="197" spans="1:10" ht="36.700000000000003" customHeight="1" x14ac:dyDescent="0.2">
      <c r="A197" s="123"/>
      <c r="B197" s="128" t="s">
        <v>308</v>
      </c>
      <c r="C197" s="206" t="s">
        <v>283</v>
      </c>
      <c r="D197" s="207"/>
      <c r="E197" s="207"/>
      <c r="F197" s="135" t="s">
        <v>28</v>
      </c>
      <c r="G197" s="136"/>
      <c r="H197" s="136"/>
      <c r="I197" s="136">
        <f>'SO 01 1.06 Pol'!G44</f>
        <v>0</v>
      </c>
      <c r="J197" s="132" t="str">
        <f>IF(I207=0,"",I197/I207*100)</f>
        <v/>
      </c>
    </row>
    <row r="198" spans="1:10" ht="36.700000000000003" customHeight="1" x14ac:dyDescent="0.2">
      <c r="A198" s="123"/>
      <c r="B198" s="128" t="s">
        <v>309</v>
      </c>
      <c r="C198" s="206" t="s">
        <v>283</v>
      </c>
      <c r="D198" s="207"/>
      <c r="E198" s="207"/>
      <c r="F198" s="135" t="s">
        <v>28</v>
      </c>
      <c r="G198" s="136"/>
      <c r="H198" s="136"/>
      <c r="I198" s="136">
        <f>'SO 02 2.07 Pol'!G76</f>
        <v>0</v>
      </c>
      <c r="J198" s="132" t="str">
        <f>IF(I207=0,"",I198/I207*100)</f>
        <v/>
      </c>
    </row>
    <row r="199" spans="1:10" ht="36.700000000000003" customHeight="1" x14ac:dyDescent="0.2">
      <c r="A199" s="123"/>
      <c r="B199" s="128" t="s">
        <v>309</v>
      </c>
      <c r="C199" s="206" t="s">
        <v>310</v>
      </c>
      <c r="D199" s="207"/>
      <c r="E199" s="207"/>
      <c r="F199" s="135" t="s">
        <v>28</v>
      </c>
      <c r="G199" s="136"/>
      <c r="H199" s="136"/>
      <c r="I199" s="136">
        <f>'SO 01 1.06 Pol'!G67</f>
        <v>0</v>
      </c>
      <c r="J199" s="132" t="str">
        <f>IF(I207=0,"",I199/I207*100)</f>
        <v/>
      </c>
    </row>
    <row r="200" spans="1:10" ht="36.700000000000003" customHeight="1" x14ac:dyDescent="0.2">
      <c r="A200" s="123"/>
      <c r="B200" s="128" t="s">
        <v>311</v>
      </c>
      <c r="C200" s="206" t="s">
        <v>310</v>
      </c>
      <c r="D200" s="207"/>
      <c r="E200" s="207"/>
      <c r="F200" s="135" t="s">
        <v>28</v>
      </c>
      <c r="G200" s="136"/>
      <c r="H200" s="136"/>
      <c r="I200" s="136">
        <f>'SO 02 2.07 Pol'!G109</f>
        <v>0</v>
      </c>
      <c r="J200" s="132" t="str">
        <f>IF(I207=0,"",I200/I207*100)</f>
        <v/>
      </c>
    </row>
    <row r="201" spans="1:10" ht="36.700000000000003" customHeight="1" x14ac:dyDescent="0.2">
      <c r="A201" s="123"/>
      <c r="B201" s="128" t="s">
        <v>311</v>
      </c>
      <c r="C201" s="206" t="s">
        <v>286</v>
      </c>
      <c r="D201" s="207"/>
      <c r="E201" s="207"/>
      <c r="F201" s="135" t="s">
        <v>28</v>
      </c>
      <c r="G201" s="136"/>
      <c r="H201" s="136"/>
      <c r="I201" s="136">
        <f>'SO 01 1.06 Pol'!G84</f>
        <v>0</v>
      </c>
      <c r="J201" s="132" t="str">
        <f>IF(I207=0,"",I201/I207*100)</f>
        <v/>
      </c>
    </row>
    <row r="202" spans="1:10" ht="36.700000000000003" customHeight="1" x14ac:dyDescent="0.2">
      <c r="A202" s="123"/>
      <c r="B202" s="128" t="s">
        <v>312</v>
      </c>
      <c r="C202" s="206" t="s">
        <v>286</v>
      </c>
      <c r="D202" s="207"/>
      <c r="E202" s="207"/>
      <c r="F202" s="135" t="s">
        <v>28</v>
      </c>
      <c r="G202" s="136"/>
      <c r="H202" s="136"/>
      <c r="I202" s="136">
        <f>'SO 02 2.07 Pol'!G142</f>
        <v>0</v>
      </c>
      <c r="J202" s="132" t="str">
        <f>IF(I207=0,"",I202/I207*100)</f>
        <v/>
      </c>
    </row>
    <row r="203" spans="1:10" ht="36.700000000000003" customHeight="1" x14ac:dyDescent="0.2">
      <c r="A203" s="123"/>
      <c r="B203" s="128" t="s">
        <v>313</v>
      </c>
      <c r="C203" s="206" t="s">
        <v>314</v>
      </c>
      <c r="D203" s="207"/>
      <c r="E203" s="207"/>
      <c r="F203" s="135" t="s">
        <v>28</v>
      </c>
      <c r="G203" s="136"/>
      <c r="H203" s="136"/>
      <c r="I203" s="136">
        <f>'SO 02 2.01 Pol'!G1129</f>
        <v>0</v>
      </c>
      <c r="J203" s="132" t="str">
        <f>IF(I207=0,"",I203/I207*100)</f>
        <v/>
      </c>
    </row>
    <row r="204" spans="1:10" ht="36.700000000000003" customHeight="1" x14ac:dyDescent="0.2">
      <c r="A204" s="123"/>
      <c r="B204" s="128" t="s">
        <v>315</v>
      </c>
      <c r="C204" s="206" t="s">
        <v>316</v>
      </c>
      <c r="D204" s="207"/>
      <c r="E204" s="207"/>
      <c r="F204" s="135" t="s">
        <v>317</v>
      </c>
      <c r="G204" s="136"/>
      <c r="H204" s="136"/>
      <c r="I204" s="136">
        <f>'SO 01 1.02 Pol'!G282+'SO 02 6.01 Pol'!G135+'SO 02 7.01 Pol'!G145</f>
        <v>0</v>
      </c>
      <c r="J204" s="132" t="str">
        <f>IF(I207=0,"",I204/I207*100)</f>
        <v/>
      </c>
    </row>
    <row r="205" spans="1:10" ht="36.700000000000003" customHeight="1" x14ac:dyDescent="0.2">
      <c r="A205" s="123"/>
      <c r="B205" s="128" t="s">
        <v>318</v>
      </c>
      <c r="C205" s="206" t="s">
        <v>29</v>
      </c>
      <c r="D205" s="207"/>
      <c r="E205" s="207"/>
      <c r="F205" s="135" t="s">
        <v>318</v>
      </c>
      <c r="G205" s="136"/>
      <c r="H205" s="136"/>
      <c r="I205" s="136">
        <f>'SO 01 1.04 Pol'!G188+'SO 01 VRN SO01 Pol'!G8+'SO 02 2.03 Pol'!G503+'SO 02 2.05 Pol'!G387+'SO 02 VRN SO02 Pol'!G8</f>
        <v>0</v>
      </c>
      <c r="J205" s="132" t="str">
        <f>IF(I207=0,"",I205/I207*100)</f>
        <v/>
      </c>
    </row>
    <row r="206" spans="1:10" ht="36.700000000000003" customHeight="1" x14ac:dyDescent="0.2">
      <c r="A206" s="123"/>
      <c r="B206" s="128" t="s">
        <v>319</v>
      </c>
      <c r="C206" s="206" t="s">
        <v>30</v>
      </c>
      <c r="D206" s="207"/>
      <c r="E206" s="207"/>
      <c r="F206" s="135" t="s">
        <v>319</v>
      </c>
      <c r="G206" s="136"/>
      <c r="H206" s="136"/>
      <c r="I206" s="136">
        <f>'SO 01 1.04 Pol'!G191+'SO 01 VRN SO01 Pol'!G17+'SO 02 2.03 Pol'!G506+'SO 02 2.05 Pol'!G394+'SO 02 3.01 Pol'!G263+'SO 02 4.01 Pol'!G123+'SO 02 6.01 Pol'!G140+'SO 02 7.01 Pol'!G150+'SO 02 VRN SO02 Pol'!G20</f>
        <v>0</v>
      </c>
      <c r="J206" s="132" t="str">
        <f>IF(I207=0,"",I206/I207*100)</f>
        <v/>
      </c>
    </row>
    <row r="207" spans="1:10" ht="25.5" customHeight="1" x14ac:dyDescent="0.2">
      <c r="A207" s="124"/>
      <c r="B207" s="129" t="s">
        <v>1</v>
      </c>
      <c r="C207" s="130"/>
      <c r="D207" s="131"/>
      <c r="E207" s="131"/>
      <c r="F207" s="137"/>
      <c r="G207" s="138"/>
      <c r="H207" s="138"/>
      <c r="I207" s="138">
        <f>SUM(I77:I206)</f>
        <v>0</v>
      </c>
      <c r="J207" s="133">
        <f>SUM(J77:J206)</f>
        <v>0</v>
      </c>
    </row>
    <row r="208" spans="1:10" x14ac:dyDescent="0.2">
      <c r="F208" s="86"/>
      <c r="G208" s="86"/>
      <c r="H208" s="86"/>
      <c r="I208" s="86"/>
      <c r="J208" s="134"/>
    </row>
    <row r="209" spans="6:10" x14ac:dyDescent="0.2">
      <c r="F209" s="86"/>
      <c r="G209" s="86"/>
      <c r="H209" s="86"/>
      <c r="I209" s="86"/>
      <c r="J209" s="134"/>
    </row>
    <row r="210" spans="6:10" x14ac:dyDescent="0.2">
      <c r="F210" s="86"/>
      <c r="G210" s="86"/>
      <c r="H210" s="86"/>
      <c r="I210" s="86"/>
      <c r="J21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9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B62:E62"/>
    <mergeCell ref="B65:J65"/>
    <mergeCell ref="C54:E54"/>
    <mergeCell ref="C55:E55"/>
    <mergeCell ref="C56:E56"/>
    <mergeCell ref="C57:E57"/>
    <mergeCell ref="C58:E58"/>
    <mergeCell ref="C79:E79"/>
    <mergeCell ref="C80:E80"/>
    <mergeCell ref="C81:E81"/>
    <mergeCell ref="C82:E82"/>
    <mergeCell ref="C83:E83"/>
    <mergeCell ref="B67:J67"/>
    <mergeCell ref="B69:J69"/>
    <mergeCell ref="B71:J71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204:E204"/>
    <mergeCell ref="C205:E205"/>
    <mergeCell ref="C206:E206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E197"/>
    <mergeCell ref="C198:E19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65" x14ac:dyDescent="0.2">
      <c r="A1" s="258" t="s">
        <v>7</v>
      </c>
      <c r="B1" s="258"/>
      <c r="C1" s="259"/>
      <c r="D1" s="258"/>
      <c r="E1" s="258"/>
      <c r="F1" s="258"/>
      <c r="G1" s="258"/>
    </row>
    <row r="2" spans="1:7" ht="25" customHeight="1" x14ac:dyDescent="0.2">
      <c r="A2" s="49" t="s">
        <v>8</v>
      </c>
      <c r="B2" s="48"/>
      <c r="C2" s="260"/>
      <c r="D2" s="260"/>
      <c r="E2" s="260"/>
      <c r="F2" s="260"/>
      <c r="G2" s="261"/>
    </row>
    <row r="3" spans="1:7" ht="25" customHeight="1" x14ac:dyDescent="0.2">
      <c r="A3" s="49" t="s">
        <v>9</v>
      </c>
      <c r="B3" s="48"/>
      <c r="C3" s="260"/>
      <c r="D3" s="260"/>
      <c r="E3" s="260"/>
      <c r="F3" s="260"/>
      <c r="G3" s="261"/>
    </row>
    <row r="4" spans="1:7" ht="25" customHeight="1" x14ac:dyDescent="0.2">
      <c r="A4" s="49" t="s">
        <v>10</v>
      </c>
      <c r="B4" s="48"/>
      <c r="C4" s="260"/>
      <c r="D4" s="260"/>
      <c r="E4" s="260"/>
      <c r="F4" s="260"/>
      <c r="G4" s="26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841C-3E18-40F9-9B8A-32ED0B0022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60</v>
      </c>
      <c r="C4" s="266" t="s">
        <v>61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112</v>
      </c>
      <c r="C8" s="187" t="s">
        <v>113</v>
      </c>
      <c r="D8" s="170"/>
      <c r="E8" s="171"/>
      <c r="F8" s="172"/>
      <c r="G8" s="173">
        <f>SUMIF(AG9:AG59,"&lt;&gt;NOR",G9:G59)</f>
        <v>0</v>
      </c>
      <c r="H8" s="167"/>
      <c r="I8" s="167">
        <f>SUM(I9:I59)</f>
        <v>0</v>
      </c>
      <c r="J8" s="167"/>
      <c r="K8" s="167">
        <f>SUM(K9:K59)</f>
        <v>0</v>
      </c>
      <c r="L8" s="167"/>
      <c r="M8" s="167">
        <f>SUM(M9:M59)</f>
        <v>0</v>
      </c>
      <c r="N8" s="166"/>
      <c r="O8" s="166">
        <f>SUM(O9:O59)</f>
        <v>2.1300000000000003</v>
      </c>
      <c r="P8" s="166"/>
      <c r="Q8" s="166">
        <f>SUM(Q9:Q59)</f>
        <v>0</v>
      </c>
      <c r="R8" s="167"/>
      <c r="S8" s="167"/>
      <c r="T8" s="167"/>
      <c r="U8" s="167"/>
      <c r="V8" s="167">
        <f>SUM(V9:V59)</f>
        <v>59.47</v>
      </c>
      <c r="W8" s="167"/>
      <c r="X8" s="167"/>
      <c r="Y8" s="167"/>
      <c r="AG8" t="s">
        <v>347</v>
      </c>
    </row>
    <row r="9" spans="1:60" ht="32.6" outlineLevel="1" x14ac:dyDescent="0.2">
      <c r="A9" s="175">
        <v>1</v>
      </c>
      <c r="B9" s="176" t="s">
        <v>348</v>
      </c>
      <c r="C9" s="188" t="s">
        <v>349</v>
      </c>
      <c r="D9" s="177" t="s">
        <v>350</v>
      </c>
      <c r="E9" s="178">
        <v>6.6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4.7800000000000002E-2</v>
      </c>
      <c r="O9" s="157">
        <f>ROUND(E9*N9,2)</f>
        <v>0.32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1.2869999999999999</v>
      </c>
      <c r="V9" s="158">
        <f>ROUND(E9*U9,2)</f>
        <v>8.49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356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358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359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357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360</v>
      </c>
      <c r="D13" s="160"/>
      <c r="E13" s="161">
        <v>6.6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361</v>
      </c>
      <c r="D14" s="162"/>
      <c r="E14" s="163">
        <v>6.6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1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75">
        <v>2</v>
      </c>
      <c r="B15" s="176" t="s">
        <v>362</v>
      </c>
      <c r="C15" s="188" t="s">
        <v>363</v>
      </c>
      <c r="D15" s="177" t="s">
        <v>350</v>
      </c>
      <c r="E15" s="178">
        <v>15.576000000000001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2.9190000000000001E-2</v>
      </c>
      <c r="O15" s="157">
        <f>ROUND(E15*N15,2)</f>
        <v>0.45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0.94799999999999995</v>
      </c>
      <c r="V15" s="158">
        <f>ROUND(E15*U15,2)</f>
        <v>14.77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356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358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359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357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364</v>
      </c>
      <c r="D19" s="160"/>
      <c r="E19" s="161">
        <v>8.6460000000000008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365</v>
      </c>
      <c r="D20" s="160"/>
      <c r="E20" s="161">
        <v>6.93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361</v>
      </c>
      <c r="D21" s="162"/>
      <c r="E21" s="163">
        <v>15.576000000000001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1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2.6" outlineLevel="1" x14ac:dyDescent="0.2">
      <c r="A22" s="175">
        <v>3</v>
      </c>
      <c r="B22" s="176" t="s">
        <v>366</v>
      </c>
      <c r="C22" s="188" t="s">
        <v>367</v>
      </c>
      <c r="D22" s="177" t="s">
        <v>350</v>
      </c>
      <c r="E22" s="178">
        <v>31.83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2.5950000000000001E-2</v>
      </c>
      <c r="O22" s="157">
        <f>ROUND(E22*N22,2)</f>
        <v>0.83</v>
      </c>
      <c r="P22" s="157">
        <v>0</v>
      </c>
      <c r="Q22" s="157">
        <f>ROUND(E22*P22,2)</f>
        <v>0</v>
      </c>
      <c r="R22" s="158"/>
      <c r="S22" s="158" t="s">
        <v>351</v>
      </c>
      <c r="T22" s="158" t="s">
        <v>352</v>
      </c>
      <c r="U22" s="158">
        <v>0.99</v>
      </c>
      <c r="V22" s="158">
        <f>ROUND(E22*U22,2)</f>
        <v>31.51</v>
      </c>
      <c r="W22" s="158"/>
      <c r="X22" s="158" t="s">
        <v>353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355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9" t="s">
        <v>356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358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359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368</v>
      </c>
      <c r="D26" s="160"/>
      <c r="E26" s="161">
        <v>37.29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369</v>
      </c>
      <c r="D27" s="160"/>
      <c r="E27" s="161">
        <v>-2.02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357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370</v>
      </c>
      <c r="D28" s="160"/>
      <c r="E28" s="161">
        <v>-3.44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361</v>
      </c>
      <c r="D29" s="162"/>
      <c r="E29" s="163">
        <v>31.83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1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4</v>
      </c>
      <c r="B30" s="176" t="s">
        <v>371</v>
      </c>
      <c r="C30" s="188" t="s">
        <v>372</v>
      </c>
      <c r="D30" s="177" t="s">
        <v>373</v>
      </c>
      <c r="E30" s="178">
        <v>1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1.934E-2</v>
      </c>
      <c r="O30" s="157">
        <f>ROUND(E30*N30,2)</f>
        <v>0.02</v>
      </c>
      <c r="P30" s="157">
        <v>0</v>
      </c>
      <c r="Q30" s="157">
        <f>ROUND(E30*P30,2)</f>
        <v>0</v>
      </c>
      <c r="R30" s="158"/>
      <c r="S30" s="158" t="s">
        <v>374</v>
      </c>
      <c r="T30" s="158" t="s">
        <v>375</v>
      </c>
      <c r="U30" s="158">
        <v>0.7</v>
      </c>
      <c r="V30" s="158">
        <f>ROUND(E30*U30,2)</f>
        <v>0.7</v>
      </c>
      <c r="W30" s="158"/>
      <c r="X30" s="158" t="s">
        <v>353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355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356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358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359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376</v>
      </c>
      <c r="D34" s="160"/>
      <c r="E34" s="161">
        <v>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357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361</v>
      </c>
      <c r="D35" s="162"/>
      <c r="E35" s="163">
        <v>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1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5</v>
      </c>
      <c r="B36" s="176" t="s">
        <v>377</v>
      </c>
      <c r="C36" s="188" t="s">
        <v>378</v>
      </c>
      <c r="D36" s="177" t="s">
        <v>373</v>
      </c>
      <c r="E36" s="178">
        <v>1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2.98E-2</v>
      </c>
      <c r="O36" s="157">
        <f>ROUND(E36*N36,2)</f>
        <v>0.03</v>
      </c>
      <c r="P36" s="157">
        <v>0</v>
      </c>
      <c r="Q36" s="157">
        <f>ROUND(E36*P36,2)</f>
        <v>0</v>
      </c>
      <c r="R36" s="158"/>
      <c r="S36" s="158" t="s">
        <v>374</v>
      </c>
      <c r="T36" s="158" t="s">
        <v>375</v>
      </c>
      <c r="U36" s="158">
        <v>1.26</v>
      </c>
      <c r="V36" s="158">
        <f>ROUND(E36*U36,2)</f>
        <v>1.26</v>
      </c>
      <c r="W36" s="158"/>
      <c r="X36" s="158" t="s">
        <v>353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355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356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357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358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359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357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9" t="s">
        <v>376</v>
      </c>
      <c r="D40" s="160"/>
      <c r="E40" s="161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361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1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2.6" outlineLevel="1" x14ac:dyDescent="0.2">
      <c r="A42" s="175">
        <v>6</v>
      </c>
      <c r="B42" s="176" t="s">
        <v>379</v>
      </c>
      <c r="C42" s="188" t="s">
        <v>380</v>
      </c>
      <c r="D42" s="177" t="s">
        <v>350</v>
      </c>
      <c r="E42" s="178">
        <v>2.145</v>
      </c>
      <c r="F42" s="179"/>
      <c r="G42" s="180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2.887E-2</v>
      </c>
      <c r="O42" s="157">
        <f>ROUND(E42*N42,2)</f>
        <v>0.06</v>
      </c>
      <c r="P42" s="157">
        <v>0</v>
      </c>
      <c r="Q42" s="157">
        <f>ROUND(E42*P42,2)</f>
        <v>0</v>
      </c>
      <c r="R42" s="158"/>
      <c r="S42" s="158" t="s">
        <v>351</v>
      </c>
      <c r="T42" s="158" t="s">
        <v>352</v>
      </c>
      <c r="U42" s="158">
        <v>1.0580000000000001</v>
      </c>
      <c r="V42" s="158">
        <f>ROUND(E42*U42,2)</f>
        <v>2.27</v>
      </c>
      <c r="W42" s="158"/>
      <c r="X42" s="158" t="s">
        <v>353</v>
      </c>
      <c r="Y42" s="158" t="s">
        <v>354</v>
      </c>
      <c r="Z42" s="147"/>
      <c r="AA42" s="147"/>
      <c r="AB42" s="147"/>
      <c r="AC42" s="147"/>
      <c r="AD42" s="147"/>
      <c r="AE42" s="147"/>
      <c r="AF42" s="147"/>
      <c r="AG42" s="147" t="s">
        <v>355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9" t="s">
        <v>356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358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359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381</v>
      </c>
      <c r="D46" s="160"/>
      <c r="E46" s="161">
        <v>2.145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361</v>
      </c>
      <c r="D47" s="162"/>
      <c r="E47" s="163">
        <v>2.145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357</v>
      </c>
      <c r="AH47" s="147">
        <v>1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1.75" outlineLevel="1" x14ac:dyDescent="0.2">
      <c r="A48" s="175">
        <v>7</v>
      </c>
      <c r="B48" s="176" t="s">
        <v>382</v>
      </c>
      <c r="C48" s="188" t="s">
        <v>383</v>
      </c>
      <c r="D48" s="177" t="s">
        <v>384</v>
      </c>
      <c r="E48" s="178">
        <v>0.1212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1.79356</v>
      </c>
      <c r="O48" s="157">
        <f>ROUND(E48*N48,2)</f>
        <v>0.22</v>
      </c>
      <c r="P48" s="157">
        <v>0</v>
      </c>
      <c r="Q48" s="157">
        <f>ROUND(E48*P48,2)</f>
        <v>0</v>
      </c>
      <c r="R48" s="158"/>
      <c r="S48" s="158" t="s">
        <v>374</v>
      </c>
      <c r="T48" s="158" t="s">
        <v>375</v>
      </c>
      <c r="U48" s="158">
        <v>3.8420000000000001</v>
      </c>
      <c r="V48" s="158">
        <f>ROUND(E48*U48,2)</f>
        <v>0.47</v>
      </c>
      <c r="W48" s="158"/>
      <c r="X48" s="158" t="s">
        <v>353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355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9" t="s">
        <v>356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358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9" t="s">
        <v>385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386</v>
      </c>
      <c r="D52" s="160"/>
      <c r="E52" s="161">
        <v>0.1212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361</v>
      </c>
      <c r="D53" s="162"/>
      <c r="E53" s="163">
        <v>0.1212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1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1.75" outlineLevel="1" x14ac:dyDescent="0.2">
      <c r="A54" s="175">
        <v>8</v>
      </c>
      <c r="B54" s="176" t="s">
        <v>387</v>
      </c>
      <c r="C54" s="188" t="s">
        <v>388</v>
      </c>
      <c r="D54" s="177" t="s">
        <v>389</v>
      </c>
      <c r="E54" s="178">
        <v>1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0.1</v>
      </c>
      <c r="O54" s="157">
        <f>ROUND(E54*N54,2)</f>
        <v>0.1</v>
      </c>
      <c r="P54" s="157">
        <v>0</v>
      </c>
      <c r="Q54" s="157">
        <f>ROUND(E54*P54,2)</f>
        <v>0</v>
      </c>
      <c r="R54" s="158"/>
      <c r="S54" s="158" t="s">
        <v>351</v>
      </c>
      <c r="T54" s="158" t="s">
        <v>352</v>
      </c>
      <c r="U54" s="158">
        <v>0</v>
      </c>
      <c r="V54" s="158">
        <f>ROUND(E54*U54,2)</f>
        <v>0</v>
      </c>
      <c r="W54" s="158"/>
      <c r="X54" s="158" t="s">
        <v>353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355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9" t="s">
        <v>390</v>
      </c>
      <c r="D55" s="160"/>
      <c r="E55" s="161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361</v>
      </c>
      <c r="D56" s="162"/>
      <c r="E56" s="163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1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1.75" outlineLevel="1" x14ac:dyDescent="0.2">
      <c r="A57" s="175">
        <v>9</v>
      </c>
      <c r="B57" s="176" t="s">
        <v>391</v>
      </c>
      <c r="C57" s="188" t="s">
        <v>392</v>
      </c>
      <c r="D57" s="177" t="s">
        <v>389</v>
      </c>
      <c r="E57" s="178">
        <v>1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0.1</v>
      </c>
      <c r="O57" s="157">
        <f>ROUND(E57*N57,2)</f>
        <v>0.1</v>
      </c>
      <c r="P57" s="157">
        <v>0</v>
      </c>
      <c r="Q57" s="157">
        <f>ROUND(E57*P57,2)</f>
        <v>0</v>
      </c>
      <c r="R57" s="158"/>
      <c r="S57" s="158" t="s">
        <v>351</v>
      </c>
      <c r="T57" s="158" t="s">
        <v>352</v>
      </c>
      <c r="U57" s="158">
        <v>0</v>
      </c>
      <c r="V57" s="158">
        <f>ROUND(E57*U57,2)</f>
        <v>0</v>
      </c>
      <c r="W57" s="158"/>
      <c r="X57" s="158" t="s">
        <v>353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355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9" t="s">
        <v>390</v>
      </c>
      <c r="D58" s="160"/>
      <c r="E58" s="161">
        <v>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361</v>
      </c>
      <c r="D59" s="162"/>
      <c r="E59" s="163">
        <v>1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1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.6" x14ac:dyDescent="0.2">
      <c r="A60" s="168" t="s">
        <v>346</v>
      </c>
      <c r="B60" s="169" t="s">
        <v>120</v>
      </c>
      <c r="C60" s="187" t="s">
        <v>121</v>
      </c>
      <c r="D60" s="170"/>
      <c r="E60" s="171"/>
      <c r="F60" s="172"/>
      <c r="G60" s="173">
        <f>SUMIF(AG61:AG239,"&lt;&gt;NOR",G61:G239)</f>
        <v>0</v>
      </c>
      <c r="H60" s="167"/>
      <c r="I60" s="167">
        <f>SUM(I61:I239)</f>
        <v>0</v>
      </c>
      <c r="J60" s="167"/>
      <c r="K60" s="167">
        <f>SUM(K61:K239)</f>
        <v>0</v>
      </c>
      <c r="L60" s="167"/>
      <c r="M60" s="167">
        <f>SUM(M61:M239)</f>
        <v>0</v>
      </c>
      <c r="N60" s="166"/>
      <c r="O60" s="166">
        <f>SUM(O61:O239)</f>
        <v>36.839999999999996</v>
      </c>
      <c r="P60" s="166"/>
      <c r="Q60" s="166">
        <f>SUM(Q61:Q239)</f>
        <v>0</v>
      </c>
      <c r="R60" s="167"/>
      <c r="S60" s="167"/>
      <c r="T60" s="167"/>
      <c r="U60" s="167"/>
      <c r="V60" s="167">
        <f>SUM(V61:V239)</f>
        <v>1190.1099999999999</v>
      </c>
      <c r="W60" s="167"/>
      <c r="X60" s="167"/>
      <c r="Y60" s="167"/>
      <c r="AG60" t="s">
        <v>347</v>
      </c>
    </row>
    <row r="61" spans="1:60" outlineLevel="1" x14ac:dyDescent="0.2">
      <c r="A61" s="175">
        <v>10</v>
      </c>
      <c r="B61" s="176" t="s">
        <v>393</v>
      </c>
      <c r="C61" s="188" t="s">
        <v>394</v>
      </c>
      <c r="D61" s="177" t="s">
        <v>350</v>
      </c>
      <c r="E61" s="178">
        <v>101.20699999999999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4.0000000000000003E-5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374</v>
      </c>
      <c r="T61" s="158" t="s">
        <v>375</v>
      </c>
      <c r="U61" s="158">
        <v>7.8E-2</v>
      </c>
      <c r="V61" s="158">
        <f>ROUND(E61*U61,2)</f>
        <v>7.89</v>
      </c>
      <c r="W61" s="158"/>
      <c r="X61" s="158" t="s">
        <v>353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395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356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396</v>
      </c>
      <c r="D63" s="160"/>
      <c r="E63" s="161">
        <v>2.875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397</v>
      </c>
      <c r="D64" s="160"/>
      <c r="E64" s="161">
        <v>23.04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398</v>
      </c>
      <c r="D65" s="160"/>
      <c r="E65" s="161">
        <v>5.76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399</v>
      </c>
      <c r="D66" s="160"/>
      <c r="E66" s="161">
        <v>23.04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400</v>
      </c>
      <c r="D67" s="160"/>
      <c r="E67" s="161">
        <v>21.276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9" t="s">
        <v>401</v>
      </c>
      <c r="D68" s="160"/>
      <c r="E68" s="161">
        <v>25.216000000000001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357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361</v>
      </c>
      <c r="D69" s="162"/>
      <c r="E69" s="163">
        <v>101.20699999999999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11</v>
      </c>
      <c r="B70" s="176" t="s">
        <v>402</v>
      </c>
      <c r="C70" s="188" t="s">
        <v>403</v>
      </c>
      <c r="D70" s="177" t="s">
        <v>350</v>
      </c>
      <c r="E70" s="178">
        <v>762.87900000000002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2.46E-2</v>
      </c>
      <c r="O70" s="157">
        <f>ROUND(E70*N70,2)</f>
        <v>18.77</v>
      </c>
      <c r="P70" s="157">
        <v>0</v>
      </c>
      <c r="Q70" s="157">
        <f>ROUND(E70*P70,2)</f>
        <v>0</v>
      </c>
      <c r="R70" s="158"/>
      <c r="S70" s="158" t="s">
        <v>374</v>
      </c>
      <c r="T70" s="158" t="s">
        <v>375</v>
      </c>
      <c r="U70" s="158">
        <v>0.42759999999999998</v>
      </c>
      <c r="V70" s="158">
        <f>ROUND(E70*U70,2)</f>
        <v>326.20999999999998</v>
      </c>
      <c r="W70" s="158"/>
      <c r="X70" s="158" t="s">
        <v>353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355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356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404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405</v>
      </c>
      <c r="D73" s="160"/>
      <c r="E73" s="161">
        <v>33.923999999999999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406</v>
      </c>
      <c r="D74" s="160"/>
      <c r="E74" s="161">
        <v>41.91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407</v>
      </c>
      <c r="D75" s="160"/>
      <c r="E75" s="161">
        <v>39.170999999999999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408</v>
      </c>
      <c r="D76" s="160"/>
      <c r="E76" s="161">
        <v>24.914999999999999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409</v>
      </c>
      <c r="D77" s="160"/>
      <c r="E77" s="161">
        <v>19.8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410</v>
      </c>
      <c r="D78" s="160"/>
      <c r="E78" s="161">
        <v>68.409000000000006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411</v>
      </c>
      <c r="D79" s="160"/>
      <c r="E79" s="161">
        <v>68.409000000000006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412</v>
      </c>
      <c r="D80" s="160"/>
      <c r="E80" s="161">
        <v>68.111999999999995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357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413</v>
      </c>
      <c r="D81" s="160"/>
      <c r="E81" s="161">
        <v>68.474999999999994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414</v>
      </c>
      <c r="D82" s="160"/>
      <c r="E82" s="161">
        <v>54.12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415</v>
      </c>
      <c r="D83" s="160"/>
      <c r="E83" s="161">
        <v>103.983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357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9" t="s">
        <v>416</v>
      </c>
      <c r="D84" s="160"/>
      <c r="E84" s="161">
        <v>68.474999999999994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417</v>
      </c>
      <c r="D85" s="160"/>
      <c r="E85" s="161">
        <v>102.3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418</v>
      </c>
      <c r="D86" s="160"/>
      <c r="E86" s="161">
        <v>68.772000000000006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357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361</v>
      </c>
      <c r="D87" s="162"/>
      <c r="E87" s="163">
        <v>830.77499999999998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357</v>
      </c>
      <c r="AH87" s="147">
        <v>1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419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420</v>
      </c>
      <c r="D89" s="160"/>
      <c r="E89" s="161">
        <v>1.0649999999999999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9" t="s">
        <v>421</v>
      </c>
      <c r="D90" s="160"/>
      <c r="E90" s="161">
        <v>4.32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357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422</v>
      </c>
      <c r="D91" s="160"/>
      <c r="E91" s="161">
        <v>1.8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423</v>
      </c>
      <c r="D92" s="160"/>
      <c r="E92" s="161">
        <v>2.88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361</v>
      </c>
      <c r="D93" s="162"/>
      <c r="E93" s="163">
        <v>10.065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1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424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357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9" t="s">
        <v>425</v>
      </c>
      <c r="D95" s="160"/>
      <c r="E95" s="161">
        <v>-2.875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426</v>
      </c>
      <c r="D96" s="160"/>
      <c r="E96" s="161">
        <v>-23.04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427</v>
      </c>
      <c r="D97" s="160"/>
      <c r="E97" s="161">
        <v>-5.76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357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428</v>
      </c>
      <c r="D98" s="160"/>
      <c r="E98" s="161">
        <v>-23.04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429</v>
      </c>
      <c r="D99" s="160"/>
      <c r="E99" s="161">
        <v>-10.638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430</v>
      </c>
      <c r="D100" s="160"/>
      <c r="E100" s="161">
        <v>-12.608000000000001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357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361</v>
      </c>
      <c r="D101" s="162"/>
      <c r="E101" s="163">
        <v>-77.960999999999999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1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1.75" outlineLevel="1" x14ac:dyDescent="0.2">
      <c r="A102" s="175">
        <v>12</v>
      </c>
      <c r="B102" s="176" t="s">
        <v>431</v>
      </c>
      <c r="C102" s="188" t="s">
        <v>432</v>
      </c>
      <c r="D102" s="177" t="s">
        <v>350</v>
      </c>
      <c r="E102" s="178">
        <v>762.87900000000002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3.6700000000000001E-3</v>
      </c>
      <c r="O102" s="157">
        <f>ROUND(E102*N102,2)</f>
        <v>2.8</v>
      </c>
      <c r="P102" s="157">
        <v>0</v>
      </c>
      <c r="Q102" s="157">
        <f>ROUND(E102*P102,2)</f>
        <v>0</v>
      </c>
      <c r="R102" s="158"/>
      <c r="S102" s="158" t="s">
        <v>374</v>
      </c>
      <c r="T102" s="158" t="s">
        <v>375</v>
      </c>
      <c r="U102" s="158">
        <v>0.36199999999999999</v>
      </c>
      <c r="V102" s="158">
        <f>ROUND(E102*U102,2)</f>
        <v>276.16000000000003</v>
      </c>
      <c r="W102" s="158"/>
      <c r="X102" s="158" t="s">
        <v>353</v>
      </c>
      <c r="Y102" s="158" t="s">
        <v>354</v>
      </c>
      <c r="Z102" s="147"/>
      <c r="AA102" s="147"/>
      <c r="AB102" s="147"/>
      <c r="AC102" s="147"/>
      <c r="AD102" s="147"/>
      <c r="AE102" s="147"/>
      <c r="AF102" s="147"/>
      <c r="AG102" s="147" t="s">
        <v>355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356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357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404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405</v>
      </c>
      <c r="D105" s="160"/>
      <c r="E105" s="161">
        <v>33.923999999999999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406</v>
      </c>
      <c r="D106" s="160"/>
      <c r="E106" s="161">
        <v>41.91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357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9" t="s">
        <v>407</v>
      </c>
      <c r="D107" s="160"/>
      <c r="E107" s="161">
        <v>39.170999999999999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408</v>
      </c>
      <c r="D108" s="160"/>
      <c r="E108" s="161">
        <v>24.914999999999999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9" t="s">
        <v>409</v>
      </c>
      <c r="D109" s="160"/>
      <c r="E109" s="161">
        <v>19.8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9" t="s">
        <v>410</v>
      </c>
      <c r="D110" s="160"/>
      <c r="E110" s="161">
        <v>68.409000000000006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9" t="s">
        <v>411</v>
      </c>
      <c r="D111" s="160"/>
      <c r="E111" s="161">
        <v>68.409000000000006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9" t="s">
        <v>412</v>
      </c>
      <c r="D112" s="160"/>
      <c r="E112" s="161">
        <v>68.111999999999995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9" t="s">
        <v>413</v>
      </c>
      <c r="D113" s="160"/>
      <c r="E113" s="161">
        <v>68.474999999999994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414</v>
      </c>
      <c r="D114" s="160"/>
      <c r="E114" s="161">
        <v>54.12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415</v>
      </c>
      <c r="D115" s="160"/>
      <c r="E115" s="161">
        <v>103.983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9" t="s">
        <v>416</v>
      </c>
      <c r="D116" s="160"/>
      <c r="E116" s="161">
        <v>68.474999999999994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357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9" t="s">
        <v>417</v>
      </c>
      <c r="D117" s="160"/>
      <c r="E117" s="161">
        <v>102.3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418</v>
      </c>
      <c r="D118" s="160"/>
      <c r="E118" s="161">
        <v>68.772000000000006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361</v>
      </c>
      <c r="D119" s="162"/>
      <c r="E119" s="163">
        <v>830.77499999999998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9" t="s">
        <v>419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9" t="s">
        <v>420</v>
      </c>
      <c r="D121" s="160"/>
      <c r="E121" s="161">
        <v>1.0649999999999999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9" t="s">
        <v>421</v>
      </c>
      <c r="D122" s="160"/>
      <c r="E122" s="161">
        <v>4.32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9" t="s">
        <v>422</v>
      </c>
      <c r="D123" s="160"/>
      <c r="E123" s="161">
        <v>1.8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357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9" t="s">
        <v>423</v>
      </c>
      <c r="D124" s="160"/>
      <c r="E124" s="161">
        <v>2.88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361</v>
      </c>
      <c r="D125" s="162"/>
      <c r="E125" s="163">
        <v>10.065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1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424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9" t="s">
        <v>425</v>
      </c>
      <c r="D127" s="160"/>
      <c r="E127" s="161">
        <v>-2.875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426</v>
      </c>
      <c r="D128" s="160"/>
      <c r="E128" s="161">
        <v>-23.04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427</v>
      </c>
      <c r="D129" s="160"/>
      <c r="E129" s="161">
        <v>-5.76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357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9" t="s">
        <v>428</v>
      </c>
      <c r="D130" s="160"/>
      <c r="E130" s="161">
        <v>-23.04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357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9" t="s">
        <v>429</v>
      </c>
      <c r="D131" s="160"/>
      <c r="E131" s="161">
        <v>-10.638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9" t="s">
        <v>430</v>
      </c>
      <c r="D132" s="160"/>
      <c r="E132" s="161">
        <v>-12.608000000000001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357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361</v>
      </c>
      <c r="D133" s="162"/>
      <c r="E133" s="163">
        <v>-77.960999999999999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357</v>
      </c>
      <c r="AH133" s="147">
        <v>1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1.75" outlineLevel="1" x14ac:dyDescent="0.2">
      <c r="A134" s="175">
        <v>13</v>
      </c>
      <c r="B134" s="176" t="s">
        <v>433</v>
      </c>
      <c r="C134" s="188" t="s">
        <v>434</v>
      </c>
      <c r="D134" s="177" t="s">
        <v>350</v>
      </c>
      <c r="E134" s="178">
        <v>688.61400000000003</v>
      </c>
      <c r="F134" s="179"/>
      <c r="G134" s="180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4.8999999999999998E-3</v>
      </c>
      <c r="O134" s="157">
        <f>ROUND(E134*N134,2)</f>
        <v>3.37</v>
      </c>
      <c r="P134" s="157">
        <v>0</v>
      </c>
      <c r="Q134" s="157">
        <f>ROUND(E134*P134,2)</f>
        <v>0</v>
      </c>
      <c r="R134" s="158"/>
      <c r="S134" s="158" t="s">
        <v>374</v>
      </c>
      <c r="T134" s="158" t="s">
        <v>375</v>
      </c>
      <c r="U134" s="158">
        <v>0.25</v>
      </c>
      <c r="V134" s="158">
        <f>ROUND(E134*U134,2)</f>
        <v>172.15</v>
      </c>
      <c r="W134" s="158"/>
      <c r="X134" s="158" t="s">
        <v>353</v>
      </c>
      <c r="Y134" s="158" t="s">
        <v>354</v>
      </c>
      <c r="Z134" s="147"/>
      <c r="AA134" s="147"/>
      <c r="AB134" s="147"/>
      <c r="AC134" s="147"/>
      <c r="AD134" s="147"/>
      <c r="AE134" s="147"/>
      <c r="AF134" s="147"/>
      <c r="AG134" s="147" t="s">
        <v>355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9" t="s">
        <v>356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9" t="s">
        <v>404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357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9" t="s">
        <v>405</v>
      </c>
      <c r="D137" s="160"/>
      <c r="E137" s="161">
        <v>33.923999999999999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406</v>
      </c>
      <c r="D138" s="160"/>
      <c r="E138" s="161">
        <v>41.91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9" t="s">
        <v>407</v>
      </c>
      <c r="D139" s="160"/>
      <c r="E139" s="161">
        <v>39.170999999999999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357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9" t="s">
        <v>408</v>
      </c>
      <c r="D140" s="160"/>
      <c r="E140" s="161">
        <v>24.914999999999999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357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9" t="s">
        <v>409</v>
      </c>
      <c r="D141" s="160"/>
      <c r="E141" s="161">
        <v>19.8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9" t="s">
        <v>410</v>
      </c>
      <c r="D142" s="160"/>
      <c r="E142" s="161">
        <v>68.409000000000006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357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9" t="s">
        <v>411</v>
      </c>
      <c r="D143" s="160"/>
      <c r="E143" s="161">
        <v>68.409000000000006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357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9" t="s">
        <v>412</v>
      </c>
      <c r="D144" s="160"/>
      <c r="E144" s="161">
        <v>68.111999999999995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413</v>
      </c>
      <c r="D145" s="160"/>
      <c r="E145" s="161">
        <v>68.474999999999994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357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414</v>
      </c>
      <c r="D146" s="160"/>
      <c r="E146" s="161">
        <v>54.12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357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415</v>
      </c>
      <c r="D147" s="160"/>
      <c r="E147" s="161">
        <v>103.983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416</v>
      </c>
      <c r="D148" s="160"/>
      <c r="E148" s="161">
        <v>68.474999999999994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9" t="s">
        <v>417</v>
      </c>
      <c r="D149" s="160"/>
      <c r="E149" s="161">
        <v>102.3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357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9" t="s">
        <v>418</v>
      </c>
      <c r="D150" s="160"/>
      <c r="E150" s="161">
        <v>68.772000000000006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357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361</v>
      </c>
      <c r="D151" s="162"/>
      <c r="E151" s="163">
        <v>830.77499999999998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357</v>
      </c>
      <c r="AH151" s="147">
        <v>1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9" t="s">
        <v>424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357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9" t="s">
        <v>425</v>
      </c>
      <c r="D153" s="160"/>
      <c r="E153" s="161">
        <v>-2.875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426</v>
      </c>
      <c r="D154" s="160"/>
      <c r="E154" s="161">
        <v>-23.04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427</v>
      </c>
      <c r="D155" s="160"/>
      <c r="E155" s="161">
        <v>-5.76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357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9" t="s">
        <v>428</v>
      </c>
      <c r="D156" s="160"/>
      <c r="E156" s="161">
        <v>-23.04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9" t="s">
        <v>429</v>
      </c>
      <c r="D157" s="160"/>
      <c r="E157" s="161">
        <v>-10.638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357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9" t="s">
        <v>430</v>
      </c>
      <c r="D158" s="160"/>
      <c r="E158" s="161">
        <v>-12.608000000000001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357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361</v>
      </c>
      <c r="D159" s="162"/>
      <c r="E159" s="163">
        <v>-77.960999999999999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1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9" t="s">
        <v>435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357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9" t="s">
        <v>436</v>
      </c>
      <c r="D161" s="160"/>
      <c r="E161" s="161">
        <v>-10.62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357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9" t="s">
        <v>437</v>
      </c>
      <c r="D162" s="160"/>
      <c r="E162" s="161">
        <v>-17.850000000000001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9" t="s">
        <v>438</v>
      </c>
      <c r="D163" s="160"/>
      <c r="E163" s="161">
        <v>-16.605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357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9" t="s">
        <v>439</v>
      </c>
      <c r="D164" s="160"/>
      <c r="E164" s="161">
        <v>-8.9250000000000007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357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440</v>
      </c>
      <c r="D165" s="160"/>
      <c r="E165" s="161">
        <v>-10.199999999999999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357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361</v>
      </c>
      <c r="D166" s="162"/>
      <c r="E166" s="163">
        <v>-64.2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357</v>
      </c>
      <c r="AH166" s="147">
        <v>1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5">
        <v>14</v>
      </c>
      <c r="B167" s="176" t="s">
        <v>441</v>
      </c>
      <c r="C167" s="188" t="s">
        <v>442</v>
      </c>
      <c r="D167" s="177" t="s">
        <v>350</v>
      </c>
      <c r="E167" s="178">
        <v>10.065</v>
      </c>
      <c r="F167" s="179"/>
      <c r="G167" s="180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5.3699999999999998E-2</v>
      </c>
      <c r="O167" s="157">
        <f>ROUND(E167*N167,2)</f>
        <v>0.54</v>
      </c>
      <c r="P167" s="157">
        <v>0</v>
      </c>
      <c r="Q167" s="157">
        <f>ROUND(E167*P167,2)</f>
        <v>0</v>
      </c>
      <c r="R167" s="158"/>
      <c r="S167" s="158" t="s">
        <v>374</v>
      </c>
      <c r="T167" s="158" t="s">
        <v>375</v>
      </c>
      <c r="U167" s="158">
        <v>1.17717</v>
      </c>
      <c r="V167" s="158">
        <f>ROUND(E167*U167,2)</f>
        <v>11.85</v>
      </c>
      <c r="W167" s="158"/>
      <c r="X167" s="158" t="s">
        <v>353</v>
      </c>
      <c r="Y167" s="158" t="s">
        <v>354</v>
      </c>
      <c r="Z167" s="147"/>
      <c r="AA167" s="147"/>
      <c r="AB167" s="147"/>
      <c r="AC167" s="147"/>
      <c r="AD167" s="147"/>
      <c r="AE167" s="147"/>
      <c r="AF167" s="147"/>
      <c r="AG167" s="147" t="s">
        <v>355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9" t="s">
        <v>356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357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9" t="s">
        <v>419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357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9" t="s">
        <v>420</v>
      </c>
      <c r="D170" s="160"/>
      <c r="E170" s="161">
        <v>1.0649999999999999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357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9" t="s">
        <v>421</v>
      </c>
      <c r="D171" s="160"/>
      <c r="E171" s="161">
        <v>4.32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357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9" t="s">
        <v>422</v>
      </c>
      <c r="D172" s="160"/>
      <c r="E172" s="161">
        <v>1.8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357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9" t="s">
        <v>423</v>
      </c>
      <c r="D173" s="160"/>
      <c r="E173" s="161">
        <v>2.88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357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361</v>
      </c>
      <c r="D174" s="162"/>
      <c r="E174" s="163">
        <v>10.065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357</v>
      </c>
      <c r="AH174" s="147">
        <v>1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5">
        <v>15</v>
      </c>
      <c r="B175" s="176" t="s">
        <v>443</v>
      </c>
      <c r="C175" s="188" t="s">
        <v>444</v>
      </c>
      <c r="D175" s="177" t="s">
        <v>350</v>
      </c>
      <c r="E175" s="178">
        <v>289.44</v>
      </c>
      <c r="F175" s="179"/>
      <c r="G175" s="180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7">
        <v>2.768E-2</v>
      </c>
      <c r="O175" s="157">
        <f>ROUND(E175*N175,2)</f>
        <v>8.01</v>
      </c>
      <c r="P175" s="157">
        <v>0</v>
      </c>
      <c r="Q175" s="157">
        <f>ROUND(E175*P175,2)</f>
        <v>0</v>
      </c>
      <c r="R175" s="158"/>
      <c r="S175" s="158" t="s">
        <v>374</v>
      </c>
      <c r="T175" s="158" t="s">
        <v>375</v>
      </c>
      <c r="U175" s="158">
        <v>0.50990000000000002</v>
      </c>
      <c r="V175" s="158">
        <f>ROUND(E175*U175,2)</f>
        <v>147.59</v>
      </c>
      <c r="W175" s="158"/>
      <c r="X175" s="158" t="s">
        <v>353</v>
      </c>
      <c r="Y175" s="158" t="s">
        <v>354</v>
      </c>
      <c r="Z175" s="147"/>
      <c r="AA175" s="147"/>
      <c r="AB175" s="147"/>
      <c r="AC175" s="147"/>
      <c r="AD175" s="147"/>
      <c r="AE175" s="147"/>
      <c r="AF175" s="147"/>
      <c r="AG175" s="147" t="s">
        <v>355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9" t="s">
        <v>356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357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9" t="s">
        <v>445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357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9" t="s">
        <v>446</v>
      </c>
      <c r="D178" s="160"/>
      <c r="E178" s="161">
        <v>6.28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357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9" t="s">
        <v>447</v>
      </c>
      <c r="D179" s="160"/>
      <c r="E179" s="161">
        <v>9.3800000000000008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357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9" t="s">
        <v>448</v>
      </c>
      <c r="D180" s="160"/>
      <c r="E180" s="161">
        <v>8.6199999999999992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357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9" t="s">
        <v>449</v>
      </c>
      <c r="D181" s="160"/>
      <c r="E181" s="161">
        <v>3.55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357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9" t="s">
        <v>450</v>
      </c>
      <c r="D182" s="160"/>
      <c r="E182" s="161">
        <v>2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357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9" t="s">
        <v>451</v>
      </c>
      <c r="D183" s="160"/>
      <c r="E183" s="161">
        <v>22.1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357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9" t="s">
        <v>452</v>
      </c>
      <c r="D184" s="160"/>
      <c r="E184" s="161">
        <v>22.1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9" t="s">
        <v>453</v>
      </c>
      <c r="D185" s="160"/>
      <c r="E185" s="161">
        <v>22.1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357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9" t="s">
        <v>454</v>
      </c>
      <c r="D186" s="160"/>
      <c r="E186" s="161">
        <v>21.74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357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9" t="s">
        <v>455</v>
      </c>
      <c r="D187" s="160"/>
      <c r="E187" s="161">
        <v>21.74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357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9" t="s">
        <v>456</v>
      </c>
      <c r="D188" s="160"/>
      <c r="E188" s="161">
        <v>16.38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357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9" t="s">
        <v>457</v>
      </c>
      <c r="D189" s="160"/>
      <c r="E189" s="161">
        <v>56.47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357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9" t="s">
        <v>458</v>
      </c>
      <c r="D190" s="160"/>
      <c r="E190" s="161">
        <v>22.13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357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9" t="s">
        <v>459</v>
      </c>
      <c r="D191" s="160"/>
      <c r="E191" s="161">
        <v>54.85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357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361</v>
      </c>
      <c r="D192" s="162"/>
      <c r="E192" s="163">
        <v>289.44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357</v>
      </c>
      <c r="AH192" s="147">
        <v>1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1.75" outlineLevel="1" x14ac:dyDescent="0.2">
      <c r="A193" s="175">
        <v>16</v>
      </c>
      <c r="B193" s="176" t="s">
        <v>460</v>
      </c>
      <c r="C193" s="188" t="s">
        <v>461</v>
      </c>
      <c r="D193" s="177" t="s">
        <v>350</v>
      </c>
      <c r="E193" s="178">
        <v>289.44</v>
      </c>
      <c r="F193" s="179"/>
      <c r="G193" s="180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21</v>
      </c>
      <c r="M193" s="158">
        <f>G193*(1+L193/100)</f>
        <v>0</v>
      </c>
      <c r="N193" s="157">
        <v>4.1099999999999999E-3</v>
      </c>
      <c r="O193" s="157">
        <f>ROUND(E193*N193,2)</f>
        <v>1.19</v>
      </c>
      <c r="P193" s="157">
        <v>0</v>
      </c>
      <c r="Q193" s="157">
        <f>ROUND(E193*P193,2)</f>
        <v>0</v>
      </c>
      <c r="R193" s="158"/>
      <c r="S193" s="158" t="s">
        <v>374</v>
      </c>
      <c r="T193" s="158" t="s">
        <v>375</v>
      </c>
      <c r="U193" s="158">
        <v>0.48399999999999999</v>
      </c>
      <c r="V193" s="158">
        <f>ROUND(E193*U193,2)</f>
        <v>140.09</v>
      </c>
      <c r="W193" s="158"/>
      <c r="X193" s="158" t="s">
        <v>353</v>
      </c>
      <c r="Y193" s="158" t="s">
        <v>354</v>
      </c>
      <c r="Z193" s="147"/>
      <c r="AA193" s="147"/>
      <c r="AB193" s="147"/>
      <c r="AC193" s="147"/>
      <c r="AD193" s="147"/>
      <c r="AE193" s="147"/>
      <c r="AF193" s="147"/>
      <c r="AG193" s="147" t="s">
        <v>355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9" t="s">
        <v>356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357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9" t="s">
        <v>445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357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9" t="s">
        <v>446</v>
      </c>
      <c r="D196" s="160"/>
      <c r="E196" s="161">
        <v>6.28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357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9" t="s">
        <v>447</v>
      </c>
      <c r="D197" s="160"/>
      <c r="E197" s="161">
        <v>9.3800000000000008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357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9" t="s">
        <v>448</v>
      </c>
      <c r="D198" s="160"/>
      <c r="E198" s="161">
        <v>8.6199999999999992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357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9" t="s">
        <v>449</v>
      </c>
      <c r="D199" s="160"/>
      <c r="E199" s="161">
        <v>3.55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357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9" t="s">
        <v>450</v>
      </c>
      <c r="D200" s="160"/>
      <c r="E200" s="161">
        <v>2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357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9" t="s">
        <v>451</v>
      </c>
      <c r="D201" s="160"/>
      <c r="E201" s="161">
        <v>22.1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357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9" t="s">
        <v>452</v>
      </c>
      <c r="D202" s="160"/>
      <c r="E202" s="161">
        <v>22.1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357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9" t="s">
        <v>453</v>
      </c>
      <c r="D203" s="160"/>
      <c r="E203" s="161">
        <v>22.1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357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9" t="s">
        <v>454</v>
      </c>
      <c r="D204" s="160"/>
      <c r="E204" s="161">
        <v>21.74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357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9" t="s">
        <v>455</v>
      </c>
      <c r="D205" s="160"/>
      <c r="E205" s="161">
        <v>21.74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357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456</v>
      </c>
      <c r="D206" s="160"/>
      <c r="E206" s="161">
        <v>16.38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357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9" t="s">
        <v>457</v>
      </c>
      <c r="D207" s="160"/>
      <c r="E207" s="161">
        <v>56.47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357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9" t="s">
        <v>458</v>
      </c>
      <c r="D208" s="160"/>
      <c r="E208" s="161">
        <v>22.13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357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9" t="s">
        <v>459</v>
      </c>
      <c r="D209" s="160"/>
      <c r="E209" s="161">
        <v>54.85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357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361</v>
      </c>
      <c r="D210" s="162"/>
      <c r="E210" s="163">
        <v>289.44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357</v>
      </c>
      <c r="AH210" s="147">
        <v>1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5">
        <v>17</v>
      </c>
      <c r="B211" s="176" t="s">
        <v>462</v>
      </c>
      <c r="C211" s="188" t="s">
        <v>463</v>
      </c>
      <c r="D211" s="177" t="s">
        <v>350</v>
      </c>
      <c r="E211" s="178">
        <v>289.44</v>
      </c>
      <c r="F211" s="179"/>
      <c r="G211" s="180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5.5900000000000004E-3</v>
      </c>
      <c r="O211" s="157">
        <f>ROUND(E211*N211,2)</f>
        <v>1.62</v>
      </c>
      <c r="P211" s="157">
        <v>0</v>
      </c>
      <c r="Q211" s="157">
        <f>ROUND(E211*P211,2)</f>
        <v>0</v>
      </c>
      <c r="R211" s="158"/>
      <c r="S211" s="158" t="s">
        <v>374</v>
      </c>
      <c r="T211" s="158" t="s">
        <v>375</v>
      </c>
      <c r="U211" s="158">
        <v>0.32</v>
      </c>
      <c r="V211" s="158">
        <f>ROUND(E211*U211,2)</f>
        <v>92.62</v>
      </c>
      <c r="W211" s="158"/>
      <c r="X211" s="158" t="s">
        <v>353</v>
      </c>
      <c r="Y211" s="158" t="s">
        <v>354</v>
      </c>
      <c r="Z211" s="147"/>
      <c r="AA211" s="147"/>
      <c r="AB211" s="147"/>
      <c r="AC211" s="147"/>
      <c r="AD211" s="147"/>
      <c r="AE211" s="147"/>
      <c r="AF211" s="147"/>
      <c r="AG211" s="147" t="s">
        <v>355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9" t="s">
        <v>356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357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9" t="s">
        <v>445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357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9" t="s">
        <v>446</v>
      </c>
      <c r="D214" s="160"/>
      <c r="E214" s="161">
        <v>6.28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357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9" t="s">
        <v>447</v>
      </c>
      <c r="D215" s="160"/>
      <c r="E215" s="161">
        <v>9.3800000000000008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357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9" t="s">
        <v>448</v>
      </c>
      <c r="D216" s="160"/>
      <c r="E216" s="161">
        <v>8.6199999999999992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357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9" t="s">
        <v>449</v>
      </c>
      <c r="D217" s="160"/>
      <c r="E217" s="161">
        <v>3.55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357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9" t="s">
        <v>450</v>
      </c>
      <c r="D218" s="160"/>
      <c r="E218" s="161">
        <v>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357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9" t="s">
        <v>451</v>
      </c>
      <c r="D219" s="160"/>
      <c r="E219" s="161">
        <v>22.1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357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9" t="s">
        <v>452</v>
      </c>
      <c r="D220" s="160"/>
      <c r="E220" s="161">
        <v>22.1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357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9" t="s">
        <v>453</v>
      </c>
      <c r="D221" s="160"/>
      <c r="E221" s="161">
        <v>22.1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357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9" t="s">
        <v>454</v>
      </c>
      <c r="D222" s="160"/>
      <c r="E222" s="161">
        <v>21.74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357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9" t="s">
        <v>455</v>
      </c>
      <c r="D223" s="160"/>
      <c r="E223" s="161">
        <v>21.74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357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9" t="s">
        <v>456</v>
      </c>
      <c r="D224" s="160"/>
      <c r="E224" s="161">
        <v>16.38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357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9" t="s">
        <v>457</v>
      </c>
      <c r="D225" s="160"/>
      <c r="E225" s="161">
        <v>56.47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357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9" t="s">
        <v>458</v>
      </c>
      <c r="D226" s="160"/>
      <c r="E226" s="161">
        <v>22.13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357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9" t="s">
        <v>459</v>
      </c>
      <c r="D227" s="160"/>
      <c r="E227" s="161">
        <v>54.85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357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361</v>
      </c>
      <c r="D228" s="162"/>
      <c r="E228" s="163">
        <v>289.44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357</v>
      </c>
      <c r="AH228" s="147">
        <v>1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5">
        <v>18</v>
      </c>
      <c r="B229" s="176" t="s">
        <v>464</v>
      </c>
      <c r="C229" s="188" t="s">
        <v>465</v>
      </c>
      <c r="D229" s="177" t="s">
        <v>350</v>
      </c>
      <c r="E229" s="178">
        <v>19.680499999999999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2.7310000000000001E-2</v>
      </c>
      <c r="O229" s="157">
        <f>ROUND(E229*N229,2)</f>
        <v>0.54</v>
      </c>
      <c r="P229" s="157">
        <v>0</v>
      </c>
      <c r="Q229" s="157">
        <f>ROUND(E229*P229,2)</f>
        <v>0</v>
      </c>
      <c r="R229" s="158"/>
      <c r="S229" s="158" t="s">
        <v>374</v>
      </c>
      <c r="T229" s="158" t="s">
        <v>375</v>
      </c>
      <c r="U229" s="158">
        <v>0.79</v>
      </c>
      <c r="V229" s="158">
        <f>ROUND(E229*U229,2)</f>
        <v>15.55</v>
      </c>
      <c r="W229" s="158"/>
      <c r="X229" s="158" t="s">
        <v>353</v>
      </c>
      <c r="Y229" s="158" t="s">
        <v>354</v>
      </c>
      <c r="Z229" s="147"/>
      <c r="AA229" s="147"/>
      <c r="AB229" s="147"/>
      <c r="AC229" s="147"/>
      <c r="AD229" s="147"/>
      <c r="AE229" s="147"/>
      <c r="AF229" s="147"/>
      <c r="AG229" s="147" t="s">
        <v>355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9" t="s">
        <v>356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357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9" t="s">
        <v>358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357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9" t="s">
        <v>385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357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9" t="s">
        <v>466</v>
      </c>
      <c r="D233" s="160"/>
      <c r="E233" s="161">
        <v>2.4239999999999999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357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361</v>
      </c>
      <c r="D234" s="162"/>
      <c r="E234" s="163">
        <v>2.4239999999999999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357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9" t="s">
        <v>467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357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9" t="s">
        <v>468</v>
      </c>
      <c r="D236" s="160"/>
      <c r="E236" s="161">
        <v>1.65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357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9" t="s">
        <v>469</v>
      </c>
      <c r="D237" s="160"/>
      <c r="E237" s="161">
        <v>18.232500000000002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357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9" t="s">
        <v>470</v>
      </c>
      <c r="D238" s="160"/>
      <c r="E238" s="161">
        <v>-2.6259999999999999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357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361</v>
      </c>
      <c r="D239" s="162"/>
      <c r="E239" s="163">
        <v>17.256499999999999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357</v>
      </c>
      <c r="AH239" s="147">
        <v>1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13.6" x14ac:dyDescent="0.2">
      <c r="A240" s="168" t="s">
        <v>346</v>
      </c>
      <c r="B240" s="169" t="s">
        <v>122</v>
      </c>
      <c r="C240" s="187" t="s">
        <v>123</v>
      </c>
      <c r="D240" s="170"/>
      <c r="E240" s="171"/>
      <c r="F240" s="172"/>
      <c r="G240" s="173">
        <f>SUMIF(AG241:AG286,"&lt;&gt;NOR",G241:G286)</f>
        <v>0</v>
      </c>
      <c r="H240" s="167"/>
      <c r="I240" s="167">
        <f>SUM(I241:I286)</f>
        <v>0</v>
      </c>
      <c r="J240" s="167"/>
      <c r="K240" s="167">
        <f>SUM(K241:K286)</f>
        <v>0</v>
      </c>
      <c r="L240" s="167"/>
      <c r="M240" s="167">
        <f>SUM(M241:M286)</f>
        <v>0</v>
      </c>
      <c r="N240" s="166"/>
      <c r="O240" s="166">
        <f>SUM(O241:O286)</f>
        <v>5.65</v>
      </c>
      <c r="P240" s="166"/>
      <c r="Q240" s="166">
        <f>SUM(Q241:Q286)</f>
        <v>0</v>
      </c>
      <c r="R240" s="167"/>
      <c r="S240" s="167"/>
      <c r="T240" s="167"/>
      <c r="U240" s="167"/>
      <c r="V240" s="167">
        <f>SUM(V241:V286)</f>
        <v>123.88999999999999</v>
      </c>
      <c r="W240" s="167"/>
      <c r="X240" s="167"/>
      <c r="Y240" s="167"/>
      <c r="AG240" t="s">
        <v>347</v>
      </c>
    </row>
    <row r="241" spans="1:60" outlineLevel="1" x14ac:dyDescent="0.2">
      <c r="A241" s="175">
        <v>19</v>
      </c>
      <c r="B241" s="176" t="s">
        <v>471</v>
      </c>
      <c r="C241" s="188" t="s">
        <v>472</v>
      </c>
      <c r="D241" s="177" t="s">
        <v>350</v>
      </c>
      <c r="E241" s="178">
        <v>29.85</v>
      </c>
      <c r="F241" s="179"/>
      <c r="G241" s="180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7">
        <v>3.6150000000000002E-2</v>
      </c>
      <c r="O241" s="157">
        <f>ROUND(E241*N241,2)</f>
        <v>1.08</v>
      </c>
      <c r="P241" s="157">
        <v>0</v>
      </c>
      <c r="Q241" s="157">
        <f>ROUND(E241*P241,2)</f>
        <v>0</v>
      </c>
      <c r="R241" s="158"/>
      <c r="S241" s="158" t="s">
        <v>374</v>
      </c>
      <c r="T241" s="158" t="s">
        <v>375</v>
      </c>
      <c r="U241" s="158">
        <v>0.40300000000000002</v>
      </c>
      <c r="V241" s="158">
        <f>ROUND(E241*U241,2)</f>
        <v>12.03</v>
      </c>
      <c r="W241" s="158"/>
      <c r="X241" s="158" t="s">
        <v>353</v>
      </c>
      <c r="Y241" s="158" t="s">
        <v>354</v>
      </c>
      <c r="Z241" s="147"/>
      <c r="AA241" s="147"/>
      <c r="AB241" s="147"/>
      <c r="AC241" s="147"/>
      <c r="AD241" s="147"/>
      <c r="AE241" s="147"/>
      <c r="AF241" s="147"/>
      <c r="AG241" s="147" t="s">
        <v>355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9" t="s">
        <v>356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357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9" t="s">
        <v>473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357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9" t="s">
        <v>474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357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9" t="s">
        <v>475</v>
      </c>
      <c r="D245" s="160"/>
      <c r="E245" s="161">
        <v>4.5999999999999996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357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9" t="s">
        <v>447</v>
      </c>
      <c r="D246" s="160"/>
      <c r="E246" s="161">
        <v>9.3800000000000008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357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9" t="s">
        <v>448</v>
      </c>
      <c r="D247" s="160"/>
      <c r="E247" s="161">
        <v>8.6199999999999992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357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9" t="s">
        <v>449</v>
      </c>
      <c r="D248" s="160"/>
      <c r="E248" s="161">
        <v>3.55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357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9" t="s">
        <v>476</v>
      </c>
      <c r="D249" s="160"/>
      <c r="E249" s="161">
        <v>3.7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357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0" t="s">
        <v>361</v>
      </c>
      <c r="D250" s="162"/>
      <c r="E250" s="163">
        <v>29.85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357</v>
      </c>
      <c r="AH250" s="147">
        <v>1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5">
        <v>20</v>
      </c>
      <c r="B251" s="176" t="s">
        <v>477</v>
      </c>
      <c r="C251" s="188" t="s">
        <v>478</v>
      </c>
      <c r="D251" s="177" t="s">
        <v>350</v>
      </c>
      <c r="E251" s="178">
        <v>311.61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3.6999999999999999E-4</v>
      </c>
      <c r="O251" s="157">
        <f>ROUND(E251*N251,2)</f>
        <v>0.12</v>
      </c>
      <c r="P251" s="157">
        <v>0</v>
      </c>
      <c r="Q251" s="157">
        <f>ROUND(E251*P251,2)</f>
        <v>0</v>
      </c>
      <c r="R251" s="158"/>
      <c r="S251" s="158" t="s">
        <v>374</v>
      </c>
      <c r="T251" s="158" t="s">
        <v>375</v>
      </c>
      <c r="U251" s="158">
        <v>0.09</v>
      </c>
      <c r="V251" s="158">
        <f>ROUND(E251*U251,2)</f>
        <v>28.04</v>
      </c>
      <c r="W251" s="158"/>
      <c r="X251" s="158" t="s">
        <v>353</v>
      </c>
      <c r="Y251" s="158" t="s">
        <v>354</v>
      </c>
      <c r="Z251" s="147"/>
      <c r="AA251" s="147"/>
      <c r="AB251" s="147"/>
      <c r="AC251" s="147"/>
      <c r="AD251" s="147"/>
      <c r="AE251" s="147"/>
      <c r="AF251" s="147"/>
      <c r="AG251" s="147" t="s">
        <v>355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89" t="s">
        <v>356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357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9" t="s">
        <v>479</v>
      </c>
      <c r="D253" s="160"/>
      <c r="E253" s="161">
        <v>4.92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357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9" t="s">
        <v>480</v>
      </c>
      <c r="D254" s="160"/>
      <c r="E254" s="161">
        <v>15.46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357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9" t="s">
        <v>475</v>
      </c>
      <c r="D255" s="160"/>
      <c r="E255" s="161">
        <v>4.5999999999999996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357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9" t="s">
        <v>447</v>
      </c>
      <c r="D256" s="160"/>
      <c r="E256" s="161">
        <v>9.3800000000000008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357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9" t="s">
        <v>448</v>
      </c>
      <c r="D257" s="160"/>
      <c r="E257" s="161">
        <v>8.6199999999999992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357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9" t="s">
        <v>449</v>
      </c>
      <c r="D258" s="160"/>
      <c r="E258" s="161">
        <v>3.55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357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9" t="s">
        <v>476</v>
      </c>
      <c r="D259" s="160"/>
      <c r="E259" s="161">
        <v>3.7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357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9" t="s">
        <v>451</v>
      </c>
      <c r="D260" s="160"/>
      <c r="E260" s="161">
        <v>22.1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357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9" t="s">
        <v>452</v>
      </c>
      <c r="D261" s="160"/>
      <c r="E261" s="161">
        <v>22.1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357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9" t="s">
        <v>453</v>
      </c>
      <c r="D262" s="160"/>
      <c r="E262" s="161">
        <v>22.1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357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9" t="s">
        <v>481</v>
      </c>
      <c r="D263" s="160"/>
      <c r="E263" s="161">
        <v>45.25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357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9" t="s">
        <v>456</v>
      </c>
      <c r="D264" s="160"/>
      <c r="E264" s="161">
        <v>16.38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357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9" t="s">
        <v>457</v>
      </c>
      <c r="D265" s="160"/>
      <c r="E265" s="161">
        <v>56.47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357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9" t="s">
        <v>458</v>
      </c>
      <c r="D266" s="160"/>
      <c r="E266" s="161">
        <v>22.13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357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9" t="s">
        <v>459</v>
      </c>
      <c r="D267" s="160"/>
      <c r="E267" s="161">
        <v>54.85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357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361</v>
      </c>
      <c r="D268" s="162"/>
      <c r="E268" s="163">
        <v>311.61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357</v>
      </c>
      <c r="AH268" s="147">
        <v>1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5">
        <v>21</v>
      </c>
      <c r="B269" s="176" t="s">
        <v>482</v>
      </c>
      <c r="C269" s="188" t="s">
        <v>483</v>
      </c>
      <c r="D269" s="177" t="s">
        <v>350</v>
      </c>
      <c r="E269" s="178">
        <v>311.61</v>
      </c>
      <c r="F269" s="179"/>
      <c r="G269" s="180">
        <f>ROUND(E269*F269,2)</f>
        <v>0</v>
      </c>
      <c r="H269" s="159"/>
      <c r="I269" s="158">
        <f>ROUND(E269*H269,2)</f>
        <v>0</v>
      </c>
      <c r="J269" s="159"/>
      <c r="K269" s="158">
        <f>ROUND(E269*J269,2)</f>
        <v>0</v>
      </c>
      <c r="L269" s="158">
        <v>21</v>
      </c>
      <c r="M269" s="158">
        <f>G269*(1+L269/100)</f>
        <v>0</v>
      </c>
      <c r="N269" s="157">
        <v>1.4279999999999999E-2</v>
      </c>
      <c r="O269" s="157">
        <f>ROUND(E269*N269,2)</f>
        <v>4.45</v>
      </c>
      <c r="P269" s="157">
        <v>0</v>
      </c>
      <c r="Q269" s="157">
        <f>ROUND(E269*P269,2)</f>
        <v>0</v>
      </c>
      <c r="R269" s="158"/>
      <c r="S269" s="158" t="s">
        <v>374</v>
      </c>
      <c r="T269" s="158" t="s">
        <v>375</v>
      </c>
      <c r="U269" s="158">
        <v>0.26900000000000002</v>
      </c>
      <c r="V269" s="158">
        <f>ROUND(E269*U269,2)</f>
        <v>83.82</v>
      </c>
      <c r="W269" s="158"/>
      <c r="X269" s="158" t="s">
        <v>353</v>
      </c>
      <c r="Y269" s="158" t="s">
        <v>354</v>
      </c>
      <c r="Z269" s="147"/>
      <c r="AA269" s="147"/>
      <c r="AB269" s="147"/>
      <c r="AC269" s="147"/>
      <c r="AD269" s="147"/>
      <c r="AE269" s="147"/>
      <c r="AF269" s="147"/>
      <c r="AG269" s="147" t="s">
        <v>355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89" t="s">
        <v>356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357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9" t="s">
        <v>479</v>
      </c>
      <c r="D271" s="160"/>
      <c r="E271" s="161">
        <v>4.92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357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9" t="s">
        <v>480</v>
      </c>
      <c r="D272" s="160"/>
      <c r="E272" s="161">
        <v>15.46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357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9" t="s">
        <v>475</v>
      </c>
      <c r="D273" s="160"/>
      <c r="E273" s="161">
        <v>4.5999999999999996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357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9" t="s">
        <v>447</v>
      </c>
      <c r="D274" s="160"/>
      <c r="E274" s="161">
        <v>9.3800000000000008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357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9" t="s">
        <v>448</v>
      </c>
      <c r="D275" s="160"/>
      <c r="E275" s="161">
        <v>8.6199999999999992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357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9" t="s">
        <v>449</v>
      </c>
      <c r="D276" s="160"/>
      <c r="E276" s="161">
        <v>3.55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357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9" t="s">
        <v>476</v>
      </c>
      <c r="D277" s="160"/>
      <c r="E277" s="161">
        <v>3.7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357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9" t="s">
        <v>451</v>
      </c>
      <c r="D278" s="160"/>
      <c r="E278" s="161">
        <v>22.1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357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9" t="s">
        <v>452</v>
      </c>
      <c r="D279" s="160"/>
      <c r="E279" s="161">
        <v>22.1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357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9" t="s">
        <v>453</v>
      </c>
      <c r="D280" s="160"/>
      <c r="E280" s="161">
        <v>22.1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357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9" t="s">
        <v>481</v>
      </c>
      <c r="D281" s="160"/>
      <c r="E281" s="161">
        <v>45.25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357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9" t="s">
        <v>456</v>
      </c>
      <c r="D282" s="160"/>
      <c r="E282" s="161">
        <v>16.38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357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9" t="s">
        <v>457</v>
      </c>
      <c r="D283" s="160"/>
      <c r="E283" s="161">
        <v>56.47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357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9" t="s">
        <v>458</v>
      </c>
      <c r="D284" s="160"/>
      <c r="E284" s="161">
        <v>22.13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357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9" t="s">
        <v>459</v>
      </c>
      <c r="D285" s="160"/>
      <c r="E285" s="161">
        <v>54.85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357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361</v>
      </c>
      <c r="D286" s="162"/>
      <c r="E286" s="163">
        <v>311.61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357</v>
      </c>
      <c r="AH286" s="147">
        <v>1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13.6" x14ac:dyDescent="0.2">
      <c r="A287" s="168" t="s">
        <v>346</v>
      </c>
      <c r="B287" s="169" t="s">
        <v>131</v>
      </c>
      <c r="C287" s="187" t="s">
        <v>132</v>
      </c>
      <c r="D287" s="170"/>
      <c r="E287" s="171"/>
      <c r="F287" s="172"/>
      <c r="G287" s="173">
        <f>SUMIF(AG288:AG292,"&lt;&gt;NOR",G288:G292)</f>
        <v>0</v>
      </c>
      <c r="H287" s="167"/>
      <c r="I287" s="167">
        <f>SUM(I288:I292)</f>
        <v>0</v>
      </c>
      <c r="J287" s="167"/>
      <c r="K287" s="167">
        <f>SUM(K288:K292)</f>
        <v>0</v>
      </c>
      <c r="L287" s="167"/>
      <c r="M287" s="167">
        <f>SUM(M288:M292)</f>
        <v>0</v>
      </c>
      <c r="N287" s="166"/>
      <c r="O287" s="166">
        <f>SUM(O288:O292)</f>
        <v>0</v>
      </c>
      <c r="P287" s="166"/>
      <c r="Q287" s="166">
        <f>SUM(Q288:Q292)</f>
        <v>0</v>
      </c>
      <c r="R287" s="167"/>
      <c r="S287" s="167"/>
      <c r="T287" s="167"/>
      <c r="U287" s="167"/>
      <c r="V287" s="167">
        <f>SUM(V288:V292)</f>
        <v>20</v>
      </c>
      <c r="W287" s="167"/>
      <c r="X287" s="167"/>
      <c r="Y287" s="167"/>
      <c r="AG287" t="s">
        <v>347</v>
      </c>
    </row>
    <row r="288" spans="1:60" outlineLevel="1" x14ac:dyDescent="0.2">
      <c r="A288" s="175">
        <v>22</v>
      </c>
      <c r="B288" s="176" t="s">
        <v>484</v>
      </c>
      <c r="C288" s="188" t="s">
        <v>485</v>
      </c>
      <c r="D288" s="177" t="s">
        <v>486</v>
      </c>
      <c r="E288" s="178">
        <v>20</v>
      </c>
      <c r="F288" s="179"/>
      <c r="G288" s="180">
        <f>ROUND(E288*F288,2)</f>
        <v>0</v>
      </c>
      <c r="H288" s="159"/>
      <c r="I288" s="158">
        <f>ROUND(E288*H288,2)</f>
        <v>0</v>
      </c>
      <c r="J288" s="159"/>
      <c r="K288" s="158">
        <f>ROUND(E288*J288,2)</f>
        <v>0</v>
      </c>
      <c r="L288" s="158">
        <v>21</v>
      </c>
      <c r="M288" s="158">
        <f>G288*(1+L288/100)</f>
        <v>0</v>
      </c>
      <c r="N288" s="157">
        <v>0</v>
      </c>
      <c r="O288" s="157">
        <f>ROUND(E288*N288,2)</f>
        <v>0</v>
      </c>
      <c r="P288" s="157">
        <v>0</v>
      </c>
      <c r="Q288" s="157">
        <f>ROUND(E288*P288,2)</f>
        <v>0</v>
      </c>
      <c r="R288" s="158"/>
      <c r="S288" s="158" t="s">
        <v>374</v>
      </c>
      <c r="T288" s="158" t="s">
        <v>375</v>
      </c>
      <c r="U288" s="158">
        <v>1</v>
      </c>
      <c r="V288" s="158">
        <f>ROUND(E288*U288,2)</f>
        <v>20</v>
      </c>
      <c r="W288" s="158"/>
      <c r="X288" s="158" t="s">
        <v>353</v>
      </c>
      <c r="Y288" s="158" t="s">
        <v>354</v>
      </c>
      <c r="Z288" s="147"/>
      <c r="AA288" s="147"/>
      <c r="AB288" s="147"/>
      <c r="AC288" s="147"/>
      <c r="AD288" s="147"/>
      <c r="AE288" s="147"/>
      <c r="AF288" s="147"/>
      <c r="AG288" s="147" t="s">
        <v>355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189" t="s">
        <v>356</v>
      </c>
      <c r="D289" s="160"/>
      <c r="E289" s="161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357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9" t="s">
        <v>487</v>
      </c>
      <c r="D290" s="160"/>
      <c r="E290" s="161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357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9" t="s">
        <v>488</v>
      </c>
      <c r="D291" s="160"/>
      <c r="E291" s="161">
        <v>20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357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361</v>
      </c>
      <c r="D292" s="162"/>
      <c r="E292" s="163">
        <v>20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357</v>
      </c>
      <c r="AH292" s="147">
        <v>1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13.6" x14ac:dyDescent="0.2">
      <c r="A293" s="168" t="s">
        <v>346</v>
      </c>
      <c r="B293" s="169" t="s">
        <v>133</v>
      </c>
      <c r="C293" s="187" t="s">
        <v>134</v>
      </c>
      <c r="D293" s="170"/>
      <c r="E293" s="171"/>
      <c r="F293" s="172"/>
      <c r="G293" s="173">
        <f>SUMIF(AG294:AG311,"&lt;&gt;NOR",G294:G311)</f>
        <v>0</v>
      </c>
      <c r="H293" s="167"/>
      <c r="I293" s="167">
        <f>SUM(I294:I311)</f>
        <v>0</v>
      </c>
      <c r="J293" s="167"/>
      <c r="K293" s="167">
        <f>SUM(K294:K311)</f>
        <v>0</v>
      </c>
      <c r="L293" s="167"/>
      <c r="M293" s="167">
        <f>SUM(M294:M311)</f>
        <v>0</v>
      </c>
      <c r="N293" s="166"/>
      <c r="O293" s="166">
        <f>SUM(O294:O311)</f>
        <v>0.49</v>
      </c>
      <c r="P293" s="166"/>
      <c r="Q293" s="166">
        <f>SUM(Q294:Q311)</f>
        <v>0</v>
      </c>
      <c r="R293" s="167"/>
      <c r="S293" s="167"/>
      <c r="T293" s="167"/>
      <c r="U293" s="167"/>
      <c r="V293" s="167">
        <f>SUM(V294:V311)</f>
        <v>66.680000000000007</v>
      </c>
      <c r="W293" s="167"/>
      <c r="X293" s="167"/>
      <c r="Y293" s="167"/>
      <c r="AG293" t="s">
        <v>347</v>
      </c>
    </row>
    <row r="294" spans="1:60" outlineLevel="1" x14ac:dyDescent="0.2">
      <c r="A294" s="175">
        <v>23</v>
      </c>
      <c r="B294" s="176" t="s">
        <v>489</v>
      </c>
      <c r="C294" s="188" t="s">
        <v>490</v>
      </c>
      <c r="D294" s="177" t="s">
        <v>350</v>
      </c>
      <c r="E294" s="178">
        <v>311.61</v>
      </c>
      <c r="F294" s="179"/>
      <c r="G294" s="180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1.58E-3</v>
      </c>
      <c r="O294" s="157">
        <f>ROUND(E294*N294,2)</f>
        <v>0.49</v>
      </c>
      <c r="P294" s="157">
        <v>0</v>
      </c>
      <c r="Q294" s="157">
        <f>ROUND(E294*P294,2)</f>
        <v>0</v>
      </c>
      <c r="R294" s="158"/>
      <c r="S294" s="158" t="s">
        <v>374</v>
      </c>
      <c r="T294" s="158" t="s">
        <v>375</v>
      </c>
      <c r="U294" s="158">
        <v>0.214</v>
      </c>
      <c r="V294" s="158">
        <f>ROUND(E294*U294,2)</f>
        <v>66.680000000000007</v>
      </c>
      <c r="W294" s="158"/>
      <c r="X294" s="158" t="s">
        <v>353</v>
      </c>
      <c r="Y294" s="158" t="s">
        <v>354</v>
      </c>
      <c r="Z294" s="147"/>
      <c r="AA294" s="147"/>
      <c r="AB294" s="147"/>
      <c r="AC294" s="147"/>
      <c r="AD294" s="147"/>
      <c r="AE294" s="147"/>
      <c r="AF294" s="147"/>
      <c r="AG294" s="147" t="s">
        <v>355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9" t="s">
        <v>356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357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9" t="s">
        <v>479</v>
      </c>
      <c r="D296" s="160"/>
      <c r="E296" s="161">
        <v>4.92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357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9" t="s">
        <v>480</v>
      </c>
      <c r="D297" s="160"/>
      <c r="E297" s="161">
        <v>15.46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357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9" t="s">
        <v>475</v>
      </c>
      <c r="D298" s="160"/>
      <c r="E298" s="161">
        <v>4.5999999999999996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357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9" t="s">
        <v>447</v>
      </c>
      <c r="D299" s="160"/>
      <c r="E299" s="161">
        <v>9.3800000000000008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357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9" t="s">
        <v>448</v>
      </c>
      <c r="D300" s="160"/>
      <c r="E300" s="161">
        <v>8.6199999999999992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357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9" t="s">
        <v>449</v>
      </c>
      <c r="D301" s="160"/>
      <c r="E301" s="161">
        <v>3.55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357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9" t="s">
        <v>476</v>
      </c>
      <c r="D302" s="160"/>
      <c r="E302" s="161">
        <v>3.7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357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9" t="s">
        <v>451</v>
      </c>
      <c r="D303" s="160"/>
      <c r="E303" s="161">
        <v>22.1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357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9" t="s">
        <v>452</v>
      </c>
      <c r="D304" s="160"/>
      <c r="E304" s="161">
        <v>22.1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357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9" t="s">
        <v>453</v>
      </c>
      <c r="D305" s="160"/>
      <c r="E305" s="161">
        <v>22.1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357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9" t="s">
        <v>481</v>
      </c>
      <c r="D306" s="160"/>
      <c r="E306" s="161">
        <v>45.25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357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89" t="s">
        <v>456</v>
      </c>
      <c r="D307" s="160"/>
      <c r="E307" s="161">
        <v>16.38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357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89" t="s">
        <v>457</v>
      </c>
      <c r="D308" s="160"/>
      <c r="E308" s="161">
        <v>56.47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357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9" t="s">
        <v>458</v>
      </c>
      <c r="D309" s="160"/>
      <c r="E309" s="161">
        <v>22.13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357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9" t="s">
        <v>459</v>
      </c>
      <c r="D310" s="160"/>
      <c r="E310" s="161">
        <v>54.85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357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361</v>
      </c>
      <c r="D311" s="162"/>
      <c r="E311" s="163">
        <v>311.61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357</v>
      </c>
      <c r="AH311" s="147">
        <v>1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7.2" x14ac:dyDescent="0.2">
      <c r="A312" s="168" t="s">
        <v>346</v>
      </c>
      <c r="B312" s="169" t="s">
        <v>135</v>
      </c>
      <c r="C312" s="187" t="s">
        <v>136</v>
      </c>
      <c r="D312" s="170"/>
      <c r="E312" s="171"/>
      <c r="F312" s="172"/>
      <c r="G312" s="173">
        <f>SUMIF(AG313:AG339,"&lt;&gt;NOR",G313:G339)</f>
        <v>0</v>
      </c>
      <c r="H312" s="167"/>
      <c r="I312" s="167">
        <f>SUM(I313:I339)</f>
        <v>0</v>
      </c>
      <c r="J312" s="167"/>
      <c r="K312" s="167">
        <f>SUM(K313:K339)</f>
        <v>0</v>
      </c>
      <c r="L312" s="167"/>
      <c r="M312" s="167">
        <f>SUM(M313:M339)</f>
        <v>0</v>
      </c>
      <c r="N312" s="166"/>
      <c r="O312" s="166">
        <f>SUM(O313:O339)</f>
        <v>0.01</v>
      </c>
      <c r="P312" s="166"/>
      <c r="Q312" s="166">
        <f>SUM(Q313:Q339)</f>
        <v>0</v>
      </c>
      <c r="R312" s="167"/>
      <c r="S312" s="167"/>
      <c r="T312" s="167"/>
      <c r="U312" s="167"/>
      <c r="V312" s="167">
        <f>SUM(V313:V339)</f>
        <v>109.14</v>
      </c>
      <c r="W312" s="167"/>
      <c r="X312" s="167"/>
      <c r="Y312" s="167"/>
      <c r="AG312" t="s">
        <v>347</v>
      </c>
    </row>
    <row r="313" spans="1:60" outlineLevel="1" x14ac:dyDescent="0.2">
      <c r="A313" s="175">
        <v>24</v>
      </c>
      <c r="B313" s="176" t="s">
        <v>491</v>
      </c>
      <c r="C313" s="188" t="s">
        <v>492</v>
      </c>
      <c r="D313" s="177" t="s">
        <v>350</v>
      </c>
      <c r="E313" s="178">
        <v>311.61</v>
      </c>
      <c r="F313" s="179"/>
      <c r="G313" s="180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7">
        <v>4.0000000000000003E-5</v>
      </c>
      <c r="O313" s="157">
        <f>ROUND(E313*N313,2)</f>
        <v>0.01</v>
      </c>
      <c r="P313" s="157">
        <v>0</v>
      </c>
      <c r="Q313" s="157">
        <f>ROUND(E313*P313,2)</f>
        <v>0</v>
      </c>
      <c r="R313" s="158"/>
      <c r="S313" s="158" t="s">
        <v>374</v>
      </c>
      <c r="T313" s="158" t="s">
        <v>375</v>
      </c>
      <c r="U313" s="158">
        <v>0.308</v>
      </c>
      <c r="V313" s="158">
        <f>ROUND(E313*U313,2)</f>
        <v>95.98</v>
      </c>
      <c r="W313" s="158"/>
      <c r="X313" s="158" t="s">
        <v>353</v>
      </c>
      <c r="Y313" s="158" t="s">
        <v>354</v>
      </c>
      <c r="Z313" s="147"/>
      <c r="AA313" s="147"/>
      <c r="AB313" s="147"/>
      <c r="AC313" s="147"/>
      <c r="AD313" s="147"/>
      <c r="AE313" s="147"/>
      <c r="AF313" s="147"/>
      <c r="AG313" s="147" t="s">
        <v>355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89" t="s">
        <v>356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357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9" t="s">
        <v>479</v>
      </c>
      <c r="D315" s="160"/>
      <c r="E315" s="161">
        <v>4.92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357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9" t="s">
        <v>480</v>
      </c>
      <c r="D316" s="160"/>
      <c r="E316" s="161">
        <v>15.46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357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9" t="s">
        <v>475</v>
      </c>
      <c r="D317" s="160"/>
      <c r="E317" s="161">
        <v>4.5999999999999996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357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9" t="s">
        <v>447</v>
      </c>
      <c r="D318" s="160"/>
      <c r="E318" s="161">
        <v>9.3800000000000008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357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9" t="s">
        <v>448</v>
      </c>
      <c r="D319" s="160"/>
      <c r="E319" s="161">
        <v>8.6199999999999992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357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9" t="s">
        <v>449</v>
      </c>
      <c r="D320" s="160"/>
      <c r="E320" s="161">
        <v>3.55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357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9" t="s">
        <v>476</v>
      </c>
      <c r="D321" s="160"/>
      <c r="E321" s="161">
        <v>3.7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357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9" t="s">
        <v>451</v>
      </c>
      <c r="D322" s="160"/>
      <c r="E322" s="161">
        <v>22.1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357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9" t="s">
        <v>452</v>
      </c>
      <c r="D323" s="160"/>
      <c r="E323" s="161">
        <v>22.1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357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9" t="s">
        <v>453</v>
      </c>
      <c r="D324" s="160"/>
      <c r="E324" s="161">
        <v>22.1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357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9" t="s">
        <v>481</v>
      </c>
      <c r="D325" s="160"/>
      <c r="E325" s="161">
        <v>45.25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357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9" t="s">
        <v>456</v>
      </c>
      <c r="D326" s="160"/>
      <c r="E326" s="161">
        <v>16.38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357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9" t="s">
        <v>457</v>
      </c>
      <c r="D327" s="160"/>
      <c r="E327" s="161">
        <v>56.47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357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9" t="s">
        <v>458</v>
      </c>
      <c r="D328" s="160"/>
      <c r="E328" s="161">
        <v>22.13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357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9" t="s">
        <v>459</v>
      </c>
      <c r="D329" s="160"/>
      <c r="E329" s="161">
        <v>54.85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357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0" t="s">
        <v>361</v>
      </c>
      <c r="D330" s="162"/>
      <c r="E330" s="163">
        <v>311.61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357</v>
      </c>
      <c r="AH330" s="147">
        <v>1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5">
        <v>25</v>
      </c>
      <c r="B331" s="176" t="s">
        <v>493</v>
      </c>
      <c r="C331" s="188" t="s">
        <v>494</v>
      </c>
      <c r="D331" s="177" t="s">
        <v>350</v>
      </c>
      <c r="E331" s="178">
        <v>101.20699999999999</v>
      </c>
      <c r="F331" s="179"/>
      <c r="G331" s="180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21</v>
      </c>
      <c r="M331" s="158">
        <f>G331*(1+L331/100)</f>
        <v>0</v>
      </c>
      <c r="N331" s="157">
        <v>1.0000000000000001E-5</v>
      </c>
      <c r="O331" s="157">
        <f>ROUND(E331*N331,2)</f>
        <v>0</v>
      </c>
      <c r="P331" s="157">
        <v>0</v>
      </c>
      <c r="Q331" s="157">
        <f>ROUND(E331*P331,2)</f>
        <v>0</v>
      </c>
      <c r="R331" s="158"/>
      <c r="S331" s="158" t="s">
        <v>374</v>
      </c>
      <c r="T331" s="158" t="s">
        <v>375</v>
      </c>
      <c r="U331" s="158">
        <v>0.13</v>
      </c>
      <c r="V331" s="158">
        <f>ROUND(E331*U331,2)</f>
        <v>13.16</v>
      </c>
      <c r="W331" s="158"/>
      <c r="X331" s="158" t="s">
        <v>353</v>
      </c>
      <c r="Y331" s="158" t="s">
        <v>354</v>
      </c>
      <c r="Z331" s="147"/>
      <c r="AA331" s="147"/>
      <c r="AB331" s="147"/>
      <c r="AC331" s="147"/>
      <c r="AD331" s="147"/>
      <c r="AE331" s="147"/>
      <c r="AF331" s="147"/>
      <c r="AG331" s="147" t="s">
        <v>355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9" t="s">
        <v>356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357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9" t="s">
        <v>396</v>
      </c>
      <c r="D333" s="160"/>
      <c r="E333" s="161">
        <v>2.875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357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9" t="s">
        <v>397</v>
      </c>
      <c r="D334" s="160"/>
      <c r="E334" s="161">
        <v>23.04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357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9" t="s">
        <v>398</v>
      </c>
      <c r="D335" s="160"/>
      <c r="E335" s="161">
        <v>5.76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357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9" t="s">
        <v>399</v>
      </c>
      <c r="D336" s="160"/>
      <c r="E336" s="161">
        <v>23.04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357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9" t="s">
        <v>400</v>
      </c>
      <c r="D337" s="160"/>
      <c r="E337" s="161">
        <v>21.276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357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9" t="s">
        <v>401</v>
      </c>
      <c r="D338" s="160"/>
      <c r="E338" s="161">
        <v>25.216000000000001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357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0" t="s">
        <v>361</v>
      </c>
      <c r="D339" s="162"/>
      <c r="E339" s="163">
        <v>101.20699999999999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357</v>
      </c>
      <c r="AH339" s="147">
        <v>1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13.6" x14ac:dyDescent="0.2">
      <c r="A340" s="168" t="s">
        <v>346</v>
      </c>
      <c r="B340" s="169" t="s">
        <v>139</v>
      </c>
      <c r="C340" s="187" t="s">
        <v>140</v>
      </c>
      <c r="D340" s="170"/>
      <c r="E340" s="171"/>
      <c r="F340" s="172"/>
      <c r="G340" s="173">
        <f>SUMIF(AG341:AG341,"&lt;&gt;NOR",G341:G341)</f>
        <v>0</v>
      </c>
      <c r="H340" s="167"/>
      <c r="I340" s="167">
        <f>SUM(I341:I341)</f>
        <v>0</v>
      </c>
      <c r="J340" s="167"/>
      <c r="K340" s="167">
        <f>SUM(K341:K341)</f>
        <v>0</v>
      </c>
      <c r="L340" s="167"/>
      <c r="M340" s="167">
        <f>SUM(M341:M341)</f>
        <v>0</v>
      </c>
      <c r="N340" s="166"/>
      <c r="O340" s="166">
        <f>SUM(O341:O341)</f>
        <v>0</v>
      </c>
      <c r="P340" s="166"/>
      <c r="Q340" s="166">
        <f>SUM(Q341:Q341)</f>
        <v>0</v>
      </c>
      <c r="R340" s="167"/>
      <c r="S340" s="167"/>
      <c r="T340" s="167"/>
      <c r="U340" s="167"/>
      <c r="V340" s="167">
        <f>SUM(V341:V341)</f>
        <v>142.12</v>
      </c>
      <c r="W340" s="167"/>
      <c r="X340" s="167"/>
      <c r="Y340" s="167"/>
      <c r="AG340" t="s">
        <v>347</v>
      </c>
    </row>
    <row r="341" spans="1:60" outlineLevel="1" x14ac:dyDescent="0.2">
      <c r="A341" s="181">
        <v>26</v>
      </c>
      <c r="B341" s="182" t="s">
        <v>495</v>
      </c>
      <c r="C341" s="191" t="s">
        <v>496</v>
      </c>
      <c r="D341" s="183" t="s">
        <v>497</v>
      </c>
      <c r="E341" s="184">
        <v>45.116639999999997</v>
      </c>
      <c r="F341" s="185"/>
      <c r="G341" s="186">
        <f>ROUND(E341*F341,2)</f>
        <v>0</v>
      </c>
      <c r="H341" s="159"/>
      <c r="I341" s="158">
        <f>ROUND(E341*H341,2)</f>
        <v>0</v>
      </c>
      <c r="J341" s="159"/>
      <c r="K341" s="158">
        <f>ROUND(E341*J341,2)</f>
        <v>0</v>
      </c>
      <c r="L341" s="158">
        <v>21</v>
      </c>
      <c r="M341" s="158">
        <f>G341*(1+L341/100)</f>
        <v>0</v>
      </c>
      <c r="N341" s="157">
        <v>0</v>
      </c>
      <c r="O341" s="157">
        <f>ROUND(E341*N341,2)</f>
        <v>0</v>
      </c>
      <c r="P341" s="157">
        <v>0</v>
      </c>
      <c r="Q341" s="157">
        <f>ROUND(E341*P341,2)</f>
        <v>0</v>
      </c>
      <c r="R341" s="158"/>
      <c r="S341" s="158" t="s">
        <v>374</v>
      </c>
      <c r="T341" s="158" t="s">
        <v>375</v>
      </c>
      <c r="U341" s="158">
        <v>3.15</v>
      </c>
      <c r="V341" s="158">
        <f>ROUND(E341*U341,2)</f>
        <v>142.12</v>
      </c>
      <c r="W341" s="158"/>
      <c r="X341" s="158" t="s">
        <v>498</v>
      </c>
      <c r="Y341" s="158" t="s">
        <v>354</v>
      </c>
      <c r="Z341" s="147"/>
      <c r="AA341" s="147"/>
      <c r="AB341" s="147"/>
      <c r="AC341" s="147"/>
      <c r="AD341" s="147"/>
      <c r="AE341" s="147"/>
      <c r="AF341" s="147"/>
      <c r="AG341" s="147" t="s">
        <v>499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13.6" x14ac:dyDescent="0.2">
      <c r="A342" s="168" t="s">
        <v>346</v>
      </c>
      <c r="B342" s="169" t="s">
        <v>212</v>
      </c>
      <c r="C342" s="187" t="s">
        <v>213</v>
      </c>
      <c r="D342" s="170"/>
      <c r="E342" s="171"/>
      <c r="F342" s="172"/>
      <c r="G342" s="173">
        <f>SUMIF(AG343:AG402,"&lt;&gt;NOR",G343:G402)</f>
        <v>0</v>
      </c>
      <c r="H342" s="167"/>
      <c r="I342" s="167">
        <f>SUM(I343:I402)</f>
        <v>0</v>
      </c>
      <c r="J342" s="167"/>
      <c r="K342" s="167">
        <f>SUM(K343:K402)</f>
        <v>0</v>
      </c>
      <c r="L342" s="167"/>
      <c r="M342" s="167">
        <f>SUM(M343:M402)</f>
        <v>0</v>
      </c>
      <c r="N342" s="166"/>
      <c r="O342" s="166">
        <f>SUM(O343:O402)</f>
        <v>0.17999999999999997</v>
      </c>
      <c r="P342" s="166"/>
      <c r="Q342" s="166">
        <f>SUM(Q343:Q402)</f>
        <v>0</v>
      </c>
      <c r="R342" s="167"/>
      <c r="S342" s="167"/>
      <c r="T342" s="167"/>
      <c r="U342" s="167"/>
      <c r="V342" s="167">
        <f>SUM(V343:V402)</f>
        <v>47.620000000000005</v>
      </c>
      <c r="W342" s="167"/>
      <c r="X342" s="167"/>
      <c r="Y342" s="167"/>
      <c r="AG342" t="s">
        <v>347</v>
      </c>
    </row>
    <row r="343" spans="1:60" ht="21.75" outlineLevel="1" x14ac:dyDescent="0.2">
      <c r="A343" s="175">
        <v>27</v>
      </c>
      <c r="B343" s="176" t="s">
        <v>500</v>
      </c>
      <c r="C343" s="188" t="s">
        <v>501</v>
      </c>
      <c r="D343" s="177" t="s">
        <v>350</v>
      </c>
      <c r="E343" s="178">
        <v>94.05</v>
      </c>
      <c r="F343" s="179"/>
      <c r="G343" s="180">
        <f>ROUND(E343*F343,2)</f>
        <v>0</v>
      </c>
      <c r="H343" s="159"/>
      <c r="I343" s="158">
        <f>ROUND(E343*H343,2)</f>
        <v>0</v>
      </c>
      <c r="J343" s="159"/>
      <c r="K343" s="158">
        <f>ROUND(E343*J343,2)</f>
        <v>0</v>
      </c>
      <c r="L343" s="158">
        <v>21</v>
      </c>
      <c r="M343" s="158">
        <f>G343*(1+L343/100)</f>
        <v>0</v>
      </c>
      <c r="N343" s="157">
        <v>2.1000000000000001E-4</v>
      </c>
      <c r="O343" s="157">
        <f>ROUND(E343*N343,2)</f>
        <v>0.02</v>
      </c>
      <c r="P343" s="157">
        <v>0</v>
      </c>
      <c r="Q343" s="157">
        <f>ROUND(E343*P343,2)</f>
        <v>0</v>
      </c>
      <c r="R343" s="158"/>
      <c r="S343" s="158" t="s">
        <v>374</v>
      </c>
      <c r="T343" s="158" t="s">
        <v>375</v>
      </c>
      <c r="U343" s="158">
        <v>9.5000000000000001E-2</v>
      </c>
      <c r="V343" s="158">
        <f>ROUND(E343*U343,2)</f>
        <v>8.93</v>
      </c>
      <c r="W343" s="158"/>
      <c r="X343" s="158" t="s">
        <v>353</v>
      </c>
      <c r="Y343" s="158" t="s">
        <v>354</v>
      </c>
      <c r="Z343" s="147"/>
      <c r="AA343" s="147"/>
      <c r="AB343" s="147"/>
      <c r="AC343" s="147"/>
      <c r="AD343" s="147"/>
      <c r="AE343" s="147"/>
      <c r="AF343" s="147"/>
      <c r="AG343" s="147" t="s">
        <v>355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89" t="s">
        <v>356</v>
      </c>
      <c r="D344" s="160"/>
      <c r="E344" s="161"/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357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9" t="s">
        <v>473</v>
      </c>
      <c r="D345" s="160"/>
      <c r="E345" s="161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357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9" t="s">
        <v>502</v>
      </c>
      <c r="D346" s="160"/>
      <c r="E346" s="161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357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9" t="s">
        <v>475</v>
      </c>
      <c r="D347" s="160"/>
      <c r="E347" s="161">
        <v>4.5999999999999996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357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9" t="s">
        <v>447</v>
      </c>
      <c r="D348" s="160"/>
      <c r="E348" s="161">
        <v>9.3800000000000008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357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9" t="s">
        <v>448</v>
      </c>
      <c r="D349" s="160"/>
      <c r="E349" s="161">
        <v>8.6199999999999992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357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9" t="s">
        <v>449</v>
      </c>
      <c r="D350" s="160"/>
      <c r="E350" s="161">
        <v>3.55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357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9" t="s">
        <v>476</v>
      </c>
      <c r="D351" s="160"/>
      <c r="E351" s="161">
        <v>3.7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357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90" t="s">
        <v>361</v>
      </c>
      <c r="D352" s="162"/>
      <c r="E352" s="163">
        <v>29.85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357</v>
      </c>
      <c r="AH352" s="147">
        <v>1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9" t="s">
        <v>404</v>
      </c>
      <c r="D353" s="160"/>
      <c r="E353" s="161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357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9" t="s">
        <v>503</v>
      </c>
      <c r="D354" s="160"/>
      <c r="E354" s="161">
        <v>10.62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357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9" t="s">
        <v>504</v>
      </c>
      <c r="D355" s="160"/>
      <c r="E355" s="161">
        <v>17.850000000000001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357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9" t="s">
        <v>505</v>
      </c>
      <c r="D356" s="160"/>
      <c r="E356" s="161">
        <v>16.605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357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9" t="s">
        <v>506</v>
      </c>
      <c r="D357" s="160"/>
      <c r="E357" s="161">
        <v>8.9250000000000007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357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9" t="s">
        <v>507</v>
      </c>
      <c r="D358" s="160"/>
      <c r="E358" s="161">
        <v>10.199999999999999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357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90" t="s">
        <v>361</v>
      </c>
      <c r="D359" s="162"/>
      <c r="E359" s="163">
        <v>64.2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357</v>
      </c>
      <c r="AH359" s="147">
        <v>1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5">
        <v>28</v>
      </c>
      <c r="B360" s="176" t="s">
        <v>508</v>
      </c>
      <c r="C360" s="188" t="s">
        <v>509</v>
      </c>
      <c r="D360" s="177" t="s">
        <v>350</v>
      </c>
      <c r="E360" s="178">
        <v>94.05</v>
      </c>
      <c r="F360" s="179"/>
      <c r="G360" s="180">
        <f>ROUND(E360*F360,2)</f>
        <v>0</v>
      </c>
      <c r="H360" s="159"/>
      <c r="I360" s="158">
        <f>ROUND(E360*H360,2)</f>
        <v>0</v>
      </c>
      <c r="J360" s="159"/>
      <c r="K360" s="158">
        <f>ROUND(E360*J360,2)</f>
        <v>0</v>
      </c>
      <c r="L360" s="158">
        <v>21</v>
      </c>
      <c r="M360" s="158">
        <f>G360*(1+L360/100)</f>
        <v>0</v>
      </c>
      <c r="N360" s="157">
        <v>1.2600000000000001E-3</v>
      </c>
      <c r="O360" s="157">
        <f>ROUND(E360*N360,2)</f>
        <v>0.12</v>
      </c>
      <c r="P360" s="157">
        <v>0</v>
      </c>
      <c r="Q360" s="157">
        <f>ROUND(E360*P360,2)</f>
        <v>0</v>
      </c>
      <c r="R360" s="158"/>
      <c r="S360" s="158" t="s">
        <v>374</v>
      </c>
      <c r="T360" s="158" t="s">
        <v>375</v>
      </c>
      <c r="U360" s="158">
        <v>0.24</v>
      </c>
      <c r="V360" s="158">
        <f>ROUND(E360*U360,2)</f>
        <v>22.57</v>
      </c>
      <c r="W360" s="158"/>
      <c r="X360" s="158" t="s">
        <v>353</v>
      </c>
      <c r="Y360" s="158" t="s">
        <v>354</v>
      </c>
      <c r="Z360" s="147"/>
      <c r="AA360" s="147"/>
      <c r="AB360" s="147"/>
      <c r="AC360" s="147"/>
      <c r="AD360" s="147"/>
      <c r="AE360" s="147"/>
      <c r="AF360" s="147"/>
      <c r="AG360" s="147" t="s">
        <v>355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189" t="s">
        <v>356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357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9" t="s">
        <v>473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357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9" t="s">
        <v>502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357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9" t="s">
        <v>475</v>
      </c>
      <c r="D364" s="160"/>
      <c r="E364" s="161">
        <v>4.5999999999999996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357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9" t="s">
        <v>447</v>
      </c>
      <c r="D365" s="160"/>
      <c r="E365" s="161">
        <v>9.3800000000000008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357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9" t="s">
        <v>448</v>
      </c>
      <c r="D366" s="160"/>
      <c r="E366" s="161">
        <v>8.6199999999999992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357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89" t="s">
        <v>449</v>
      </c>
      <c r="D367" s="160"/>
      <c r="E367" s="161">
        <v>3.55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357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9" t="s">
        <v>476</v>
      </c>
      <c r="D368" s="160"/>
      <c r="E368" s="161">
        <v>3.7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357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361</v>
      </c>
      <c r="D369" s="162"/>
      <c r="E369" s="163">
        <v>29.85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357</v>
      </c>
      <c r="AH369" s="147">
        <v>1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89" t="s">
        <v>404</v>
      </c>
      <c r="D370" s="160"/>
      <c r="E370" s="161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357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89" t="s">
        <v>503</v>
      </c>
      <c r="D371" s="160"/>
      <c r="E371" s="161">
        <v>10.62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357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9" t="s">
        <v>504</v>
      </c>
      <c r="D372" s="160"/>
      <c r="E372" s="161">
        <v>17.850000000000001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357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9" t="s">
        <v>505</v>
      </c>
      <c r="D373" s="160"/>
      <c r="E373" s="161">
        <v>16.605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357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9" t="s">
        <v>506</v>
      </c>
      <c r="D374" s="160"/>
      <c r="E374" s="161">
        <v>8.9250000000000007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357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89" t="s">
        <v>507</v>
      </c>
      <c r="D375" s="160"/>
      <c r="E375" s="161">
        <v>10.199999999999999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357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0" t="s">
        <v>361</v>
      </c>
      <c r="D376" s="162"/>
      <c r="E376" s="163">
        <v>64.2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357</v>
      </c>
      <c r="AH376" s="147">
        <v>1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75">
        <v>29</v>
      </c>
      <c r="B377" s="176" t="s">
        <v>510</v>
      </c>
      <c r="C377" s="188" t="s">
        <v>511</v>
      </c>
      <c r="D377" s="177" t="s">
        <v>512</v>
      </c>
      <c r="E377" s="178">
        <v>48.5</v>
      </c>
      <c r="F377" s="179"/>
      <c r="G377" s="180">
        <f>ROUND(E377*F377,2)</f>
        <v>0</v>
      </c>
      <c r="H377" s="159"/>
      <c r="I377" s="158">
        <f>ROUND(E377*H377,2)</f>
        <v>0</v>
      </c>
      <c r="J377" s="159"/>
      <c r="K377" s="158">
        <f>ROUND(E377*J377,2)</f>
        <v>0</v>
      </c>
      <c r="L377" s="158">
        <v>21</v>
      </c>
      <c r="M377" s="158">
        <f>G377*(1+L377/100)</f>
        <v>0</v>
      </c>
      <c r="N377" s="157">
        <v>3.2000000000000003E-4</v>
      </c>
      <c r="O377" s="157">
        <f>ROUND(E377*N377,2)</f>
        <v>0.02</v>
      </c>
      <c r="P377" s="157">
        <v>0</v>
      </c>
      <c r="Q377" s="157">
        <f>ROUND(E377*P377,2)</f>
        <v>0</v>
      </c>
      <c r="R377" s="158"/>
      <c r="S377" s="158" t="s">
        <v>374</v>
      </c>
      <c r="T377" s="158" t="s">
        <v>375</v>
      </c>
      <c r="U377" s="158">
        <v>0.11</v>
      </c>
      <c r="V377" s="158">
        <f>ROUND(E377*U377,2)</f>
        <v>5.34</v>
      </c>
      <c r="W377" s="158"/>
      <c r="X377" s="158" t="s">
        <v>353</v>
      </c>
      <c r="Y377" s="158" t="s">
        <v>354</v>
      </c>
      <c r="Z377" s="147"/>
      <c r="AA377" s="147"/>
      <c r="AB377" s="147"/>
      <c r="AC377" s="147"/>
      <c r="AD377" s="147"/>
      <c r="AE377" s="147"/>
      <c r="AF377" s="147"/>
      <c r="AG377" s="147" t="s">
        <v>355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189" t="s">
        <v>356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357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89" t="s">
        <v>473</v>
      </c>
      <c r="D379" s="160"/>
      <c r="E379" s="161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357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9" t="s">
        <v>513</v>
      </c>
      <c r="D380" s="160"/>
      <c r="E380" s="161">
        <v>8.68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357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89" t="s">
        <v>514</v>
      </c>
      <c r="D381" s="160"/>
      <c r="E381" s="161">
        <v>12.7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357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89" t="s">
        <v>515</v>
      </c>
      <c r="D382" s="160"/>
      <c r="E382" s="161">
        <v>11.87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357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89" t="s">
        <v>516</v>
      </c>
      <c r="D383" s="160"/>
      <c r="E383" s="161">
        <v>7.55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357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9" t="s">
        <v>517</v>
      </c>
      <c r="D384" s="160"/>
      <c r="E384" s="161">
        <v>7.7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357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361</v>
      </c>
      <c r="D385" s="162"/>
      <c r="E385" s="163">
        <v>48.5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357</v>
      </c>
      <c r="AH385" s="147">
        <v>1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75">
        <v>30</v>
      </c>
      <c r="B386" s="176" t="s">
        <v>518</v>
      </c>
      <c r="C386" s="188" t="s">
        <v>519</v>
      </c>
      <c r="D386" s="177" t="s">
        <v>512</v>
      </c>
      <c r="E386" s="178">
        <v>75</v>
      </c>
      <c r="F386" s="179"/>
      <c r="G386" s="180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7">
        <v>3.2000000000000003E-4</v>
      </c>
      <c r="O386" s="157">
        <f>ROUND(E386*N386,2)</f>
        <v>0.02</v>
      </c>
      <c r="P386" s="157">
        <v>0</v>
      </c>
      <c r="Q386" s="157">
        <f>ROUND(E386*P386,2)</f>
        <v>0</v>
      </c>
      <c r="R386" s="158"/>
      <c r="S386" s="158" t="s">
        <v>374</v>
      </c>
      <c r="T386" s="158" t="s">
        <v>375</v>
      </c>
      <c r="U386" s="158">
        <v>0.14000000000000001</v>
      </c>
      <c r="V386" s="158">
        <f>ROUND(E386*U386,2)</f>
        <v>10.5</v>
      </c>
      <c r="W386" s="158"/>
      <c r="X386" s="158" t="s">
        <v>353</v>
      </c>
      <c r="Y386" s="158" t="s">
        <v>354</v>
      </c>
      <c r="Z386" s="147"/>
      <c r="AA386" s="147"/>
      <c r="AB386" s="147"/>
      <c r="AC386" s="147"/>
      <c r="AD386" s="147"/>
      <c r="AE386" s="147"/>
      <c r="AF386" s="147"/>
      <c r="AG386" s="147" t="s">
        <v>355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9" t="s">
        <v>356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357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9" t="s">
        <v>520</v>
      </c>
      <c r="D388" s="160"/>
      <c r="E388" s="161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357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89" t="s">
        <v>521</v>
      </c>
      <c r="D389" s="160"/>
      <c r="E389" s="161">
        <v>7.5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357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9" t="s">
        <v>522</v>
      </c>
      <c r="D390" s="160"/>
      <c r="E390" s="161">
        <v>12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357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89" t="s">
        <v>523</v>
      </c>
      <c r="D391" s="160"/>
      <c r="E391" s="161">
        <v>9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357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89" t="s">
        <v>524</v>
      </c>
      <c r="D392" s="160"/>
      <c r="E392" s="161">
        <v>6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357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9" t="s">
        <v>525</v>
      </c>
      <c r="D393" s="160"/>
      <c r="E393" s="161">
        <v>3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357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90" t="s">
        <v>361</v>
      </c>
      <c r="D394" s="162"/>
      <c r="E394" s="163">
        <v>37.5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357</v>
      </c>
      <c r="AH394" s="147">
        <v>1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9" t="s">
        <v>526</v>
      </c>
      <c r="D395" s="160"/>
      <c r="E395" s="161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7"/>
      <c r="AA395" s="147"/>
      <c r="AB395" s="147"/>
      <c r="AC395" s="147"/>
      <c r="AD395" s="147"/>
      <c r="AE395" s="147"/>
      <c r="AF395" s="147"/>
      <c r="AG395" s="147" t="s">
        <v>357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9" t="s">
        <v>521</v>
      </c>
      <c r="D396" s="160"/>
      <c r="E396" s="161">
        <v>7.5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357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9" t="s">
        <v>527</v>
      </c>
      <c r="D397" s="160"/>
      <c r="E397" s="161">
        <v>9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357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9" t="s">
        <v>523</v>
      </c>
      <c r="D398" s="160"/>
      <c r="E398" s="161">
        <v>9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357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9" t="s">
        <v>524</v>
      </c>
      <c r="D399" s="160"/>
      <c r="E399" s="161">
        <v>6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357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9" t="s">
        <v>528</v>
      </c>
      <c r="D400" s="160"/>
      <c r="E400" s="161">
        <v>6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357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0" t="s">
        <v>361</v>
      </c>
      <c r="D401" s="162"/>
      <c r="E401" s="163">
        <v>37.5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357</v>
      </c>
      <c r="AH401" s="147">
        <v>1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81">
        <v>31</v>
      </c>
      <c r="B402" s="182" t="s">
        <v>529</v>
      </c>
      <c r="C402" s="191" t="s">
        <v>530</v>
      </c>
      <c r="D402" s="183" t="s">
        <v>497</v>
      </c>
      <c r="E402" s="184">
        <v>0.17777000000000001</v>
      </c>
      <c r="F402" s="185"/>
      <c r="G402" s="186">
        <f>ROUND(E402*F402,2)</f>
        <v>0</v>
      </c>
      <c r="H402" s="159"/>
      <c r="I402" s="158">
        <f>ROUND(E402*H402,2)</f>
        <v>0</v>
      </c>
      <c r="J402" s="159"/>
      <c r="K402" s="158">
        <f>ROUND(E402*J402,2)</f>
        <v>0</v>
      </c>
      <c r="L402" s="158">
        <v>21</v>
      </c>
      <c r="M402" s="158">
        <f>G402*(1+L402/100)</f>
        <v>0</v>
      </c>
      <c r="N402" s="157">
        <v>0</v>
      </c>
      <c r="O402" s="157">
        <f>ROUND(E402*N402,2)</f>
        <v>0</v>
      </c>
      <c r="P402" s="157">
        <v>0</v>
      </c>
      <c r="Q402" s="157">
        <f>ROUND(E402*P402,2)</f>
        <v>0</v>
      </c>
      <c r="R402" s="158"/>
      <c r="S402" s="158" t="s">
        <v>374</v>
      </c>
      <c r="T402" s="158" t="s">
        <v>375</v>
      </c>
      <c r="U402" s="158">
        <v>1.5980000000000001</v>
      </c>
      <c r="V402" s="158">
        <f>ROUND(E402*U402,2)</f>
        <v>0.28000000000000003</v>
      </c>
      <c r="W402" s="158"/>
      <c r="X402" s="158" t="s">
        <v>498</v>
      </c>
      <c r="Y402" s="158" t="s">
        <v>354</v>
      </c>
      <c r="Z402" s="147"/>
      <c r="AA402" s="147"/>
      <c r="AB402" s="147"/>
      <c r="AC402" s="147"/>
      <c r="AD402" s="147"/>
      <c r="AE402" s="147"/>
      <c r="AF402" s="147"/>
      <c r="AG402" s="147" t="s">
        <v>499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ht="13.6" x14ac:dyDescent="0.2">
      <c r="A403" s="168" t="s">
        <v>346</v>
      </c>
      <c r="B403" s="169" t="s">
        <v>248</v>
      </c>
      <c r="C403" s="187" t="s">
        <v>249</v>
      </c>
      <c r="D403" s="170"/>
      <c r="E403" s="171"/>
      <c r="F403" s="172"/>
      <c r="G403" s="173">
        <f>SUMIF(AG404:AG450,"&lt;&gt;NOR",G404:G450)</f>
        <v>0</v>
      </c>
      <c r="H403" s="167"/>
      <c r="I403" s="167">
        <f>SUM(I404:I450)</f>
        <v>0</v>
      </c>
      <c r="J403" s="167"/>
      <c r="K403" s="167">
        <f>SUM(K404:K450)</f>
        <v>0</v>
      </c>
      <c r="L403" s="167"/>
      <c r="M403" s="167">
        <f>SUM(M404:M450)</f>
        <v>0</v>
      </c>
      <c r="N403" s="166"/>
      <c r="O403" s="166">
        <f>SUM(O404:O450)</f>
        <v>0.82000000000000006</v>
      </c>
      <c r="P403" s="166"/>
      <c r="Q403" s="166">
        <f>SUM(Q404:Q450)</f>
        <v>0</v>
      </c>
      <c r="R403" s="167"/>
      <c r="S403" s="167"/>
      <c r="T403" s="167"/>
      <c r="U403" s="167"/>
      <c r="V403" s="167">
        <f>SUM(V404:V450)</f>
        <v>35.590000000000003</v>
      </c>
      <c r="W403" s="167"/>
      <c r="X403" s="167"/>
      <c r="Y403" s="167"/>
      <c r="AG403" t="s">
        <v>347</v>
      </c>
    </row>
    <row r="404" spans="1:60" ht="21.75" outlineLevel="1" x14ac:dyDescent="0.2">
      <c r="A404" s="175">
        <v>32</v>
      </c>
      <c r="B404" s="176" t="s">
        <v>531</v>
      </c>
      <c r="C404" s="188" t="s">
        <v>532</v>
      </c>
      <c r="D404" s="177" t="s">
        <v>350</v>
      </c>
      <c r="E404" s="178">
        <v>29.85</v>
      </c>
      <c r="F404" s="179"/>
      <c r="G404" s="180">
        <f>ROUND(E404*F404,2)</f>
        <v>0</v>
      </c>
      <c r="H404" s="159"/>
      <c r="I404" s="158">
        <f>ROUND(E404*H404,2)</f>
        <v>0</v>
      </c>
      <c r="J404" s="159"/>
      <c r="K404" s="158">
        <f>ROUND(E404*J404,2)</f>
        <v>0</v>
      </c>
      <c r="L404" s="158">
        <v>21</v>
      </c>
      <c r="M404" s="158">
        <f>G404*(1+L404/100)</f>
        <v>0</v>
      </c>
      <c r="N404" s="157">
        <v>0</v>
      </c>
      <c r="O404" s="157">
        <f>ROUND(E404*N404,2)</f>
        <v>0</v>
      </c>
      <c r="P404" s="157">
        <v>0</v>
      </c>
      <c r="Q404" s="157">
        <f>ROUND(E404*P404,2)</f>
        <v>0</v>
      </c>
      <c r="R404" s="158"/>
      <c r="S404" s="158" t="s">
        <v>374</v>
      </c>
      <c r="T404" s="158" t="s">
        <v>375</v>
      </c>
      <c r="U404" s="158">
        <v>1.6E-2</v>
      </c>
      <c r="V404" s="158">
        <f>ROUND(E404*U404,2)</f>
        <v>0.48</v>
      </c>
      <c r="W404" s="158"/>
      <c r="X404" s="158" t="s">
        <v>353</v>
      </c>
      <c r="Y404" s="158" t="s">
        <v>354</v>
      </c>
      <c r="Z404" s="147"/>
      <c r="AA404" s="147"/>
      <c r="AB404" s="147"/>
      <c r="AC404" s="147"/>
      <c r="AD404" s="147"/>
      <c r="AE404" s="147"/>
      <c r="AF404" s="147"/>
      <c r="AG404" s="147" t="s">
        <v>355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89" t="s">
        <v>356</v>
      </c>
      <c r="D405" s="160"/>
      <c r="E405" s="161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357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9" t="s">
        <v>473</v>
      </c>
      <c r="D406" s="160"/>
      <c r="E406" s="161"/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357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9" t="s">
        <v>475</v>
      </c>
      <c r="D407" s="160"/>
      <c r="E407" s="161">
        <v>4.5999999999999996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357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9" t="s">
        <v>447</v>
      </c>
      <c r="D408" s="160"/>
      <c r="E408" s="161">
        <v>9.3800000000000008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357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9" t="s">
        <v>448</v>
      </c>
      <c r="D409" s="160"/>
      <c r="E409" s="161">
        <v>8.6199999999999992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357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9" t="s">
        <v>449</v>
      </c>
      <c r="D410" s="160"/>
      <c r="E410" s="161">
        <v>3.55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357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89" t="s">
        <v>476</v>
      </c>
      <c r="D411" s="160"/>
      <c r="E411" s="161">
        <v>3.7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357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0" t="s">
        <v>361</v>
      </c>
      <c r="D412" s="162"/>
      <c r="E412" s="163">
        <v>29.85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357</v>
      </c>
      <c r="AH412" s="147">
        <v>1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5">
        <v>33</v>
      </c>
      <c r="B413" s="176" t="s">
        <v>533</v>
      </c>
      <c r="C413" s="188" t="s">
        <v>534</v>
      </c>
      <c r="D413" s="177" t="s">
        <v>350</v>
      </c>
      <c r="E413" s="178">
        <v>29.85</v>
      </c>
      <c r="F413" s="179"/>
      <c r="G413" s="180">
        <f>ROUND(E413*F413,2)</f>
        <v>0</v>
      </c>
      <c r="H413" s="159"/>
      <c r="I413" s="158">
        <f>ROUND(E413*H413,2)</f>
        <v>0</v>
      </c>
      <c r="J413" s="159"/>
      <c r="K413" s="158">
        <f>ROUND(E413*J413,2)</f>
        <v>0</v>
      </c>
      <c r="L413" s="158">
        <v>21</v>
      </c>
      <c r="M413" s="158">
        <f>G413*(1+L413/100)</f>
        <v>0</v>
      </c>
      <c r="N413" s="157">
        <v>2.1000000000000001E-4</v>
      </c>
      <c r="O413" s="157">
        <f>ROUND(E413*N413,2)</f>
        <v>0.01</v>
      </c>
      <c r="P413" s="157">
        <v>0</v>
      </c>
      <c r="Q413" s="157">
        <f>ROUND(E413*P413,2)</f>
        <v>0</v>
      </c>
      <c r="R413" s="158"/>
      <c r="S413" s="158" t="s">
        <v>374</v>
      </c>
      <c r="T413" s="158" t="s">
        <v>375</v>
      </c>
      <c r="U413" s="158">
        <v>0.05</v>
      </c>
      <c r="V413" s="158">
        <f>ROUND(E413*U413,2)</f>
        <v>1.49</v>
      </c>
      <c r="W413" s="158"/>
      <c r="X413" s="158" t="s">
        <v>353</v>
      </c>
      <c r="Y413" s="158" t="s">
        <v>354</v>
      </c>
      <c r="Z413" s="147"/>
      <c r="AA413" s="147"/>
      <c r="AB413" s="147"/>
      <c r="AC413" s="147"/>
      <c r="AD413" s="147"/>
      <c r="AE413" s="147"/>
      <c r="AF413" s="147"/>
      <c r="AG413" s="147" t="s">
        <v>355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89" t="s">
        <v>356</v>
      </c>
      <c r="D414" s="160"/>
      <c r="E414" s="161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357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9" t="s">
        <v>473</v>
      </c>
      <c r="D415" s="160"/>
      <c r="E415" s="161"/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357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9" t="s">
        <v>475</v>
      </c>
      <c r="D416" s="160"/>
      <c r="E416" s="161">
        <v>4.5999999999999996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357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9" t="s">
        <v>447</v>
      </c>
      <c r="D417" s="160"/>
      <c r="E417" s="161">
        <v>9.3800000000000008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357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9" t="s">
        <v>448</v>
      </c>
      <c r="D418" s="160"/>
      <c r="E418" s="161">
        <v>8.6199999999999992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357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9" t="s">
        <v>449</v>
      </c>
      <c r="D419" s="160"/>
      <c r="E419" s="161">
        <v>3.55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357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9" t="s">
        <v>476</v>
      </c>
      <c r="D420" s="160"/>
      <c r="E420" s="161">
        <v>3.7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357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90" t="s">
        <v>361</v>
      </c>
      <c r="D421" s="162"/>
      <c r="E421" s="163">
        <v>29.85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357</v>
      </c>
      <c r="AH421" s="147">
        <v>1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32.6" outlineLevel="1" x14ac:dyDescent="0.2">
      <c r="A422" s="175">
        <v>34</v>
      </c>
      <c r="B422" s="176" t="s">
        <v>535</v>
      </c>
      <c r="C422" s="188" t="s">
        <v>536</v>
      </c>
      <c r="D422" s="177" t="s">
        <v>350</v>
      </c>
      <c r="E422" s="178">
        <v>29.85</v>
      </c>
      <c r="F422" s="179"/>
      <c r="G422" s="180">
        <f>ROUND(E422*F422,2)</f>
        <v>0</v>
      </c>
      <c r="H422" s="159"/>
      <c r="I422" s="158">
        <f>ROUND(E422*H422,2)</f>
        <v>0</v>
      </c>
      <c r="J422" s="159"/>
      <c r="K422" s="158">
        <f>ROUND(E422*J422,2)</f>
        <v>0</v>
      </c>
      <c r="L422" s="158">
        <v>21</v>
      </c>
      <c r="M422" s="158">
        <f>G422*(1+L422/100)</f>
        <v>0</v>
      </c>
      <c r="N422" s="157">
        <v>5.0400000000000002E-3</v>
      </c>
      <c r="O422" s="157">
        <f>ROUND(E422*N422,2)</f>
        <v>0.15</v>
      </c>
      <c r="P422" s="157">
        <v>0</v>
      </c>
      <c r="Q422" s="157">
        <f>ROUND(E422*P422,2)</f>
        <v>0</v>
      </c>
      <c r="R422" s="158"/>
      <c r="S422" s="158" t="s">
        <v>374</v>
      </c>
      <c r="T422" s="158" t="s">
        <v>375</v>
      </c>
      <c r="U422" s="158">
        <v>0.97799999999999998</v>
      </c>
      <c r="V422" s="158">
        <f>ROUND(E422*U422,2)</f>
        <v>29.19</v>
      </c>
      <c r="W422" s="158"/>
      <c r="X422" s="158" t="s">
        <v>353</v>
      </c>
      <c r="Y422" s="158" t="s">
        <v>354</v>
      </c>
      <c r="Z422" s="147"/>
      <c r="AA422" s="147"/>
      <c r="AB422" s="147"/>
      <c r="AC422" s="147"/>
      <c r="AD422" s="147"/>
      <c r="AE422" s="147"/>
      <c r="AF422" s="147"/>
      <c r="AG422" s="147" t="s">
        <v>355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189" t="s">
        <v>356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357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9" t="s">
        <v>473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357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89" t="s">
        <v>475</v>
      </c>
      <c r="D425" s="160"/>
      <c r="E425" s="161">
        <v>4.5999999999999996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357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89" t="s">
        <v>447</v>
      </c>
      <c r="D426" s="160"/>
      <c r="E426" s="161">
        <v>9.3800000000000008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357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9" t="s">
        <v>448</v>
      </c>
      <c r="D427" s="160"/>
      <c r="E427" s="161">
        <v>8.6199999999999992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357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9" t="s">
        <v>449</v>
      </c>
      <c r="D428" s="160"/>
      <c r="E428" s="161">
        <v>3.55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357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9" t="s">
        <v>476</v>
      </c>
      <c r="D429" s="160"/>
      <c r="E429" s="161">
        <v>3.7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357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0" t="s">
        <v>361</v>
      </c>
      <c r="D430" s="162"/>
      <c r="E430" s="163">
        <v>29.85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357</v>
      </c>
      <c r="AH430" s="147">
        <v>1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1.75" outlineLevel="1" x14ac:dyDescent="0.2">
      <c r="A431" s="175">
        <v>35</v>
      </c>
      <c r="B431" s="176" t="s">
        <v>537</v>
      </c>
      <c r="C431" s="188" t="s">
        <v>538</v>
      </c>
      <c r="D431" s="177" t="s">
        <v>350</v>
      </c>
      <c r="E431" s="178">
        <v>34.327500000000001</v>
      </c>
      <c r="F431" s="179"/>
      <c r="G431" s="180">
        <f>ROUND(E431*F431,2)</f>
        <v>0</v>
      </c>
      <c r="H431" s="159"/>
      <c r="I431" s="158">
        <f>ROUND(E431*H431,2)</f>
        <v>0</v>
      </c>
      <c r="J431" s="159"/>
      <c r="K431" s="158">
        <f>ROUND(E431*J431,2)</f>
        <v>0</v>
      </c>
      <c r="L431" s="158">
        <v>21</v>
      </c>
      <c r="M431" s="158">
        <f>G431*(1+L431/100)</f>
        <v>0</v>
      </c>
      <c r="N431" s="157">
        <v>1.9199999999999998E-2</v>
      </c>
      <c r="O431" s="157">
        <f>ROUND(E431*N431,2)</f>
        <v>0.66</v>
      </c>
      <c r="P431" s="157">
        <v>0</v>
      </c>
      <c r="Q431" s="157">
        <f>ROUND(E431*P431,2)</f>
        <v>0</v>
      </c>
      <c r="R431" s="158" t="s">
        <v>539</v>
      </c>
      <c r="S431" s="158" t="s">
        <v>374</v>
      </c>
      <c r="T431" s="158" t="s">
        <v>375</v>
      </c>
      <c r="U431" s="158">
        <v>0</v>
      </c>
      <c r="V431" s="158">
        <f>ROUND(E431*U431,2)</f>
        <v>0</v>
      </c>
      <c r="W431" s="158"/>
      <c r="X431" s="158" t="s">
        <v>540</v>
      </c>
      <c r="Y431" s="158" t="s">
        <v>354</v>
      </c>
      <c r="Z431" s="147"/>
      <c r="AA431" s="147"/>
      <c r="AB431" s="147"/>
      <c r="AC431" s="147"/>
      <c r="AD431" s="147"/>
      <c r="AE431" s="147"/>
      <c r="AF431" s="147"/>
      <c r="AG431" s="147" t="s">
        <v>541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">
      <c r="A432" s="154"/>
      <c r="B432" s="155"/>
      <c r="C432" s="189" t="s">
        <v>356</v>
      </c>
      <c r="D432" s="160"/>
      <c r="E432" s="161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357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9" t="s">
        <v>473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357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9" t="s">
        <v>475</v>
      </c>
      <c r="D434" s="160"/>
      <c r="E434" s="161">
        <v>4.5999999999999996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357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89" t="s">
        <v>447</v>
      </c>
      <c r="D435" s="160"/>
      <c r="E435" s="161">
        <v>9.3800000000000008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357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89" t="s">
        <v>448</v>
      </c>
      <c r="D436" s="160"/>
      <c r="E436" s="161">
        <v>8.6199999999999992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357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89" t="s">
        <v>449</v>
      </c>
      <c r="D437" s="160"/>
      <c r="E437" s="161">
        <v>3.55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357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89" t="s">
        <v>476</v>
      </c>
      <c r="D438" s="160"/>
      <c r="E438" s="161">
        <v>3.7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357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90" t="s">
        <v>361</v>
      </c>
      <c r="D439" s="162"/>
      <c r="E439" s="163">
        <v>29.85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357</v>
      </c>
      <c r="AH439" s="147">
        <v>1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2" t="s">
        <v>542</v>
      </c>
      <c r="D440" s="164"/>
      <c r="E440" s="165">
        <v>4.4775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357</v>
      </c>
      <c r="AH440" s="147">
        <v>4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5">
        <v>36</v>
      </c>
      <c r="B441" s="176" t="s">
        <v>543</v>
      </c>
      <c r="C441" s="188" t="s">
        <v>544</v>
      </c>
      <c r="D441" s="177" t="s">
        <v>512</v>
      </c>
      <c r="E441" s="178">
        <v>48.5</v>
      </c>
      <c r="F441" s="179"/>
      <c r="G441" s="180">
        <f>ROUND(E441*F441,2)</f>
        <v>0</v>
      </c>
      <c r="H441" s="159"/>
      <c r="I441" s="158">
        <f>ROUND(E441*H441,2)</f>
        <v>0</v>
      </c>
      <c r="J441" s="159"/>
      <c r="K441" s="158">
        <f>ROUND(E441*J441,2)</f>
        <v>0</v>
      </c>
      <c r="L441" s="158">
        <v>21</v>
      </c>
      <c r="M441" s="158">
        <f>G441*(1+L441/100)</f>
        <v>0</v>
      </c>
      <c r="N441" s="157">
        <v>4.0000000000000003E-5</v>
      </c>
      <c r="O441" s="157">
        <f>ROUND(E441*N441,2)</f>
        <v>0</v>
      </c>
      <c r="P441" s="157">
        <v>0</v>
      </c>
      <c r="Q441" s="157">
        <f>ROUND(E441*P441,2)</f>
        <v>0</v>
      </c>
      <c r="R441" s="158"/>
      <c r="S441" s="158" t="s">
        <v>374</v>
      </c>
      <c r="T441" s="158" t="s">
        <v>375</v>
      </c>
      <c r="U441" s="158">
        <v>7.0000000000000007E-2</v>
      </c>
      <c r="V441" s="158">
        <f>ROUND(E441*U441,2)</f>
        <v>3.4</v>
      </c>
      <c r="W441" s="158"/>
      <c r="X441" s="158" t="s">
        <v>353</v>
      </c>
      <c r="Y441" s="158" t="s">
        <v>354</v>
      </c>
      <c r="Z441" s="147"/>
      <c r="AA441" s="147"/>
      <c r="AB441" s="147"/>
      <c r="AC441" s="147"/>
      <c r="AD441" s="147"/>
      <c r="AE441" s="147"/>
      <c r="AF441" s="147"/>
      <c r="AG441" s="147" t="s">
        <v>355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2" x14ac:dyDescent="0.2">
      <c r="A442" s="154"/>
      <c r="B442" s="155"/>
      <c r="C442" s="189" t="s">
        <v>356</v>
      </c>
      <c r="D442" s="160"/>
      <c r="E442" s="161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357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89" t="s">
        <v>473</v>
      </c>
      <c r="D443" s="160"/>
      <c r="E443" s="161"/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357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89" t="s">
        <v>513</v>
      </c>
      <c r="D444" s="160"/>
      <c r="E444" s="161">
        <v>8.68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357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89" t="s">
        <v>514</v>
      </c>
      <c r="D445" s="160"/>
      <c r="E445" s="161">
        <v>12.7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357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89" t="s">
        <v>515</v>
      </c>
      <c r="D446" s="160"/>
      <c r="E446" s="161">
        <v>11.87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357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89" t="s">
        <v>516</v>
      </c>
      <c r="D447" s="160"/>
      <c r="E447" s="161">
        <v>7.55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357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9" t="s">
        <v>517</v>
      </c>
      <c r="D448" s="160"/>
      <c r="E448" s="161">
        <v>7.7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357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0" t="s">
        <v>361</v>
      </c>
      <c r="D449" s="162"/>
      <c r="E449" s="163">
        <v>48.5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357</v>
      </c>
      <c r="AH449" s="147">
        <v>1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81">
        <v>37</v>
      </c>
      <c r="B450" s="182" t="s">
        <v>545</v>
      </c>
      <c r="C450" s="191" t="s">
        <v>546</v>
      </c>
      <c r="D450" s="183" t="s">
        <v>497</v>
      </c>
      <c r="E450" s="184">
        <v>0.81774000000000002</v>
      </c>
      <c r="F450" s="185"/>
      <c r="G450" s="186">
        <f>ROUND(E450*F450,2)</f>
        <v>0</v>
      </c>
      <c r="H450" s="159"/>
      <c r="I450" s="158">
        <f>ROUND(E450*H450,2)</f>
        <v>0</v>
      </c>
      <c r="J450" s="159"/>
      <c r="K450" s="158">
        <f>ROUND(E450*J450,2)</f>
        <v>0</v>
      </c>
      <c r="L450" s="158">
        <v>21</v>
      </c>
      <c r="M450" s="158">
        <f>G450*(1+L450/100)</f>
        <v>0</v>
      </c>
      <c r="N450" s="157">
        <v>0</v>
      </c>
      <c r="O450" s="157">
        <f>ROUND(E450*N450,2)</f>
        <v>0</v>
      </c>
      <c r="P450" s="157">
        <v>0</v>
      </c>
      <c r="Q450" s="157">
        <f>ROUND(E450*P450,2)</f>
        <v>0</v>
      </c>
      <c r="R450" s="158"/>
      <c r="S450" s="158" t="s">
        <v>374</v>
      </c>
      <c r="T450" s="158" t="s">
        <v>375</v>
      </c>
      <c r="U450" s="158">
        <v>1.2649999999999999</v>
      </c>
      <c r="V450" s="158">
        <f>ROUND(E450*U450,2)</f>
        <v>1.03</v>
      </c>
      <c r="W450" s="158"/>
      <c r="X450" s="158" t="s">
        <v>498</v>
      </c>
      <c r="Y450" s="158" t="s">
        <v>354</v>
      </c>
      <c r="Z450" s="147"/>
      <c r="AA450" s="147"/>
      <c r="AB450" s="147"/>
      <c r="AC450" s="147"/>
      <c r="AD450" s="147"/>
      <c r="AE450" s="147"/>
      <c r="AF450" s="147"/>
      <c r="AG450" s="147" t="s">
        <v>499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13.6" x14ac:dyDescent="0.2">
      <c r="A451" s="168" t="s">
        <v>346</v>
      </c>
      <c r="B451" s="169" t="s">
        <v>250</v>
      </c>
      <c r="C451" s="187" t="s">
        <v>251</v>
      </c>
      <c r="D451" s="170"/>
      <c r="E451" s="171"/>
      <c r="F451" s="172"/>
      <c r="G451" s="173">
        <f>SUMIF(AG452:AG508,"&lt;&gt;NOR",G452:G508)</f>
        <v>0</v>
      </c>
      <c r="H451" s="167"/>
      <c r="I451" s="167">
        <f>SUM(I452:I508)</f>
        <v>0</v>
      </c>
      <c r="J451" s="167"/>
      <c r="K451" s="167">
        <f>SUM(K452:K508)</f>
        <v>0</v>
      </c>
      <c r="L451" s="167"/>
      <c r="M451" s="167">
        <f>SUM(M452:M508)</f>
        <v>0</v>
      </c>
      <c r="N451" s="166"/>
      <c r="O451" s="166">
        <f>SUM(O452:O508)</f>
        <v>1.03</v>
      </c>
      <c r="P451" s="166"/>
      <c r="Q451" s="166">
        <f>SUM(Q452:Q508)</f>
        <v>0</v>
      </c>
      <c r="R451" s="167"/>
      <c r="S451" s="167"/>
      <c r="T451" s="167"/>
      <c r="U451" s="167"/>
      <c r="V451" s="167">
        <f>SUM(V452:V508)</f>
        <v>134.44999999999999</v>
      </c>
      <c r="W451" s="167"/>
      <c r="X451" s="167"/>
      <c r="Y451" s="167"/>
      <c r="AG451" t="s">
        <v>347</v>
      </c>
    </row>
    <row r="452" spans="1:60" outlineLevel="1" x14ac:dyDescent="0.2">
      <c r="A452" s="175">
        <v>38</v>
      </c>
      <c r="B452" s="176" t="s">
        <v>547</v>
      </c>
      <c r="C452" s="188" t="s">
        <v>548</v>
      </c>
      <c r="D452" s="177" t="s">
        <v>350</v>
      </c>
      <c r="E452" s="178">
        <v>261.38</v>
      </c>
      <c r="F452" s="179"/>
      <c r="G452" s="180">
        <f>ROUND(E452*F452,2)</f>
        <v>0</v>
      </c>
      <c r="H452" s="159"/>
      <c r="I452" s="158">
        <f>ROUND(E452*H452,2)</f>
        <v>0</v>
      </c>
      <c r="J452" s="159"/>
      <c r="K452" s="158">
        <f>ROUND(E452*J452,2)</f>
        <v>0</v>
      </c>
      <c r="L452" s="158">
        <v>21</v>
      </c>
      <c r="M452" s="158">
        <f>G452*(1+L452/100)</f>
        <v>0</v>
      </c>
      <c r="N452" s="157">
        <v>0</v>
      </c>
      <c r="O452" s="157">
        <f>ROUND(E452*N452,2)</f>
        <v>0</v>
      </c>
      <c r="P452" s="157">
        <v>0</v>
      </c>
      <c r="Q452" s="157">
        <f>ROUND(E452*P452,2)</f>
        <v>0</v>
      </c>
      <c r="R452" s="158"/>
      <c r="S452" s="158" t="s">
        <v>374</v>
      </c>
      <c r="T452" s="158" t="s">
        <v>375</v>
      </c>
      <c r="U452" s="158">
        <v>1.6E-2</v>
      </c>
      <c r="V452" s="158">
        <f>ROUND(E452*U452,2)</f>
        <v>4.18</v>
      </c>
      <c r="W452" s="158"/>
      <c r="X452" s="158" t="s">
        <v>353</v>
      </c>
      <c r="Y452" s="158" t="s">
        <v>354</v>
      </c>
      <c r="Z452" s="147"/>
      <c r="AA452" s="147"/>
      <c r="AB452" s="147"/>
      <c r="AC452" s="147"/>
      <c r="AD452" s="147"/>
      <c r="AE452" s="147"/>
      <c r="AF452" s="147"/>
      <c r="AG452" s="147" t="s">
        <v>355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189" t="s">
        <v>356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357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89" t="s">
        <v>451</v>
      </c>
      <c r="D454" s="160"/>
      <c r="E454" s="161">
        <v>22.1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357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9" t="s">
        <v>452</v>
      </c>
      <c r="D455" s="160"/>
      <c r="E455" s="161">
        <v>22.1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357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89" t="s">
        <v>453</v>
      </c>
      <c r="D456" s="160"/>
      <c r="E456" s="161">
        <v>22.1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357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89" t="s">
        <v>481</v>
      </c>
      <c r="D457" s="160"/>
      <c r="E457" s="161">
        <v>45.25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357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89" t="s">
        <v>456</v>
      </c>
      <c r="D458" s="160"/>
      <c r="E458" s="161">
        <v>16.38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357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9" t="s">
        <v>457</v>
      </c>
      <c r="D459" s="160"/>
      <c r="E459" s="161">
        <v>56.47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357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9" t="s">
        <v>458</v>
      </c>
      <c r="D460" s="160"/>
      <c r="E460" s="161">
        <v>22.13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357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89" t="s">
        <v>459</v>
      </c>
      <c r="D461" s="160"/>
      <c r="E461" s="161">
        <v>54.85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357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0" t="s">
        <v>361</v>
      </c>
      <c r="D462" s="162"/>
      <c r="E462" s="163">
        <v>261.38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357</v>
      </c>
      <c r="AH462" s="147">
        <v>1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75">
        <v>39</v>
      </c>
      <c r="B463" s="176" t="s">
        <v>549</v>
      </c>
      <c r="C463" s="188" t="s">
        <v>550</v>
      </c>
      <c r="D463" s="177" t="s">
        <v>350</v>
      </c>
      <c r="E463" s="178">
        <v>261.38</v>
      </c>
      <c r="F463" s="179"/>
      <c r="G463" s="180">
        <f>ROUND(E463*F463,2)</f>
        <v>0</v>
      </c>
      <c r="H463" s="159"/>
      <c r="I463" s="158">
        <f>ROUND(E463*H463,2)</f>
        <v>0</v>
      </c>
      <c r="J463" s="159"/>
      <c r="K463" s="158">
        <f>ROUND(E463*J463,2)</f>
        <v>0</v>
      </c>
      <c r="L463" s="158">
        <v>21</v>
      </c>
      <c r="M463" s="158">
        <f>G463*(1+L463/100)</f>
        <v>0</v>
      </c>
      <c r="N463" s="157">
        <v>0</v>
      </c>
      <c r="O463" s="157">
        <f>ROUND(E463*N463,2)</f>
        <v>0</v>
      </c>
      <c r="P463" s="157">
        <v>0</v>
      </c>
      <c r="Q463" s="157">
        <f>ROUND(E463*P463,2)</f>
        <v>0</v>
      </c>
      <c r="R463" s="158"/>
      <c r="S463" s="158" t="s">
        <v>374</v>
      </c>
      <c r="T463" s="158" t="s">
        <v>375</v>
      </c>
      <c r="U463" s="158">
        <v>4.5999999999999999E-2</v>
      </c>
      <c r="V463" s="158">
        <f>ROUND(E463*U463,2)</f>
        <v>12.02</v>
      </c>
      <c r="W463" s="158"/>
      <c r="X463" s="158" t="s">
        <v>353</v>
      </c>
      <c r="Y463" s="158" t="s">
        <v>354</v>
      </c>
      <c r="Z463" s="147"/>
      <c r="AA463" s="147"/>
      <c r="AB463" s="147"/>
      <c r="AC463" s="147"/>
      <c r="AD463" s="147"/>
      <c r="AE463" s="147"/>
      <c r="AF463" s="147"/>
      <c r="AG463" s="147" t="s">
        <v>355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9" t="s">
        <v>356</v>
      </c>
      <c r="D464" s="160"/>
      <c r="E464" s="161"/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357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9" t="s">
        <v>451</v>
      </c>
      <c r="D465" s="160"/>
      <c r="E465" s="161">
        <v>22.1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357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9" t="s">
        <v>452</v>
      </c>
      <c r="D466" s="160"/>
      <c r="E466" s="161">
        <v>22.1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357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9" t="s">
        <v>453</v>
      </c>
      <c r="D467" s="160"/>
      <c r="E467" s="161">
        <v>22.1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 t="s">
        <v>357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89" t="s">
        <v>481</v>
      </c>
      <c r="D468" s="160"/>
      <c r="E468" s="161">
        <v>45.25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357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9" t="s">
        <v>456</v>
      </c>
      <c r="D469" s="160"/>
      <c r="E469" s="161">
        <v>16.38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357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89" t="s">
        <v>457</v>
      </c>
      <c r="D470" s="160"/>
      <c r="E470" s="161">
        <v>56.47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 t="s">
        <v>357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89" t="s">
        <v>458</v>
      </c>
      <c r="D471" s="160"/>
      <c r="E471" s="161">
        <v>22.13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357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89" t="s">
        <v>459</v>
      </c>
      <c r="D472" s="160"/>
      <c r="E472" s="161">
        <v>54.85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357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90" t="s">
        <v>361</v>
      </c>
      <c r="D473" s="162"/>
      <c r="E473" s="163">
        <v>261.38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357</v>
      </c>
      <c r="AH473" s="147">
        <v>1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21.75" outlineLevel="1" x14ac:dyDescent="0.2">
      <c r="A474" s="175">
        <v>40</v>
      </c>
      <c r="B474" s="176" t="s">
        <v>551</v>
      </c>
      <c r="C474" s="188" t="s">
        <v>552</v>
      </c>
      <c r="D474" s="177" t="s">
        <v>350</v>
      </c>
      <c r="E474" s="178">
        <v>261.38</v>
      </c>
      <c r="F474" s="179"/>
      <c r="G474" s="180">
        <f>ROUND(E474*F474,2)</f>
        <v>0</v>
      </c>
      <c r="H474" s="159"/>
      <c r="I474" s="158">
        <f>ROUND(E474*H474,2)</f>
        <v>0</v>
      </c>
      <c r="J474" s="159"/>
      <c r="K474" s="158">
        <f>ROUND(E474*J474,2)</f>
        <v>0</v>
      </c>
      <c r="L474" s="158">
        <v>21</v>
      </c>
      <c r="M474" s="158">
        <f>G474*(1+L474/100)</f>
        <v>0</v>
      </c>
      <c r="N474" s="157">
        <v>2.5000000000000001E-4</v>
      </c>
      <c r="O474" s="157">
        <f>ROUND(E474*N474,2)</f>
        <v>7.0000000000000007E-2</v>
      </c>
      <c r="P474" s="157">
        <v>0</v>
      </c>
      <c r="Q474" s="157">
        <f>ROUND(E474*P474,2)</f>
        <v>0</v>
      </c>
      <c r="R474" s="158"/>
      <c r="S474" s="158" t="s">
        <v>351</v>
      </c>
      <c r="T474" s="158" t="s">
        <v>352</v>
      </c>
      <c r="U474" s="158">
        <v>0.26</v>
      </c>
      <c r="V474" s="158">
        <f>ROUND(E474*U474,2)</f>
        <v>67.959999999999994</v>
      </c>
      <c r="W474" s="158"/>
      <c r="X474" s="158" t="s">
        <v>353</v>
      </c>
      <c r="Y474" s="158" t="s">
        <v>354</v>
      </c>
      <c r="Z474" s="147"/>
      <c r="AA474" s="147"/>
      <c r="AB474" s="147"/>
      <c r="AC474" s="147"/>
      <c r="AD474" s="147"/>
      <c r="AE474" s="147"/>
      <c r="AF474" s="147"/>
      <c r="AG474" s="147" t="s">
        <v>355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2" x14ac:dyDescent="0.2">
      <c r="A475" s="154"/>
      <c r="B475" s="155"/>
      <c r="C475" s="189" t="s">
        <v>356</v>
      </c>
      <c r="D475" s="160"/>
      <c r="E475" s="161"/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357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89" t="s">
        <v>451</v>
      </c>
      <c r="D476" s="160"/>
      <c r="E476" s="161">
        <v>22.1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357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4"/>
      <c r="B477" s="155"/>
      <c r="C477" s="189" t="s">
        <v>452</v>
      </c>
      <c r="D477" s="160"/>
      <c r="E477" s="161">
        <v>22.1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7"/>
      <c r="AA477" s="147"/>
      <c r="AB477" s="147"/>
      <c r="AC477" s="147"/>
      <c r="AD477" s="147"/>
      <c r="AE477" s="147"/>
      <c r="AF477" s="147"/>
      <c r="AG477" s="147" t="s">
        <v>357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89" t="s">
        <v>453</v>
      </c>
      <c r="D478" s="160"/>
      <c r="E478" s="161">
        <v>22.1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7"/>
      <c r="AA478" s="147"/>
      <c r="AB478" s="147"/>
      <c r="AC478" s="147"/>
      <c r="AD478" s="147"/>
      <c r="AE478" s="147"/>
      <c r="AF478" s="147"/>
      <c r="AG478" s="147" t="s">
        <v>357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9" t="s">
        <v>481</v>
      </c>
      <c r="D479" s="160"/>
      <c r="E479" s="161">
        <v>45.25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357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9" t="s">
        <v>456</v>
      </c>
      <c r="D480" s="160"/>
      <c r="E480" s="161">
        <v>16.38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357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89" t="s">
        <v>457</v>
      </c>
      <c r="D481" s="160"/>
      <c r="E481" s="161">
        <v>56.47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357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9" t="s">
        <v>458</v>
      </c>
      <c r="D482" s="160"/>
      <c r="E482" s="161">
        <v>22.13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357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89" t="s">
        <v>459</v>
      </c>
      <c r="D483" s="160"/>
      <c r="E483" s="161">
        <v>54.85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357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90" t="s">
        <v>361</v>
      </c>
      <c r="D484" s="162"/>
      <c r="E484" s="163">
        <v>261.38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357</v>
      </c>
      <c r="AH484" s="147">
        <v>1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1.75" outlineLevel="1" x14ac:dyDescent="0.2">
      <c r="A485" s="175">
        <v>41</v>
      </c>
      <c r="B485" s="176" t="s">
        <v>553</v>
      </c>
      <c r="C485" s="188" t="s">
        <v>554</v>
      </c>
      <c r="D485" s="177" t="s">
        <v>512</v>
      </c>
      <c r="E485" s="178">
        <v>189.09</v>
      </c>
      <c r="F485" s="179"/>
      <c r="G485" s="180">
        <f>ROUND(E485*F485,2)</f>
        <v>0</v>
      </c>
      <c r="H485" s="159"/>
      <c r="I485" s="158">
        <f>ROUND(E485*H485,2)</f>
        <v>0</v>
      </c>
      <c r="J485" s="159"/>
      <c r="K485" s="158">
        <f>ROUND(E485*J485,2)</f>
        <v>0</v>
      </c>
      <c r="L485" s="158">
        <v>21</v>
      </c>
      <c r="M485" s="158">
        <f>G485*(1+L485/100)</f>
        <v>0</v>
      </c>
      <c r="N485" s="157">
        <v>2.5000000000000001E-4</v>
      </c>
      <c r="O485" s="157">
        <f>ROUND(E485*N485,2)</f>
        <v>0.05</v>
      </c>
      <c r="P485" s="157">
        <v>0</v>
      </c>
      <c r="Q485" s="157">
        <f>ROUND(E485*P485,2)</f>
        <v>0</v>
      </c>
      <c r="R485" s="158"/>
      <c r="S485" s="158" t="s">
        <v>351</v>
      </c>
      <c r="T485" s="158" t="s">
        <v>352</v>
      </c>
      <c r="U485" s="158">
        <v>0.26</v>
      </c>
      <c r="V485" s="158">
        <f>ROUND(E485*U485,2)</f>
        <v>49.16</v>
      </c>
      <c r="W485" s="158"/>
      <c r="X485" s="158" t="s">
        <v>353</v>
      </c>
      <c r="Y485" s="158" t="s">
        <v>354</v>
      </c>
      <c r="Z485" s="147"/>
      <c r="AA485" s="147"/>
      <c r="AB485" s="147"/>
      <c r="AC485" s="147"/>
      <c r="AD485" s="147"/>
      <c r="AE485" s="147"/>
      <c r="AF485" s="147"/>
      <c r="AG485" s="147" t="s">
        <v>355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2" x14ac:dyDescent="0.2">
      <c r="A486" s="154"/>
      <c r="B486" s="155"/>
      <c r="C486" s="189" t="s">
        <v>356</v>
      </c>
      <c r="D486" s="160"/>
      <c r="E486" s="161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357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9" t="s">
        <v>555</v>
      </c>
      <c r="D487" s="160"/>
      <c r="E487" s="161">
        <v>20.73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357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9" t="s">
        <v>556</v>
      </c>
      <c r="D488" s="160"/>
      <c r="E488" s="161">
        <v>20.84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357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9" t="s">
        <v>557</v>
      </c>
      <c r="D489" s="160"/>
      <c r="E489" s="161">
        <v>20.73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357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9" t="s">
        <v>558</v>
      </c>
      <c r="D490" s="160"/>
      <c r="E490" s="161">
        <v>27.13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357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89" t="s">
        <v>559</v>
      </c>
      <c r="D491" s="160"/>
      <c r="E491" s="161">
        <v>16.399999999999999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357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89" t="s">
        <v>560</v>
      </c>
      <c r="D492" s="160"/>
      <c r="E492" s="161">
        <v>31.51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357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9" t="s">
        <v>561</v>
      </c>
      <c r="D493" s="160"/>
      <c r="E493" s="161">
        <v>20.75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357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89" t="s">
        <v>562</v>
      </c>
      <c r="D494" s="160"/>
      <c r="E494" s="161">
        <v>31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357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90" t="s">
        <v>361</v>
      </c>
      <c r="D495" s="162"/>
      <c r="E495" s="163">
        <v>189.09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357</v>
      </c>
      <c r="AH495" s="147">
        <v>1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75">
        <v>42</v>
      </c>
      <c r="B496" s="176" t="s">
        <v>563</v>
      </c>
      <c r="C496" s="188" t="s">
        <v>564</v>
      </c>
      <c r="D496" s="177" t="s">
        <v>350</v>
      </c>
      <c r="E496" s="178">
        <v>313.65600000000001</v>
      </c>
      <c r="F496" s="179"/>
      <c r="G496" s="180">
        <f>ROUND(E496*F496,2)</f>
        <v>0</v>
      </c>
      <c r="H496" s="159"/>
      <c r="I496" s="158">
        <f>ROUND(E496*H496,2)</f>
        <v>0</v>
      </c>
      <c r="J496" s="159"/>
      <c r="K496" s="158">
        <f>ROUND(E496*J496,2)</f>
        <v>0</v>
      </c>
      <c r="L496" s="158">
        <v>21</v>
      </c>
      <c r="M496" s="158">
        <f>G496*(1+L496/100)</f>
        <v>0</v>
      </c>
      <c r="N496" s="157">
        <v>2.8999999999999998E-3</v>
      </c>
      <c r="O496" s="157">
        <f>ROUND(E496*N496,2)</f>
        <v>0.91</v>
      </c>
      <c r="P496" s="157">
        <v>0</v>
      </c>
      <c r="Q496" s="157">
        <f>ROUND(E496*P496,2)</f>
        <v>0</v>
      </c>
      <c r="R496" s="158"/>
      <c r="S496" s="158" t="s">
        <v>351</v>
      </c>
      <c r="T496" s="158" t="s">
        <v>352</v>
      </c>
      <c r="U496" s="158">
        <v>0</v>
      </c>
      <c r="V496" s="158">
        <f>ROUND(E496*U496,2)</f>
        <v>0</v>
      </c>
      <c r="W496" s="158"/>
      <c r="X496" s="158" t="s">
        <v>540</v>
      </c>
      <c r="Y496" s="158" t="s">
        <v>354</v>
      </c>
      <c r="Z496" s="147"/>
      <c r="AA496" s="147"/>
      <c r="AB496" s="147"/>
      <c r="AC496" s="147"/>
      <c r="AD496" s="147"/>
      <c r="AE496" s="147"/>
      <c r="AF496" s="147"/>
      <c r="AG496" s="147" t="s">
        <v>541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2" x14ac:dyDescent="0.2">
      <c r="A497" s="154"/>
      <c r="B497" s="155"/>
      <c r="C497" s="189" t="s">
        <v>356</v>
      </c>
      <c r="D497" s="160"/>
      <c r="E497" s="161"/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357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89" t="s">
        <v>451</v>
      </c>
      <c r="D498" s="160"/>
      <c r="E498" s="161">
        <v>22.1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357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89" t="s">
        <v>452</v>
      </c>
      <c r="D499" s="160"/>
      <c r="E499" s="161">
        <v>22.1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357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">
      <c r="A500" s="154"/>
      <c r="B500" s="155"/>
      <c r="C500" s="189" t="s">
        <v>453</v>
      </c>
      <c r="D500" s="160"/>
      <c r="E500" s="161">
        <v>22.1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357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89" t="s">
        <v>481</v>
      </c>
      <c r="D501" s="160"/>
      <c r="E501" s="161">
        <v>45.25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357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89" t="s">
        <v>456</v>
      </c>
      <c r="D502" s="160"/>
      <c r="E502" s="161">
        <v>16.38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357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89" t="s">
        <v>457</v>
      </c>
      <c r="D503" s="160"/>
      <c r="E503" s="161">
        <v>56.47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357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89" t="s">
        <v>458</v>
      </c>
      <c r="D504" s="160"/>
      <c r="E504" s="161">
        <v>22.13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357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4"/>
      <c r="B505" s="155"/>
      <c r="C505" s="189" t="s">
        <v>459</v>
      </c>
      <c r="D505" s="160"/>
      <c r="E505" s="161">
        <v>54.85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7"/>
      <c r="AA505" s="147"/>
      <c r="AB505" s="147"/>
      <c r="AC505" s="147"/>
      <c r="AD505" s="147"/>
      <c r="AE505" s="147"/>
      <c r="AF505" s="147"/>
      <c r="AG505" s="147" t="s">
        <v>357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90" t="s">
        <v>361</v>
      </c>
      <c r="D506" s="162"/>
      <c r="E506" s="163">
        <v>261.38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357</v>
      </c>
      <c r="AH506" s="147">
        <v>1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92" t="s">
        <v>565</v>
      </c>
      <c r="D507" s="164"/>
      <c r="E507" s="165">
        <v>52.276000000000003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357</v>
      </c>
      <c r="AH507" s="147">
        <v>4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81">
        <v>43</v>
      </c>
      <c r="B508" s="182" t="s">
        <v>566</v>
      </c>
      <c r="C508" s="191" t="s">
        <v>567</v>
      </c>
      <c r="D508" s="183" t="s">
        <v>497</v>
      </c>
      <c r="E508" s="184">
        <v>1.0222199999999999</v>
      </c>
      <c r="F508" s="185"/>
      <c r="G508" s="186">
        <f>ROUND(E508*F508,2)</f>
        <v>0</v>
      </c>
      <c r="H508" s="159"/>
      <c r="I508" s="158">
        <f>ROUND(E508*H508,2)</f>
        <v>0</v>
      </c>
      <c r="J508" s="159"/>
      <c r="K508" s="158">
        <f>ROUND(E508*J508,2)</f>
        <v>0</v>
      </c>
      <c r="L508" s="158">
        <v>21</v>
      </c>
      <c r="M508" s="158">
        <f>G508*(1+L508/100)</f>
        <v>0</v>
      </c>
      <c r="N508" s="157">
        <v>0</v>
      </c>
      <c r="O508" s="157">
        <f>ROUND(E508*N508,2)</f>
        <v>0</v>
      </c>
      <c r="P508" s="157">
        <v>0</v>
      </c>
      <c r="Q508" s="157">
        <f>ROUND(E508*P508,2)</f>
        <v>0</v>
      </c>
      <c r="R508" s="158"/>
      <c r="S508" s="158" t="s">
        <v>374</v>
      </c>
      <c r="T508" s="158" t="s">
        <v>375</v>
      </c>
      <c r="U508" s="158">
        <v>1.1020000000000001</v>
      </c>
      <c r="V508" s="158">
        <f>ROUND(E508*U508,2)</f>
        <v>1.1299999999999999</v>
      </c>
      <c r="W508" s="158"/>
      <c r="X508" s="158" t="s">
        <v>498</v>
      </c>
      <c r="Y508" s="158" t="s">
        <v>354</v>
      </c>
      <c r="Z508" s="147"/>
      <c r="AA508" s="147"/>
      <c r="AB508" s="147"/>
      <c r="AC508" s="147"/>
      <c r="AD508" s="147"/>
      <c r="AE508" s="147"/>
      <c r="AF508" s="147"/>
      <c r="AG508" s="147" t="s">
        <v>499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13.6" x14ac:dyDescent="0.2">
      <c r="A509" s="168" t="s">
        <v>346</v>
      </c>
      <c r="B509" s="169" t="s">
        <v>252</v>
      </c>
      <c r="C509" s="187" t="s">
        <v>253</v>
      </c>
      <c r="D509" s="170"/>
      <c r="E509" s="171"/>
      <c r="F509" s="172"/>
      <c r="G509" s="173">
        <f>SUMIF(AG510:AG559,"&lt;&gt;NOR",G510:G559)</f>
        <v>0</v>
      </c>
      <c r="H509" s="167"/>
      <c r="I509" s="167">
        <f>SUM(I510:I559)</f>
        <v>0</v>
      </c>
      <c r="J509" s="167"/>
      <c r="K509" s="167">
        <f>SUM(K510:K559)</f>
        <v>0</v>
      </c>
      <c r="L509" s="167"/>
      <c r="M509" s="167">
        <f>SUM(M510:M559)</f>
        <v>0</v>
      </c>
      <c r="N509" s="166"/>
      <c r="O509" s="166">
        <f>SUM(O510:O559)</f>
        <v>1.79</v>
      </c>
      <c r="P509" s="166"/>
      <c r="Q509" s="166">
        <f>SUM(Q510:Q559)</f>
        <v>0</v>
      </c>
      <c r="R509" s="167"/>
      <c r="S509" s="167"/>
      <c r="T509" s="167"/>
      <c r="U509" s="167"/>
      <c r="V509" s="167">
        <f>SUM(V510:V559)</f>
        <v>81.16</v>
      </c>
      <c r="W509" s="167"/>
      <c r="X509" s="167"/>
      <c r="Y509" s="167"/>
      <c r="AG509" t="s">
        <v>347</v>
      </c>
    </row>
    <row r="510" spans="1:60" ht="21.75" outlineLevel="1" x14ac:dyDescent="0.2">
      <c r="A510" s="175">
        <v>44</v>
      </c>
      <c r="B510" s="176" t="s">
        <v>568</v>
      </c>
      <c r="C510" s="188" t="s">
        <v>569</v>
      </c>
      <c r="D510" s="177" t="s">
        <v>350</v>
      </c>
      <c r="E510" s="178">
        <v>64.2</v>
      </c>
      <c r="F510" s="179"/>
      <c r="G510" s="180">
        <f>ROUND(E510*F510,2)</f>
        <v>0</v>
      </c>
      <c r="H510" s="159"/>
      <c r="I510" s="158">
        <f>ROUND(E510*H510,2)</f>
        <v>0</v>
      </c>
      <c r="J510" s="159"/>
      <c r="K510" s="158">
        <f>ROUND(E510*J510,2)</f>
        <v>0</v>
      </c>
      <c r="L510" s="158">
        <v>21</v>
      </c>
      <c r="M510" s="158">
        <f>G510*(1+L510/100)</f>
        <v>0</v>
      </c>
      <c r="N510" s="157">
        <v>2.1000000000000001E-4</v>
      </c>
      <c r="O510" s="157">
        <f>ROUND(E510*N510,2)</f>
        <v>0.01</v>
      </c>
      <c r="P510" s="157">
        <v>0</v>
      </c>
      <c r="Q510" s="157">
        <f>ROUND(E510*P510,2)</f>
        <v>0</v>
      </c>
      <c r="R510" s="158"/>
      <c r="S510" s="158" t="s">
        <v>374</v>
      </c>
      <c r="T510" s="158" t="s">
        <v>375</v>
      </c>
      <c r="U510" s="158">
        <v>0.05</v>
      </c>
      <c r="V510" s="158">
        <f>ROUND(E510*U510,2)</f>
        <v>3.21</v>
      </c>
      <c r="W510" s="158"/>
      <c r="X510" s="158" t="s">
        <v>353</v>
      </c>
      <c r="Y510" s="158" t="s">
        <v>354</v>
      </c>
      <c r="Z510" s="147"/>
      <c r="AA510" s="147"/>
      <c r="AB510" s="147"/>
      <c r="AC510" s="147"/>
      <c r="AD510" s="147"/>
      <c r="AE510" s="147"/>
      <c r="AF510" s="147"/>
      <c r="AG510" s="147" t="s">
        <v>355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189" t="s">
        <v>356</v>
      </c>
      <c r="D511" s="160"/>
      <c r="E511" s="161"/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357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4"/>
      <c r="B512" s="155"/>
      <c r="C512" s="189" t="s">
        <v>503</v>
      </c>
      <c r="D512" s="160"/>
      <c r="E512" s="161">
        <v>10.62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357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4"/>
      <c r="B513" s="155"/>
      <c r="C513" s="189" t="s">
        <v>504</v>
      </c>
      <c r="D513" s="160"/>
      <c r="E513" s="161">
        <v>17.850000000000001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357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89" t="s">
        <v>505</v>
      </c>
      <c r="D514" s="160"/>
      <c r="E514" s="161">
        <v>16.605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357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89" t="s">
        <v>506</v>
      </c>
      <c r="D515" s="160"/>
      <c r="E515" s="161">
        <v>8.9250000000000007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357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189" t="s">
        <v>507</v>
      </c>
      <c r="D516" s="160"/>
      <c r="E516" s="161">
        <v>10.199999999999999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7"/>
      <c r="AA516" s="147"/>
      <c r="AB516" s="147"/>
      <c r="AC516" s="147"/>
      <c r="AD516" s="147"/>
      <c r="AE516" s="147"/>
      <c r="AF516" s="147"/>
      <c r="AG516" s="147" t="s">
        <v>357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">
      <c r="A517" s="154"/>
      <c r="B517" s="155"/>
      <c r="C517" s="190" t="s">
        <v>361</v>
      </c>
      <c r="D517" s="162"/>
      <c r="E517" s="163">
        <v>64.2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357</v>
      </c>
      <c r="AH517" s="147">
        <v>1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1.75" outlineLevel="1" x14ac:dyDescent="0.2">
      <c r="A518" s="175">
        <v>45</v>
      </c>
      <c r="B518" s="176" t="s">
        <v>570</v>
      </c>
      <c r="C518" s="188" t="s">
        <v>571</v>
      </c>
      <c r="D518" s="177" t="s">
        <v>350</v>
      </c>
      <c r="E518" s="178">
        <v>64.2</v>
      </c>
      <c r="F518" s="179"/>
      <c r="G518" s="180">
        <f>ROUND(E518*F518,2)</f>
        <v>0</v>
      </c>
      <c r="H518" s="159"/>
      <c r="I518" s="158">
        <f>ROUND(E518*H518,2)</f>
        <v>0</v>
      </c>
      <c r="J518" s="159"/>
      <c r="K518" s="158">
        <f>ROUND(E518*J518,2)</f>
        <v>0</v>
      </c>
      <c r="L518" s="158">
        <v>21</v>
      </c>
      <c r="M518" s="158">
        <f>G518*(1+L518/100)</f>
        <v>0</v>
      </c>
      <c r="N518" s="157">
        <v>5.2399999999999999E-3</v>
      </c>
      <c r="O518" s="157">
        <f>ROUND(E518*N518,2)</f>
        <v>0.34</v>
      </c>
      <c r="P518" s="157">
        <v>0</v>
      </c>
      <c r="Q518" s="157">
        <f>ROUND(E518*P518,2)</f>
        <v>0</v>
      </c>
      <c r="R518" s="158"/>
      <c r="S518" s="158" t="s">
        <v>374</v>
      </c>
      <c r="T518" s="158" t="s">
        <v>375</v>
      </c>
      <c r="U518" s="158">
        <v>0.95840000000000003</v>
      </c>
      <c r="V518" s="158">
        <f>ROUND(E518*U518,2)</f>
        <v>61.53</v>
      </c>
      <c r="W518" s="158"/>
      <c r="X518" s="158" t="s">
        <v>353</v>
      </c>
      <c r="Y518" s="158" t="s">
        <v>354</v>
      </c>
      <c r="Z518" s="147"/>
      <c r="AA518" s="147"/>
      <c r="AB518" s="147"/>
      <c r="AC518" s="147"/>
      <c r="AD518" s="147"/>
      <c r="AE518" s="147"/>
      <c r="AF518" s="147"/>
      <c r="AG518" s="147" t="s">
        <v>355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2" x14ac:dyDescent="0.2">
      <c r="A519" s="154"/>
      <c r="B519" s="155"/>
      <c r="C519" s="189" t="s">
        <v>356</v>
      </c>
      <c r="D519" s="160"/>
      <c r="E519" s="161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357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189" t="s">
        <v>503</v>
      </c>
      <c r="D520" s="160"/>
      <c r="E520" s="161">
        <v>10.62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7"/>
      <c r="AA520" s="147"/>
      <c r="AB520" s="147"/>
      <c r="AC520" s="147"/>
      <c r="AD520" s="147"/>
      <c r="AE520" s="147"/>
      <c r="AF520" s="147"/>
      <c r="AG520" s="147" t="s">
        <v>357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4"/>
      <c r="B521" s="155"/>
      <c r="C521" s="189" t="s">
        <v>504</v>
      </c>
      <c r="D521" s="160"/>
      <c r="E521" s="161">
        <v>17.850000000000001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357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89" t="s">
        <v>505</v>
      </c>
      <c r="D522" s="160"/>
      <c r="E522" s="161">
        <v>16.605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357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89" t="s">
        <v>506</v>
      </c>
      <c r="D523" s="160"/>
      <c r="E523" s="161">
        <v>8.9250000000000007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7"/>
      <c r="AA523" s="147"/>
      <c r="AB523" s="147"/>
      <c r="AC523" s="147"/>
      <c r="AD523" s="147"/>
      <c r="AE523" s="147"/>
      <c r="AF523" s="147"/>
      <c r="AG523" s="147" t="s">
        <v>357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89" t="s">
        <v>507</v>
      </c>
      <c r="D524" s="160"/>
      <c r="E524" s="161">
        <v>10.199999999999999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58"/>
      <c r="Z524" s="147"/>
      <c r="AA524" s="147"/>
      <c r="AB524" s="147"/>
      <c r="AC524" s="147"/>
      <c r="AD524" s="147"/>
      <c r="AE524" s="147"/>
      <c r="AF524" s="147"/>
      <c r="AG524" s="147" t="s">
        <v>357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90" t="s">
        <v>361</v>
      </c>
      <c r="D525" s="162"/>
      <c r="E525" s="163">
        <v>64.2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7"/>
      <c r="AA525" s="147"/>
      <c r="AB525" s="147"/>
      <c r="AC525" s="147"/>
      <c r="AD525" s="147"/>
      <c r="AE525" s="147"/>
      <c r="AF525" s="147"/>
      <c r="AG525" s="147" t="s">
        <v>357</v>
      </c>
      <c r="AH525" s="147">
        <v>1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75">
        <v>46</v>
      </c>
      <c r="B526" s="176" t="s">
        <v>572</v>
      </c>
      <c r="C526" s="188" t="s">
        <v>573</v>
      </c>
      <c r="D526" s="177" t="s">
        <v>350</v>
      </c>
      <c r="E526" s="178">
        <v>73.83</v>
      </c>
      <c r="F526" s="179"/>
      <c r="G526" s="180">
        <f>ROUND(E526*F526,2)</f>
        <v>0</v>
      </c>
      <c r="H526" s="159"/>
      <c r="I526" s="158">
        <f>ROUND(E526*H526,2)</f>
        <v>0</v>
      </c>
      <c r="J526" s="159"/>
      <c r="K526" s="158">
        <f>ROUND(E526*J526,2)</f>
        <v>0</v>
      </c>
      <c r="L526" s="158">
        <v>21</v>
      </c>
      <c r="M526" s="158">
        <f>G526*(1+L526/100)</f>
        <v>0</v>
      </c>
      <c r="N526" s="157">
        <v>1.9429999999999999E-2</v>
      </c>
      <c r="O526" s="157">
        <f>ROUND(E526*N526,2)</f>
        <v>1.43</v>
      </c>
      <c r="P526" s="157">
        <v>0</v>
      </c>
      <c r="Q526" s="157">
        <f>ROUND(E526*P526,2)</f>
        <v>0</v>
      </c>
      <c r="R526" s="158" t="s">
        <v>539</v>
      </c>
      <c r="S526" s="158" t="s">
        <v>374</v>
      </c>
      <c r="T526" s="158" t="s">
        <v>375</v>
      </c>
      <c r="U526" s="158">
        <v>0</v>
      </c>
      <c r="V526" s="158">
        <f>ROUND(E526*U526,2)</f>
        <v>0</v>
      </c>
      <c r="W526" s="158"/>
      <c r="X526" s="158" t="s">
        <v>540</v>
      </c>
      <c r="Y526" s="158" t="s">
        <v>354</v>
      </c>
      <c r="Z526" s="147"/>
      <c r="AA526" s="147"/>
      <c r="AB526" s="147"/>
      <c r="AC526" s="147"/>
      <c r="AD526" s="147"/>
      <c r="AE526" s="147"/>
      <c r="AF526" s="147"/>
      <c r="AG526" s="147" t="s">
        <v>541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">
      <c r="A527" s="154"/>
      <c r="B527" s="155"/>
      <c r="C527" s="189" t="s">
        <v>356</v>
      </c>
      <c r="D527" s="160"/>
      <c r="E527" s="161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357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189" t="s">
        <v>503</v>
      </c>
      <c r="D528" s="160"/>
      <c r="E528" s="161">
        <v>10.62</v>
      </c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7"/>
      <c r="AA528" s="147"/>
      <c r="AB528" s="147"/>
      <c r="AC528" s="147"/>
      <c r="AD528" s="147"/>
      <c r="AE528" s="147"/>
      <c r="AF528" s="147"/>
      <c r="AG528" s="147" t="s">
        <v>357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4"/>
      <c r="B529" s="155"/>
      <c r="C529" s="189" t="s">
        <v>504</v>
      </c>
      <c r="D529" s="160"/>
      <c r="E529" s="161">
        <v>17.850000000000001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7"/>
      <c r="AA529" s="147"/>
      <c r="AB529" s="147"/>
      <c r="AC529" s="147"/>
      <c r="AD529" s="147"/>
      <c r="AE529" s="147"/>
      <c r="AF529" s="147"/>
      <c r="AG529" s="147" t="s">
        <v>357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89" t="s">
        <v>505</v>
      </c>
      <c r="D530" s="160"/>
      <c r="E530" s="161">
        <v>16.605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7"/>
      <c r="AA530" s="147"/>
      <c r="AB530" s="147"/>
      <c r="AC530" s="147"/>
      <c r="AD530" s="147"/>
      <c r="AE530" s="147"/>
      <c r="AF530" s="147"/>
      <c r="AG530" s="147" t="s">
        <v>357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89" t="s">
        <v>506</v>
      </c>
      <c r="D531" s="160"/>
      <c r="E531" s="161">
        <v>8.9250000000000007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357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89" t="s">
        <v>507</v>
      </c>
      <c r="D532" s="160"/>
      <c r="E532" s="161">
        <v>10.199999999999999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357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190" t="s">
        <v>361</v>
      </c>
      <c r="D533" s="162"/>
      <c r="E533" s="163">
        <v>64.2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357</v>
      </c>
      <c r="AH533" s="147">
        <v>1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4"/>
      <c r="B534" s="155"/>
      <c r="C534" s="192" t="s">
        <v>542</v>
      </c>
      <c r="D534" s="164"/>
      <c r="E534" s="165">
        <v>9.6300000000000008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58"/>
      <c r="Z534" s="147"/>
      <c r="AA534" s="147"/>
      <c r="AB534" s="147"/>
      <c r="AC534" s="147"/>
      <c r="AD534" s="147"/>
      <c r="AE534" s="147"/>
      <c r="AF534" s="147"/>
      <c r="AG534" s="147" t="s">
        <v>357</v>
      </c>
      <c r="AH534" s="147">
        <v>4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ht="21.75" outlineLevel="1" x14ac:dyDescent="0.2">
      <c r="A535" s="175">
        <v>47</v>
      </c>
      <c r="B535" s="176" t="s">
        <v>574</v>
      </c>
      <c r="C535" s="188" t="s">
        <v>575</v>
      </c>
      <c r="D535" s="177" t="s">
        <v>512</v>
      </c>
      <c r="E535" s="178">
        <v>42.8</v>
      </c>
      <c r="F535" s="179"/>
      <c r="G535" s="180">
        <f>ROUND(E535*F535,2)</f>
        <v>0</v>
      </c>
      <c r="H535" s="159"/>
      <c r="I535" s="158">
        <f>ROUND(E535*H535,2)</f>
        <v>0</v>
      </c>
      <c r="J535" s="159"/>
      <c r="K535" s="158">
        <f>ROUND(E535*J535,2)</f>
        <v>0</v>
      </c>
      <c r="L535" s="158">
        <v>21</v>
      </c>
      <c r="M535" s="158">
        <f>G535*(1+L535/100)</f>
        <v>0</v>
      </c>
      <c r="N535" s="157">
        <v>1E-4</v>
      </c>
      <c r="O535" s="157">
        <f>ROUND(E535*N535,2)</f>
        <v>0</v>
      </c>
      <c r="P535" s="157">
        <v>0</v>
      </c>
      <c r="Q535" s="157">
        <f>ROUND(E535*P535,2)</f>
        <v>0</v>
      </c>
      <c r="R535" s="158"/>
      <c r="S535" s="158" t="s">
        <v>351</v>
      </c>
      <c r="T535" s="158" t="s">
        <v>352</v>
      </c>
      <c r="U535" s="158">
        <v>0.12</v>
      </c>
      <c r="V535" s="158">
        <f>ROUND(E535*U535,2)</f>
        <v>5.14</v>
      </c>
      <c r="W535" s="158"/>
      <c r="X535" s="158" t="s">
        <v>353</v>
      </c>
      <c r="Y535" s="158" t="s">
        <v>354</v>
      </c>
      <c r="Z535" s="147"/>
      <c r="AA535" s="147"/>
      <c r="AB535" s="147"/>
      <c r="AC535" s="147"/>
      <c r="AD535" s="147"/>
      <c r="AE535" s="147"/>
      <c r="AF535" s="147"/>
      <c r="AG535" s="147" t="s">
        <v>355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2" x14ac:dyDescent="0.2">
      <c r="A536" s="154"/>
      <c r="B536" s="155"/>
      <c r="C536" s="189" t="s">
        <v>356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357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89" t="s">
        <v>576</v>
      </c>
      <c r="D537" s="160"/>
      <c r="E537" s="161">
        <v>7.08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357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4"/>
      <c r="B538" s="155"/>
      <c r="C538" s="189" t="s">
        <v>577</v>
      </c>
      <c r="D538" s="160"/>
      <c r="E538" s="161">
        <v>11.9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7"/>
      <c r="AA538" s="147"/>
      <c r="AB538" s="147"/>
      <c r="AC538" s="147"/>
      <c r="AD538" s="147"/>
      <c r="AE538" s="147"/>
      <c r="AF538" s="147"/>
      <c r="AG538" s="147" t="s">
        <v>357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89" t="s">
        <v>578</v>
      </c>
      <c r="D539" s="160"/>
      <c r="E539" s="161">
        <v>11.07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357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89" t="s">
        <v>579</v>
      </c>
      <c r="D540" s="160"/>
      <c r="E540" s="161">
        <v>5.95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357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89" t="s">
        <v>580</v>
      </c>
      <c r="D541" s="160"/>
      <c r="E541" s="161">
        <v>6.8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357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4"/>
      <c r="B542" s="155"/>
      <c r="C542" s="190" t="s">
        <v>361</v>
      </c>
      <c r="D542" s="162"/>
      <c r="E542" s="163">
        <v>42.8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7"/>
      <c r="AA542" s="147"/>
      <c r="AB542" s="147"/>
      <c r="AC542" s="147"/>
      <c r="AD542" s="147"/>
      <c r="AE542" s="147"/>
      <c r="AF542" s="147"/>
      <c r="AG542" s="147" t="s">
        <v>357</v>
      </c>
      <c r="AH542" s="147">
        <v>1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ht="21.75" outlineLevel="1" x14ac:dyDescent="0.2">
      <c r="A543" s="175">
        <v>48</v>
      </c>
      <c r="B543" s="176" t="s">
        <v>581</v>
      </c>
      <c r="C543" s="188" t="s">
        <v>582</v>
      </c>
      <c r="D543" s="177" t="s">
        <v>512</v>
      </c>
      <c r="E543" s="178">
        <v>37.5</v>
      </c>
      <c r="F543" s="179"/>
      <c r="G543" s="180">
        <f>ROUND(E543*F543,2)</f>
        <v>0</v>
      </c>
      <c r="H543" s="159"/>
      <c r="I543" s="158">
        <f>ROUND(E543*H543,2)</f>
        <v>0</v>
      </c>
      <c r="J543" s="159"/>
      <c r="K543" s="158">
        <f>ROUND(E543*J543,2)</f>
        <v>0</v>
      </c>
      <c r="L543" s="158">
        <v>21</v>
      </c>
      <c r="M543" s="158">
        <f>G543*(1+L543/100)</f>
        <v>0</v>
      </c>
      <c r="N543" s="157">
        <v>1E-4</v>
      </c>
      <c r="O543" s="157">
        <f>ROUND(E543*N543,2)</f>
        <v>0</v>
      </c>
      <c r="P543" s="157">
        <v>0</v>
      </c>
      <c r="Q543" s="157">
        <f>ROUND(E543*P543,2)</f>
        <v>0</v>
      </c>
      <c r="R543" s="158"/>
      <c r="S543" s="158" t="s">
        <v>351</v>
      </c>
      <c r="T543" s="158" t="s">
        <v>352</v>
      </c>
      <c r="U543" s="158">
        <v>0.12</v>
      </c>
      <c r="V543" s="158">
        <f>ROUND(E543*U543,2)</f>
        <v>4.5</v>
      </c>
      <c r="W543" s="158"/>
      <c r="X543" s="158" t="s">
        <v>353</v>
      </c>
      <c r="Y543" s="158" t="s">
        <v>354</v>
      </c>
      <c r="Z543" s="147"/>
      <c r="AA543" s="147"/>
      <c r="AB543" s="147"/>
      <c r="AC543" s="147"/>
      <c r="AD543" s="147"/>
      <c r="AE543" s="147"/>
      <c r="AF543" s="147"/>
      <c r="AG543" s="147" t="s">
        <v>355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89" t="s">
        <v>356</v>
      </c>
      <c r="D544" s="160"/>
      <c r="E544" s="161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357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89" t="s">
        <v>521</v>
      </c>
      <c r="D545" s="160"/>
      <c r="E545" s="161">
        <v>7.5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7"/>
      <c r="AA545" s="147"/>
      <c r="AB545" s="147"/>
      <c r="AC545" s="147"/>
      <c r="AD545" s="147"/>
      <c r="AE545" s="147"/>
      <c r="AF545" s="147"/>
      <c r="AG545" s="147" t="s">
        <v>357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89" t="s">
        <v>522</v>
      </c>
      <c r="D546" s="160"/>
      <c r="E546" s="161">
        <v>12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357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89" t="s">
        <v>523</v>
      </c>
      <c r="D547" s="160"/>
      <c r="E547" s="161">
        <v>9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58"/>
      <c r="Z547" s="147"/>
      <c r="AA547" s="147"/>
      <c r="AB547" s="147"/>
      <c r="AC547" s="147"/>
      <c r="AD547" s="147"/>
      <c r="AE547" s="147"/>
      <c r="AF547" s="147"/>
      <c r="AG547" s="147" t="s">
        <v>357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89" t="s">
        <v>524</v>
      </c>
      <c r="D548" s="160"/>
      <c r="E548" s="161">
        <v>6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357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89" t="s">
        <v>525</v>
      </c>
      <c r="D549" s="160"/>
      <c r="E549" s="161">
        <v>3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357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90" t="s">
        <v>361</v>
      </c>
      <c r="D550" s="162"/>
      <c r="E550" s="163">
        <v>37.5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357</v>
      </c>
      <c r="AH550" s="147">
        <v>1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ht="21.75" outlineLevel="1" x14ac:dyDescent="0.2">
      <c r="A551" s="175">
        <v>49</v>
      </c>
      <c r="B551" s="176" t="s">
        <v>583</v>
      </c>
      <c r="C551" s="188" t="s">
        <v>584</v>
      </c>
      <c r="D551" s="177" t="s">
        <v>512</v>
      </c>
      <c r="E551" s="178">
        <v>37.5</v>
      </c>
      <c r="F551" s="179"/>
      <c r="G551" s="180">
        <f>ROUND(E551*F551,2)</f>
        <v>0</v>
      </c>
      <c r="H551" s="159"/>
      <c r="I551" s="158">
        <f>ROUND(E551*H551,2)</f>
        <v>0</v>
      </c>
      <c r="J551" s="159"/>
      <c r="K551" s="158">
        <f>ROUND(E551*J551,2)</f>
        <v>0</v>
      </c>
      <c r="L551" s="158">
        <v>21</v>
      </c>
      <c r="M551" s="158">
        <f>G551*(1+L551/100)</f>
        <v>0</v>
      </c>
      <c r="N551" s="157">
        <v>2.3000000000000001E-4</v>
      </c>
      <c r="O551" s="157">
        <f>ROUND(E551*N551,2)</f>
        <v>0.01</v>
      </c>
      <c r="P551" s="157">
        <v>0</v>
      </c>
      <c r="Q551" s="157">
        <f>ROUND(E551*P551,2)</f>
        <v>0</v>
      </c>
      <c r="R551" s="158"/>
      <c r="S551" s="158" t="s">
        <v>351</v>
      </c>
      <c r="T551" s="158" t="s">
        <v>352</v>
      </c>
      <c r="U551" s="158">
        <v>0.12</v>
      </c>
      <c r="V551" s="158">
        <f>ROUND(E551*U551,2)</f>
        <v>4.5</v>
      </c>
      <c r="W551" s="158"/>
      <c r="X551" s="158" t="s">
        <v>353</v>
      </c>
      <c r="Y551" s="158" t="s">
        <v>354</v>
      </c>
      <c r="Z551" s="147"/>
      <c r="AA551" s="147"/>
      <c r="AB551" s="147"/>
      <c r="AC551" s="147"/>
      <c r="AD551" s="147"/>
      <c r="AE551" s="147"/>
      <c r="AF551" s="147"/>
      <c r="AG551" s="147" t="s">
        <v>355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2" x14ac:dyDescent="0.2">
      <c r="A552" s="154"/>
      <c r="B552" s="155"/>
      <c r="C552" s="189" t="s">
        <v>356</v>
      </c>
      <c r="D552" s="160"/>
      <c r="E552" s="161"/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357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89" t="s">
        <v>521</v>
      </c>
      <c r="D553" s="160"/>
      <c r="E553" s="161">
        <v>7.5</v>
      </c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357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4"/>
      <c r="B554" s="155"/>
      <c r="C554" s="189" t="s">
        <v>527</v>
      </c>
      <c r="D554" s="160"/>
      <c r="E554" s="161">
        <v>9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357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89" t="s">
        <v>523</v>
      </c>
      <c r="D555" s="160"/>
      <c r="E555" s="161">
        <v>9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58"/>
      <c r="Z555" s="147"/>
      <c r="AA555" s="147"/>
      <c r="AB555" s="147"/>
      <c r="AC555" s="147"/>
      <c r="AD555" s="147"/>
      <c r="AE555" s="147"/>
      <c r="AF555" s="147"/>
      <c r="AG555" s="147" t="s">
        <v>357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89" t="s">
        <v>524</v>
      </c>
      <c r="D556" s="160"/>
      <c r="E556" s="161">
        <v>6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357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89" t="s">
        <v>528</v>
      </c>
      <c r="D557" s="160"/>
      <c r="E557" s="161">
        <v>6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357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190" t="s">
        <v>361</v>
      </c>
      <c r="D558" s="162"/>
      <c r="E558" s="163">
        <v>37.5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357</v>
      </c>
      <c r="AH558" s="147">
        <v>1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81">
        <v>50</v>
      </c>
      <c r="B559" s="182" t="s">
        <v>585</v>
      </c>
      <c r="C559" s="191" t="s">
        <v>586</v>
      </c>
      <c r="D559" s="183" t="s">
        <v>497</v>
      </c>
      <c r="E559" s="184">
        <v>1.8010600000000001</v>
      </c>
      <c r="F559" s="185"/>
      <c r="G559" s="186">
        <f>ROUND(E559*F559,2)</f>
        <v>0</v>
      </c>
      <c r="H559" s="159"/>
      <c r="I559" s="158">
        <f>ROUND(E559*H559,2)</f>
        <v>0</v>
      </c>
      <c r="J559" s="159"/>
      <c r="K559" s="158">
        <f>ROUND(E559*J559,2)</f>
        <v>0</v>
      </c>
      <c r="L559" s="158">
        <v>21</v>
      </c>
      <c r="M559" s="158">
        <f>G559*(1+L559/100)</f>
        <v>0</v>
      </c>
      <c r="N559" s="157">
        <v>0</v>
      </c>
      <c r="O559" s="157">
        <f>ROUND(E559*N559,2)</f>
        <v>0</v>
      </c>
      <c r="P559" s="157">
        <v>0</v>
      </c>
      <c r="Q559" s="157">
        <f>ROUND(E559*P559,2)</f>
        <v>0</v>
      </c>
      <c r="R559" s="158"/>
      <c r="S559" s="158" t="s">
        <v>374</v>
      </c>
      <c r="T559" s="158" t="s">
        <v>375</v>
      </c>
      <c r="U559" s="158">
        <v>1.2649999999999999</v>
      </c>
      <c r="V559" s="158">
        <f>ROUND(E559*U559,2)</f>
        <v>2.2799999999999998</v>
      </c>
      <c r="W559" s="158"/>
      <c r="X559" s="158" t="s">
        <v>498</v>
      </c>
      <c r="Y559" s="158" t="s">
        <v>354</v>
      </c>
      <c r="Z559" s="147"/>
      <c r="AA559" s="147"/>
      <c r="AB559" s="147"/>
      <c r="AC559" s="147"/>
      <c r="AD559" s="147"/>
      <c r="AE559" s="147"/>
      <c r="AF559" s="147"/>
      <c r="AG559" s="147" t="s">
        <v>499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13.6" x14ac:dyDescent="0.2">
      <c r="A560" s="168" t="s">
        <v>346</v>
      </c>
      <c r="B560" s="169" t="s">
        <v>256</v>
      </c>
      <c r="C560" s="187" t="s">
        <v>257</v>
      </c>
      <c r="D560" s="170"/>
      <c r="E560" s="171"/>
      <c r="F560" s="172"/>
      <c r="G560" s="173">
        <f>SUMIF(AG561:AG624,"&lt;&gt;NOR",G561:G624)</f>
        <v>0</v>
      </c>
      <c r="H560" s="167"/>
      <c r="I560" s="167">
        <f>SUM(I561:I624)</f>
        <v>0</v>
      </c>
      <c r="J560" s="167"/>
      <c r="K560" s="167">
        <f>SUM(K561:K624)</f>
        <v>0</v>
      </c>
      <c r="L560" s="167"/>
      <c r="M560" s="167">
        <f>SUM(M561:M624)</f>
        <v>0</v>
      </c>
      <c r="N560" s="166"/>
      <c r="O560" s="166">
        <f>SUM(O561:O624)</f>
        <v>0.56000000000000005</v>
      </c>
      <c r="P560" s="166"/>
      <c r="Q560" s="166">
        <f>SUM(Q561:Q624)</f>
        <v>0</v>
      </c>
      <c r="R560" s="167"/>
      <c r="S560" s="167"/>
      <c r="T560" s="167"/>
      <c r="U560" s="167"/>
      <c r="V560" s="167">
        <f>SUM(V561:V624)</f>
        <v>301.99</v>
      </c>
      <c r="W560" s="167"/>
      <c r="X560" s="167"/>
      <c r="Y560" s="167"/>
      <c r="AG560" t="s">
        <v>347</v>
      </c>
    </row>
    <row r="561" spans="1:60" outlineLevel="1" x14ac:dyDescent="0.2">
      <c r="A561" s="175">
        <v>51</v>
      </c>
      <c r="B561" s="176" t="s">
        <v>587</v>
      </c>
      <c r="C561" s="188" t="s">
        <v>588</v>
      </c>
      <c r="D561" s="177" t="s">
        <v>350</v>
      </c>
      <c r="E561" s="178">
        <v>311.61</v>
      </c>
      <c r="F561" s="179"/>
      <c r="G561" s="180">
        <f>ROUND(E561*F561,2)</f>
        <v>0</v>
      </c>
      <c r="H561" s="159"/>
      <c r="I561" s="158">
        <f>ROUND(E561*H561,2)</f>
        <v>0</v>
      </c>
      <c r="J561" s="159"/>
      <c r="K561" s="158">
        <f>ROUND(E561*J561,2)</f>
        <v>0</v>
      </c>
      <c r="L561" s="158">
        <v>21</v>
      </c>
      <c r="M561" s="158">
        <f>G561*(1+L561/100)</f>
        <v>0</v>
      </c>
      <c r="N561" s="157">
        <v>3.5E-4</v>
      </c>
      <c r="O561" s="157">
        <f>ROUND(E561*N561,2)</f>
        <v>0.11</v>
      </c>
      <c r="P561" s="157">
        <v>0</v>
      </c>
      <c r="Q561" s="157">
        <f>ROUND(E561*P561,2)</f>
        <v>0</v>
      </c>
      <c r="R561" s="158"/>
      <c r="S561" s="158" t="s">
        <v>374</v>
      </c>
      <c r="T561" s="158" t="s">
        <v>375</v>
      </c>
      <c r="U561" s="158">
        <v>1.35E-2</v>
      </c>
      <c r="V561" s="158">
        <f>ROUND(E561*U561,2)</f>
        <v>4.21</v>
      </c>
      <c r="W561" s="158"/>
      <c r="X561" s="158" t="s">
        <v>353</v>
      </c>
      <c r="Y561" s="158" t="s">
        <v>354</v>
      </c>
      <c r="Z561" s="147"/>
      <c r="AA561" s="147"/>
      <c r="AB561" s="147"/>
      <c r="AC561" s="147"/>
      <c r="AD561" s="147"/>
      <c r="AE561" s="147"/>
      <c r="AF561" s="147"/>
      <c r="AG561" s="147" t="s">
        <v>355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2" x14ac:dyDescent="0.2">
      <c r="A562" s="154"/>
      <c r="B562" s="155"/>
      <c r="C562" s="189" t="s">
        <v>356</v>
      </c>
      <c r="D562" s="160"/>
      <c r="E562" s="161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357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89" t="s">
        <v>479</v>
      </c>
      <c r="D563" s="160"/>
      <c r="E563" s="161">
        <v>4.92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357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89" t="s">
        <v>480</v>
      </c>
      <c r="D564" s="160"/>
      <c r="E564" s="161">
        <v>15.46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357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89" t="s">
        <v>475</v>
      </c>
      <c r="D565" s="160"/>
      <c r="E565" s="161">
        <v>4.5999999999999996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357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">
      <c r="A566" s="154"/>
      <c r="B566" s="155"/>
      <c r="C566" s="189" t="s">
        <v>447</v>
      </c>
      <c r="D566" s="160"/>
      <c r="E566" s="161">
        <v>9.3800000000000008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357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89" t="s">
        <v>448</v>
      </c>
      <c r="D567" s="160"/>
      <c r="E567" s="161">
        <v>8.6199999999999992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357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89" t="s">
        <v>449</v>
      </c>
      <c r="D568" s="160"/>
      <c r="E568" s="161">
        <v>3.55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357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">
      <c r="A569" s="154"/>
      <c r="B569" s="155"/>
      <c r="C569" s="189" t="s">
        <v>476</v>
      </c>
      <c r="D569" s="160"/>
      <c r="E569" s="161">
        <v>3.7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357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">
      <c r="A570" s="154"/>
      <c r="B570" s="155"/>
      <c r="C570" s="189" t="s">
        <v>451</v>
      </c>
      <c r="D570" s="160"/>
      <c r="E570" s="161">
        <v>22.1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357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89" t="s">
        <v>452</v>
      </c>
      <c r="D571" s="160"/>
      <c r="E571" s="161">
        <v>22.1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357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89" t="s">
        <v>453</v>
      </c>
      <c r="D572" s="160"/>
      <c r="E572" s="161">
        <v>22.1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357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89" t="s">
        <v>481</v>
      </c>
      <c r="D573" s="160"/>
      <c r="E573" s="161">
        <v>45.25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357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89" t="s">
        <v>456</v>
      </c>
      <c r="D574" s="160"/>
      <c r="E574" s="161">
        <v>16.38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357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9" t="s">
        <v>457</v>
      </c>
      <c r="D575" s="160"/>
      <c r="E575" s="161">
        <v>56.47</v>
      </c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357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9" t="s">
        <v>458</v>
      </c>
      <c r="D576" s="160"/>
      <c r="E576" s="161">
        <v>22.13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357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4"/>
      <c r="B577" s="155"/>
      <c r="C577" s="189" t="s">
        <v>459</v>
      </c>
      <c r="D577" s="160"/>
      <c r="E577" s="161">
        <v>54.85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357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4"/>
      <c r="B578" s="155"/>
      <c r="C578" s="190" t="s">
        <v>361</v>
      </c>
      <c r="D578" s="162"/>
      <c r="E578" s="163">
        <v>311.61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357</v>
      </c>
      <c r="AH578" s="147">
        <v>1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75">
        <v>52</v>
      </c>
      <c r="B579" s="176" t="s">
        <v>589</v>
      </c>
      <c r="C579" s="188" t="s">
        <v>590</v>
      </c>
      <c r="D579" s="177" t="s">
        <v>350</v>
      </c>
      <c r="E579" s="178">
        <v>1007.7995</v>
      </c>
      <c r="F579" s="179"/>
      <c r="G579" s="180">
        <f>ROUND(E579*F579,2)</f>
        <v>0</v>
      </c>
      <c r="H579" s="159"/>
      <c r="I579" s="158">
        <f>ROUND(E579*H579,2)</f>
        <v>0</v>
      </c>
      <c r="J579" s="159"/>
      <c r="K579" s="158">
        <f>ROUND(E579*J579,2)</f>
        <v>0</v>
      </c>
      <c r="L579" s="158">
        <v>21</v>
      </c>
      <c r="M579" s="158">
        <f>G579*(1+L579/100)</f>
        <v>0</v>
      </c>
      <c r="N579" s="157">
        <v>0</v>
      </c>
      <c r="O579" s="157">
        <f>ROUND(E579*N579,2)</f>
        <v>0</v>
      </c>
      <c r="P579" s="157">
        <v>0</v>
      </c>
      <c r="Q579" s="157">
        <f>ROUND(E579*P579,2)</f>
        <v>0</v>
      </c>
      <c r="R579" s="158"/>
      <c r="S579" s="158" t="s">
        <v>374</v>
      </c>
      <c r="T579" s="158" t="s">
        <v>375</v>
      </c>
      <c r="U579" s="158">
        <v>2.1000000000000001E-2</v>
      </c>
      <c r="V579" s="158">
        <f>ROUND(E579*U579,2)</f>
        <v>21.16</v>
      </c>
      <c r="W579" s="158"/>
      <c r="X579" s="158" t="s">
        <v>353</v>
      </c>
      <c r="Y579" s="158" t="s">
        <v>354</v>
      </c>
      <c r="Z579" s="147"/>
      <c r="AA579" s="147"/>
      <c r="AB579" s="147"/>
      <c r="AC579" s="147"/>
      <c r="AD579" s="147"/>
      <c r="AE579" s="147"/>
      <c r="AF579" s="147"/>
      <c r="AG579" s="147" t="s">
        <v>355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2" x14ac:dyDescent="0.2">
      <c r="A580" s="154"/>
      <c r="B580" s="155"/>
      <c r="C580" s="189" t="s">
        <v>356</v>
      </c>
      <c r="D580" s="160"/>
      <c r="E580" s="161"/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357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89" t="s">
        <v>591</v>
      </c>
      <c r="D581" s="160"/>
      <c r="E581" s="161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357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89" t="s">
        <v>592</v>
      </c>
      <c r="D582" s="160"/>
      <c r="E582" s="161">
        <v>688.61400000000003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357</v>
      </c>
      <c r="AH582" s="147">
        <v>5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89" t="s">
        <v>593</v>
      </c>
      <c r="D583" s="160"/>
      <c r="E583" s="161">
        <v>10.065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357</v>
      </c>
      <c r="AH583" s="147">
        <v>5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89" t="s">
        <v>594</v>
      </c>
      <c r="D584" s="160"/>
      <c r="E584" s="161">
        <v>19.680499999999999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7"/>
      <c r="AA584" s="147"/>
      <c r="AB584" s="147"/>
      <c r="AC584" s="147"/>
      <c r="AD584" s="147"/>
      <c r="AE584" s="147"/>
      <c r="AF584" s="147"/>
      <c r="AG584" s="147" t="s">
        <v>357</v>
      </c>
      <c r="AH584" s="147">
        <v>5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89" t="s">
        <v>595</v>
      </c>
      <c r="D585" s="160"/>
      <c r="E585" s="161">
        <v>289.44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357</v>
      </c>
      <c r="AH585" s="147">
        <v>5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90" t="s">
        <v>361</v>
      </c>
      <c r="D586" s="162"/>
      <c r="E586" s="163">
        <v>1007.7995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357</v>
      </c>
      <c r="AH586" s="147">
        <v>1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75">
        <v>53</v>
      </c>
      <c r="B587" s="176" t="s">
        <v>596</v>
      </c>
      <c r="C587" s="188" t="s">
        <v>597</v>
      </c>
      <c r="D587" s="177" t="s">
        <v>350</v>
      </c>
      <c r="E587" s="178">
        <v>1007.7995</v>
      </c>
      <c r="F587" s="179"/>
      <c r="G587" s="180">
        <f>ROUND(E587*F587,2)</f>
        <v>0</v>
      </c>
      <c r="H587" s="159"/>
      <c r="I587" s="158">
        <f>ROUND(E587*H587,2)</f>
        <v>0</v>
      </c>
      <c r="J587" s="159"/>
      <c r="K587" s="158">
        <f>ROUND(E587*J587,2)</f>
        <v>0</v>
      </c>
      <c r="L587" s="158">
        <v>21</v>
      </c>
      <c r="M587" s="158">
        <f>G587*(1+L587/100)</f>
        <v>0</v>
      </c>
      <c r="N587" s="157">
        <v>0</v>
      </c>
      <c r="O587" s="157">
        <f>ROUND(E587*N587,2)</f>
        <v>0</v>
      </c>
      <c r="P587" s="157">
        <v>0</v>
      </c>
      <c r="Q587" s="157">
        <f>ROUND(E587*P587,2)</f>
        <v>0</v>
      </c>
      <c r="R587" s="158"/>
      <c r="S587" s="158" t="s">
        <v>374</v>
      </c>
      <c r="T587" s="158" t="s">
        <v>375</v>
      </c>
      <c r="U587" s="158">
        <v>7.0000000000000001E-3</v>
      </c>
      <c r="V587" s="158">
        <f>ROUND(E587*U587,2)</f>
        <v>7.05</v>
      </c>
      <c r="W587" s="158"/>
      <c r="X587" s="158" t="s">
        <v>353</v>
      </c>
      <c r="Y587" s="158" t="s">
        <v>354</v>
      </c>
      <c r="Z587" s="147"/>
      <c r="AA587" s="147"/>
      <c r="AB587" s="147"/>
      <c r="AC587" s="147"/>
      <c r="AD587" s="147"/>
      <c r="AE587" s="147"/>
      <c r="AF587" s="147"/>
      <c r="AG587" s="147" t="s">
        <v>355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2" x14ac:dyDescent="0.2">
      <c r="A588" s="154"/>
      <c r="B588" s="155"/>
      <c r="C588" s="189" t="s">
        <v>356</v>
      </c>
      <c r="D588" s="160"/>
      <c r="E588" s="161"/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357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4"/>
      <c r="B589" s="155"/>
      <c r="C589" s="189" t="s">
        <v>591</v>
      </c>
      <c r="D589" s="160"/>
      <c r="E589" s="161"/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357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89" t="s">
        <v>592</v>
      </c>
      <c r="D590" s="160"/>
      <c r="E590" s="161">
        <v>688.61400000000003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357</v>
      </c>
      <c r="AH590" s="147">
        <v>5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89" t="s">
        <v>593</v>
      </c>
      <c r="D591" s="160"/>
      <c r="E591" s="161">
        <v>10.065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7"/>
      <c r="AA591" s="147"/>
      <c r="AB591" s="147"/>
      <c r="AC591" s="147"/>
      <c r="AD591" s="147"/>
      <c r="AE591" s="147"/>
      <c r="AF591" s="147"/>
      <c r="AG591" s="147" t="s">
        <v>357</v>
      </c>
      <c r="AH591" s="147">
        <v>5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89" t="s">
        <v>594</v>
      </c>
      <c r="D592" s="160"/>
      <c r="E592" s="161">
        <v>19.680499999999999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357</v>
      </c>
      <c r="AH592" s="147">
        <v>5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89" t="s">
        <v>595</v>
      </c>
      <c r="D593" s="160"/>
      <c r="E593" s="161">
        <v>289.44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7"/>
      <c r="AA593" s="147"/>
      <c r="AB593" s="147"/>
      <c r="AC593" s="147"/>
      <c r="AD593" s="147"/>
      <c r="AE593" s="147"/>
      <c r="AF593" s="147"/>
      <c r="AG593" s="147" t="s">
        <v>357</v>
      </c>
      <c r="AH593" s="147">
        <v>5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90" t="s">
        <v>361</v>
      </c>
      <c r="D594" s="162"/>
      <c r="E594" s="163">
        <v>1007.7995</v>
      </c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357</v>
      </c>
      <c r="AH594" s="147">
        <v>1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75">
        <v>54</v>
      </c>
      <c r="B595" s="176" t="s">
        <v>598</v>
      </c>
      <c r="C595" s="188" t="s">
        <v>599</v>
      </c>
      <c r="D595" s="177" t="s">
        <v>350</v>
      </c>
      <c r="E595" s="178">
        <v>1007.7995</v>
      </c>
      <c r="F595" s="179"/>
      <c r="G595" s="180">
        <f>ROUND(E595*F595,2)</f>
        <v>0</v>
      </c>
      <c r="H595" s="159"/>
      <c r="I595" s="158">
        <f>ROUND(E595*H595,2)</f>
        <v>0</v>
      </c>
      <c r="J595" s="159"/>
      <c r="K595" s="158">
        <f>ROUND(E595*J595,2)</f>
        <v>0</v>
      </c>
      <c r="L595" s="158">
        <v>21</v>
      </c>
      <c r="M595" s="158">
        <f>G595*(1+L595/100)</f>
        <v>0</v>
      </c>
      <c r="N595" s="157">
        <v>6.9999999999999994E-5</v>
      </c>
      <c r="O595" s="157">
        <f>ROUND(E595*N595,2)</f>
        <v>7.0000000000000007E-2</v>
      </c>
      <c r="P595" s="157">
        <v>0</v>
      </c>
      <c r="Q595" s="157">
        <f>ROUND(E595*P595,2)</f>
        <v>0</v>
      </c>
      <c r="R595" s="158"/>
      <c r="S595" s="158" t="s">
        <v>374</v>
      </c>
      <c r="T595" s="158" t="s">
        <v>375</v>
      </c>
      <c r="U595" s="158">
        <v>6.4960000000000004E-2</v>
      </c>
      <c r="V595" s="158">
        <f>ROUND(E595*U595,2)</f>
        <v>65.47</v>
      </c>
      <c r="W595" s="158"/>
      <c r="X595" s="158" t="s">
        <v>353</v>
      </c>
      <c r="Y595" s="158" t="s">
        <v>354</v>
      </c>
      <c r="Z595" s="147"/>
      <c r="AA595" s="147"/>
      <c r="AB595" s="147"/>
      <c r="AC595" s="147"/>
      <c r="AD595" s="147"/>
      <c r="AE595" s="147"/>
      <c r="AF595" s="147"/>
      <c r="AG595" s="147" t="s">
        <v>355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2" x14ac:dyDescent="0.2">
      <c r="A596" s="154"/>
      <c r="B596" s="155"/>
      <c r="C596" s="189" t="s">
        <v>356</v>
      </c>
      <c r="D596" s="160"/>
      <c r="E596" s="161"/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58"/>
      <c r="Z596" s="147"/>
      <c r="AA596" s="147"/>
      <c r="AB596" s="147"/>
      <c r="AC596" s="147"/>
      <c r="AD596" s="147"/>
      <c r="AE596" s="147"/>
      <c r="AF596" s="147"/>
      <c r="AG596" s="147" t="s">
        <v>357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4"/>
      <c r="B597" s="155"/>
      <c r="C597" s="189" t="s">
        <v>591</v>
      </c>
      <c r="D597" s="160"/>
      <c r="E597" s="161"/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357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">
      <c r="A598" s="154"/>
      <c r="B598" s="155"/>
      <c r="C598" s="189" t="s">
        <v>592</v>
      </c>
      <c r="D598" s="160"/>
      <c r="E598" s="161">
        <v>688.61400000000003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7"/>
      <c r="AA598" s="147"/>
      <c r="AB598" s="147"/>
      <c r="AC598" s="147"/>
      <c r="AD598" s="147"/>
      <c r="AE598" s="147"/>
      <c r="AF598" s="147"/>
      <c r="AG598" s="147" t="s">
        <v>357</v>
      </c>
      <c r="AH598" s="147">
        <v>5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89" t="s">
        <v>593</v>
      </c>
      <c r="D599" s="160"/>
      <c r="E599" s="161">
        <v>10.065</v>
      </c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58"/>
      <c r="Z599" s="147"/>
      <c r="AA599" s="147"/>
      <c r="AB599" s="147"/>
      <c r="AC599" s="147"/>
      <c r="AD599" s="147"/>
      <c r="AE599" s="147"/>
      <c r="AF599" s="147"/>
      <c r="AG599" s="147" t="s">
        <v>357</v>
      </c>
      <c r="AH599" s="147">
        <v>5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89" t="s">
        <v>594</v>
      </c>
      <c r="D600" s="160"/>
      <c r="E600" s="161">
        <v>19.680499999999999</v>
      </c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7"/>
      <c r="AA600" s="147"/>
      <c r="AB600" s="147"/>
      <c r="AC600" s="147"/>
      <c r="AD600" s="147"/>
      <c r="AE600" s="147"/>
      <c r="AF600" s="147"/>
      <c r="AG600" s="147" t="s">
        <v>357</v>
      </c>
      <c r="AH600" s="147">
        <v>5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89" t="s">
        <v>595</v>
      </c>
      <c r="D601" s="160"/>
      <c r="E601" s="161">
        <v>289.44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7"/>
      <c r="AA601" s="147"/>
      <c r="AB601" s="147"/>
      <c r="AC601" s="147"/>
      <c r="AD601" s="147"/>
      <c r="AE601" s="147"/>
      <c r="AF601" s="147"/>
      <c r="AG601" s="147" t="s">
        <v>357</v>
      </c>
      <c r="AH601" s="147">
        <v>5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90" t="s">
        <v>361</v>
      </c>
      <c r="D602" s="162"/>
      <c r="E602" s="163">
        <v>1007.7995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357</v>
      </c>
      <c r="AH602" s="147">
        <v>1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75">
        <v>55</v>
      </c>
      <c r="B603" s="176" t="s">
        <v>600</v>
      </c>
      <c r="C603" s="188" t="s">
        <v>601</v>
      </c>
      <c r="D603" s="177" t="s">
        <v>350</v>
      </c>
      <c r="E603" s="178">
        <v>1007.7995</v>
      </c>
      <c r="F603" s="179"/>
      <c r="G603" s="180">
        <f>ROUND(E603*F603,2)</f>
        <v>0</v>
      </c>
      <c r="H603" s="159"/>
      <c r="I603" s="158">
        <f>ROUND(E603*H603,2)</f>
        <v>0</v>
      </c>
      <c r="J603" s="159"/>
      <c r="K603" s="158">
        <f>ROUND(E603*J603,2)</f>
        <v>0</v>
      </c>
      <c r="L603" s="158">
        <v>21</v>
      </c>
      <c r="M603" s="158">
        <f>G603*(1+L603/100)</f>
        <v>0</v>
      </c>
      <c r="N603" s="157">
        <v>3.6000000000000002E-4</v>
      </c>
      <c r="O603" s="157">
        <f>ROUND(E603*N603,2)</f>
        <v>0.36</v>
      </c>
      <c r="P603" s="157">
        <v>0</v>
      </c>
      <c r="Q603" s="157">
        <f>ROUND(E603*P603,2)</f>
        <v>0</v>
      </c>
      <c r="R603" s="158"/>
      <c r="S603" s="158" t="s">
        <v>374</v>
      </c>
      <c r="T603" s="158" t="s">
        <v>375</v>
      </c>
      <c r="U603" s="158">
        <v>0.19503999999999999</v>
      </c>
      <c r="V603" s="158">
        <f>ROUND(E603*U603,2)</f>
        <v>196.56</v>
      </c>
      <c r="W603" s="158"/>
      <c r="X603" s="158" t="s">
        <v>353</v>
      </c>
      <c r="Y603" s="158" t="s">
        <v>354</v>
      </c>
      <c r="Z603" s="147"/>
      <c r="AA603" s="147"/>
      <c r="AB603" s="147"/>
      <c r="AC603" s="147"/>
      <c r="AD603" s="147"/>
      <c r="AE603" s="147"/>
      <c r="AF603" s="147"/>
      <c r="AG603" s="147" t="s">
        <v>355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2" x14ac:dyDescent="0.2">
      <c r="A604" s="154"/>
      <c r="B604" s="155"/>
      <c r="C604" s="189" t="s">
        <v>356</v>
      </c>
      <c r="D604" s="160"/>
      <c r="E604" s="161"/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357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89" t="s">
        <v>591</v>
      </c>
      <c r="D605" s="160"/>
      <c r="E605" s="161"/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58"/>
      <c r="Z605" s="147"/>
      <c r="AA605" s="147"/>
      <c r="AB605" s="147"/>
      <c r="AC605" s="147"/>
      <c r="AD605" s="147"/>
      <c r="AE605" s="147"/>
      <c r="AF605" s="147"/>
      <c r="AG605" s="147" t="s">
        <v>357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9" t="s">
        <v>592</v>
      </c>
      <c r="D606" s="160"/>
      <c r="E606" s="161">
        <v>688.61400000000003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357</v>
      </c>
      <c r="AH606" s="147">
        <v>5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89" t="s">
        <v>593</v>
      </c>
      <c r="D607" s="160"/>
      <c r="E607" s="161">
        <v>10.065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357</v>
      </c>
      <c r="AH607" s="147">
        <v>5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89" t="s">
        <v>594</v>
      </c>
      <c r="D608" s="160"/>
      <c r="E608" s="161">
        <v>19.680499999999999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357</v>
      </c>
      <c r="AH608" s="147">
        <v>5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89" t="s">
        <v>595</v>
      </c>
      <c r="D609" s="160"/>
      <c r="E609" s="161">
        <v>289.44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7"/>
      <c r="AA609" s="147"/>
      <c r="AB609" s="147"/>
      <c r="AC609" s="147"/>
      <c r="AD609" s="147"/>
      <c r="AE609" s="147"/>
      <c r="AF609" s="147"/>
      <c r="AG609" s="147" t="s">
        <v>357</v>
      </c>
      <c r="AH609" s="147">
        <v>5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90" t="s">
        <v>361</v>
      </c>
      <c r="D610" s="162"/>
      <c r="E610" s="163">
        <v>1007.7995</v>
      </c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357</v>
      </c>
      <c r="AH610" s="147">
        <v>1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75">
        <v>56</v>
      </c>
      <c r="B611" s="176" t="s">
        <v>602</v>
      </c>
      <c r="C611" s="188" t="s">
        <v>603</v>
      </c>
      <c r="D611" s="177" t="s">
        <v>350</v>
      </c>
      <c r="E611" s="178">
        <v>56.151000000000003</v>
      </c>
      <c r="F611" s="179"/>
      <c r="G611" s="180">
        <f>ROUND(E611*F611,2)</f>
        <v>0</v>
      </c>
      <c r="H611" s="159"/>
      <c r="I611" s="158">
        <f>ROUND(E611*H611,2)</f>
        <v>0</v>
      </c>
      <c r="J611" s="159"/>
      <c r="K611" s="158">
        <f>ROUND(E611*J611,2)</f>
        <v>0</v>
      </c>
      <c r="L611" s="158">
        <v>21</v>
      </c>
      <c r="M611" s="158">
        <f>G611*(1+L611/100)</f>
        <v>0</v>
      </c>
      <c r="N611" s="157">
        <v>5.0000000000000002E-5</v>
      </c>
      <c r="O611" s="157">
        <f>ROUND(E611*N611,2)</f>
        <v>0</v>
      </c>
      <c r="P611" s="157">
        <v>0</v>
      </c>
      <c r="Q611" s="157">
        <f>ROUND(E611*P611,2)</f>
        <v>0</v>
      </c>
      <c r="R611" s="158"/>
      <c r="S611" s="158" t="s">
        <v>374</v>
      </c>
      <c r="T611" s="158" t="s">
        <v>375</v>
      </c>
      <c r="U611" s="158">
        <v>3.2480000000000002E-2</v>
      </c>
      <c r="V611" s="158">
        <f>ROUND(E611*U611,2)</f>
        <v>1.82</v>
      </c>
      <c r="W611" s="158"/>
      <c r="X611" s="158" t="s">
        <v>353</v>
      </c>
      <c r="Y611" s="158" t="s">
        <v>354</v>
      </c>
      <c r="Z611" s="147"/>
      <c r="AA611" s="147"/>
      <c r="AB611" s="147"/>
      <c r="AC611" s="147"/>
      <c r="AD611" s="147"/>
      <c r="AE611" s="147"/>
      <c r="AF611" s="147"/>
      <c r="AG611" s="147" t="s">
        <v>355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2" x14ac:dyDescent="0.2">
      <c r="A612" s="154"/>
      <c r="B612" s="155"/>
      <c r="C612" s="189" t="s">
        <v>604</v>
      </c>
      <c r="D612" s="160"/>
      <c r="E612" s="161"/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7"/>
      <c r="AA612" s="147"/>
      <c r="AB612" s="147"/>
      <c r="AC612" s="147"/>
      <c r="AD612" s="147"/>
      <c r="AE612" s="147"/>
      <c r="AF612" s="147"/>
      <c r="AG612" s="147" t="s">
        <v>357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89" t="s">
        <v>605</v>
      </c>
      <c r="D613" s="160"/>
      <c r="E613" s="161">
        <v>6.6</v>
      </c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357</v>
      </c>
      <c r="AH613" s="147">
        <v>5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89" t="s">
        <v>606</v>
      </c>
      <c r="D614" s="160"/>
      <c r="E614" s="161">
        <v>31.83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357</v>
      </c>
      <c r="AH614" s="147">
        <v>5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9" t="s">
        <v>607</v>
      </c>
      <c r="D615" s="160"/>
      <c r="E615" s="161">
        <v>15.576000000000001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357</v>
      </c>
      <c r="AH615" s="147">
        <v>5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89" t="s">
        <v>608</v>
      </c>
      <c r="D616" s="160"/>
      <c r="E616" s="161">
        <v>2.145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357</v>
      </c>
      <c r="AH616" s="147">
        <v>5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4"/>
      <c r="B617" s="155"/>
      <c r="C617" s="190" t="s">
        <v>361</v>
      </c>
      <c r="D617" s="162"/>
      <c r="E617" s="163">
        <v>56.151000000000003</v>
      </c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58"/>
      <c r="Z617" s="147"/>
      <c r="AA617" s="147"/>
      <c r="AB617" s="147"/>
      <c r="AC617" s="147"/>
      <c r="AD617" s="147"/>
      <c r="AE617" s="147"/>
      <c r="AF617" s="147"/>
      <c r="AG617" s="147" t="s">
        <v>357</v>
      </c>
      <c r="AH617" s="147">
        <v>1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75">
        <v>57</v>
      </c>
      <c r="B618" s="176" t="s">
        <v>609</v>
      </c>
      <c r="C618" s="188" t="s">
        <v>610</v>
      </c>
      <c r="D618" s="177" t="s">
        <v>350</v>
      </c>
      <c r="E618" s="178">
        <v>56.151000000000003</v>
      </c>
      <c r="F618" s="179"/>
      <c r="G618" s="180">
        <f>ROUND(E618*F618,2)</f>
        <v>0</v>
      </c>
      <c r="H618" s="159"/>
      <c r="I618" s="158">
        <f>ROUND(E618*H618,2)</f>
        <v>0</v>
      </c>
      <c r="J618" s="159"/>
      <c r="K618" s="158">
        <f>ROUND(E618*J618,2)</f>
        <v>0</v>
      </c>
      <c r="L618" s="158">
        <v>21</v>
      </c>
      <c r="M618" s="158">
        <f>G618*(1+L618/100)</f>
        <v>0</v>
      </c>
      <c r="N618" s="157">
        <v>3.2000000000000003E-4</v>
      </c>
      <c r="O618" s="157">
        <f>ROUND(E618*N618,2)</f>
        <v>0.02</v>
      </c>
      <c r="P618" s="157">
        <v>0</v>
      </c>
      <c r="Q618" s="157">
        <f>ROUND(E618*P618,2)</f>
        <v>0</v>
      </c>
      <c r="R618" s="158"/>
      <c r="S618" s="158" t="s">
        <v>374</v>
      </c>
      <c r="T618" s="158" t="s">
        <v>375</v>
      </c>
      <c r="U618" s="158">
        <v>0.10191</v>
      </c>
      <c r="V618" s="158">
        <f>ROUND(E618*U618,2)</f>
        <v>5.72</v>
      </c>
      <c r="W618" s="158"/>
      <c r="X618" s="158" t="s">
        <v>353</v>
      </c>
      <c r="Y618" s="158" t="s">
        <v>354</v>
      </c>
      <c r="Z618" s="147"/>
      <c r="AA618" s="147"/>
      <c r="AB618" s="147"/>
      <c r="AC618" s="147"/>
      <c r="AD618" s="147"/>
      <c r="AE618" s="147"/>
      <c r="AF618" s="147"/>
      <c r="AG618" s="147" t="s">
        <v>355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2" x14ac:dyDescent="0.2">
      <c r="A619" s="154"/>
      <c r="B619" s="155"/>
      <c r="C619" s="189" t="s">
        <v>604</v>
      </c>
      <c r="D619" s="160"/>
      <c r="E619" s="161"/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357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89" t="s">
        <v>605</v>
      </c>
      <c r="D620" s="160"/>
      <c r="E620" s="161">
        <v>6.6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357</v>
      </c>
      <c r="AH620" s="147">
        <v>5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89" t="s">
        <v>606</v>
      </c>
      <c r="D621" s="160"/>
      <c r="E621" s="161">
        <v>31.83</v>
      </c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357</v>
      </c>
      <c r="AH621" s="147">
        <v>5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89" t="s">
        <v>607</v>
      </c>
      <c r="D622" s="160"/>
      <c r="E622" s="161">
        <v>15.576000000000001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357</v>
      </c>
      <c r="AH622" s="147">
        <v>5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9" t="s">
        <v>608</v>
      </c>
      <c r="D623" s="160"/>
      <c r="E623" s="161">
        <v>2.145</v>
      </c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357</v>
      </c>
      <c r="AH623" s="147">
        <v>5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90" t="s">
        <v>361</v>
      </c>
      <c r="D624" s="162"/>
      <c r="E624" s="163">
        <v>56.151000000000003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357</v>
      </c>
      <c r="AH624" s="147">
        <v>1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33" x14ac:dyDescent="0.2">
      <c r="A625" s="3"/>
      <c r="B625" s="4"/>
      <c r="C625" s="19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AE625">
        <v>15</v>
      </c>
      <c r="AF625">
        <v>21</v>
      </c>
      <c r="AG625" t="s">
        <v>332</v>
      </c>
    </row>
    <row r="626" spans="1:33" ht="13.6" x14ac:dyDescent="0.2">
      <c r="A626" s="150"/>
      <c r="B626" s="151" t="s">
        <v>31</v>
      </c>
      <c r="C626" s="194"/>
      <c r="D626" s="152"/>
      <c r="E626" s="153"/>
      <c r="F626" s="153"/>
      <c r="G626" s="174">
        <f>G8+G60+G240+G287+G293+G312+G340+G342+G403+G451+G509+G560</f>
        <v>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AE626">
        <f>SUMIF(L7:L624,AE625,G7:G624)</f>
        <v>0</v>
      </c>
      <c r="AF626">
        <f>SUMIF(L7:L624,AF625,G7:G624)</f>
        <v>0</v>
      </c>
      <c r="AG626" t="s">
        <v>611</v>
      </c>
    </row>
    <row r="627" spans="1:33" x14ac:dyDescent="0.2">
      <c r="A627" s="3"/>
      <c r="B627" s="4"/>
      <c r="C627" s="19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33" x14ac:dyDescent="0.2">
      <c r="A628" s="3"/>
      <c r="B628" s="4"/>
      <c r="C628" s="19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33" x14ac:dyDescent="0.2">
      <c r="A629" s="269" t="s">
        <v>612</v>
      </c>
      <c r="B629" s="269"/>
      <c r="C629" s="270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33" x14ac:dyDescent="0.2">
      <c r="A630" s="271"/>
      <c r="B630" s="272"/>
      <c r="C630" s="273"/>
      <c r="D630" s="272"/>
      <c r="E630" s="272"/>
      <c r="F630" s="272"/>
      <c r="G630" s="27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AG630" t="s">
        <v>613</v>
      </c>
    </row>
    <row r="631" spans="1:33" x14ac:dyDescent="0.2">
      <c r="A631" s="275"/>
      <c r="B631" s="276"/>
      <c r="C631" s="277"/>
      <c r="D631" s="276"/>
      <c r="E631" s="276"/>
      <c r="F631" s="276"/>
      <c r="G631" s="27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33" x14ac:dyDescent="0.2">
      <c r="A632" s="275"/>
      <c r="B632" s="276"/>
      <c r="C632" s="277"/>
      <c r="D632" s="276"/>
      <c r="E632" s="276"/>
      <c r="F632" s="276"/>
      <c r="G632" s="27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33" x14ac:dyDescent="0.2">
      <c r="A633" s="275"/>
      <c r="B633" s="276"/>
      <c r="C633" s="277"/>
      <c r="D633" s="276"/>
      <c r="E633" s="276"/>
      <c r="F633" s="276"/>
      <c r="G633" s="27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33" x14ac:dyDescent="0.2">
      <c r="A634" s="279"/>
      <c r="B634" s="280"/>
      <c r="C634" s="281"/>
      <c r="D634" s="280"/>
      <c r="E634" s="280"/>
      <c r="F634" s="280"/>
      <c r="G634" s="28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33" x14ac:dyDescent="0.2">
      <c r="A635" s="3"/>
      <c r="B635" s="4"/>
      <c r="C635" s="19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33" x14ac:dyDescent="0.2">
      <c r="C636" s="195"/>
      <c r="D636" s="10"/>
      <c r="AG636" t="s">
        <v>614</v>
      </c>
    </row>
    <row r="637" spans="1:33" x14ac:dyDescent="0.2">
      <c r="D637" s="10"/>
    </row>
    <row r="638" spans="1:33" x14ac:dyDescent="0.2">
      <c r="D638" s="10"/>
    </row>
    <row r="639" spans="1:33" x14ac:dyDescent="0.2">
      <c r="D639" s="10"/>
    </row>
    <row r="640" spans="1:33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30:G634"/>
    <mergeCell ref="A1:G1"/>
    <mergeCell ref="C2:G2"/>
    <mergeCell ref="C3:G3"/>
    <mergeCell ref="C4:G4"/>
    <mergeCell ref="A629:C6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BBE9-C27D-47E2-A4EA-B8BCF2CBE80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62</v>
      </c>
      <c r="C4" s="266" t="s">
        <v>63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120</v>
      </c>
      <c r="C8" s="187" t="s">
        <v>121</v>
      </c>
      <c r="D8" s="170"/>
      <c r="E8" s="171"/>
      <c r="F8" s="172"/>
      <c r="G8" s="173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6"/>
      <c r="O8" s="166">
        <f>SUM(O9:O17)</f>
        <v>0</v>
      </c>
      <c r="P8" s="166"/>
      <c r="Q8" s="166">
        <f>SUM(Q9:Q17)</f>
        <v>0</v>
      </c>
      <c r="R8" s="167"/>
      <c r="S8" s="167"/>
      <c r="T8" s="167"/>
      <c r="U8" s="167"/>
      <c r="V8" s="167">
        <f>SUM(V9:V17)</f>
        <v>7.89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393</v>
      </c>
      <c r="C9" s="188" t="s">
        <v>394</v>
      </c>
      <c r="D9" s="177" t="s">
        <v>350</v>
      </c>
      <c r="E9" s="178">
        <v>101.20699999999999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4.0000000000000003E-5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374</v>
      </c>
      <c r="T9" s="158" t="s">
        <v>375</v>
      </c>
      <c r="U9" s="158">
        <v>7.8E-2</v>
      </c>
      <c r="V9" s="158">
        <f>ROUND(E9*U9,2)</f>
        <v>7.89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395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356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396</v>
      </c>
      <c r="D11" s="160"/>
      <c r="E11" s="161">
        <v>2.875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397</v>
      </c>
      <c r="D12" s="160"/>
      <c r="E12" s="161">
        <v>23.04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357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398</v>
      </c>
      <c r="D13" s="160"/>
      <c r="E13" s="161">
        <v>5.76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399</v>
      </c>
      <c r="D14" s="160"/>
      <c r="E14" s="161">
        <v>23.04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400</v>
      </c>
      <c r="D15" s="160"/>
      <c r="E15" s="161">
        <v>21.276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357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9" t="s">
        <v>401</v>
      </c>
      <c r="D16" s="160"/>
      <c r="E16" s="161">
        <v>25.216000000000001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361</v>
      </c>
      <c r="D17" s="162"/>
      <c r="E17" s="163">
        <v>101.20699999999999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1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3.6" x14ac:dyDescent="0.2">
      <c r="A18" s="168" t="s">
        <v>346</v>
      </c>
      <c r="B18" s="169" t="s">
        <v>131</v>
      </c>
      <c r="C18" s="187" t="s">
        <v>132</v>
      </c>
      <c r="D18" s="170"/>
      <c r="E18" s="171"/>
      <c r="F18" s="172"/>
      <c r="G18" s="173">
        <f>SUMIF(AG19:AG23,"&lt;&gt;NOR",G19:G23)</f>
        <v>0</v>
      </c>
      <c r="H18" s="167"/>
      <c r="I18" s="167">
        <f>SUM(I19:I23)</f>
        <v>0</v>
      </c>
      <c r="J18" s="167"/>
      <c r="K18" s="167">
        <f>SUM(K19:K23)</f>
        <v>0</v>
      </c>
      <c r="L18" s="167"/>
      <c r="M18" s="167">
        <f>SUM(M19:M23)</f>
        <v>0</v>
      </c>
      <c r="N18" s="166"/>
      <c r="O18" s="166">
        <f>SUM(O19:O23)</f>
        <v>0</v>
      </c>
      <c r="P18" s="166"/>
      <c r="Q18" s="166">
        <f>SUM(Q19:Q23)</f>
        <v>0</v>
      </c>
      <c r="R18" s="167"/>
      <c r="S18" s="167"/>
      <c r="T18" s="167"/>
      <c r="U18" s="167"/>
      <c r="V18" s="167">
        <f>SUM(V19:V23)</f>
        <v>20</v>
      </c>
      <c r="W18" s="167"/>
      <c r="X18" s="167"/>
      <c r="Y18" s="167"/>
      <c r="AG18" t="s">
        <v>347</v>
      </c>
    </row>
    <row r="19" spans="1:60" outlineLevel="1" x14ac:dyDescent="0.2">
      <c r="A19" s="175">
        <v>2</v>
      </c>
      <c r="B19" s="176" t="s">
        <v>484</v>
      </c>
      <c r="C19" s="188" t="s">
        <v>485</v>
      </c>
      <c r="D19" s="177" t="s">
        <v>486</v>
      </c>
      <c r="E19" s="178">
        <v>20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374</v>
      </c>
      <c r="T19" s="158" t="s">
        <v>375</v>
      </c>
      <c r="U19" s="158">
        <v>1</v>
      </c>
      <c r="V19" s="158">
        <f>ROUND(E19*U19,2)</f>
        <v>20</v>
      </c>
      <c r="W19" s="158"/>
      <c r="X19" s="158" t="s">
        <v>353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9" t="s">
        <v>356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615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488</v>
      </c>
      <c r="D22" s="160"/>
      <c r="E22" s="161">
        <v>20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361</v>
      </c>
      <c r="D23" s="162"/>
      <c r="E23" s="163">
        <v>20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1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.6" x14ac:dyDescent="0.2">
      <c r="A24" s="168" t="s">
        <v>346</v>
      </c>
      <c r="B24" s="169" t="s">
        <v>133</v>
      </c>
      <c r="C24" s="187" t="s">
        <v>134</v>
      </c>
      <c r="D24" s="170"/>
      <c r="E24" s="171"/>
      <c r="F24" s="172"/>
      <c r="G24" s="173">
        <f>SUMIF(AG25:AG38,"&lt;&gt;NOR",G25:G38)</f>
        <v>0</v>
      </c>
      <c r="H24" s="167"/>
      <c r="I24" s="167">
        <f>SUM(I25:I38)</f>
        <v>0</v>
      </c>
      <c r="J24" s="167"/>
      <c r="K24" s="167">
        <f>SUM(K25:K38)</f>
        <v>0</v>
      </c>
      <c r="L24" s="167"/>
      <c r="M24" s="167">
        <f>SUM(M25:M38)</f>
        <v>0</v>
      </c>
      <c r="N24" s="166"/>
      <c r="O24" s="166">
        <f>SUM(O25:O38)</f>
        <v>0.42</v>
      </c>
      <c r="P24" s="166"/>
      <c r="Q24" s="166">
        <f>SUM(Q25:Q38)</f>
        <v>0</v>
      </c>
      <c r="R24" s="167"/>
      <c r="S24" s="167"/>
      <c r="T24" s="167"/>
      <c r="U24" s="167"/>
      <c r="V24" s="167">
        <f>SUM(V25:V38)</f>
        <v>56.74</v>
      </c>
      <c r="W24" s="167"/>
      <c r="X24" s="167"/>
      <c r="Y24" s="167"/>
      <c r="AG24" t="s">
        <v>347</v>
      </c>
    </row>
    <row r="25" spans="1:60" outlineLevel="1" x14ac:dyDescent="0.2">
      <c r="A25" s="175">
        <v>3</v>
      </c>
      <c r="B25" s="176" t="s">
        <v>489</v>
      </c>
      <c r="C25" s="188" t="s">
        <v>490</v>
      </c>
      <c r="D25" s="177" t="s">
        <v>350</v>
      </c>
      <c r="E25" s="178">
        <v>265.16000000000003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1.58E-3</v>
      </c>
      <c r="O25" s="157">
        <f>ROUND(E25*N25,2)</f>
        <v>0.42</v>
      </c>
      <c r="P25" s="157">
        <v>0</v>
      </c>
      <c r="Q25" s="157">
        <f>ROUND(E25*P25,2)</f>
        <v>0</v>
      </c>
      <c r="R25" s="158"/>
      <c r="S25" s="158" t="s">
        <v>374</v>
      </c>
      <c r="T25" s="158" t="s">
        <v>375</v>
      </c>
      <c r="U25" s="158">
        <v>0.214</v>
      </c>
      <c r="V25" s="158">
        <f>ROUND(E25*U25,2)</f>
        <v>56.74</v>
      </c>
      <c r="W25" s="158"/>
      <c r="X25" s="158" t="s">
        <v>353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9" t="s">
        <v>356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449</v>
      </c>
      <c r="D27" s="160"/>
      <c r="E27" s="161">
        <v>3.55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357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450</v>
      </c>
      <c r="D28" s="160"/>
      <c r="E28" s="161">
        <v>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451</v>
      </c>
      <c r="D29" s="160"/>
      <c r="E29" s="161">
        <v>22.1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9" t="s">
        <v>452</v>
      </c>
      <c r="D30" s="160"/>
      <c r="E30" s="161">
        <v>22.1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357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9" t="s">
        <v>453</v>
      </c>
      <c r="D31" s="160"/>
      <c r="E31" s="161">
        <v>22.1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454</v>
      </c>
      <c r="D32" s="160"/>
      <c r="E32" s="161">
        <v>21.74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455</v>
      </c>
      <c r="D33" s="160"/>
      <c r="E33" s="161">
        <v>21.74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456</v>
      </c>
      <c r="D34" s="160"/>
      <c r="E34" s="161">
        <v>16.38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357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457</v>
      </c>
      <c r="D35" s="160"/>
      <c r="E35" s="161">
        <v>56.47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9" t="s">
        <v>458</v>
      </c>
      <c r="D36" s="160"/>
      <c r="E36" s="161">
        <v>22.13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459</v>
      </c>
      <c r="D37" s="160"/>
      <c r="E37" s="161">
        <v>54.85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357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361</v>
      </c>
      <c r="D38" s="162"/>
      <c r="E38" s="163">
        <v>265.16000000000003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1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7.2" x14ac:dyDescent="0.2">
      <c r="A39" s="168" t="s">
        <v>346</v>
      </c>
      <c r="B39" s="169" t="s">
        <v>135</v>
      </c>
      <c r="C39" s="187" t="s">
        <v>136</v>
      </c>
      <c r="D39" s="170"/>
      <c r="E39" s="171"/>
      <c r="F39" s="172"/>
      <c r="G39" s="173">
        <f>SUMIF(AG40:AG53,"&lt;&gt;NOR",G40:G53)</f>
        <v>0</v>
      </c>
      <c r="H39" s="167"/>
      <c r="I39" s="167">
        <f>SUM(I40:I53)</f>
        <v>0</v>
      </c>
      <c r="J39" s="167"/>
      <c r="K39" s="167">
        <f>SUM(K40:K53)</f>
        <v>0</v>
      </c>
      <c r="L39" s="167"/>
      <c r="M39" s="167">
        <f>SUM(M40:M53)</f>
        <v>0</v>
      </c>
      <c r="N39" s="166"/>
      <c r="O39" s="166">
        <f>SUM(O40:O53)</f>
        <v>0</v>
      </c>
      <c r="P39" s="166"/>
      <c r="Q39" s="166">
        <f>SUM(Q40:Q53)</f>
        <v>0</v>
      </c>
      <c r="R39" s="167"/>
      <c r="S39" s="167"/>
      <c r="T39" s="167"/>
      <c r="U39" s="167"/>
      <c r="V39" s="167">
        <f>SUM(V40:V53)</f>
        <v>3.98</v>
      </c>
      <c r="W39" s="167"/>
      <c r="X39" s="167"/>
      <c r="Y39" s="167"/>
      <c r="AG39" t="s">
        <v>347</v>
      </c>
    </row>
    <row r="40" spans="1:60" ht="21.75" outlineLevel="1" x14ac:dyDescent="0.2">
      <c r="A40" s="175">
        <v>4</v>
      </c>
      <c r="B40" s="176" t="s">
        <v>616</v>
      </c>
      <c r="C40" s="188" t="s">
        <v>617</v>
      </c>
      <c r="D40" s="177" t="s">
        <v>350</v>
      </c>
      <c r="E40" s="178">
        <v>265.16000000000003</v>
      </c>
      <c r="F40" s="179"/>
      <c r="G40" s="180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374</v>
      </c>
      <c r="T40" s="158" t="s">
        <v>375</v>
      </c>
      <c r="U40" s="158">
        <v>1.4999999999999999E-2</v>
      </c>
      <c r="V40" s="158">
        <f>ROUND(E40*U40,2)</f>
        <v>3.98</v>
      </c>
      <c r="W40" s="158"/>
      <c r="X40" s="158" t="s">
        <v>353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355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356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449</v>
      </c>
      <c r="D42" s="160"/>
      <c r="E42" s="161">
        <v>3.55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450</v>
      </c>
      <c r="D43" s="160"/>
      <c r="E43" s="161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451</v>
      </c>
      <c r="D44" s="160"/>
      <c r="E44" s="161">
        <v>22.1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452</v>
      </c>
      <c r="D45" s="160"/>
      <c r="E45" s="161">
        <v>22.1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453</v>
      </c>
      <c r="D46" s="160"/>
      <c r="E46" s="161">
        <v>22.1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9" t="s">
        <v>454</v>
      </c>
      <c r="D47" s="160"/>
      <c r="E47" s="161">
        <v>21.74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357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9" t="s">
        <v>455</v>
      </c>
      <c r="D48" s="160"/>
      <c r="E48" s="161">
        <v>21.74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456</v>
      </c>
      <c r="D49" s="160"/>
      <c r="E49" s="161">
        <v>16.38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457</v>
      </c>
      <c r="D50" s="160"/>
      <c r="E50" s="161">
        <v>56.47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9" t="s">
        <v>458</v>
      </c>
      <c r="D51" s="160"/>
      <c r="E51" s="161">
        <v>22.13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459</v>
      </c>
      <c r="D52" s="160"/>
      <c r="E52" s="161">
        <v>54.85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361</v>
      </c>
      <c r="D53" s="162"/>
      <c r="E53" s="163">
        <v>265.16000000000003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1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13.6" x14ac:dyDescent="0.2">
      <c r="A54" s="168" t="s">
        <v>346</v>
      </c>
      <c r="B54" s="169" t="s">
        <v>137</v>
      </c>
      <c r="C54" s="187" t="s">
        <v>138</v>
      </c>
      <c r="D54" s="170"/>
      <c r="E54" s="171"/>
      <c r="F54" s="172"/>
      <c r="G54" s="173">
        <f>SUMIF(AG55:AG232,"&lt;&gt;NOR",G55:G232)</f>
        <v>0</v>
      </c>
      <c r="H54" s="167"/>
      <c r="I54" s="167">
        <f>SUM(I55:I232)</f>
        <v>0</v>
      </c>
      <c r="J54" s="167"/>
      <c r="K54" s="167">
        <f>SUM(K55:K232)</f>
        <v>0</v>
      </c>
      <c r="L54" s="167"/>
      <c r="M54" s="167">
        <f>SUM(M55:M232)</f>
        <v>0</v>
      </c>
      <c r="N54" s="166"/>
      <c r="O54" s="166">
        <f>SUM(O55:O232)</f>
        <v>0.02</v>
      </c>
      <c r="P54" s="166"/>
      <c r="Q54" s="166">
        <f>SUM(Q55:Q232)</f>
        <v>51.93</v>
      </c>
      <c r="R54" s="167"/>
      <c r="S54" s="167"/>
      <c r="T54" s="167"/>
      <c r="U54" s="167"/>
      <c r="V54" s="167">
        <f>SUM(V55:V232)</f>
        <v>317.55999999999995</v>
      </c>
      <c r="W54" s="167"/>
      <c r="X54" s="167"/>
      <c r="Y54" s="167"/>
      <c r="AG54" t="s">
        <v>347</v>
      </c>
    </row>
    <row r="55" spans="1:60" outlineLevel="1" x14ac:dyDescent="0.2">
      <c r="A55" s="175">
        <v>5</v>
      </c>
      <c r="B55" s="176" t="s">
        <v>618</v>
      </c>
      <c r="C55" s="188" t="s">
        <v>619</v>
      </c>
      <c r="D55" s="177" t="s">
        <v>350</v>
      </c>
      <c r="E55" s="178">
        <v>267.33999999999997</v>
      </c>
      <c r="F55" s="179"/>
      <c r="G55" s="180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0.02</v>
      </c>
      <c r="Q55" s="157">
        <f>ROUND(E55*P55,2)</f>
        <v>5.35</v>
      </c>
      <c r="R55" s="158"/>
      <c r="S55" s="158" t="s">
        <v>374</v>
      </c>
      <c r="T55" s="158" t="s">
        <v>375</v>
      </c>
      <c r="U55" s="158">
        <v>0.17</v>
      </c>
      <c r="V55" s="158">
        <f>ROUND(E55*U55,2)</f>
        <v>45.45</v>
      </c>
      <c r="W55" s="158"/>
      <c r="X55" s="158" t="s">
        <v>353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355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356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445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357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446</v>
      </c>
      <c r="D58" s="160"/>
      <c r="E58" s="161">
        <v>6.28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447</v>
      </c>
      <c r="D59" s="160"/>
      <c r="E59" s="161">
        <v>9.3800000000000008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448</v>
      </c>
      <c r="D60" s="160"/>
      <c r="E60" s="161">
        <v>8.6199999999999992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449</v>
      </c>
      <c r="D61" s="160"/>
      <c r="E61" s="161">
        <v>3.55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357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9" t="s">
        <v>450</v>
      </c>
      <c r="D62" s="160"/>
      <c r="E62" s="161">
        <v>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451</v>
      </c>
      <c r="D63" s="160"/>
      <c r="E63" s="161">
        <v>22.1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453</v>
      </c>
      <c r="D64" s="160"/>
      <c r="E64" s="161">
        <v>22.1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454</v>
      </c>
      <c r="D65" s="160"/>
      <c r="E65" s="161">
        <v>21.74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455</v>
      </c>
      <c r="D66" s="160"/>
      <c r="E66" s="161">
        <v>21.74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456</v>
      </c>
      <c r="D67" s="160"/>
      <c r="E67" s="161">
        <v>16.38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9" t="s">
        <v>457</v>
      </c>
      <c r="D68" s="160"/>
      <c r="E68" s="161">
        <v>56.47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357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9" t="s">
        <v>458</v>
      </c>
      <c r="D69" s="160"/>
      <c r="E69" s="161">
        <v>22.13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459</v>
      </c>
      <c r="D70" s="160"/>
      <c r="E70" s="161">
        <v>54.85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361</v>
      </c>
      <c r="D71" s="162"/>
      <c r="E71" s="163">
        <v>267.33999999999997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1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6</v>
      </c>
      <c r="B72" s="176" t="s">
        <v>620</v>
      </c>
      <c r="C72" s="188" t="s">
        <v>621</v>
      </c>
      <c r="D72" s="177" t="s">
        <v>350</v>
      </c>
      <c r="E72" s="178">
        <v>674.17349999999999</v>
      </c>
      <c r="F72" s="179"/>
      <c r="G72" s="180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0.02</v>
      </c>
      <c r="Q72" s="157">
        <f>ROUND(E72*P72,2)</f>
        <v>13.48</v>
      </c>
      <c r="R72" s="158"/>
      <c r="S72" s="158" t="s">
        <v>374</v>
      </c>
      <c r="T72" s="158" t="s">
        <v>375</v>
      </c>
      <c r="U72" s="158">
        <v>0.13</v>
      </c>
      <c r="V72" s="158">
        <f>ROUND(E72*U72,2)</f>
        <v>87.64</v>
      </c>
      <c r="W72" s="158"/>
      <c r="X72" s="158" t="s">
        <v>353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355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9" t="s">
        <v>356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404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405</v>
      </c>
      <c r="D75" s="160"/>
      <c r="E75" s="161">
        <v>33.923999999999999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406</v>
      </c>
      <c r="D76" s="160"/>
      <c r="E76" s="161">
        <v>41.91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407</v>
      </c>
      <c r="D77" s="160"/>
      <c r="E77" s="161">
        <v>39.170999999999999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408</v>
      </c>
      <c r="D78" s="160"/>
      <c r="E78" s="161">
        <v>24.914999999999999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409</v>
      </c>
      <c r="D79" s="160"/>
      <c r="E79" s="161">
        <v>19.8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410</v>
      </c>
      <c r="D80" s="160"/>
      <c r="E80" s="161">
        <v>68.409000000000006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357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411</v>
      </c>
      <c r="D81" s="160"/>
      <c r="E81" s="161">
        <v>68.409000000000006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412</v>
      </c>
      <c r="D82" s="160"/>
      <c r="E82" s="161">
        <v>68.111999999999995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413</v>
      </c>
      <c r="D83" s="160"/>
      <c r="E83" s="161">
        <v>68.474999999999994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357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9" t="s">
        <v>414</v>
      </c>
      <c r="D84" s="160"/>
      <c r="E84" s="161">
        <v>54.12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415</v>
      </c>
      <c r="D85" s="160"/>
      <c r="E85" s="161">
        <v>103.983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416</v>
      </c>
      <c r="D86" s="160"/>
      <c r="E86" s="161">
        <v>68.474999999999994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357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9" t="s">
        <v>417</v>
      </c>
      <c r="D87" s="160"/>
      <c r="E87" s="161">
        <v>102.3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357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361</v>
      </c>
      <c r="D88" s="162"/>
      <c r="E88" s="163">
        <v>762.00300000000004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1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419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9" t="s">
        <v>420</v>
      </c>
      <c r="D90" s="160"/>
      <c r="E90" s="161">
        <v>1.0649999999999999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357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421</v>
      </c>
      <c r="D91" s="160"/>
      <c r="E91" s="161">
        <v>4.32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422</v>
      </c>
      <c r="D92" s="160"/>
      <c r="E92" s="161">
        <v>1.8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423</v>
      </c>
      <c r="D93" s="160"/>
      <c r="E93" s="161">
        <v>2.88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361</v>
      </c>
      <c r="D94" s="162"/>
      <c r="E94" s="163">
        <v>10.065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357</v>
      </c>
      <c r="AH94" s="147">
        <v>1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9" t="s">
        <v>424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425</v>
      </c>
      <c r="D96" s="160"/>
      <c r="E96" s="161">
        <v>-2.875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426</v>
      </c>
      <c r="D97" s="160"/>
      <c r="E97" s="161">
        <v>-23.04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357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427</v>
      </c>
      <c r="D98" s="160"/>
      <c r="E98" s="161">
        <v>-5.76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428</v>
      </c>
      <c r="D99" s="160"/>
      <c r="E99" s="161">
        <v>-23.04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429</v>
      </c>
      <c r="D100" s="160"/>
      <c r="E100" s="161">
        <v>-10.638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357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9" t="s">
        <v>430</v>
      </c>
      <c r="D101" s="160"/>
      <c r="E101" s="161">
        <v>-12.608000000000001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361</v>
      </c>
      <c r="D102" s="162"/>
      <c r="E102" s="163">
        <v>-77.960999999999999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1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9" t="s">
        <v>435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357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622</v>
      </c>
      <c r="D104" s="160"/>
      <c r="E104" s="161">
        <v>-19.933499999999999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5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361</v>
      </c>
      <c r="D105" s="162"/>
      <c r="E105" s="163">
        <v>-19.933499999999999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1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7</v>
      </c>
      <c r="B106" s="176" t="s">
        <v>623</v>
      </c>
      <c r="C106" s="188" t="s">
        <v>624</v>
      </c>
      <c r="D106" s="177" t="s">
        <v>350</v>
      </c>
      <c r="E106" s="178">
        <v>22.1</v>
      </c>
      <c r="F106" s="179"/>
      <c r="G106" s="180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0.05</v>
      </c>
      <c r="Q106" s="157">
        <f>ROUND(E106*P106,2)</f>
        <v>1.1100000000000001</v>
      </c>
      <c r="R106" s="158"/>
      <c r="S106" s="158" t="s">
        <v>374</v>
      </c>
      <c r="T106" s="158" t="s">
        <v>375</v>
      </c>
      <c r="U106" s="158">
        <v>0.33</v>
      </c>
      <c r="V106" s="158">
        <f>ROUND(E106*U106,2)</f>
        <v>7.29</v>
      </c>
      <c r="W106" s="158"/>
      <c r="X106" s="158" t="s">
        <v>353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355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356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445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9" t="s">
        <v>452</v>
      </c>
      <c r="D109" s="160"/>
      <c r="E109" s="161">
        <v>22.1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0" t="s">
        <v>361</v>
      </c>
      <c r="D110" s="162"/>
      <c r="E110" s="163">
        <v>22.1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8</v>
      </c>
      <c r="B111" s="176" t="s">
        <v>625</v>
      </c>
      <c r="C111" s="188" t="s">
        <v>626</v>
      </c>
      <c r="D111" s="177" t="s">
        <v>350</v>
      </c>
      <c r="E111" s="178">
        <v>68.772000000000006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4.5999999999999999E-2</v>
      </c>
      <c r="Q111" s="157">
        <f>ROUND(E111*P111,2)</f>
        <v>3.16</v>
      </c>
      <c r="R111" s="158"/>
      <c r="S111" s="158" t="s">
        <v>374</v>
      </c>
      <c r="T111" s="158" t="s">
        <v>375</v>
      </c>
      <c r="U111" s="158">
        <v>0.26</v>
      </c>
      <c r="V111" s="158">
        <f>ROUND(E111*U111,2)</f>
        <v>17.88</v>
      </c>
      <c r="W111" s="158"/>
      <c r="X111" s="158" t="s">
        <v>353</v>
      </c>
      <c r="Y111" s="158" t="s">
        <v>354</v>
      </c>
      <c r="Z111" s="147"/>
      <c r="AA111" s="147"/>
      <c r="AB111" s="147"/>
      <c r="AC111" s="147"/>
      <c r="AD111" s="147"/>
      <c r="AE111" s="147"/>
      <c r="AF111" s="147"/>
      <c r="AG111" s="147" t="s">
        <v>355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356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9" t="s">
        <v>404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418</v>
      </c>
      <c r="D114" s="160"/>
      <c r="E114" s="161">
        <v>68.772000000000006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361</v>
      </c>
      <c r="D115" s="162"/>
      <c r="E115" s="163">
        <v>68.772000000000006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1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9</v>
      </c>
      <c r="B116" s="176" t="s">
        <v>627</v>
      </c>
      <c r="C116" s="188" t="s">
        <v>628</v>
      </c>
      <c r="D116" s="177" t="s">
        <v>350</v>
      </c>
      <c r="E116" s="178">
        <v>19.933499999999999</v>
      </c>
      <c r="F116" s="179"/>
      <c r="G116" s="180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6.8000000000000005E-2</v>
      </c>
      <c r="Q116" s="157">
        <f>ROUND(E116*P116,2)</f>
        <v>1.36</v>
      </c>
      <c r="R116" s="158"/>
      <c r="S116" s="158" t="s">
        <v>374</v>
      </c>
      <c r="T116" s="158" t="s">
        <v>375</v>
      </c>
      <c r="U116" s="158">
        <v>0.3</v>
      </c>
      <c r="V116" s="158">
        <f>ROUND(E116*U116,2)</f>
        <v>5.98</v>
      </c>
      <c r="W116" s="158"/>
      <c r="X116" s="158" t="s">
        <v>353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355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356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629</v>
      </c>
      <c r="D118" s="160"/>
      <c r="E118" s="161">
        <v>5.617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9" t="s">
        <v>630</v>
      </c>
      <c r="D119" s="160"/>
      <c r="E119" s="161">
        <v>5.2744999999999997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9" t="s">
        <v>631</v>
      </c>
      <c r="D120" s="160"/>
      <c r="E120" s="161">
        <v>4.9320000000000004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9" t="s">
        <v>632</v>
      </c>
      <c r="D121" s="160"/>
      <c r="E121" s="161">
        <v>4.1100000000000003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361</v>
      </c>
      <c r="D122" s="162"/>
      <c r="E122" s="163">
        <v>19.933499999999999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1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5">
        <v>10</v>
      </c>
      <c r="B123" s="176" t="s">
        <v>633</v>
      </c>
      <c r="C123" s="188" t="s">
        <v>634</v>
      </c>
      <c r="D123" s="177" t="s">
        <v>384</v>
      </c>
      <c r="E123" s="178">
        <v>9.9272399999999994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1.2800000000000001E-3</v>
      </c>
      <c r="O123" s="157">
        <f>ROUND(E123*N123,2)</f>
        <v>0.01</v>
      </c>
      <c r="P123" s="157">
        <v>1.8</v>
      </c>
      <c r="Q123" s="157">
        <f>ROUND(E123*P123,2)</f>
        <v>17.87</v>
      </c>
      <c r="R123" s="158"/>
      <c r="S123" s="158" t="s">
        <v>374</v>
      </c>
      <c r="T123" s="158" t="s">
        <v>375</v>
      </c>
      <c r="U123" s="158">
        <v>1.52</v>
      </c>
      <c r="V123" s="158">
        <f>ROUND(E123*U123,2)</f>
        <v>15.09</v>
      </c>
      <c r="W123" s="158"/>
      <c r="X123" s="158" t="s">
        <v>353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355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9" t="s">
        <v>356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9" t="s">
        <v>635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636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9" t="s">
        <v>637</v>
      </c>
      <c r="D127" s="160"/>
      <c r="E127" s="161">
        <v>2.31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638</v>
      </c>
      <c r="D128" s="160"/>
      <c r="E128" s="161">
        <v>0.52800000000000002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639</v>
      </c>
      <c r="D129" s="160"/>
      <c r="E129" s="161">
        <v>0.95550000000000002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357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9" t="s">
        <v>640</v>
      </c>
      <c r="D130" s="160"/>
      <c r="E130" s="161">
        <v>-0.27579999999999999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357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9" t="s">
        <v>641</v>
      </c>
      <c r="D131" s="160"/>
      <c r="E131" s="161">
        <v>0.95550000000000002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9" t="s">
        <v>640</v>
      </c>
      <c r="D132" s="160"/>
      <c r="E132" s="161">
        <v>-0.27579999999999999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357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9" t="s">
        <v>642</v>
      </c>
      <c r="D133" s="160"/>
      <c r="E133" s="161">
        <v>9.6960000000000005E-2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357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361</v>
      </c>
      <c r="D134" s="162"/>
      <c r="E134" s="163">
        <v>4.2943600000000002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9" t="s">
        <v>635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9" t="s">
        <v>636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357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9" t="s">
        <v>643</v>
      </c>
      <c r="D137" s="160"/>
      <c r="E137" s="161">
        <v>6.07613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644</v>
      </c>
      <c r="D138" s="160"/>
      <c r="E138" s="161">
        <v>-0.44324999999999998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361</v>
      </c>
      <c r="D139" s="162"/>
      <c r="E139" s="163">
        <v>5.6328800000000001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357</v>
      </c>
      <c r="AH139" s="147">
        <v>1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11</v>
      </c>
      <c r="B140" s="176" t="s">
        <v>645</v>
      </c>
      <c r="C140" s="188" t="s">
        <v>646</v>
      </c>
      <c r="D140" s="177" t="s">
        <v>384</v>
      </c>
      <c r="E140" s="178">
        <v>2.0880999999999998</v>
      </c>
      <c r="F140" s="179"/>
      <c r="G140" s="180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2.2000000000000002</v>
      </c>
      <c r="Q140" s="157">
        <f>ROUND(E140*P140,2)</f>
        <v>4.59</v>
      </c>
      <c r="R140" s="158"/>
      <c r="S140" s="158" t="s">
        <v>374</v>
      </c>
      <c r="T140" s="158" t="s">
        <v>375</v>
      </c>
      <c r="U140" s="158">
        <v>11.855</v>
      </c>
      <c r="V140" s="158">
        <f>ROUND(E140*U140,2)</f>
        <v>24.75</v>
      </c>
      <c r="W140" s="158"/>
      <c r="X140" s="158" t="s">
        <v>353</v>
      </c>
      <c r="Y140" s="158" t="s">
        <v>354</v>
      </c>
      <c r="Z140" s="147"/>
      <c r="AA140" s="147"/>
      <c r="AB140" s="147"/>
      <c r="AC140" s="147"/>
      <c r="AD140" s="147"/>
      <c r="AE140" s="147"/>
      <c r="AF140" s="147"/>
      <c r="AG140" s="147" t="s">
        <v>355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9" t="s">
        <v>356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9" t="s">
        <v>647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357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9" t="s">
        <v>648</v>
      </c>
      <c r="D143" s="160"/>
      <c r="E143" s="161">
        <v>0.43959999999999999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357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9" t="s">
        <v>649</v>
      </c>
      <c r="D144" s="160"/>
      <c r="E144" s="161">
        <v>0.65659999999999996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650</v>
      </c>
      <c r="D145" s="160"/>
      <c r="E145" s="161">
        <v>0.60340000000000005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357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651</v>
      </c>
      <c r="D146" s="160"/>
      <c r="E146" s="161">
        <v>0.2485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357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652</v>
      </c>
      <c r="D147" s="160"/>
      <c r="E147" s="161">
        <v>0.14000000000000001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361</v>
      </c>
      <c r="D148" s="162"/>
      <c r="E148" s="163">
        <v>2.0880999999999998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1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12</v>
      </c>
      <c r="B149" s="176" t="s">
        <v>653</v>
      </c>
      <c r="C149" s="188" t="s">
        <v>654</v>
      </c>
      <c r="D149" s="177" t="s">
        <v>350</v>
      </c>
      <c r="E149" s="178">
        <v>289.44</v>
      </c>
      <c r="F149" s="179"/>
      <c r="G149" s="180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1.26E-2</v>
      </c>
      <c r="Q149" s="157">
        <f>ROUND(E149*P149,2)</f>
        <v>3.65</v>
      </c>
      <c r="R149" s="158"/>
      <c r="S149" s="158" t="s">
        <v>374</v>
      </c>
      <c r="T149" s="158" t="s">
        <v>375</v>
      </c>
      <c r="U149" s="158">
        <v>0.33</v>
      </c>
      <c r="V149" s="158">
        <f>ROUND(E149*U149,2)</f>
        <v>95.52</v>
      </c>
      <c r="W149" s="158"/>
      <c r="X149" s="158" t="s">
        <v>353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355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9" t="s">
        <v>356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357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647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357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9" t="s">
        <v>446</v>
      </c>
      <c r="D152" s="160"/>
      <c r="E152" s="161">
        <v>6.28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357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9" t="s">
        <v>447</v>
      </c>
      <c r="D153" s="160"/>
      <c r="E153" s="161">
        <v>9.3800000000000008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448</v>
      </c>
      <c r="D154" s="160"/>
      <c r="E154" s="161">
        <v>8.6199999999999992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449</v>
      </c>
      <c r="D155" s="160"/>
      <c r="E155" s="161">
        <v>3.55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357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9" t="s">
        <v>450</v>
      </c>
      <c r="D156" s="160"/>
      <c r="E156" s="161">
        <v>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361</v>
      </c>
      <c r="D157" s="162"/>
      <c r="E157" s="163">
        <v>29.83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357</v>
      </c>
      <c r="AH157" s="147">
        <v>1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9" t="s">
        <v>655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357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9" t="s">
        <v>451</v>
      </c>
      <c r="D159" s="160"/>
      <c r="E159" s="161">
        <v>22.1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9" t="s">
        <v>452</v>
      </c>
      <c r="D160" s="160"/>
      <c r="E160" s="161">
        <v>22.1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357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9" t="s">
        <v>453</v>
      </c>
      <c r="D161" s="160"/>
      <c r="E161" s="161">
        <v>22.1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357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361</v>
      </c>
      <c r="D162" s="162"/>
      <c r="E162" s="163">
        <v>66.3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1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9" t="s">
        <v>656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357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9" t="s">
        <v>457</v>
      </c>
      <c r="D164" s="160"/>
      <c r="E164" s="161">
        <v>56.47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357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458</v>
      </c>
      <c r="D165" s="160"/>
      <c r="E165" s="161">
        <v>22.13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357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9" t="s">
        <v>459</v>
      </c>
      <c r="D166" s="160"/>
      <c r="E166" s="161">
        <v>54.85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357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361</v>
      </c>
      <c r="D167" s="162"/>
      <c r="E167" s="163">
        <v>133.44999999999999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357</v>
      </c>
      <c r="AH167" s="147">
        <v>1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9" t="s">
        <v>657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357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9" t="s">
        <v>454</v>
      </c>
      <c r="D169" s="160"/>
      <c r="E169" s="161">
        <v>21.74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357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9" t="s">
        <v>455</v>
      </c>
      <c r="D170" s="160"/>
      <c r="E170" s="161">
        <v>21.74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357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9" t="s">
        <v>456</v>
      </c>
      <c r="D171" s="160"/>
      <c r="E171" s="161">
        <v>16.38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357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361</v>
      </c>
      <c r="D172" s="162"/>
      <c r="E172" s="163">
        <v>59.86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357</v>
      </c>
      <c r="AH172" s="147">
        <v>1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5">
        <v>13</v>
      </c>
      <c r="B173" s="176" t="s">
        <v>658</v>
      </c>
      <c r="C173" s="188" t="s">
        <v>659</v>
      </c>
      <c r="D173" s="177" t="s">
        <v>512</v>
      </c>
      <c r="E173" s="178">
        <v>48.4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4.0000000000000002E-4</v>
      </c>
      <c r="Q173" s="157">
        <f>ROUND(E173*P173,2)</f>
        <v>0.02</v>
      </c>
      <c r="R173" s="158"/>
      <c r="S173" s="158" t="s">
        <v>374</v>
      </c>
      <c r="T173" s="158" t="s">
        <v>375</v>
      </c>
      <c r="U173" s="158">
        <v>7.0000000000000007E-2</v>
      </c>
      <c r="V173" s="158">
        <f>ROUND(E173*U173,2)</f>
        <v>3.39</v>
      </c>
      <c r="W173" s="158"/>
      <c r="X173" s="158" t="s">
        <v>353</v>
      </c>
      <c r="Y173" s="158" t="s">
        <v>354</v>
      </c>
      <c r="Z173" s="147"/>
      <c r="AA173" s="147"/>
      <c r="AB173" s="147"/>
      <c r="AC173" s="147"/>
      <c r="AD173" s="147"/>
      <c r="AE173" s="147"/>
      <c r="AF173" s="147"/>
      <c r="AG173" s="147" t="s">
        <v>355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9" t="s">
        <v>356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357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9" t="s">
        <v>647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357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9" t="s">
        <v>660</v>
      </c>
      <c r="D176" s="160"/>
      <c r="E176" s="161">
        <v>10.28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357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9" t="s">
        <v>514</v>
      </c>
      <c r="D177" s="160"/>
      <c r="E177" s="161">
        <v>12.7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357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9" t="s">
        <v>515</v>
      </c>
      <c r="D178" s="160"/>
      <c r="E178" s="161">
        <v>11.87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357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9" t="s">
        <v>516</v>
      </c>
      <c r="D179" s="160"/>
      <c r="E179" s="161">
        <v>7.55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357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9" t="s">
        <v>661</v>
      </c>
      <c r="D180" s="160"/>
      <c r="E180" s="161">
        <v>6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357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361</v>
      </c>
      <c r="D181" s="162"/>
      <c r="E181" s="163">
        <v>48.4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357</v>
      </c>
      <c r="AH181" s="147">
        <v>1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14</v>
      </c>
      <c r="B182" s="176" t="s">
        <v>662</v>
      </c>
      <c r="C182" s="188" t="s">
        <v>663</v>
      </c>
      <c r="D182" s="177" t="s">
        <v>350</v>
      </c>
      <c r="E182" s="178">
        <v>29.83</v>
      </c>
      <c r="F182" s="179"/>
      <c r="G182" s="180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0.02</v>
      </c>
      <c r="Q182" s="157">
        <f>ROUND(E182*P182,2)</f>
        <v>0.6</v>
      </c>
      <c r="R182" s="158"/>
      <c r="S182" s="158" t="s">
        <v>374</v>
      </c>
      <c r="T182" s="158" t="s">
        <v>375</v>
      </c>
      <c r="U182" s="158">
        <v>0.14699999999999999</v>
      </c>
      <c r="V182" s="158">
        <f>ROUND(E182*U182,2)</f>
        <v>4.3899999999999997</v>
      </c>
      <c r="W182" s="158"/>
      <c r="X182" s="158" t="s">
        <v>353</v>
      </c>
      <c r="Y182" s="158" t="s">
        <v>354</v>
      </c>
      <c r="Z182" s="147"/>
      <c r="AA182" s="147"/>
      <c r="AB182" s="147"/>
      <c r="AC182" s="147"/>
      <c r="AD182" s="147"/>
      <c r="AE182" s="147"/>
      <c r="AF182" s="147"/>
      <c r="AG182" s="147" t="s">
        <v>355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9" t="s">
        <v>356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357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9" t="s">
        <v>647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9" t="s">
        <v>446</v>
      </c>
      <c r="D185" s="160"/>
      <c r="E185" s="161">
        <v>6.28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357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9" t="s">
        <v>447</v>
      </c>
      <c r="D186" s="160"/>
      <c r="E186" s="161">
        <v>9.3800000000000008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357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9" t="s">
        <v>448</v>
      </c>
      <c r="D187" s="160"/>
      <c r="E187" s="161">
        <v>8.6199999999999992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357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9" t="s">
        <v>449</v>
      </c>
      <c r="D188" s="160"/>
      <c r="E188" s="161">
        <v>3.55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357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9" t="s">
        <v>450</v>
      </c>
      <c r="D189" s="160"/>
      <c r="E189" s="161">
        <v>2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357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361</v>
      </c>
      <c r="D190" s="162"/>
      <c r="E190" s="163">
        <v>29.83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357</v>
      </c>
      <c r="AH190" s="147">
        <v>1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15</v>
      </c>
      <c r="B191" s="176" t="s">
        <v>664</v>
      </c>
      <c r="C191" s="188" t="s">
        <v>665</v>
      </c>
      <c r="D191" s="177" t="s">
        <v>373</v>
      </c>
      <c r="E191" s="178">
        <v>7</v>
      </c>
      <c r="F191" s="179"/>
      <c r="G191" s="180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21</v>
      </c>
      <c r="M191" s="158">
        <f>G191*(1+L191/100)</f>
        <v>0</v>
      </c>
      <c r="N191" s="157">
        <v>0</v>
      </c>
      <c r="O191" s="157">
        <f>ROUND(E191*N191,2)</f>
        <v>0</v>
      </c>
      <c r="P191" s="157">
        <v>0</v>
      </c>
      <c r="Q191" s="157">
        <f>ROUND(E191*P191,2)</f>
        <v>0</v>
      </c>
      <c r="R191" s="158"/>
      <c r="S191" s="158" t="s">
        <v>374</v>
      </c>
      <c r="T191" s="158" t="s">
        <v>375</v>
      </c>
      <c r="U191" s="158">
        <v>0.05</v>
      </c>
      <c r="V191" s="158">
        <f>ROUND(E191*U191,2)</f>
        <v>0.35</v>
      </c>
      <c r="W191" s="158"/>
      <c r="X191" s="158" t="s">
        <v>353</v>
      </c>
      <c r="Y191" s="158" t="s">
        <v>354</v>
      </c>
      <c r="Z191" s="147"/>
      <c r="AA191" s="147"/>
      <c r="AB191" s="147"/>
      <c r="AC191" s="147"/>
      <c r="AD191" s="147"/>
      <c r="AE191" s="147"/>
      <c r="AF191" s="147"/>
      <c r="AG191" s="147" t="s">
        <v>355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9" t="s">
        <v>356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357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9" t="s">
        <v>635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357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9" t="s">
        <v>666</v>
      </c>
      <c r="D194" s="160"/>
      <c r="E194" s="161">
        <v>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357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9" t="s">
        <v>667</v>
      </c>
      <c r="D195" s="160"/>
      <c r="E195" s="161">
        <v>5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357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361</v>
      </c>
      <c r="D196" s="162"/>
      <c r="E196" s="163">
        <v>6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357</v>
      </c>
      <c r="AH196" s="147">
        <v>1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9" t="s">
        <v>668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357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9" t="s">
        <v>669</v>
      </c>
      <c r="D198" s="160"/>
      <c r="E198" s="161">
        <v>1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357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361</v>
      </c>
      <c r="D199" s="162"/>
      <c r="E199" s="163">
        <v>1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357</v>
      </c>
      <c r="AH199" s="147">
        <v>1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5">
        <v>16</v>
      </c>
      <c r="B200" s="176" t="s">
        <v>670</v>
      </c>
      <c r="C200" s="188" t="s">
        <v>671</v>
      </c>
      <c r="D200" s="177" t="s">
        <v>350</v>
      </c>
      <c r="E200" s="178">
        <v>9.6530000000000005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1.17E-3</v>
      </c>
      <c r="O200" s="157">
        <f>ROUND(E200*N200,2)</f>
        <v>0.01</v>
      </c>
      <c r="P200" s="157">
        <v>7.5999999999999998E-2</v>
      </c>
      <c r="Q200" s="157">
        <f>ROUND(E200*P200,2)</f>
        <v>0.73</v>
      </c>
      <c r="R200" s="158"/>
      <c r="S200" s="158" t="s">
        <v>374</v>
      </c>
      <c r="T200" s="158" t="s">
        <v>375</v>
      </c>
      <c r="U200" s="158">
        <v>0.93899999999999995</v>
      </c>
      <c r="V200" s="158">
        <f>ROUND(E200*U200,2)</f>
        <v>9.06</v>
      </c>
      <c r="W200" s="158"/>
      <c r="X200" s="158" t="s">
        <v>353</v>
      </c>
      <c r="Y200" s="158" t="s">
        <v>354</v>
      </c>
      <c r="Z200" s="147"/>
      <c r="AA200" s="147"/>
      <c r="AB200" s="147"/>
      <c r="AC200" s="147"/>
      <c r="AD200" s="147"/>
      <c r="AE200" s="147"/>
      <c r="AF200" s="147"/>
      <c r="AG200" s="147" t="s">
        <v>355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9" t="s">
        <v>356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357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9" t="s">
        <v>635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357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9" t="s">
        <v>672</v>
      </c>
      <c r="D203" s="160"/>
      <c r="E203" s="161">
        <v>1.97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357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9" t="s">
        <v>673</v>
      </c>
      <c r="D204" s="160"/>
      <c r="E204" s="161">
        <v>5.91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357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361</v>
      </c>
      <c r="D205" s="162"/>
      <c r="E205" s="163">
        <v>7.88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357</v>
      </c>
      <c r="AH205" s="147">
        <v>1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668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357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9" t="s">
        <v>674</v>
      </c>
      <c r="D207" s="160"/>
      <c r="E207" s="161">
        <v>1.7729999999999999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357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361</v>
      </c>
      <c r="D208" s="162"/>
      <c r="E208" s="163">
        <v>1.7729999999999999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357</v>
      </c>
      <c r="AH208" s="147">
        <v>1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5">
        <v>17</v>
      </c>
      <c r="B209" s="176" t="s">
        <v>675</v>
      </c>
      <c r="C209" s="188" t="s">
        <v>676</v>
      </c>
      <c r="D209" s="177" t="s">
        <v>373</v>
      </c>
      <c r="E209" s="178">
        <v>7</v>
      </c>
      <c r="F209" s="179"/>
      <c r="G209" s="180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7">
        <v>0</v>
      </c>
      <c r="O209" s="157">
        <f>ROUND(E209*N209,2)</f>
        <v>0</v>
      </c>
      <c r="P209" s="157">
        <v>1.8E-3</v>
      </c>
      <c r="Q209" s="157">
        <f>ROUND(E209*P209,2)</f>
        <v>0.01</v>
      </c>
      <c r="R209" s="158"/>
      <c r="S209" s="158" t="s">
        <v>374</v>
      </c>
      <c r="T209" s="158" t="s">
        <v>375</v>
      </c>
      <c r="U209" s="158">
        <v>0.11</v>
      </c>
      <c r="V209" s="158">
        <f>ROUND(E209*U209,2)</f>
        <v>0.77</v>
      </c>
      <c r="W209" s="158"/>
      <c r="X209" s="158" t="s">
        <v>353</v>
      </c>
      <c r="Y209" s="158" t="s">
        <v>354</v>
      </c>
      <c r="Z209" s="147"/>
      <c r="AA209" s="147"/>
      <c r="AB209" s="147"/>
      <c r="AC209" s="147"/>
      <c r="AD209" s="147"/>
      <c r="AE209" s="147"/>
      <c r="AF209" s="147"/>
      <c r="AG209" s="147" t="s">
        <v>355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9" t="s">
        <v>356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357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9" t="s">
        <v>635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357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9" t="s">
        <v>666</v>
      </c>
      <c r="D212" s="160"/>
      <c r="E212" s="161">
        <v>1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357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9" t="s">
        <v>667</v>
      </c>
      <c r="D213" s="160"/>
      <c r="E213" s="161">
        <v>5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357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0" t="s">
        <v>361</v>
      </c>
      <c r="D214" s="162"/>
      <c r="E214" s="163">
        <v>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357</v>
      </c>
      <c r="AH214" s="147">
        <v>1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9" t="s">
        <v>668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357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9" t="s">
        <v>669</v>
      </c>
      <c r="D216" s="160"/>
      <c r="E216" s="161">
        <v>1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357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361</v>
      </c>
      <c r="D217" s="162"/>
      <c r="E217" s="163">
        <v>1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357</v>
      </c>
      <c r="AH217" s="147">
        <v>1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1.75" outlineLevel="1" x14ac:dyDescent="0.2">
      <c r="A218" s="175">
        <v>18</v>
      </c>
      <c r="B218" s="176" t="s">
        <v>677</v>
      </c>
      <c r="C218" s="188" t="s">
        <v>678</v>
      </c>
      <c r="D218" s="177" t="s">
        <v>389</v>
      </c>
      <c r="E218" s="178">
        <v>1</v>
      </c>
      <c r="F218" s="179"/>
      <c r="G218" s="180">
        <f>ROUND(E218*F218,2)</f>
        <v>0</v>
      </c>
      <c r="H218" s="159"/>
      <c r="I218" s="158">
        <f>ROUND(E218*H218,2)</f>
        <v>0</v>
      </c>
      <c r="J218" s="159"/>
      <c r="K218" s="158">
        <f>ROUND(E218*J218,2)</f>
        <v>0</v>
      </c>
      <c r="L218" s="158">
        <v>21</v>
      </c>
      <c r="M218" s="158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8"/>
      <c r="S218" s="158" t="s">
        <v>351</v>
      </c>
      <c r="T218" s="158" t="s">
        <v>352</v>
      </c>
      <c r="U218" s="158">
        <v>0</v>
      </c>
      <c r="V218" s="158">
        <f>ROUND(E218*U218,2)</f>
        <v>0</v>
      </c>
      <c r="W218" s="158"/>
      <c r="X218" s="158" t="s">
        <v>353</v>
      </c>
      <c r="Y218" s="158" t="s">
        <v>354</v>
      </c>
      <c r="Z218" s="147"/>
      <c r="AA218" s="147"/>
      <c r="AB218" s="147"/>
      <c r="AC218" s="147"/>
      <c r="AD218" s="147"/>
      <c r="AE218" s="147"/>
      <c r="AF218" s="147"/>
      <c r="AG218" s="147" t="s">
        <v>355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9" t="s">
        <v>356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357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9" t="s">
        <v>635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357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9" t="s">
        <v>679</v>
      </c>
      <c r="D221" s="160"/>
      <c r="E221" s="161">
        <v>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357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361</v>
      </c>
      <c r="D222" s="162"/>
      <c r="E222" s="163">
        <v>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357</v>
      </c>
      <c r="AH222" s="147">
        <v>1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1.75" outlineLevel="1" x14ac:dyDescent="0.2">
      <c r="A223" s="175">
        <v>19</v>
      </c>
      <c r="B223" s="176" t="s">
        <v>680</v>
      </c>
      <c r="C223" s="188" t="s">
        <v>681</v>
      </c>
      <c r="D223" s="177" t="s">
        <v>389</v>
      </c>
      <c r="E223" s="178">
        <v>1</v>
      </c>
      <c r="F223" s="179"/>
      <c r="G223" s="180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7">
        <v>0</v>
      </c>
      <c r="O223" s="157">
        <f>ROUND(E223*N223,2)</f>
        <v>0</v>
      </c>
      <c r="P223" s="157">
        <v>0</v>
      </c>
      <c r="Q223" s="157">
        <f>ROUND(E223*P223,2)</f>
        <v>0</v>
      </c>
      <c r="R223" s="158"/>
      <c r="S223" s="158" t="s">
        <v>351</v>
      </c>
      <c r="T223" s="158" t="s">
        <v>352</v>
      </c>
      <c r="U223" s="158">
        <v>0</v>
      </c>
      <c r="V223" s="158">
        <f>ROUND(E223*U223,2)</f>
        <v>0</v>
      </c>
      <c r="W223" s="158"/>
      <c r="X223" s="158" t="s">
        <v>353</v>
      </c>
      <c r="Y223" s="158" t="s">
        <v>354</v>
      </c>
      <c r="Z223" s="147"/>
      <c r="AA223" s="147"/>
      <c r="AB223" s="147"/>
      <c r="AC223" s="147"/>
      <c r="AD223" s="147"/>
      <c r="AE223" s="147"/>
      <c r="AF223" s="147"/>
      <c r="AG223" s="147" t="s">
        <v>355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9" t="s">
        <v>356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357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9" t="s">
        <v>635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357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9" t="s">
        <v>682</v>
      </c>
      <c r="D226" s="160"/>
      <c r="E226" s="161">
        <v>1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357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361</v>
      </c>
      <c r="D227" s="162"/>
      <c r="E227" s="163">
        <v>1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357</v>
      </c>
      <c r="AH227" s="147">
        <v>1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5">
        <v>20</v>
      </c>
      <c r="B228" s="176" t="s">
        <v>683</v>
      </c>
      <c r="C228" s="188" t="s">
        <v>684</v>
      </c>
      <c r="D228" s="177" t="s">
        <v>389</v>
      </c>
      <c r="E228" s="178">
        <v>1</v>
      </c>
      <c r="F228" s="179"/>
      <c r="G228" s="180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7">
        <v>0</v>
      </c>
      <c r="O228" s="157">
        <f>ROUND(E228*N228,2)</f>
        <v>0</v>
      </c>
      <c r="P228" s="157">
        <v>0</v>
      </c>
      <c r="Q228" s="157">
        <f>ROUND(E228*P228,2)</f>
        <v>0</v>
      </c>
      <c r="R228" s="158"/>
      <c r="S228" s="158" t="s">
        <v>351</v>
      </c>
      <c r="T228" s="158" t="s">
        <v>352</v>
      </c>
      <c r="U228" s="158">
        <v>0</v>
      </c>
      <c r="V228" s="158">
        <f>ROUND(E228*U228,2)</f>
        <v>0</v>
      </c>
      <c r="W228" s="158"/>
      <c r="X228" s="158" t="s">
        <v>353</v>
      </c>
      <c r="Y228" s="158" t="s">
        <v>354</v>
      </c>
      <c r="Z228" s="147"/>
      <c r="AA228" s="147"/>
      <c r="AB228" s="147"/>
      <c r="AC228" s="147"/>
      <c r="AD228" s="147"/>
      <c r="AE228" s="147"/>
      <c r="AF228" s="147"/>
      <c r="AG228" s="147" t="s">
        <v>355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9" t="s">
        <v>356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357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9" t="s">
        <v>668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357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9" t="s">
        <v>685</v>
      </c>
      <c r="D231" s="160"/>
      <c r="E231" s="161">
        <v>1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357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361</v>
      </c>
      <c r="D232" s="162"/>
      <c r="E232" s="163">
        <v>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357</v>
      </c>
      <c r="AH232" s="147">
        <v>1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13.6" x14ac:dyDescent="0.2">
      <c r="A233" s="168" t="s">
        <v>346</v>
      </c>
      <c r="B233" s="169" t="s">
        <v>139</v>
      </c>
      <c r="C233" s="187" t="s">
        <v>140</v>
      </c>
      <c r="D233" s="170"/>
      <c r="E233" s="171"/>
      <c r="F233" s="172"/>
      <c r="G233" s="173">
        <f>SUMIF(AG234:AG234,"&lt;&gt;NOR",G234:G234)</f>
        <v>0</v>
      </c>
      <c r="H233" s="167"/>
      <c r="I233" s="167">
        <f>SUM(I234:I234)</f>
        <v>0</v>
      </c>
      <c r="J233" s="167"/>
      <c r="K233" s="167">
        <f>SUM(K234:K234)</f>
        <v>0</v>
      </c>
      <c r="L233" s="167"/>
      <c r="M233" s="167">
        <f>SUM(M234:M234)</f>
        <v>0</v>
      </c>
      <c r="N233" s="166"/>
      <c r="O233" s="166">
        <f>SUM(O234:O234)</f>
        <v>0</v>
      </c>
      <c r="P233" s="166"/>
      <c r="Q233" s="166">
        <f>SUM(Q234:Q234)</f>
        <v>0</v>
      </c>
      <c r="R233" s="167"/>
      <c r="S233" s="167"/>
      <c r="T233" s="167"/>
      <c r="U233" s="167"/>
      <c r="V233" s="167">
        <f>SUM(V234:V234)</f>
        <v>0.94</v>
      </c>
      <c r="W233" s="167"/>
      <c r="X233" s="167"/>
      <c r="Y233" s="167"/>
      <c r="AG233" t="s">
        <v>347</v>
      </c>
    </row>
    <row r="234" spans="1:60" outlineLevel="1" x14ac:dyDescent="0.2">
      <c r="A234" s="181">
        <v>21</v>
      </c>
      <c r="B234" s="182" t="s">
        <v>686</v>
      </c>
      <c r="C234" s="191" t="s">
        <v>687</v>
      </c>
      <c r="D234" s="183" t="s">
        <v>497</v>
      </c>
      <c r="E234" s="184">
        <v>0.44700000000000001</v>
      </c>
      <c r="F234" s="185"/>
      <c r="G234" s="186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8"/>
      <c r="S234" s="158" t="s">
        <v>374</v>
      </c>
      <c r="T234" s="158" t="s">
        <v>375</v>
      </c>
      <c r="U234" s="158">
        <v>2.1</v>
      </c>
      <c r="V234" s="158">
        <f>ROUND(E234*U234,2)</f>
        <v>0.94</v>
      </c>
      <c r="W234" s="158"/>
      <c r="X234" s="158" t="s">
        <v>498</v>
      </c>
      <c r="Y234" s="158" t="s">
        <v>354</v>
      </c>
      <c r="Z234" s="147"/>
      <c r="AA234" s="147"/>
      <c r="AB234" s="147"/>
      <c r="AC234" s="147"/>
      <c r="AD234" s="147"/>
      <c r="AE234" s="147"/>
      <c r="AF234" s="147"/>
      <c r="AG234" s="147" t="s">
        <v>499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13.6" x14ac:dyDescent="0.2">
      <c r="A235" s="168" t="s">
        <v>346</v>
      </c>
      <c r="B235" s="169" t="s">
        <v>250</v>
      </c>
      <c r="C235" s="187" t="s">
        <v>251</v>
      </c>
      <c r="D235" s="170"/>
      <c r="E235" s="171"/>
      <c r="F235" s="172"/>
      <c r="G235" s="173">
        <f>SUMIF(AG236:AG269,"&lt;&gt;NOR",G236:G269)</f>
        <v>0</v>
      </c>
      <c r="H235" s="167"/>
      <c r="I235" s="167">
        <f>SUM(I236:I269)</f>
        <v>0</v>
      </c>
      <c r="J235" s="167"/>
      <c r="K235" s="167">
        <f>SUM(K236:K269)</f>
        <v>0</v>
      </c>
      <c r="L235" s="167"/>
      <c r="M235" s="167">
        <f>SUM(M236:M269)</f>
        <v>0</v>
      </c>
      <c r="N235" s="166"/>
      <c r="O235" s="166">
        <f>SUM(O236:O269)</f>
        <v>0</v>
      </c>
      <c r="P235" s="166"/>
      <c r="Q235" s="166">
        <f>SUM(Q236:Q269)</f>
        <v>0.28000000000000003</v>
      </c>
      <c r="R235" s="167"/>
      <c r="S235" s="167"/>
      <c r="T235" s="167"/>
      <c r="U235" s="167"/>
      <c r="V235" s="167">
        <f>SUM(V236:V269)</f>
        <v>73.320000000000007</v>
      </c>
      <c r="W235" s="167"/>
      <c r="X235" s="167"/>
      <c r="Y235" s="167"/>
      <c r="AG235" t="s">
        <v>347</v>
      </c>
    </row>
    <row r="236" spans="1:60" ht="21.75" outlineLevel="1" x14ac:dyDescent="0.2">
      <c r="A236" s="175">
        <v>22</v>
      </c>
      <c r="B236" s="176" t="s">
        <v>688</v>
      </c>
      <c r="C236" s="188" t="s">
        <v>689</v>
      </c>
      <c r="D236" s="177" t="s">
        <v>512</v>
      </c>
      <c r="E236" s="178">
        <v>203.35</v>
      </c>
      <c r="F236" s="179"/>
      <c r="G236" s="180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7">
        <v>0</v>
      </c>
      <c r="O236" s="157">
        <f>ROUND(E236*N236,2)</f>
        <v>0</v>
      </c>
      <c r="P236" s="157">
        <v>8.0000000000000007E-5</v>
      </c>
      <c r="Q236" s="157">
        <f>ROUND(E236*P236,2)</f>
        <v>0.02</v>
      </c>
      <c r="R236" s="158"/>
      <c r="S236" s="158" t="s">
        <v>374</v>
      </c>
      <c r="T236" s="158" t="s">
        <v>375</v>
      </c>
      <c r="U236" s="158">
        <v>3.5000000000000003E-2</v>
      </c>
      <c r="V236" s="158">
        <f>ROUND(E236*U236,2)</f>
        <v>7.12</v>
      </c>
      <c r="W236" s="158"/>
      <c r="X236" s="158" t="s">
        <v>353</v>
      </c>
      <c r="Y236" s="158" t="s">
        <v>354</v>
      </c>
      <c r="Z236" s="147"/>
      <c r="AA236" s="147"/>
      <c r="AB236" s="147"/>
      <c r="AC236" s="147"/>
      <c r="AD236" s="147"/>
      <c r="AE236" s="147"/>
      <c r="AF236" s="147"/>
      <c r="AG236" s="147" t="s">
        <v>355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9" t="s">
        <v>356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357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9" t="s">
        <v>655</v>
      </c>
      <c r="D238" s="160"/>
      <c r="E238" s="161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357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9" t="s">
        <v>555</v>
      </c>
      <c r="D239" s="160"/>
      <c r="E239" s="161">
        <v>20.73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357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9" t="s">
        <v>556</v>
      </c>
      <c r="D240" s="160"/>
      <c r="E240" s="161">
        <v>20.84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357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9" t="s">
        <v>557</v>
      </c>
      <c r="D241" s="160"/>
      <c r="E241" s="161">
        <v>20.73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357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361</v>
      </c>
      <c r="D242" s="162"/>
      <c r="E242" s="163">
        <v>62.3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357</v>
      </c>
      <c r="AH242" s="147">
        <v>1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9" t="s">
        <v>656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357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9" t="s">
        <v>560</v>
      </c>
      <c r="D244" s="160"/>
      <c r="E244" s="161">
        <v>31.51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357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9" t="s">
        <v>561</v>
      </c>
      <c r="D245" s="160"/>
      <c r="E245" s="161">
        <v>20.75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357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9" t="s">
        <v>562</v>
      </c>
      <c r="D246" s="160"/>
      <c r="E246" s="161">
        <v>31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357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361</v>
      </c>
      <c r="D247" s="162"/>
      <c r="E247" s="163">
        <v>83.26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357</v>
      </c>
      <c r="AH247" s="147">
        <v>1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9" t="s">
        <v>657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357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9" t="s">
        <v>690</v>
      </c>
      <c r="D249" s="160"/>
      <c r="E249" s="161">
        <v>20.64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357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9" t="s">
        <v>691</v>
      </c>
      <c r="D250" s="160"/>
      <c r="E250" s="161">
        <v>20.75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357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9" t="s">
        <v>559</v>
      </c>
      <c r="D251" s="160"/>
      <c r="E251" s="161">
        <v>16.399999999999999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357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361</v>
      </c>
      <c r="D252" s="162"/>
      <c r="E252" s="163">
        <v>57.79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357</v>
      </c>
      <c r="AH252" s="147">
        <v>1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5">
        <v>23</v>
      </c>
      <c r="B253" s="176" t="s">
        <v>692</v>
      </c>
      <c r="C253" s="188" t="s">
        <v>693</v>
      </c>
      <c r="D253" s="177" t="s">
        <v>350</v>
      </c>
      <c r="E253" s="178">
        <v>259.61</v>
      </c>
      <c r="F253" s="179"/>
      <c r="G253" s="180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7">
        <v>0</v>
      </c>
      <c r="O253" s="157">
        <f>ROUND(E253*N253,2)</f>
        <v>0</v>
      </c>
      <c r="P253" s="157">
        <v>1E-3</v>
      </c>
      <c r="Q253" s="157">
        <f>ROUND(E253*P253,2)</f>
        <v>0.26</v>
      </c>
      <c r="R253" s="158"/>
      <c r="S253" s="158" t="s">
        <v>374</v>
      </c>
      <c r="T253" s="158" t="s">
        <v>375</v>
      </c>
      <c r="U253" s="158">
        <v>0.255</v>
      </c>
      <c r="V253" s="158">
        <f>ROUND(E253*U253,2)</f>
        <v>66.2</v>
      </c>
      <c r="W253" s="158"/>
      <c r="X253" s="158" t="s">
        <v>353</v>
      </c>
      <c r="Y253" s="158" t="s">
        <v>354</v>
      </c>
      <c r="Z253" s="147"/>
      <c r="AA253" s="147"/>
      <c r="AB253" s="147"/>
      <c r="AC253" s="147"/>
      <c r="AD253" s="147"/>
      <c r="AE253" s="147"/>
      <c r="AF253" s="147"/>
      <c r="AG253" s="147" t="s">
        <v>355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9" t="s">
        <v>356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357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9" t="s">
        <v>655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357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9" t="s">
        <v>451</v>
      </c>
      <c r="D256" s="160"/>
      <c r="E256" s="161">
        <v>22.1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357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9" t="s">
        <v>452</v>
      </c>
      <c r="D257" s="160"/>
      <c r="E257" s="161">
        <v>22.1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357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9" t="s">
        <v>453</v>
      </c>
      <c r="D258" s="160"/>
      <c r="E258" s="161">
        <v>22.1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357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0" t="s">
        <v>361</v>
      </c>
      <c r="D259" s="162"/>
      <c r="E259" s="163">
        <v>66.3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357</v>
      </c>
      <c r="AH259" s="147">
        <v>1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9" t="s">
        <v>656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357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9" t="s">
        <v>457</v>
      </c>
      <c r="D261" s="160"/>
      <c r="E261" s="161">
        <v>56.47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357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9" t="s">
        <v>458</v>
      </c>
      <c r="D262" s="160"/>
      <c r="E262" s="161">
        <v>22.13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357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9" t="s">
        <v>459</v>
      </c>
      <c r="D263" s="160"/>
      <c r="E263" s="161">
        <v>54.85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357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0" t="s">
        <v>361</v>
      </c>
      <c r="D264" s="162"/>
      <c r="E264" s="163">
        <v>133.44999999999999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357</v>
      </c>
      <c r="AH264" s="147">
        <v>1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9" t="s">
        <v>657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357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9" t="s">
        <v>454</v>
      </c>
      <c r="D266" s="160"/>
      <c r="E266" s="161">
        <v>21.74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357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9" t="s">
        <v>455</v>
      </c>
      <c r="D267" s="160"/>
      <c r="E267" s="161">
        <v>21.74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357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9" t="s">
        <v>456</v>
      </c>
      <c r="D268" s="160"/>
      <c r="E268" s="161">
        <v>16.38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357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361</v>
      </c>
      <c r="D269" s="162"/>
      <c r="E269" s="163">
        <v>59.86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357</v>
      </c>
      <c r="AH269" s="147">
        <v>1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13.6" x14ac:dyDescent="0.2">
      <c r="A270" s="168" t="s">
        <v>346</v>
      </c>
      <c r="B270" s="169" t="s">
        <v>256</v>
      </c>
      <c r="C270" s="187" t="s">
        <v>257</v>
      </c>
      <c r="D270" s="170"/>
      <c r="E270" s="171"/>
      <c r="F270" s="172"/>
      <c r="G270" s="173">
        <f>SUMIF(AG271:AG281,"&lt;&gt;NOR",G271:G281)</f>
        <v>0</v>
      </c>
      <c r="H270" s="167"/>
      <c r="I270" s="167">
        <f>SUM(I271:I281)</f>
        <v>0</v>
      </c>
      <c r="J270" s="167"/>
      <c r="K270" s="167">
        <f>SUM(K271:K281)</f>
        <v>0</v>
      </c>
      <c r="L270" s="167"/>
      <c r="M270" s="167">
        <f>SUM(M271:M281)</f>
        <v>0</v>
      </c>
      <c r="N270" s="166"/>
      <c r="O270" s="166">
        <f>SUM(O271:O281)</f>
        <v>0</v>
      </c>
      <c r="P270" s="166"/>
      <c r="Q270" s="166">
        <f>SUM(Q271:Q281)</f>
        <v>0</v>
      </c>
      <c r="R270" s="167"/>
      <c r="S270" s="167"/>
      <c r="T270" s="167"/>
      <c r="U270" s="167"/>
      <c r="V270" s="167">
        <f>SUM(V271:V281)</f>
        <v>71.97</v>
      </c>
      <c r="W270" s="167"/>
      <c r="X270" s="167"/>
      <c r="Y270" s="167"/>
      <c r="AG270" t="s">
        <v>347</v>
      </c>
    </row>
    <row r="271" spans="1:60" outlineLevel="1" x14ac:dyDescent="0.2">
      <c r="A271" s="175">
        <v>24</v>
      </c>
      <c r="B271" s="176" t="s">
        <v>694</v>
      </c>
      <c r="C271" s="188" t="s">
        <v>695</v>
      </c>
      <c r="D271" s="177" t="s">
        <v>350</v>
      </c>
      <c r="E271" s="178">
        <v>1032.3855000000001</v>
      </c>
      <c r="F271" s="179"/>
      <c r="G271" s="180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</v>
      </c>
      <c r="O271" s="157">
        <f>ROUND(E271*N271,2)</f>
        <v>0</v>
      </c>
      <c r="P271" s="157">
        <v>0</v>
      </c>
      <c r="Q271" s="157">
        <f>ROUND(E271*P271,2)</f>
        <v>0</v>
      </c>
      <c r="R271" s="158"/>
      <c r="S271" s="158" t="s">
        <v>374</v>
      </c>
      <c r="T271" s="158" t="s">
        <v>375</v>
      </c>
      <c r="U271" s="158">
        <v>6.9709999999999994E-2</v>
      </c>
      <c r="V271" s="158">
        <f>ROUND(E271*U271,2)</f>
        <v>71.97</v>
      </c>
      <c r="W271" s="158"/>
      <c r="X271" s="158" t="s">
        <v>353</v>
      </c>
      <c r="Y271" s="158" t="s">
        <v>354</v>
      </c>
      <c r="Z271" s="147"/>
      <c r="AA271" s="147"/>
      <c r="AB271" s="147"/>
      <c r="AC271" s="147"/>
      <c r="AD271" s="147"/>
      <c r="AE271" s="147"/>
      <c r="AF271" s="147"/>
      <c r="AG271" s="147" t="s">
        <v>355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9" t="s">
        <v>356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357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9" t="s">
        <v>696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357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9" t="s">
        <v>697</v>
      </c>
      <c r="D274" s="160"/>
      <c r="E274" s="161">
        <v>267.33999999999997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357</v>
      </c>
      <c r="AH274" s="147">
        <v>5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9" t="s">
        <v>698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357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9" t="s">
        <v>699</v>
      </c>
      <c r="D276" s="160"/>
      <c r="E276" s="161">
        <v>22.1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357</v>
      </c>
      <c r="AH276" s="147">
        <v>5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9" t="s">
        <v>700</v>
      </c>
      <c r="D277" s="160"/>
      <c r="E277" s="161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357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9" t="s">
        <v>701</v>
      </c>
      <c r="D278" s="160"/>
      <c r="E278" s="161">
        <v>674.17349999999999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357</v>
      </c>
      <c r="AH278" s="147">
        <v>5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9" t="s">
        <v>702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357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9" t="s">
        <v>703</v>
      </c>
      <c r="D280" s="160"/>
      <c r="E280" s="161">
        <v>68.772000000000006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357</v>
      </c>
      <c r="AH280" s="147">
        <v>5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361</v>
      </c>
      <c r="D281" s="162"/>
      <c r="E281" s="163">
        <v>1032.3855000000001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357</v>
      </c>
      <c r="AH281" s="147">
        <v>1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13.6" x14ac:dyDescent="0.2">
      <c r="A282" s="168" t="s">
        <v>346</v>
      </c>
      <c r="B282" s="169" t="s">
        <v>315</v>
      </c>
      <c r="C282" s="187" t="s">
        <v>316</v>
      </c>
      <c r="D282" s="170"/>
      <c r="E282" s="171"/>
      <c r="F282" s="172"/>
      <c r="G282" s="173">
        <f>SUMIF(AG283:AG289,"&lt;&gt;NOR",G283:G289)</f>
        <v>0</v>
      </c>
      <c r="H282" s="167"/>
      <c r="I282" s="167">
        <f>SUM(I283:I289)</f>
        <v>0</v>
      </c>
      <c r="J282" s="167"/>
      <c r="K282" s="167">
        <f>SUM(K283:K289)</f>
        <v>0</v>
      </c>
      <c r="L282" s="167"/>
      <c r="M282" s="167">
        <f>SUM(M283:M289)</f>
        <v>0</v>
      </c>
      <c r="N282" s="166"/>
      <c r="O282" s="166">
        <f>SUM(O283:O289)</f>
        <v>0</v>
      </c>
      <c r="P282" s="166"/>
      <c r="Q282" s="166">
        <f>SUM(Q283:Q289)</f>
        <v>0</v>
      </c>
      <c r="R282" s="167"/>
      <c r="S282" s="167"/>
      <c r="T282" s="167"/>
      <c r="U282" s="167"/>
      <c r="V282" s="167">
        <f>SUM(V283:V289)</f>
        <v>259.34000000000003</v>
      </c>
      <c r="W282" s="167"/>
      <c r="X282" s="167"/>
      <c r="Y282" s="167"/>
      <c r="AG282" t="s">
        <v>347</v>
      </c>
    </row>
    <row r="283" spans="1:60" outlineLevel="1" x14ac:dyDescent="0.2">
      <c r="A283" s="181">
        <v>25</v>
      </c>
      <c r="B283" s="182" t="s">
        <v>704</v>
      </c>
      <c r="C283" s="191" t="s">
        <v>705</v>
      </c>
      <c r="D283" s="183" t="s">
        <v>497</v>
      </c>
      <c r="E283" s="184">
        <v>52.202120000000001</v>
      </c>
      <c r="F283" s="185"/>
      <c r="G283" s="186">
        <f t="shared" ref="G283:G289" si="0">ROUND(E283*F283,2)</f>
        <v>0</v>
      </c>
      <c r="H283" s="159"/>
      <c r="I283" s="158">
        <f t="shared" ref="I283:I289" si="1">ROUND(E283*H283,2)</f>
        <v>0</v>
      </c>
      <c r="J283" s="159"/>
      <c r="K283" s="158">
        <f t="shared" ref="K283:K289" si="2">ROUND(E283*J283,2)</f>
        <v>0</v>
      </c>
      <c r="L283" s="158">
        <v>21</v>
      </c>
      <c r="M283" s="158">
        <f t="shared" ref="M283:M289" si="3">G283*(1+L283/100)</f>
        <v>0</v>
      </c>
      <c r="N283" s="157">
        <v>0</v>
      </c>
      <c r="O283" s="157">
        <f t="shared" ref="O283:O289" si="4">ROUND(E283*N283,2)</f>
        <v>0</v>
      </c>
      <c r="P283" s="157">
        <v>0</v>
      </c>
      <c r="Q283" s="157">
        <f t="shared" ref="Q283:Q289" si="5">ROUND(E283*P283,2)</f>
        <v>0</v>
      </c>
      <c r="R283" s="158"/>
      <c r="S283" s="158" t="s">
        <v>374</v>
      </c>
      <c r="T283" s="158" t="s">
        <v>375</v>
      </c>
      <c r="U283" s="158">
        <v>0.752</v>
      </c>
      <c r="V283" s="158">
        <f t="shared" ref="V283:V289" si="6">ROUND(E283*U283,2)</f>
        <v>39.26</v>
      </c>
      <c r="W283" s="158"/>
      <c r="X283" s="158" t="s">
        <v>706</v>
      </c>
      <c r="Y283" s="158" t="s">
        <v>354</v>
      </c>
      <c r="Z283" s="147"/>
      <c r="AA283" s="147"/>
      <c r="AB283" s="147"/>
      <c r="AC283" s="147"/>
      <c r="AD283" s="147"/>
      <c r="AE283" s="147"/>
      <c r="AF283" s="147"/>
      <c r="AG283" s="147" t="s">
        <v>707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81">
        <v>26</v>
      </c>
      <c r="B284" s="182" t="s">
        <v>708</v>
      </c>
      <c r="C284" s="191" t="s">
        <v>709</v>
      </c>
      <c r="D284" s="183" t="s">
        <v>497</v>
      </c>
      <c r="E284" s="184">
        <v>208.80849000000001</v>
      </c>
      <c r="F284" s="185"/>
      <c r="G284" s="186">
        <f t="shared" si="0"/>
        <v>0</v>
      </c>
      <c r="H284" s="159"/>
      <c r="I284" s="158">
        <f t="shared" si="1"/>
        <v>0</v>
      </c>
      <c r="J284" s="159"/>
      <c r="K284" s="158">
        <f t="shared" si="2"/>
        <v>0</v>
      </c>
      <c r="L284" s="158">
        <v>21</v>
      </c>
      <c r="M284" s="158">
        <f t="shared" si="3"/>
        <v>0</v>
      </c>
      <c r="N284" s="157">
        <v>0</v>
      </c>
      <c r="O284" s="157">
        <f t="shared" si="4"/>
        <v>0</v>
      </c>
      <c r="P284" s="157">
        <v>0</v>
      </c>
      <c r="Q284" s="157">
        <f t="shared" si="5"/>
        <v>0</v>
      </c>
      <c r="R284" s="158"/>
      <c r="S284" s="158" t="s">
        <v>374</v>
      </c>
      <c r="T284" s="158" t="s">
        <v>375</v>
      </c>
      <c r="U284" s="158">
        <v>0.36</v>
      </c>
      <c r="V284" s="158">
        <f t="shared" si="6"/>
        <v>75.17</v>
      </c>
      <c r="W284" s="158"/>
      <c r="X284" s="158" t="s">
        <v>706</v>
      </c>
      <c r="Y284" s="158" t="s">
        <v>354</v>
      </c>
      <c r="Z284" s="147"/>
      <c r="AA284" s="147"/>
      <c r="AB284" s="147"/>
      <c r="AC284" s="147"/>
      <c r="AD284" s="147"/>
      <c r="AE284" s="147"/>
      <c r="AF284" s="147"/>
      <c r="AG284" s="147" t="s">
        <v>707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81">
        <v>27</v>
      </c>
      <c r="B285" s="182" t="s">
        <v>710</v>
      </c>
      <c r="C285" s="191" t="s">
        <v>711</v>
      </c>
      <c r="D285" s="183" t="s">
        <v>497</v>
      </c>
      <c r="E285" s="184">
        <v>52.202120000000001</v>
      </c>
      <c r="F285" s="185"/>
      <c r="G285" s="186">
        <f t="shared" si="0"/>
        <v>0</v>
      </c>
      <c r="H285" s="159"/>
      <c r="I285" s="158">
        <f t="shared" si="1"/>
        <v>0</v>
      </c>
      <c r="J285" s="159"/>
      <c r="K285" s="158">
        <f t="shared" si="2"/>
        <v>0</v>
      </c>
      <c r="L285" s="158">
        <v>21</v>
      </c>
      <c r="M285" s="158">
        <f t="shared" si="3"/>
        <v>0</v>
      </c>
      <c r="N285" s="157">
        <v>0</v>
      </c>
      <c r="O285" s="157">
        <f t="shared" si="4"/>
        <v>0</v>
      </c>
      <c r="P285" s="157">
        <v>0</v>
      </c>
      <c r="Q285" s="157">
        <f t="shared" si="5"/>
        <v>0</v>
      </c>
      <c r="R285" s="158"/>
      <c r="S285" s="158" t="s">
        <v>374</v>
      </c>
      <c r="T285" s="158" t="s">
        <v>375</v>
      </c>
      <c r="U285" s="158">
        <v>2.0089999999999999</v>
      </c>
      <c r="V285" s="158">
        <f t="shared" si="6"/>
        <v>104.87</v>
      </c>
      <c r="W285" s="158"/>
      <c r="X285" s="158" t="s">
        <v>706</v>
      </c>
      <c r="Y285" s="158" t="s">
        <v>354</v>
      </c>
      <c r="Z285" s="147"/>
      <c r="AA285" s="147"/>
      <c r="AB285" s="147"/>
      <c r="AC285" s="147"/>
      <c r="AD285" s="147"/>
      <c r="AE285" s="147"/>
      <c r="AF285" s="147"/>
      <c r="AG285" s="147" t="s">
        <v>707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81">
        <v>28</v>
      </c>
      <c r="B286" s="182" t="s">
        <v>712</v>
      </c>
      <c r="C286" s="191" t="s">
        <v>713</v>
      </c>
      <c r="D286" s="183" t="s">
        <v>497</v>
      </c>
      <c r="E286" s="184">
        <v>52.202120000000001</v>
      </c>
      <c r="F286" s="185"/>
      <c r="G286" s="186">
        <f t="shared" si="0"/>
        <v>0</v>
      </c>
      <c r="H286" s="159"/>
      <c r="I286" s="158">
        <f t="shared" si="1"/>
        <v>0</v>
      </c>
      <c r="J286" s="159"/>
      <c r="K286" s="158">
        <f t="shared" si="2"/>
        <v>0</v>
      </c>
      <c r="L286" s="158">
        <v>21</v>
      </c>
      <c r="M286" s="158">
        <f t="shared" si="3"/>
        <v>0</v>
      </c>
      <c r="N286" s="157">
        <v>0</v>
      </c>
      <c r="O286" s="157">
        <f t="shared" si="4"/>
        <v>0</v>
      </c>
      <c r="P286" s="157">
        <v>0</v>
      </c>
      <c r="Q286" s="157">
        <f t="shared" si="5"/>
        <v>0</v>
      </c>
      <c r="R286" s="158"/>
      <c r="S286" s="158" t="s">
        <v>374</v>
      </c>
      <c r="T286" s="158" t="s">
        <v>375</v>
      </c>
      <c r="U286" s="158">
        <v>0.27700000000000002</v>
      </c>
      <c r="V286" s="158">
        <f t="shared" si="6"/>
        <v>14.46</v>
      </c>
      <c r="W286" s="158"/>
      <c r="X286" s="158" t="s">
        <v>706</v>
      </c>
      <c r="Y286" s="158" t="s">
        <v>354</v>
      </c>
      <c r="Z286" s="147"/>
      <c r="AA286" s="147"/>
      <c r="AB286" s="147"/>
      <c r="AC286" s="147"/>
      <c r="AD286" s="147"/>
      <c r="AE286" s="147"/>
      <c r="AF286" s="147"/>
      <c r="AG286" s="147" t="s">
        <v>707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81">
        <v>29</v>
      </c>
      <c r="B287" s="182" t="s">
        <v>714</v>
      </c>
      <c r="C287" s="191" t="s">
        <v>715</v>
      </c>
      <c r="D287" s="183" t="s">
        <v>497</v>
      </c>
      <c r="E287" s="184">
        <v>52.202120000000001</v>
      </c>
      <c r="F287" s="185"/>
      <c r="G287" s="186">
        <f t="shared" si="0"/>
        <v>0</v>
      </c>
      <c r="H287" s="159"/>
      <c r="I287" s="158">
        <f t="shared" si="1"/>
        <v>0</v>
      </c>
      <c r="J287" s="159"/>
      <c r="K287" s="158">
        <f t="shared" si="2"/>
        <v>0</v>
      </c>
      <c r="L287" s="158">
        <v>21</v>
      </c>
      <c r="M287" s="158">
        <f t="shared" si="3"/>
        <v>0</v>
      </c>
      <c r="N287" s="157">
        <v>0</v>
      </c>
      <c r="O287" s="157">
        <f t="shared" si="4"/>
        <v>0</v>
      </c>
      <c r="P287" s="157">
        <v>0</v>
      </c>
      <c r="Q287" s="157">
        <f t="shared" si="5"/>
        <v>0</v>
      </c>
      <c r="R287" s="158"/>
      <c r="S287" s="158" t="s">
        <v>374</v>
      </c>
      <c r="T287" s="158" t="s">
        <v>375</v>
      </c>
      <c r="U287" s="158">
        <v>0.49</v>
      </c>
      <c r="V287" s="158">
        <f t="shared" si="6"/>
        <v>25.58</v>
      </c>
      <c r="W287" s="158"/>
      <c r="X287" s="158" t="s">
        <v>706</v>
      </c>
      <c r="Y287" s="158" t="s">
        <v>354</v>
      </c>
      <c r="Z287" s="147"/>
      <c r="AA287" s="147"/>
      <c r="AB287" s="147"/>
      <c r="AC287" s="147"/>
      <c r="AD287" s="147"/>
      <c r="AE287" s="147"/>
      <c r="AF287" s="147"/>
      <c r="AG287" s="147" t="s">
        <v>707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81">
        <v>30</v>
      </c>
      <c r="B288" s="182" t="s">
        <v>716</v>
      </c>
      <c r="C288" s="191" t="s">
        <v>717</v>
      </c>
      <c r="D288" s="183" t="s">
        <v>497</v>
      </c>
      <c r="E288" s="184">
        <v>417.61698000000001</v>
      </c>
      <c r="F288" s="185"/>
      <c r="G288" s="186">
        <f t="shared" si="0"/>
        <v>0</v>
      </c>
      <c r="H288" s="159"/>
      <c r="I288" s="158">
        <f t="shared" si="1"/>
        <v>0</v>
      </c>
      <c r="J288" s="159"/>
      <c r="K288" s="158">
        <f t="shared" si="2"/>
        <v>0</v>
      </c>
      <c r="L288" s="158">
        <v>21</v>
      </c>
      <c r="M288" s="158">
        <f t="shared" si="3"/>
        <v>0</v>
      </c>
      <c r="N288" s="157">
        <v>0</v>
      </c>
      <c r="O288" s="157">
        <f t="shared" si="4"/>
        <v>0</v>
      </c>
      <c r="P288" s="157">
        <v>0</v>
      </c>
      <c r="Q288" s="157">
        <f t="shared" si="5"/>
        <v>0</v>
      </c>
      <c r="R288" s="158"/>
      <c r="S288" s="158" t="s">
        <v>374</v>
      </c>
      <c r="T288" s="158" t="s">
        <v>375</v>
      </c>
      <c r="U288" s="158">
        <v>0</v>
      </c>
      <c r="V288" s="158">
        <f t="shared" si="6"/>
        <v>0</v>
      </c>
      <c r="W288" s="158"/>
      <c r="X288" s="158" t="s">
        <v>706</v>
      </c>
      <c r="Y288" s="158" t="s">
        <v>354</v>
      </c>
      <c r="Z288" s="147"/>
      <c r="AA288" s="147"/>
      <c r="AB288" s="147"/>
      <c r="AC288" s="147"/>
      <c r="AD288" s="147"/>
      <c r="AE288" s="147"/>
      <c r="AF288" s="147"/>
      <c r="AG288" s="147" t="s">
        <v>707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5">
        <v>31</v>
      </c>
      <c r="B289" s="176" t="s">
        <v>718</v>
      </c>
      <c r="C289" s="188" t="s">
        <v>719</v>
      </c>
      <c r="D289" s="177" t="s">
        <v>497</v>
      </c>
      <c r="E289" s="178">
        <v>52.202120000000001</v>
      </c>
      <c r="F289" s="179"/>
      <c r="G289" s="180">
        <f t="shared" si="0"/>
        <v>0</v>
      </c>
      <c r="H289" s="159"/>
      <c r="I289" s="158">
        <f t="shared" si="1"/>
        <v>0</v>
      </c>
      <c r="J289" s="159"/>
      <c r="K289" s="158">
        <f t="shared" si="2"/>
        <v>0</v>
      </c>
      <c r="L289" s="158">
        <v>21</v>
      </c>
      <c r="M289" s="158">
        <f t="shared" si="3"/>
        <v>0</v>
      </c>
      <c r="N289" s="157">
        <v>0</v>
      </c>
      <c r="O289" s="157">
        <f t="shared" si="4"/>
        <v>0</v>
      </c>
      <c r="P289" s="157">
        <v>0</v>
      </c>
      <c r="Q289" s="157">
        <f t="shared" si="5"/>
        <v>0</v>
      </c>
      <c r="R289" s="158"/>
      <c r="S289" s="158" t="s">
        <v>374</v>
      </c>
      <c r="T289" s="158" t="s">
        <v>375</v>
      </c>
      <c r="U289" s="158">
        <v>0</v>
      </c>
      <c r="V289" s="158">
        <f t="shared" si="6"/>
        <v>0</v>
      </c>
      <c r="W289" s="158"/>
      <c r="X289" s="158" t="s">
        <v>706</v>
      </c>
      <c r="Y289" s="158" t="s">
        <v>354</v>
      </c>
      <c r="Z289" s="147"/>
      <c r="AA289" s="147"/>
      <c r="AB289" s="147"/>
      <c r="AC289" s="147"/>
      <c r="AD289" s="147"/>
      <c r="AE289" s="147"/>
      <c r="AF289" s="147"/>
      <c r="AG289" s="147" t="s">
        <v>707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x14ac:dyDescent="0.2">
      <c r="A290" s="3"/>
      <c r="B290" s="4"/>
      <c r="C290" s="19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v>15</v>
      </c>
      <c r="AF290">
        <v>21</v>
      </c>
      <c r="AG290" t="s">
        <v>332</v>
      </c>
    </row>
    <row r="291" spans="1:60" ht="13.6" x14ac:dyDescent="0.2">
      <c r="A291" s="150"/>
      <c r="B291" s="151" t="s">
        <v>31</v>
      </c>
      <c r="C291" s="194"/>
      <c r="D291" s="152"/>
      <c r="E291" s="153"/>
      <c r="F291" s="153"/>
      <c r="G291" s="174">
        <f>G8+G18+G24+G39+G54+G233+G235+G270+G282</f>
        <v>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E291">
        <f>SUMIF(L7:L289,AE290,G7:G289)</f>
        <v>0</v>
      </c>
      <c r="AF291">
        <f>SUMIF(L7:L289,AF290,G7:G289)</f>
        <v>0</v>
      </c>
      <c r="AG291" t="s">
        <v>611</v>
      </c>
    </row>
    <row r="292" spans="1:60" x14ac:dyDescent="0.2">
      <c r="A292" s="3"/>
      <c r="B292" s="4"/>
      <c r="C292" s="19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60" x14ac:dyDescent="0.2">
      <c r="A293" s="3"/>
      <c r="B293" s="4"/>
      <c r="C293" s="19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60" x14ac:dyDescent="0.2">
      <c r="A294" s="269" t="s">
        <v>612</v>
      </c>
      <c r="B294" s="269"/>
      <c r="C294" s="270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60" x14ac:dyDescent="0.2">
      <c r="A295" s="271"/>
      <c r="B295" s="272"/>
      <c r="C295" s="273"/>
      <c r="D295" s="272"/>
      <c r="E295" s="272"/>
      <c r="F295" s="272"/>
      <c r="G295" s="27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AG295" t="s">
        <v>613</v>
      </c>
    </row>
    <row r="296" spans="1:60" x14ac:dyDescent="0.2">
      <c r="A296" s="275"/>
      <c r="B296" s="276"/>
      <c r="C296" s="277"/>
      <c r="D296" s="276"/>
      <c r="E296" s="276"/>
      <c r="F296" s="276"/>
      <c r="G296" s="27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60" x14ac:dyDescent="0.2">
      <c r="A297" s="275"/>
      <c r="B297" s="276"/>
      <c r="C297" s="277"/>
      <c r="D297" s="276"/>
      <c r="E297" s="276"/>
      <c r="F297" s="276"/>
      <c r="G297" s="27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60" x14ac:dyDescent="0.2">
      <c r="A298" s="275"/>
      <c r="B298" s="276"/>
      <c r="C298" s="277"/>
      <c r="D298" s="276"/>
      <c r="E298" s="276"/>
      <c r="F298" s="276"/>
      <c r="G298" s="27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60" x14ac:dyDescent="0.2">
      <c r="A299" s="279"/>
      <c r="B299" s="280"/>
      <c r="C299" s="281"/>
      <c r="D299" s="280"/>
      <c r="E299" s="280"/>
      <c r="F299" s="280"/>
      <c r="G299" s="28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">
      <c r="A300" s="3"/>
      <c r="B300" s="4"/>
      <c r="C300" s="19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">
      <c r="C301" s="195"/>
      <c r="D301" s="10"/>
      <c r="AG301" t="s">
        <v>614</v>
      </c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95:G299"/>
    <mergeCell ref="A1:G1"/>
    <mergeCell ref="C2:G2"/>
    <mergeCell ref="C3:G3"/>
    <mergeCell ref="C4:G4"/>
    <mergeCell ref="A294:C29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2B79-30C8-44FD-A9A5-506E4F6D8E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64</v>
      </c>
      <c r="C4" s="266" t="s">
        <v>65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124</v>
      </c>
      <c r="C8" s="187" t="s">
        <v>125</v>
      </c>
      <c r="D8" s="170"/>
      <c r="E8" s="171"/>
      <c r="F8" s="172"/>
      <c r="G8" s="173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7"/>
      <c r="S8" s="167"/>
      <c r="T8" s="167"/>
      <c r="U8" s="167"/>
      <c r="V8" s="167">
        <f>SUM(V9:V12)</f>
        <v>0</v>
      </c>
      <c r="W8" s="167"/>
      <c r="X8" s="167"/>
      <c r="Y8" s="167"/>
      <c r="AG8" t="s">
        <v>347</v>
      </c>
    </row>
    <row r="9" spans="1:60" ht="21.75" outlineLevel="1" x14ac:dyDescent="0.2">
      <c r="A9" s="181">
        <v>1</v>
      </c>
      <c r="B9" s="182" t="s">
        <v>720</v>
      </c>
      <c r="C9" s="191" t="s">
        <v>721</v>
      </c>
      <c r="D9" s="183" t="s">
        <v>722</v>
      </c>
      <c r="E9" s="184">
        <v>1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.75" outlineLevel="1" x14ac:dyDescent="0.2">
      <c r="A10" s="181">
        <v>2</v>
      </c>
      <c r="B10" s="182" t="s">
        <v>724</v>
      </c>
      <c r="C10" s="191" t="s">
        <v>725</v>
      </c>
      <c r="D10" s="183" t="s">
        <v>722</v>
      </c>
      <c r="E10" s="184">
        <v>1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351</v>
      </c>
      <c r="T10" s="158" t="s">
        <v>352</v>
      </c>
      <c r="U10" s="158">
        <v>0</v>
      </c>
      <c r="V10" s="158">
        <f>ROUND(E10*U10,2)</f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1.75" outlineLevel="1" x14ac:dyDescent="0.2">
      <c r="A11" s="181">
        <v>3</v>
      </c>
      <c r="B11" s="182" t="s">
        <v>726</v>
      </c>
      <c r="C11" s="191" t="s">
        <v>727</v>
      </c>
      <c r="D11" s="183" t="s">
        <v>722</v>
      </c>
      <c r="E11" s="184">
        <v>1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351</v>
      </c>
      <c r="T11" s="158" t="s">
        <v>352</v>
      </c>
      <c r="U11" s="158">
        <v>0</v>
      </c>
      <c r="V11" s="158">
        <f>ROUND(E11*U11,2)</f>
        <v>0</v>
      </c>
      <c r="W11" s="158"/>
      <c r="X11" s="158" t="s">
        <v>540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723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75" outlineLevel="1" x14ac:dyDescent="0.2">
      <c r="A12" s="181">
        <v>4</v>
      </c>
      <c r="B12" s="182" t="s">
        <v>728</v>
      </c>
      <c r="C12" s="191" t="s">
        <v>729</v>
      </c>
      <c r="D12" s="183" t="s">
        <v>722</v>
      </c>
      <c r="E12" s="184">
        <v>1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540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.6" x14ac:dyDescent="0.2">
      <c r="A13" s="168" t="s">
        <v>346</v>
      </c>
      <c r="B13" s="169" t="s">
        <v>242</v>
      </c>
      <c r="C13" s="187" t="s">
        <v>244</v>
      </c>
      <c r="D13" s="170"/>
      <c r="E13" s="171"/>
      <c r="F13" s="172"/>
      <c r="G13" s="173">
        <f>SUMIF(AG14:AG15,"&lt;&gt;NOR",G14:G15)</f>
        <v>0</v>
      </c>
      <c r="H13" s="167"/>
      <c r="I13" s="167">
        <f>SUM(I14:I15)</f>
        <v>0</v>
      </c>
      <c r="J13" s="167"/>
      <c r="K13" s="167">
        <f>SUM(K14:K15)</f>
        <v>0</v>
      </c>
      <c r="L13" s="167"/>
      <c r="M13" s="167">
        <f>SUM(M14:M15)</f>
        <v>0</v>
      </c>
      <c r="N13" s="166"/>
      <c r="O13" s="166">
        <f>SUM(O14:O15)</f>
        <v>0</v>
      </c>
      <c r="P13" s="166"/>
      <c r="Q13" s="166">
        <f>SUM(Q14:Q15)</f>
        <v>0</v>
      </c>
      <c r="R13" s="167"/>
      <c r="S13" s="167"/>
      <c r="T13" s="167"/>
      <c r="U13" s="167"/>
      <c r="V13" s="167">
        <f>SUM(V14:V15)</f>
        <v>0</v>
      </c>
      <c r="W13" s="167"/>
      <c r="X13" s="167"/>
      <c r="Y13" s="167"/>
      <c r="AG13" t="s">
        <v>347</v>
      </c>
    </row>
    <row r="14" spans="1:60" ht="21.75" outlineLevel="1" x14ac:dyDescent="0.2">
      <c r="A14" s="181">
        <v>5</v>
      </c>
      <c r="B14" s="182" t="s">
        <v>730</v>
      </c>
      <c r="C14" s="191" t="s">
        <v>731</v>
      </c>
      <c r="D14" s="183" t="s">
        <v>722</v>
      </c>
      <c r="E14" s="184">
        <v>2</v>
      </c>
      <c r="F14" s="185"/>
      <c r="G14" s="186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351</v>
      </c>
      <c r="T14" s="158" t="s">
        <v>352</v>
      </c>
      <c r="U14" s="158">
        <v>0</v>
      </c>
      <c r="V14" s="158">
        <f>ROUND(E14*U14,2)</f>
        <v>0</v>
      </c>
      <c r="W14" s="158"/>
      <c r="X14" s="158" t="s">
        <v>353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732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81">
        <v>6</v>
      </c>
      <c r="B15" s="182" t="s">
        <v>733</v>
      </c>
      <c r="C15" s="191" t="s">
        <v>734</v>
      </c>
      <c r="D15" s="183" t="s">
        <v>722</v>
      </c>
      <c r="E15" s="184">
        <v>2</v>
      </c>
      <c r="F15" s="185"/>
      <c r="G15" s="18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>ROUND(E15*U15,2)</f>
        <v>0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.6" x14ac:dyDescent="0.2">
      <c r="A16" s="168" t="s">
        <v>346</v>
      </c>
      <c r="B16" s="169" t="s">
        <v>258</v>
      </c>
      <c r="C16" s="187" t="s">
        <v>259</v>
      </c>
      <c r="D16" s="170"/>
      <c r="E16" s="171"/>
      <c r="F16" s="172"/>
      <c r="G16" s="173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6"/>
      <c r="O16" s="166">
        <f>SUM(O17:O19)</f>
        <v>0</v>
      </c>
      <c r="P16" s="166"/>
      <c r="Q16" s="166">
        <f>SUM(Q17:Q19)</f>
        <v>0</v>
      </c>
      <c r="R16" s="167"/>
      <c r="S16" s="167"/>
      <c r="T16" s="167"/>
      <c r="U16" s="167"/>
      <c r="V16" s="167">
        <f>SUM(V17:V19)</f>
        <v>0</v>
      </c>
      <c r="W16" s="167"/>
      <c r="X16" s="167"/>
      <c r="Y16" s="167"/>
      <c r="AG16" t="s">
        <v>347</v>
      </c>
    </row>
    <row r="17" spans="1:60" ht="21.75" outlineLevel="1" x14ac:dyDescent="0.2">
      <c r="A17" s="181">
        <v>7</v>
      </c>
      <c r="B17" s="182" t="s">
        <v>735</v>
      </c>
      <c r="C17" s="191" t="s">
        <v>736</v>
      </c>
      <c r="D17" s="183" t="s">
        <v>722</v>
      </c>
      <c r="E17" s="184">
        <v>3</v>
      </c>
      <c r="F17" s="185"/>
      <c r="G17" s="186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351</v>
      </c>
      <c r="T17" s="158" t="s">
        <v>352</v>
      </c>
      <c r="U17" s="158">
        <v>0</v>
      </c>
      <c r="V17" s="158">
        <f>ROUND(E17*U17,2)</f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8</v>
      </c>
      <c r="B18" s="182" t="s">
        <v>737</v>
      </c>
      <c r="C18" s="191" t="s">
        <v>738</v>
      </c>
      <c r="D18" s="183" t="s">
        <v>722</v>
      </c>
      <c r="E18" s="184">
        <v>5</v>
      </c>
      <c r="F18" s="185"/>
      <c r="G18" s="186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351</v>
      </c>
      <c r="T18" s="158" t="s">
        <v>352</v>
      </c>
      <c r="U18" s="158">
        <v>0</v>
      </c>
      <c r="V18" s="158">
        <f>ROUND(E18*U18,2)</f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75" outlineLevel="1" x14ac:dyDescent="0.2">
      <c r="A19" s="175">
        <v>9</v>
      </c>
      <c r="B19" s="176" t="s">
        <v>739</v>
      </c>
      <c r="C19" s="188" t="s">
        <v>740</v>
      </c>
      <c r="D19" s="177" t="s">
        <v>722</v>
      </c>
      <c r="E19" s="178">
        <v>1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351</v>
      </c>
      <c r="T19" s="158" t="s">
        <v>352</v>
      </c>
      <c r="U19" s="158">
        <v>0</v>
      </c>
      <c r="V19" s="158">
        <f>ROUND(E19*U19,2)</f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9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332</v>
      </c>
    </row>
    <row r="21" spans="1:60" ht="13.6" x14ac:dyDescent="0.2">
      <c r="A21" s="150"/>
      <c r="B21" s="151" t="s">
        <v>31</v>
      </c>
      <c r="C21" s="194"/>
      <c r="D21" s="152"/>
      <c r="E21" s="153"/>
      <c r="F21" s="153"/>
      <c r="G21" s="174">
        <f>G8+G13+G16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611</v>
      </c>
    </row>
    <row r="22" spans="1:60" x14ac:dyDescent="0.2">
      <c r="A22" s="3"/>
      <c r="B22" s="4"/>
      <c r="C22" s="19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9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9" t="s">
        <v>612</v>
      </c>
      <c r="B24" s="269"/>
      <c r="C24" s="27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71"/>
      <c r="B25" s="272"/>
      <c r="C25" s="273"/>
      <c r="D25" s="272"/>
      <c r="E25" s="272"/>
      <c r="F25" s="272"/>
      <c r="G25" s="27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613</v>
      </c>
    </row>
    <row r="26" spans="1:60" x14ac:dyDescent="0.2">
      <c r="A26" s="275"/>
      <c r="B26" s="276"/>
      <c r="C26" s="277"/>
      <c r="D26" s="276"/>
      <c r="E26" s="276"/>
      <c r="F26" s="276"/>
      <c r="G26" s="27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75"/>
      <c r="B27" s="276"/>
      <c r="C27" s="277"/>
      <c r="D27" s="276"/>
      <c r="E27" s="276"/>
      <c r="F27" s="276"/>
      <c r="G27" s="27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5"/>
      <c r="B28" s="276"/>
      <c r="C28" s="277"/>
      <c r="D28" s="276"/>
      <c r="E28" s="276"/>
      <c r="F28" s="276"/>
      <c r="G28" s="27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79"/>
      <c r="B29" s="280"/>
      <c r="C29" s="281"/>
      <c r="D29" s="280"/>
      <c r="E29" s="280"/>
      <c r="F29" s="280"/>
      <c r="G29" s="28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95"/>
      <c r="D31" s="10"/>
      <c r="AG31" t="s">
        <v>614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505E-D320-4C73-8794-7EC66C8ED7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66</v>
      </c>
      <c r="C4" s="266" t="s">
        <v>67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219</v>
      </c>
      <c r="C8" s="187" t="s">
        <v>220</v>
      </c>
      <c r="D8" s="170"/>
      <c r="E8" s="171"/>
      <c r="F8" s="172"/>
      <c r="G8" s="173">
        <f>SUMIF(AG9:AG57,"&lt;&gt;NOR",G9:G57)</f>
        <v>0</v>
      </c>
      <c r="H8" s="167"/>
      <c r="I8" s="167">
        <f>SUM(I9:I57)</f>
        <v>0</v>
      </c>
      <c r="J8" s="167"/>
      <c r="K8" s="167">
        <f>SUM(K9:K57)</f>
        <v>0</v>
      </c>
      <c r="L8" s="167"/>
      <c r="M8" s="167">
        <f>SUM(M9:M57)</f>
        <v>0</v>
      </c>
      <c r="N8" s="166"/>
      <c r="O8" s="166">
        <f>SUM(O9:O57)</f>
        <v>0.06</v>
      </c>
      <c r="P8" s="166"/>
      <c r="Q8" s="166">
        <f>SUM(Q9:Q57)</f>
        <v>0.28000000000000003</v>
      </c>
      <c r="R8" s="167"/>
      <c r="S8" s="167"/>
      <c r="T8" s="167"/>
      <c r="U8" s="167"/>
      <c r="V8" s="167">
        <f>SUM(V9:V57)</f>
        <v>46.22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741</v>
      </c>
      <c r="C9" s="188" t="s">
        <v>742</v>
      </c>
      <c r="D9" s="177" t="s">
        <v>512</v>
      </c>
      <c r="E9" s="178">
        <v>2.5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4.6999999999999999E-4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374</v>
      </c>
      <c r="T9" s="158" t="s">
        <v>375</v>
      </c>
      <c r="U9" s="158">
        <v>0.35899999999999999</v>
      </c>
      <c r="V9" s="158">
        <f>ROUND(E9*U9,2)</f>
        <v>0.9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743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744</v>
      </c>
      <c r="D11" s="160"/>
      <c r="E11" s="161">
        <v>2.5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2</v>
      </c>
      <c r="B12" s="176" t="s">
        <v>745</v>
      </c>
      <c r="C12" s="188" t="s">
        <v>746</v>
      </c>
      <c r="D12" s="177" t="s">
        <v>512</v>
      </c>
      <c r="E12" s="178">
        <v>3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6.9999999999999999E-4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374</v>
      </c>
      <c r="T12" s="158" t="s">
        <v>375</v>
      </c>
      <c r="U12" s="158">
        <v>0.45200000000000001</v>
      </c>
      <c r="V12" s="158">
        <f>ROUND(E12*U12,2)</f>
        <v>1.36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747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112</v>
      </c>
      <c r="D14" s="160"/>
      <c r="E14" s="161">
        <v>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3</v>
      </c>
      <c r="B15" s="176" t="s">
        <v>748</v>
      </c>
      <c r="C15" s="188" t="s">
        <v>749</v>
      </c>
      <c r="D15" s="177" t="s">
        <v>512</v>
      </c>
      <c r="E15" s="178">
        <v>6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1.5200000000000001E-3</v>
      </c>
      <c r="O15" s="157">
        <f>ROUND(E15*N15,2)</f>
        <v>0.01</v>
      </c>
      <c r="P15" s="157">
        <v>0</v>
      </c>
      <c r="Q15" s="157">
        <f>ROUND(E15*P15,2)</f>
        <v>0</v>
      </c>
      <c r="R15" s="158"/>
      <c r="S15" s="158" t="s">
        <v>374</v>
      </c>
      <c r="T15" s="158" t="s">
        <v>375</v>
      </c>
      <c r="U15" s="158">
        <v>1.173</v>
      </c>
      <c r="V15" s="158">
        <f>ROUND(E15*U15,2)</f>
        <v>7.04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750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751</v>
      </c>
      <c r="D17" s="160"/>
      <c r="E17" s="161">
        <v>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4</v>
      </c>
      <c r="B18" s="176" t="s">
        <v>748</v>
      </c>
      <c r="C18" s="188" t="s">
        <v>749</v>
      </c>
      <c r="D18" s="177" t="s">
        <v>512</v>
      </c>
      <c r="E18" s="178">
        <v>7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1.5200000000000001E-3</v>
      </c>
      <c r="O18" s="157">
        <f>ROUND(E18*N18,2)</f>
        <v>0.01</v>
      </c>
      <c r="P18" s="157">
        <v>0</v>
      </c>
      <c r="Q18" s="157">
        <f>ROUND(E18*P18,2)</f>
        <v>0</v>
      </c>
      <c r="R18" s="158"/>
      <c r="S18" s="158" t="s">
        <v>374</v>
      </c>
      <c r="T18" s="158" t="s">
        <v>375</v>
      </c>
      <c r="U18" s="158">
        <v>1.173</v>
      </c>
      <c r="V18" s="158">
        <f>ROUND(E18*U18,2)</f>
        <v>8.2100000000000009</v>
      </c>
      <c r="W18" s="158"/>
      <c r="X18" s="158" t="s">
        <v>353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752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753</v>
      </c>
      <c r="D20" s="160"/>
      <c r="E20" s="161">
        <v>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5</v>
      </c>
      <c r="B21" s="176" t="s">
        <v>754</v>
      </c>
      <c r="C21" s="188" t="s">
        <v>755</v>
      </c>
      <c r="D21" s="177" t="s">
        <v>373</v>
      </c>
      <c r="E21" s="178">
        <v>5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374</v>
      </c>
      <c r="T21" s="158" t="s">
        <v>375</v>
      </c>
      <c r="U21" s="158">
        <v>0.157</v>
      </c>
      <c r="V21" s="158">
        <f>ROUND(E21*U21,2)</f>
        <v>0.79</v>
      </c>
      <c r="W21" s="158"/>
      <c r="X21" s="158" t="s">
        <v>353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732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756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118</v>
      </c>
      <c r="D23" s="160"/>
      <c r="E23" s="161">
        <v>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6</v>
      </c>
      <c r="B24" s="176" t="s">
        <v>757</v>
      </c>
      <c r="C24" s="188" t="s">
        <v>758</v>
      </c>
      <c r="D24" s="177" t="s">
        <v>373</v>
      </c>
      <c r="E24" s="178">
        <v>3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374</v>
      </c>
      <c r="T24" s="158" t="s">
        <v>375</v>
      </c>
      <c r="U24" s="158">
        <v>0.17399999999999999</v>
      </c>
      <c r="V24" s="158">
        <f>ROUND(E24*U24,2)</f>
        <v>0.52</v>
      </c>
      <c r="W24" s="158"/>
      <c r="X24" s="158" t="s">
        <v>353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9" t="s">
        <v>759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112</v>
      </c>
      <c r="D26" s="160"/>
      <c r="E26" s="161">
        <v>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7</v>
      </c>
      <c r="B27" s="176" t="s">
        <v>760</v>
      </c>
      <c r="C27" s="188" t="s">
        <v>761</v>
      </c>
      <c r="D27" s="177" t="s">
        <v>373</v>
      </c>
      <c r="E27" s="178">
        <v>5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374</v>
      </c>
      <c r="T27" s="158" t="s">
        <v>375</v>
      </c>
      <c r="U27" s="158">
        <v>0.25900000000000001</v>
      </c>
      <c r="V27" s="158">
        <f>ROUND(E27*U27,2)</f>
        <v>1.3</v>
      </c>
      <c r="W27" s="158"/>
      <c r="X27" s="158" t="s">
        <v>353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732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756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118</v>
      </c>
      <c r="D29" s="160"/>
      <c r="E29" s="161">
        <v>5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8</v>
      </c>
      <c r="B30" s="176" t="s">
        <v>762</v>
      </c>
      <c r="C30" s="188" t="s">
        <v>763</v>
      </c>
      <c r="D30" s="177" t="s">
        <v>373</v>
      </c>
      <c r="E30" s="178">
        <v>2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3.8000000000000002E-4</v>
      </c>
      <c r="O30" s="157">
        <f>ROUND(E30*N30,2)</f>
        <v>0</v>
      </c>
      <c r="P30" s="157">
        <v>0</v>
      </c>
      <c r="Q30" s="157">
        <f>ROUND(E30*P30,2)</f>
        <v>0</v>
      </c>
      <c r="R30" s="158" t="s">
        <v>539</v>
      </c>
      <c r="S30" s="158" t="s">
        <v>374</v>
      </c>
      <c r="T30" s="158" t="s">
        <v>375</v>
      </c>
      <c r="U30" s="158">
        <v>0</v>
      </c>
      <c r="V30" s="158">
        <f>ROUND(E30*U30,2)</f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764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110</v>
      </c>
      <c r="D32" s="160"/>
      <c r="E32" s="161">
        <v>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9</v>
      </c>
      <c r="B33" s="176" t="s">
        <v>765</v>
      </c>
      <c r="C33" s="188" t="s">
        <v>766</v>
      </c>
      <c r="D33" s="177" t="s">
        <v>512</v>
      </c>
      <c r="E33" s="178">
        <v>12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374</v>
      </c>
      <c r="T33" s="158" t="s">
        <v>375</v>
      </c>
      <c r="U33" s="158">
        <v>4.8000000000000001E-2</v>
      </c>
      <c r="V33" s="158">
        <f>ROUND(E33*U33,2)</f>
        <v>0.57999999999999996</v>
      </c>
      <c r="W33" s="158"/>
      <c r="X33" s="158" t="s">
        <v>353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767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357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768</v>
      </c>
      <c r="D35" s="160"/>
      <c r="E35" s="161">
        <v>12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10</v>
      </c>
      <c r="B36" s="176" t="s">
        <v>769</v>
      </c>
      <c r="C36" s="188" t="s">
        <v>770</v>
      </c>
      <c r="D36" s="177" t="s">
        <v>512</v>
      </c>
      <c r="E36" s="178">
        <v>12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374</v>
      </c>
      <c r="T36" s="158" t="s">
        <v>375</v>
      </c>
      <c r="U36" s="158">
        <v>5.8999999999999997E-2</v>
      </c>
      <c r="V36" s="158">
        <f>ROUND(E36*U36,2)</f>
        <v>0.71</v>
      </c>
      <c r="W36" s="158"/>
      <c r="X36" s="158" t="s">
        <v>353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732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767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357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768</v>
      </c>
      <c r="D38" s="160"/>
      <c r="E38" s="161">
        <v>12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11</v>
      </c>
      <c r="B39" s="176" t="s">
        <v>771</v>
      </c>
      <c r="C39" s="188" t="s">
        <v>772</v>
      </c>
      <c r="D39" s="177" t="s">
        <v>512</v>
      </c>
      <c r="E39" s="178">
        <v>18.5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1.4919999999999999E-2</v>
      </c>
      <c r="Q39" s="157">
        <f>ROUND(E39*P39,2)</f>
        <v>0.28000000000000003</v>
      </c>
      <c r="R39" s="158"/>
      <c r="S39" s="158" t="s">
        <v>374</v>
      </c>
      <c r="T39" s="158" t="s">
        <v>375</v>
      </c>
      <c r="U39" s="158">
        <v>0.41299999999999998</v>
      </c>
      <c r="V39" s="158">
        <f>ROUND(E39*U39,2)</f>
        <v>7.64</v>
      </c>
      <c r="W39" s="158"/>
      <c r="X39" s="158" t="s">
        <v>353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773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9" t="s">
        <v>774</v>
      </c>
      <c r="D41" s="160"/>
      <c r="E41" s="161">
        <v>18.5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12</v>
      </c>
      <c r="B42" s="176" t="s">
        <v>775</v>
      </c>
      <c r="C42" s="188" t="s">
        <v>776</v>
      </c>
      <c r="D42" s="177" t="s">
        <v>373</v>
      </c>
      <c r="E42" s="178">
        <v>1</v>
      </c>
      <c r="F42" s="179"/>
      <c r="G42" s="180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6.6299999999999996E-3</v>
      </c>
      <c r="O42" s="157">
        <f>ROUND(E42*N42,2)</f>
        <v>0.01</v>
      </c>
      <c r="P42" s="157">
        <v>0</v>
      </c>
      <c r="Q42" s="157">
        <f>ROUND(E42*P42,2)</f>
        <v>0</v>
      </c>
      <c r="R42" s="158"/>
      <c r="S42" s="158" t="s">
        <v>374</v>
      </c>
      <c r="T42" s="158" t="s">
        <v>375</v>
      </c>
      <c r="U42" s="158">
        <v>0.57299999999999995</v>
      </c>
      <c r="V42" s="158">
        <f>ROUND(E42*U42,2)</f>
        <v>0.56999999999999995</v>
      </c>
      <c r="W42" s="158"/>
      <c r="X42" s="158" t="s">
        <v>353</v>
      </c>
      <c r="Y42" s="158" t="s">
        <v>354</v>
      </c>
      <c r="Z42" s="147"/>
      <c r="AA42" s="147"/>
      <c r="AB42" s="147"/>
      <c r="AC42" s="147"/>
      <c r="AD42" s="147"/>
      <c r="AE42" s="147"/>
      <c r="AF42" s="147"/>
      <c r="AG42" s="147" t="s">
        <v>732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9" t="s">
        <v>777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108</v>
      </c>
      <c r="D44" s="160"/>
      <c r="E44" s="161">
        <v>1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13</v>
      </c>
      <c r="B45" s="176" t="s">
        <v>778</v>
      </c>
      <c r="C45" s="188" t="s">
        <v>779</v>
      </c>
      <c r="D45" s="177" t="s">
        <v>373</v>
      </c>
      <c r="E45" s="178">
        <v>4</v>
      </c>
      <c r="F45" s="179"/>
      <c r="G45" s="180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6.7499999999999999E-3</v>
      </c>
      <c r="O45" s="157">
        <f>ROUND(E45*N45,2)</f>
        <v>0.03</v>
      </c>
      <c r="P45" s="157">
        <v>0</v>
      </c>
      <c r="Q45" s="157">
        <f>ROUND(E45*P45,2)</f>
        <v>0</v>
      </c>
      <c r="R45" s="158"/>
      <c r="S45" s="158" t="s">
        <v>374</v>
      </c>
      <c r="T45" s="158" t="s">
        <v>375</v>
      </c>
      <c r="U45" s="158">
        <v>0.70899999999999996</v>
      </c>
      <c r="V45" s="158">
        <f>ROUND(E45*U45,2)</f>
        <v>2.84</v>
      </c>
      <c r="W45" s="158"/>
      <c r="X45" s="158" t="s">
        <v>353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732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9" t="s">
        <v>780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9" t="s">
        <v>116</v>
      </c>
      <c r="D47" s="160"/>
      <c r="E47" s="161">
        <v>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357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14</v>
      </c>
      <c r="B48" s="176" t="s">
        <v>781</v>
      </c>
      <c r="C48" s="188" t="s">
        <v>782</v>
      </c>
      <c r="D48" s="177" t="s">
        <v>373</v>
      </c>
      <c r="E48" s="178">
        <v>2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374</v>
      </c>
      <c r="T48" s="158" t="s">
        <v>375</v>
      </c>
      <c r="U48" s="158">
        <v>0.879</v>
      </c>
      <c r="V48" s="158">
        <f>ROUND(E48*U48,2)</f>
        <v>1.76</v>
      </c>
      <c r="W48" s="158"/>
      <c r="X48" s="158" t="s">
        <v>353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732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9" t="s">
        <v>764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110</v>
      </c>
      <c r="D50" s="160"/>
      <c r="E50" s="161">
        <v>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1.75" outlineLevel="1" x14ac:dyDescent="0.2">
      <c r="A51" s="175">
        <v>15</v>
      </c>
      <c r="B51" s="176" t="s">
        <v>783</v>
      </c>
      <c r="C51" s="188" t="s">
        <v>784</v>
      </c>
      <c r="D51" s="177" t="s">
        <v>486</v>
      </c>
      <c r="E51" s="178">
        <v>12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 t="s">
        <v>785</v>
      </c>
      <c r="S51" s="158" t="s">
        <v>374</v>
      </c>
      <c r="T51" s="158" t="s">
        <v>375</v>
      </c>
      <c r="U51" s="158">
        <v>1</v>
      </c>
      <c r="V51" s="158">
        <f>ROUND(E51*U51,2)</f>
        <v>12</v>
      </c>
      <c r="W51" s="158"/>
      <c r="X51" s="158" t="s">
        <v>132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786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787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768</v>
      </c>
      <c r="D53" s="160"/>
      <c r="E53" s="161">
        <v>12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1.75" outlineLevel="1" x14ac:dyDescent="0.2">
      <c r="A54" s="175">
        <v>16</v>
      </c>
      <c r="B54" s="176" t="s">
        <v>788</v>
      </c>
      <c r="C54" s="188" t="s">
        <v>789</v>
      </c>
      <c r="D54" s="177" t="s">
        <v>486</v>
      </c>
      <c r="E54" s="178">
        <v>16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351</v>
      </c>
      <c r="T54" s="158" t="s">
        <v>352</v>
      </c>
      <c r="U54" s="158">
        <v>0</v>
      </c>
      <c r="V54" s="158">
        <f>ROUND(E54*U54,2)</f>
        <v>0</v>
      </c>
      <c r="W54" s="158"/>
      <c r="X54" s="158" t="s">
        <v>353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732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9" t="s">
        <v>790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791</v>
      </c>
      <c r="D56" s="160"/>
      <c r="E56" s="161">
        <v>16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>
        <v>17</v>
      </c>
      <c r="B57" s="155" t="s">
        <v>792</v>
      </c>
      <c r="C57" s="197" t="s">
        <v>793</v>
      </c>
      <c r="D57" s="156" t="s">
        <v>0</v>
      </c>
      <c r="E57" s="196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374</v>
      </c>
      <c r="T57" s="158" t="s">
        <v>375</v>
      </c>
      <c r="U57" s="158">
        <v>0</v>
      </c>
      <c r="V57" s="158">
        <f>ROUND(E57*U57,2)</f>
        <v>0</v>
      </c>
      <c r="W57" s="158"/>
      <c r="X57" s="158" t="s">
        <v>498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499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13.6" x14ac:dyDescent="0.2">
      <c r="A58" s="168" t="s">
        <v>346</v>
      </c>
      <c r="B58" s="169" t="s">
        <v>221</v>
      </c>
      <c r="C58" s="187" t="s">
        <v>223</v>
      </c>
      <c r="D58" s="170"/>
      <c r="E58" s="171"/>
      <c r="F58" s="172"/>
      <c r="G58" s="173">
        <f>SUMIF(AG59:AG95,"&lt;&gt;NOR",G59:G95)</f>
        <v>0</v>
      </c>
      <c r="H58" s="167"/>
      <c r="I58" s="167">
        <f>SUM(I59:I95)</f>
        <v>0</v>
      </c>
      <c r="J58" s="167"/>
      <c r="K58" s="167">
        <f>SUM(K59:K95)</f>
        <v>0</v>
      </c>
      <c r="L58" s="167"/>
      <c r="M58" s="167">
        <f>SUM(M59:M95)</f>
        <v>0</v>
      </c>
      <c r="N58" s="166"/>
      <c r="O58" s="166">
        <f>SUM(O59:O95)</f>
        <v>0.05</v>
      </c>
      <c r="P58" s="166"/>
      <c r="Q58" s="166">
        <f>SUM(Q59:Q95)</f>
        <v>0.01</v>
      </c>
      <c r="R58" s="167"/>
      <c r="S58" s="167"/>
      <c r="T58" s="167"/>
      <c r="U58" s="167"/>
      <c r="V58" s="167">
        <f>SUM(V59:V95)</f>
        <v>20.299999999999997</v>
      </c>
      <c r="W58" s="167"/>
      <c r="X58" s="167"/>
      <c r="Y58" s="167"/>
      <c r="AG58" t="s">
        <v>347</v>
      </c>
    </row>
    <row r="59" spans="1:60" outlineLevel="1" x14ac:dyDescent="0.2">
      <c r="A59" s="175">
        <v>18</v>
      </c>
      <c r="B59" s="176" t="s">
        <v>794</v>
      </c>
      <c r="C59" s="188" t="s">
        <v>795</v>
      </c>
      <c r="D59" s="177" t="s">
        <v>512</v>
      </c>
      <c r="E59" s="178">
        <v>17.5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5.0000000000000001E-4</v>
      </c>
      <c r="O59" s="157">
        <f>ROUND(E59*N59,2)</f>
        <v>0.01</v>
      </c>
      <c r="P59" s="157">
        <v>0</v>
      </c>
      <c r="Q59" s="157">
        <f>ROUND(E59*P59,2)</f>
        <v>0</v>
      </c>
      <c r="R59" s="158"/>
      <c r="S59" s="158" t="s">
        <v>374</v>
      </c>
      <c r="T59" s="158" t="s">
        <v>375</v>
      </c>
      <c r="U59" s="158">
        <v>0.27889999999999998</v>
      </c>
      <c r="V59" s="158">
        <f>ROUND(E59*U59,2)</f>
        <v>4.88</v>
      </c>
      <c r="W59" s="158"/>
      <c r="X59" s="158" t="s">
        <v>353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732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9" t="s">
        <v>796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797</v>
      </c>
      <c r="D61" s="160"/>
      <c r="E61" s="161">
        <v>17.5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357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.75" outlineLevel="1" x14ac:dyDescent="0.2">
      <c r="A62" s="175">
        <v>19</v>
      </c>
      <c r="B62" s="176" t="s">
        <v>798</v>
      </c>
      <c r="C62" s="188" t="s">
        <v>799</v>
      </c>
      <c r="D62" s="177" t="s">
        <v>512</v>
      </c>
      <c r="E62" s="178">
        <v>17.25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4.0000000000000003E-5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374</v>
      </c>
      <c r="T62" s="158" t="s">
        <v>375</v>
      </c>
      <c r="U62" s="158">
        <v>0.129</v>
      </c>
      <c r="V62" s="158">
        <f>ROUND(E62*U62,2)</f>
        <v>2.23</v>
      </c>
      <c r="W62" s="158"/>
      <c r="X62" s="158" t="s">
        <v>353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732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796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800</v>
      </c>
      <c r="D64" s="160"/>
      <c r="E64" s="161">
        <v>17.25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20</v>
      </c>
      <c r="B65" s="176" t="s">
        <v>801</v>
      </c>
      <c r="C65" s="188" t="s">
        <v>802</v>
      </c>
      <c r="D65" s="177" t="s">
        <v>512</v>
      </c>
      <c r="E65" s="178">
        <v>17.25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374</v>
      </c>
      <c r="T65" s="158" t="s">
        <v>375</v>
      </c>
      <c r="U65" s="158">
        <v>8.2000000000000003E-2</v>
      </c>
      <c r="V65" s="158">
        <f>ROUND(E65*U65,2)</f>
        <v>1.41</v>
      </c>
      <c r="W65" s="158"/>
      <c r="X65" s="158" t="s">
        <v>353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732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796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800</v>
      </c>
      <c r="D67" s="160"/>
      <c r="E67" s="161">
        <v>17.25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21</v>
      </c>
      <c r="B68" s="176" t="s">
        <v>803</v>
      </c>
      <c r="C68" s="188" t="s">
        <v>804</v>
      </c>
      <c r="D68" s="177" t="s">
        <v>373</v>
      </c>
      <c r="E68" s="178">
        <v>10</v>
      </c>
      <c r="F68" s="179"/>
      <c r="G68" s="180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6.3000000000000003E-4</v>
      </c>
      <c r="O68" s="157">
        <f>ROUND(E68*N68,2)</f>
        <v>0.01</v>
      </c>
      <c r="P68" s="157">
        <v>0</v>
      </c>
      <c r="Q68" s="157">
        <f>ROUND(E68*P68,2)</f>
        <v>0</v>
      </c>
      <c r="R68" s="158"/>
      <c r="S68" s="158" t="s">
        <v>374</v>
      </c>
      <c r="T68" s="158" t="s">
        <v>375</v>
      </c>
      <c r="U68" s="158">
        <v>0.27200000000000002</v>
      </c>
      <c r="V68" s="158">
        <f>ROUND(E68*U68,2)</f>
        <v>2.72</v>
      </c>
      <c r="W68" s="158"/>
      <c r="X68" s="158" t="s">
        <v>353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732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805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806</v>
      </c>
      <c r="D70" s="160"/>
      <c r="E70" s="161">
        <v>10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22</v>
      </c>
      <c r="B71" s="176" t="s">
        <v>807</v>
      </c>
      <c r="C71" s="188" t="s">
        <v>808</v>
      </c>
      <c r="D71" s="177" t="s">
        <v>512</v>
      </c>
      <c r="E71" s="178">
        <v>5</v>
      </c>
      <c r="F71" s="179"/>
      <c r="G71" s="180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2.1299999999999999E-3</v>
      </c>
      <c r="Q71" s="157">
        <f>ROUND(E71*P71,2)</f>
        <v>0.01</v>
      </c>
      <c r="R71" s="158"/>
      <c r="S71" s="158" t="s">
        <v>374</v>
      </c>
      <c r="T71" s="158" t="s">
        <v>375</v>
      </c>
      <c r="U71" s="158">
        <v>0.17299999999999999</v>
      </c>
      <c r="V71" s="158">
        <f>ROUND(E71*U71,2)</f>
        <v>0.87</v>
      </c>
      <c r="W71" s="158"/>
      <c r="X71" s="158" t="s">
        <v>353</v>
      </c>
      <c r="Y71" s="158" t="s">
        <v>354</v>
      </c>
      <c r="Z71" s="147"/>
      <c r="AA71" s="147"/>
      <c r="AB71" s="147"/>
      <c r="AC71" s="147"/>
      <c r="AD71" s="147"/>
      <c r="AE71" s="147"/>
      <c r="AF71" s="147"/>
      <c r="AG71" s="147" t="s">
        <v>732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9" t="s">
        <v>756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118</v>
      </c>
      <c r="D73" s="160"/>
      <c r="E73" s="161">
        <v>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23</v>
      </c>
      <c r="B74" s="176" t="s">
        <v>809</v>
      </c>
      <c r="C74" s="188" t="s">
        <v>810</v>
      </c>
      <c r="D74" s="177" t="s">
        <v>373</v>
      </c>
      <c r="E74" s="178">
        <v>1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1E-4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374</v>
      </c>
      <c r="T74" s="158" t="s">
        <v>375</v>
      </c>
      <c r="U74" s="158">
        <v>2.9000000000000001E-2</v>
      </c>
      <c r="V74" s="158">
        <f>ROUND(E74*U74,2)</f>
        <v>0.03</v>
      </c>
      <c r="W74" s="158"/>
      <c r="X74" s="158" t="s">
        <v>353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732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777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108</v>
      </c>
      <c r="D76" s="160"/>
      <c r="E76" s="161">
        <v>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24</v>
      </c>
      <c r="B77" s="176" t="s">
        <v>811</v>
      </c>
      <c r="C77" s="188" t="s">
        <v>812</v>
      </c>
      <c r="D77" s="177" t="s">
        <v>373</v>
      </c>
      <c r="E77" s="178">
        <v>8</v>
      </c>
      <c r="F77" s="179"/>
      <c r="G77" s="180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8.0000000000000004E-4</v>
      </c>
      <c r="O77" s="157">
        <f>ROUND(E77*N77,2)</f>
        <v>0.01</v>
      </c>
      <c r="P77" s="157">
        <v>0</v>
      </c>
      <c r="Q77" s="157">
        <f>ROUND(E77*P77,2)</f>
        <v>0</v>
      </c>
      <c r="R77" s="158"/>
      <c r="S77" s="158" t="s">
        <v>374</v>
      </c>
      <c r="T77" s="158" t="s">
        <v>375</v>
      </c>
      <c r="U77" s="158">
        <v>0.59399999999999997</v>
      </c>
      <c r="V77" s="158">
        <f>ROUND(E77*U77,2)</f>
        <v>4.75</v>
      </c>
      <c r="W77" s="158"/>
      <c r="X77" s="158" t="s">
        <v>353</v>
      </c>
      <c r="Y77" s="158" t="s">
        <v>354</v>
      </c>
      <c r="Z77" s="147"/>
      <c r="AA77" s="147"/>
      <c r="AB77" s="147"/>
      <c r="AC77" s="147"/>
      <c r="AD77" s="147"/>
      <c r="AE77" s="147"/>
      <c r="AF77" s="147"/>
      <c r="AG77" s="147" t="s">
        <v>732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9" t="s">
        <v>813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127</v>
      </c>
      <c r="D79" s="160"/>
      <c r="E79" s="161">
        <v>8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25</v>
      </c>
      <c r="B80" s="176" t="s">
        <v>814</v>
      </c>
      <c r="C80" s="188" t="s">
        <v>815</v>
      </c>
      <c r="D80" s="177" t="s">
        <v>389</v>
      </c>
      <c r="E80" s="178">
        <v>2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9.5399999999999999E-3</v>
      </c>
      <c r="O80" s="157">
        <f>ROUND(E80*N80,2)</f>
        <v>0.02</v>
      </c>
      <c r="P80" s="157">
        <v>0</v>
      </c>
      <c r="Q80" s="157">
        <f>ROUND(E80*P80,2)</f>
        <v>0</v>
      </c>
      <c r="R80" s="158"/>
      <c r="S80" s="158" t="s">
        <v>374</v>
      </c>
      <c r="T80" s="158" t="s">
        <v>375</v>
      </c>
      <c r="U80" s="158">
        <v>0.99299999999999999</v>
      </c>
      <c r="V80" s="158">
        <f>ROUND(E80*U80,2)</f>
        <v>1.99</v>
      </c>
      <c r="W80" s="158"/>
      <c r="X80" s="158" t="s">
        <v>353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732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9" t="s">
        <v>764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110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26</v>
      </c>
      <c r="B83" s="176" t="s">
        <v>816</v>
      </c>
      <c r="C83" s="188" t="s">
        <v>817</v>
      </c>
      <c r="D83" s="177" t="s">
        <v>512</v>
      </c>
      <c r="E83" s="178">
        <v>11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1.8000000000000001E-4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374</v>
      </c>
      <c r="T83" s="158" t="s">
        <v>375</v>
      </c>
      <c r="U83" s="158">
        <v>6.7000000000000004E-2</v>
      </c>
      <c r="V83" s="158">
        <f>ROUND(E83*U83,2)</f>
        <v>0.74</v>
      </c>
      <c r="W83" s="158"/>
      <c r="X83" s="158" t="s">
        <v>353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732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818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819</v>
      </c>
      <c r="D85" s="160"/>
      <c r="E85" s="161">
        <v>11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27</v>
      </c>
      <c r="B86" s="176" t="s">
        <v>820</v>
      </c>
      <c r="C86" s="188" t="s">
        <v>821</v>
      </c>
      <c r="D86" s="177" t="s">
        <v>512</v>
      </c>
      <c r="E86" s="178">
        <v>11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1.0000000000000001E-5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374</v>
      </c>
      <c r="T86" s="158" t="s">
        <v>375</v>
      </c>
      <c r="U86" s="158">
        <v>6.2E-2</v>
      </c>
      <c r="V86" s="158">
        <f>ROUND(E86*U86,2)</f>
        <v>0.68</v>
      </c>
      <c r="W86" s="158"/>
      <c r="X86" s="158" t="s">
        <v>353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732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9" t="s">
        <v>818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357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819</v>
      </c>
      <c r="D88" s="160"/>
      <c r="E88" s="161">
        <v>11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1.75" outlineLevel="1" x14ac:dyDescent="0.2">
      <c r="A89" s="175">
        <v>28</v>
      </c>
      <c r="B89" s="176" t="s">
        <v>822</v>
      </c>
      <c r="C89" s="188" t="s">
        <v>823</v>
      </c>
      <c r="D89" s="177" t="s">
        <v>486</v>
      </c>
      <c r="E89" s="178">
        <v>8</v>
      </c>
      <c r="F89" s="179"/>
      <c r="G89" s="180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351</v>
      </c>
      <c r="T89" s="158" t="s">
        <v>352</v>
      </c>
      <c r="U89" s="158">
        <v>0</v>
      </c>
      <c r="V89" s="158">
        <f>ROUND(E89*U89,2)</f>
        <v>0</v>
      </c>
      <c r="W89" s="158"/>
      <c r="X89" s="158" t="s">
        <v>824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825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9" t="s">
        <v>813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357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127</v>
      </c>
      <c r="D91" s="160"/>
      <c r="E91" s="161">
        <v>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1.75" outlineLevel="1" x14ac:dyDescent="0.2">
      <c r="A92" s="175">
        <v>29</v>
      </c>
      <c r="B92" s="176" t="s">
        <v>788</v>
      </c>
      <c r="C92" s="188" t="s">
        <v>789</v>
      </c>
      <c r="D92" s="177" t="s">
        <v>486</v>
      </c>
      <c r="E92" s="178">
        <v>16</v>
      </c>
      <c r="F92" s="179"/>
      <c r="G92" s="180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351</v>
      </c>
      <c r="T92" s="158" t="s">
        <v>352</v>
      </c>
      <c r="U92" s="158">
        <v>0</v>
      </c>
      <c r="V92" s="158">
        <f>ROUND(E92*U92,2)</f>
        <v>0</v>
      </c>
      <c r="W92" s="158"/>
      <c r="X92" s="158" t="s">
        <v>353</v>
      </c>
      <c r="Y92" s="158" t="s">
        <v>354</v>
      </c>
      <c r="Z92" s="147"/>
      <c r="AA92" s="147"/>
      <c r="AB92" s="147"/>
      <c r="AC92" s="147"/>
      <c r="AD92" s="147"/>
      <c r="AE92" s="147"/>
      <c r="AF92" s="147"/>
      <c r="AG92" s="147" t="s">
        <v>732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9" t="s">
        <v>790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791</v>
      </c>
      <c r="D94" s="160"/>
      <c r="E94" s="161">
        <v>16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357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>
        <v>30</v>
      </c>
      <c r="B95" s="155" t="s">
        <v>826</v>
      </c>
      <c r="C95" s="197" t="s">
        <v>827</v>
      </c>
      <c r="D95" s="156" t="s">
        <v>0</v>
      </c>
      <c r="E95" s="196"/>
      <c r="F95" s="159"/>
      <c r="G95" s="158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374</v>
      </c>
      <c r="T95" s="158" t="s">
        <v>375</v>
      </c>
      <c r="U95" s="158">
        <v>0</v>
      </c>
      <c r="V95" s="158">
        <f>ROUND(E95*U95,2)</f>
        <v>0</v>
      </c>
      <c r="W95" s="158"/>
      <c r="X95" s="158" t="s">
        <v>498</v>
      </c>
      <c r="Y95" s="158" t="s">
        <v>354</v>
      </c>
      <c r="Z95" s="147"/>
      <c r="AA95" s="147"/>
      <c r="AB95" s="147"/>
      <c r="AC95" s="147"/>
      <c r="AD95" s="147"/>
      <c r="AE95" s="147"/>
      <c r="AF95" s="147"/>
      <c r="AG95" s="147" t="s">
        <v>499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13.6" x14ac:dyDescent="0.2">
      <c r="A96" s="168" t="s">
        <v>346</v>
      </c>
      <c r="B96" s="169" t="s">
        <v>228</v>
      </c>
      <c r="C96" s="187" t="s">
        <v>229</v>
      </c>
      <c r="D96" s="170"/>
      <c r="E96" s="171"/>
      <c r="F96" s="172"/>
      <c r="G96" s="173">
        <f>SUMIF(AG97:AG187,"&lt;&gt;NOR",G97:G187)</f>
        <v>0</v>
      </c>
      <c r="H96" s="167"/>
      <c r="I96" s="167">
        <f>SUM(I97:I187)</f>
        <v>0</v>
      </c>
      <c r="J96" s="167"/>
      <c r="K96" s="167">
        <f>SUM(K97:K187)</f>
        <v>0</v>
      </c>
      <c r="L96" s="167"/>
      <c r="M96" s="167">
        <f>SUM(M97:M187)</f>
        <v>0</v>
      </c>
      <c r="N96" s="166"/>
      <c r="O96" s="166">
        <f>SUM(O97:O187)</f>
        <v>0.03</v>
      </c>
      <c r="P96" s="166"/>
      <c r="Q96" s="166">
        <f>SUM(Q97:Q187)</f>
        <v>0.33</v>
      </c>
      <c r="R96" s="167"/>
      <c r="S96" s="167"/>
      <c r="T96" s="167"/>
      <c r="U96" s="167"/>
      <c r="V96" s="167">
        <f>SUM(V97:V187)</f>
        <v>30.249999999999993</v>
      </c>
      <c r="W96" s="167"/>
      <c r="X96" s="167"/>
      <c r="Y96" s="167"/>
      <c r="AG96" t="s">
        <v>347</v>
      </c>
    </row>
    <row r="97" spans="1:60" outlineLevel="1" x14ac:dyDescent="0.2">
      <c r="A97" s="175">
        <v>31</v>
      </c>
      <c r="B97" s="176" t="s">
        <v>828</v>
      </c>
      <c r="C97" s="188" t="s">
        <v>829</v>
      </c>
      <c r="D97" s="177" t="s">
        <v>389</v>
      </c>
      <c r="E97" s="178">
        <v>4</v>
      </c>
      <c r="F97" s="179"/>
      <c r="G97" s="180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3.4200000000000001E-2</v>
      </c>
      <c r="Q97" s="157">
        <f>ROUND(E97*P97,2)</f>
        <v>0.14000000000000001</v>
      </c>
      <c r="R97" s="158"/>
      <c r="S97" s="158" t="s">
        <v>374</v>
      </c>
      <c r="T97" s="158" t="s">
        <v>375</v>
      </c>
      <c r="U97" s="158">
        <v>0.46500000000000002</v>
      </c>
      <c r="V97" s="158">
        <f>ROUND(E97*U97,2)</f>
        <v>1.86</v>
      </c>
      <c r="W97" s="158"/>
      <c r="X97" s="158" t="s">
        <v>353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732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9" t="s">
        <v>780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116</v>
      </c>
      <c r="D99" s="160"/>
      <c r="E99" s="161">
        <v>4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32</v>
      </c>
      <c r="B100" s="176" t="s">
        <v>830</v>
      </c>
      <c r="C100" s="188" t="s">
        <v>831</v>
      </c>
      <c r="D100" s="177" t="s">
        <v>389</v>
      </c>
      <c r="E100" s="178">
        <v>3</v>
      </c>
      <c r="F100" s="179"/>
      <c r="G100" s="180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1.107E-2</v>
      </c>
      <c r="Q100" s="157">
        <f>ROUND(E100*P100,2)</f>
        <v>0.03</v>
      </c>
      <c r="R100" s="158"/>
      <c r="S100" s="158" t="s">
        <v>374</v>
      </c>
      <c r="T100" s="158" t="s">
        <v>375</v>
      </c>
      <c r="U100" s="158">
        <v>0.22700000000000001</v>
      </c>
      <c r="V100" s="158">
        <f>ROUND(E100*U100,2)</f>
        <v>0.68</v>
      </c>
      <c r="W100" s="158"/>
      <c r="X100" s="158" t="s">
        <v>353</v>
      </c>
      <c r="Y100" s="158" t="s">
        <v>354</v>
      </c>
      <c r="Z100" s="147"/>
      <c r="AA100" s="147"/>
      <c r="AB100" s="147"/>
      <c r="AC100" s="147"/>
      <c r="AD100" s="147"/>
      <c r="AE100" s="147"/>
      <c r="AF100" s="147"/>
      <c r="AG100" s="147" t="s">
        <v>732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9" t="s">
        <v>759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9" t="s">
        <v>112</v>
      </c>
      <c r="D102" s="160"/>
      <c r="E102" s="161">
        <v>3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33</v>
      </c>
      <c r="B103" s="176" t="s">
        <v>832</v>
      </c>
      <c r="C103" s="188" t="s">
        <v>833</v>
      </c>
      <c r="D103" s="177" t="s">
        <v>389</v>
      </c>
      <c r="E103" s="178">
        <v>4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1.9460000000000002E-2</v>
      </c>
      <c r="Q103" s="157">
        <f>ROUND(E103*P103,2)</f>
        <v>0.08</v>
      </c>
      <c r="R103" s="158"/>
      <c r="S103" s="158" t="s">
        <v>374</v>
      </c>
      <c r="T103" s="158" t="s">
        <v>375</v>
      </c>
      <c r="U103" s="158">
        <v>0.38200000000000001</v>
      </c>
      <c r="V103" s="158">
        <f>ROUND(E103*U103,2)</f>
        <v>1.53</v>
      </c>
      <c r="W103" s="158"/>
      <c r="X103" s="158" t="s">
        <v>353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732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9" t="s">
        <v>780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116</v>
      </c>
      <c r="D105" s="160"/>
      <c r="E105" s="161">
        <v>4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34</v>
      </c>
      <c r="B106" s="176" t="s">
        <v>834</v>
      </c>
      <c r="C106" s="188" t="s">
        <v>835</v>
      </c>
      <c r="D106" s="177" t="s">
        <v>389</v>
      </c>
      <c r="E106" s="178">
        <v>1</v>
      </c>
      <c r="F106" s="179"/>
      <c r="G106" s="180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3.4700000000000002E-2</v>
      </c>
      <c r="Q106" s="157">
        <f>ROUND(E106*P106,2)</f>
        <v>0.03</v>
      </c>
      <c r="R106" s="158"/>
      <c r="S106" s="158" t="s">
        <v>374</v>
      </c>
      <c r="T106" s="158" t="s">
        <v>375</v>
      </c>
      <c r="U106" s="158">
        <v>0.56899999999999995</v>
      </c>
      <c r="V106" s="158">
        <f>ROUND(E106*U106,2)</f>
        <v>0.56999999999999995</v>
      </c>
      <c r="W106" s="158"/>
      <c r="X106" s="158" t="s">
        <v>353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732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777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108</v>
      </c>
      <c r="D108" s="160"/>
      <c r="E108" s="161">
        <v>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35</v>
      </c>
      <c r="B109" s="176" t="s">
        <v>836</v>
      </c>
      <c r="C109" s="188" t="s">
        <v>837</v>
      </c>
      <c r="D109" s="177" t="s">
        <v>389</v>
      </c>
      <c r="E109" s="178">
        <v>5</v>
      </c>
      <c r="F109" s="179"/>
      <c r="G109" s="180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1.56E-3</v>
      </c>
      <c r="Q109" s="157">
        <f>ROUND(E109*P109,2)</f>
        <v>0.01</v>
      </c>
      <c r="R109" s="158"/>
      <c r="S109" s="158" t="s">
        <v>374</v>
      </c>
      <c r="T109" s="158" t="s">
        <v>375</v>
      </c>
      <c r="U109" s="158">
        <v>0.217</v>
      </c>
      <c r="V109" s="158">
        <f>ROUND(E109*U109,2)</f>
        <v>1.0900000000000001</v>
      </c>
      <c r="W109" s="158"/>
      <c r="X109" s="158" t="s">
        <v>353</v>
      </c>
      <c r="Y109" s="158" t="s">
        <v>354</v>
      </c>
      <c r="Z109" s="147"/>
      <c r="AA109" s="147"/>
      <c r="AB109" s="147"/>
      <c r="AC109" s="147"/>
      <c r="AD109" s="147"/>
      <c r="AE109" s="147"/>
      <c r="AF109" s="147"/>
      <c r="AG109" s="147" t="s">
        <v>732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9" t="s">
        <v>756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9" t="s">
        <v>118</v>
      </c>
      <c r="D111" s="160"/>
      <c r="E111" s="161">
        <v>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36</v>
      </c>
      <c r="B112" s="176" t="s">
        <v>838</v>
      </c>
      <c r="C112" s="188" t="s">
        <v>839</v>
      </c>
      <c r="D112" s="177" t="s">
        <v>373</v>
      </c>
      <c r="E112" s="178">
        <v>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8.5999999999999998E-4</v>
      </c>
      <c r="Q112" s="157">
        <f>ROUND(E112*P112,2)</f>
        <v>0</v>
      </c>
      <c r="R112" s="158"/>
      <c r="S112" s="158" t="s">
        <v>374</v>
      </c>
      <c r="T112" s="158" t="s">
        <v>375</v>
      </c>
      <c r="U112" s="158">
        <v>6.3E-2</v>
      </c>
      <c r="V112" s="158">
        <f>ROUND(E112*U112,2)</f>
        <v>0.25</v>
      </c>
      <c r="W112" s="158"/>
      <c r="X112" s="158" t="s">
        <v>353</v>
      </c>
      <c r="Y112" s="158" t="s">
        <v>354</v>
      </c>
      <c r="Z112" s="147"/>
      <c r="AA112" s="147"/>
      <c r="AB112" s="147"/>
      <c r="AC112" s="147"/>
      <c r="AD112" s="147"/>
      <c r="AE112" s="147"/>
      <c r="AF112" s="147"/>
      <c r="AG112" s="147" t="s">
        <v>732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9" t="s">
        <v>780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116</v>
      </c>
      <c r="D114" s="160"/>
      <c r="E114" s="161">
        <v>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37</v>
      </c>
      <c r="B115" s="176" t="s">
        <v>840</v>
      </c>
      <c r="C115" s="188" t="s">
        <v>841</v>
      </c>
      <c r="D115" s="177" t="s">
        <v>373</v>
      </c>
      <c r="E115" s="178">
        <v>4</v>
      </c>
      <c r="F115" s="179"/>
      <c r="G115" s="180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8.4999999999999995E-4</v>
      </c>
      <c r="Q115" s="157">
        <f>ROUND(E115*P115,2)</f>
        <v>0</v>
      </c>
      <c r="R115" s="158"/>
      <c r="S115" s="158" t="s">
        <v>374</v>
      </c>
      <c r="T115" s="158" t="s">
        <v>375</v>
      </c>
      <c r="U115" s="158">
        <v>3.7999999999999999E-2</v>
      </c>
      <c r="V115" s="158">
        <f>ROUND(E115*U115,2)</f>
        <v>0.15</v>
      </c>
      <c r="W115" s="158"/>
      <c r="X115" s="158" t="s">
        <v>353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732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9" t="s">
        <v>780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357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9" t="s">
        <v>116</v>
      </c>
      <c r="D117" s="160"/>
      <c r="E117" s="161">
        <v>4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38</v>
      </c>
      <c r="B118" s="176" t="s">
        <v>842</v>
      </c>
      <c r="C118" s="188" t="s">
        <v>843</v>
      </c>
      <c r="D118" s="177" t="s">
        <v>373</v>
      </c>
      <c r="E118" s="178">
        <v>8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5.0000000000000001E-3</v>
      </c>
      <c r="Q118" s="157">
        <f>ROUND(E118*P118,2)</f>
        <v>0.04</v>
      </c>
      <c r="R118" s="158"/>
      <c r="S118" s="158" t="s">
        <v>374</v>
      </c>
      <c r="T118" s="158" t="s">
        <v>375</v>
      </c>
      <c r="U118" s="158">
        <v>8.4000000000000005E-2</v>
      </c>
      <c r="V118" s="158">
        <f>ROUND(E118*U118,2)</f>
        <v>0.67</v>
      </c>
      <c r="W118" s="158"/>
      <c r="X118" s="158" t="s">
        <v>353</v>
      </c>
      <c r="Y118" s="158" t="s">
        <v>354</v>
      </c>
      <c r="Z118" s="147"/>
      <c r="AA118" s="147"/>
      <c r="AB118" s="147"/>
      <c r="AC118" s="147"/>
      <c r="AD118" s="147"/>
      <c r="AE118" s="147"/>
      <c r="AF118" s="147"/>
      <c r="AG118" s="147" t="s">
        <v>732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813</v>
      </c>
      <c r="D119" s="160"/>
      <c r="E119" s="161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9" t="s">
        <v>127</v>
      </c>
      <c r="D120" s="160"/>
      <c r="E120" s="161">
        <v>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39</v>
      </c>
      <c r="B121" s="176" t="s">
        <v>844</v>
      </c>
      <c r="C121" s="188" t="s">
        <v>845</v>
      </c>
      <c r="D121" s="177" t="s">
        <v>389</v>
      </c>
      <c r="E121" s="178">
        <v>4</v>
      </c>
      <c r="F121" s="179"/>
      <c r="G121" s="180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351</v>
      </c>
      <c r="T121" s="158" t="s">
        <v>352</v>
      </c>
      <c r="U121" s="158">
        <v>0</v>
      </c>
      <c r="V121" s="158">
        <f>ROUND(E121*U121,2)</f>
        <v>0</v>
      </c>
      <c r="W121" s="158"/>
      <c r="X121" s="158" t="s">
        <v>353</v>
      </c>
      <c r="Y121" s="158" t="s">
        <v>354</v>
      </c>
      <c r="Z121" s="147"/>
      <c r="AA121" s="147"/>
      <c r="AB121" s="147"/>
      <c r="AC121" s="147"/>
      <c r="AD121" s="147"/>
      <c r="AE121" s="147"/>
      <c r="AF121" s="147"/>
      <c r="AG121" s="147" t="s">
        <v>732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9" t="s">
        <v>780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9" t="s">
        <v>116</v>
      </c>
      <c r="D123" s="160"/>
      <c r="E123" s="161">
        <v>4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357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40</v>
      </c>
      <c r="B124" s="176" t="s">
        <v>846</v>
      </c>
      <c r="C124" s="188" t="s">
        <v>847</v>
      </c>
      <c r="D124" s="177" t="s">
        <v>389</v>
      </c>
      <c r="E124" s="178">
        <v>5</v>
      </c>
      <c r="F124" s="179"/>
      <c r="G124" s="180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1.8600000000000001E-3</v>
      </c>
      <c r="O124" s="157">
        <f>ROUND(E124*N124,2)</f>
        <v>0.01</v>
      </c>
      <c r="P124" s="157">
        <v>0</v>
      </c>
      <c r="Q124" s="157">
        <f>ROUND(E124*P124,2)</f>
        <v>0</v>
      </c>
      <c r="R124" s="158"/>
      <c r="S124" s="158" t="s">
        <v>374</v>
      </c>
      <c r="T124" s="158" t="s">
        <v>375</v>
      </c>
      <c r="U124" s="158">
        <v>1.3340000000000001</v>
      </c>
      <c r="V124" s="158">
        <f>ROUND(E124*U124,2)</f>
        <v>6.67</v>
      </c>
      <c r="W124" s="158"/>
      <c r="X124" s="158" t="s">
        <v>353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732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9" t="s">
        <v>756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118</v>
      </c>
      <c r="D126" s="160"/>
      <c r="E126" s="161">
        <v>5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41</v>
      </c>
      <c r="B127" s="176" t="s">
        <v>848</v>
      </c>
      <c r="C127" s="188" t="s">
        <v>849</v>
      </c>
      <c r="D127" s="177" t="s">
        <v>389</v>
      </c>
      <c r="E127" s="178">
        <v>3</v>
      </c>
      <c r="F127" s="179"/>
      <c r="G127" s="180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3.9199999999999999E-3</v>
      </c>
      <c r="O127" s="157">
        <f>ROUND(E127*N127,2)</f>
        <v>0.01</v>
      </c>
      <c r="P127" s="157">
        <v>0</v>
      </c>
      <c r="Q127" s="157">
        <f>ROUND(E127*P127,2)</f>
        <v>0</v>
      </c>
      <c r="R127" s="158"/>
      <c r="S127" s="158" t="s">
        <v>374</v>
      </c>
      <c r="T127" s="158" t="s">
        <v>375</v>
      </c>
      <c r="U127" s="158">
        <v>0.755</v>
      </c>
      <c r="V127" s="158">
        <f>ROUND(E127*U127,2)</f>
        <v>2.27</v>
      </c>
      <c r="W127" s="158"/>
      <c r="X127" s="158" t="s">
        <v>353</v>
      </c>
      <c r="Y127" s="158" t="s">
        <v>354</v>
      </c>
      <c r="Z127" s="147"/>
      <c r="AA127" s="147"/>
      <c r="AB127" s="147"/>
      <c r="AC127" s="147"/>
      <c r="AD127" s="147"/>
      <c r="AE127" s="147"/>
      <c r="AF127" s="147"/>
      <c r="AG127" s="147" t="s">
        <v>732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9" t="s">
        <v>759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112</v>
      </c>
      <c r="D129" s="160"/>
      <c r="E129" s="161">
        <v>3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357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42</v>
      </c>
      <c r="B130" s="176" t="s">
        <v>850</v>
      </c>
      <c r="C130" s="188" t="s">
        <v>851</v>
      </c>
      <c r="D130" s="177" t="s">
        <v>389</v>
      </c>
      <c r="E130" s="178">
        <v>4</v>
      </c>
      <c r="F130" s="179"/>
      <c r="G130" s="180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1.41E-3</v>
      </c>
      <c r="O130" s="157">
        <f>ROUND(E130*N130,2)</f>
        <v>0.01</v>
      </c>
      <c r="P130" s="157">
        <v>0</v>
      </c>
      <c r="Q130" s="157">
        <f>ROUND(E130*P130,2)</f>
        <v>0</v>
      </c>
      <c r="R130" s="158"/>
      <c r="S130" s="158" t="s">
        <v>374</v>
      </c>
      <c r="T130" s="158" t="s">
        <v>375</v>
      </c>
      <c r="U130" s="158">
        <v>1.575</v>
      </c>
      <c r="V130" s="158">
        <f>ROUND(E130*U130,2)</f>
        <v>6.3</v>
      </c>
      <c r="W130" s="158"/>
      <c r="X130" s="158" t="s">
        <v>353</v>
      </c>
      <c r="Y130" s="158" t="s">
        <v>354</v>
      </c>
      <c r="Z130" s="147"/>
      <c r="AA130" s="147"/>
      <c r="AB130" s="147"/>
      <c r="AC130" s="147"/>
      <c r="AD130" s="147"/>
      <c r="AE130" s="147"/>
      <c r="AF130" s="147"/>
      <c r="AG130" s="147" t="s">
        <v>732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9" t="s">
        <v>780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9" t="s">
        <v>116</v>
      </c>
      <c r="D132" s="160"/>
      <c r="E132" s="161">
        <v>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357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43</v>
      </c>
      <c r="B133" s="176" t="s">
        <v>852</v>
      </c>
      <c r="C133" s="188" t="s">
        <v>853</v>
      </c>
      <c r="D133" s="177" t="s">
        <v>389</v>
      </c>
      <c r="E133" s="178">
        <v>10</v>
      </c>
      <c r="F133" s="179"/>
      <c r="G133" s="180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8.0000000000000007E-5</v>
      </c>
      <c r="O133" s="157">
        <f>ROUND(E133*N133,2)</f>
        <v>0</v>
      </c>
      <c r="P133" s="157">
        <v>0</v>
      </c>
      <c r="Q133" s="157">
        <f>ROUND(E133*P133,2)</f>
        <v>0</v>
      </c>
      <c r="R133" s="158"/>
      <c r="S133" s="158" t="s">
        <v>374</v>
      </c>
      <c r="T133" s="158" t="s">
        <v>375</v>
      </c>
      <c r="U133" s="158">
        <v>0.28999999999999998</v>
      </c>
      <c r="V133" s="158">
        <f>ROUND(E133*U133,2)</f>
        <v>2.9</v>
      </c>
      <c r="W133" s="158"/>
      <c r="X133" s="158" t="s">
        <v>353</v>
      </c>
      <c r="Y133" s="158" t="s">
        <v>354</v>
      </c>
      <c r="Z133" s="147"/>
      <c r="AA133" s="147"/>
      <c r="AB133" s="147"/>
      <c r="AC133" s="147"/>
      <c r="AD133" s="147"/>
      <c r="AE133" s="147"/>
      <c r="AF133" s="147"/>
      <c r="AG133" s="147" t="s">
        <v>732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9" t="s">
        <v>805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9" t="s">
        <v>806</v>
      </c>
      <c r="D135" s="160"/>
      <c r="E135" s="161">
        <v>10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44</v>
      </c>
      <c r="B136" s="176" t="s">
        <v>854</v>
      </c>
      <c r="C136" s="188" t="s">
        <v>855</v>
      </c>
      <c r="D136" s="177" t="s">
        <v>373</v>
      </c>
      <c r="E136" s="178">
        <v>1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4.0000000000000003E-5</v>
      </c>
      <c r="O136" s="157">
        <f>ROUND(E136*N136,2)</f>
        <v>0</v>
      </c>
      <c r="P136" s="157">
        <v>0</v>
      </c>
      <c r="Q136" s="157">
        <f>ROUND(E136*P136,2)</f>
        <v>0</v>
      </c>
      <c r="R136" s="158"/>
      <c r="S136" s="158" t="s">
        <v>374</v>
      </c>
      <c r="T136" s="158" t="s">
        <v>375</v>
      </c>
      <c r="U136" s="158">
        <v>0.44500000000000001</v>
      </c>
      <c r="V136" s="158">
        <f>ROUND(E136*U136,2)</f>
        <v>0.45</v>
      </c>
      <c r="W136" s="158"/>
      <c r="X136" s="158" t="s">
        <v>353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732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9" t="s">
        <v>777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108</v>
      </c>
      <c r="D138" s="160"/>
      <c r="E138" s="161">
        <v>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45</v>
      </c>
      <c r="B139" s="176" t="s">
        <v>856</v>
      </c>
      <c r="C139" s="188" t="s">
        <v>857</v>
      </c>
      <c r="D139" s="177" t="s">
        <v>373</v>
      </c>
      <c r="E139" s="178">
        <v>4</v>
      </c>
      <c r="F139" s="179"/>
      <c r="G139" s="180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1.8000000000000001E-4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374</v>
      </c>
      <c r="T139" s="158" t="s">
        <v>375</v>
      </c>
      <c r="U139" s="158">
        <v>0.47599999999999998</v>
      </c>
      <c r="V139" s="158">
        <f>ROUND(E139*U139,2)</f>
        <v>1.9</v>
      </c>
      <c r="W139" s="158"/>
      <c r="X139" s="158" t="s">
        <v>353</v>
      </c>
      <c r="Y139" s="158" t="s">
        <v>354</v>
      </c>
      <c r="Z139" s="147"/>
      <c r="AA139" s="147"/>
      <c r="AB139" s="147"/>
      <c r="AC139" s="147"/>
      <c r="AD139" s="147"/>
      <c r="AE139" s="147"/>
      <c r="AF139" s="147"/>
      <c r="AG139" s="147" t="s">
        <v>732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9" t="s">
        <v>780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357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9" t="s">
        <v>116</v>
      </c>
      <c r="D141" s="160"/>
      <c r="E141" s="161">
        <v>4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46</v>
      </c>
      <c r="B142" s="176" t="s">
        <v>858</v>
      </c>
      <c r="C142" s="188" t="s">
        <v>859</v>
      </c>
      <c r="D142" s="177" t="s">
        <v>373</v>
      </c>
      <c r="E142" s="178">
        <v>5</v>
      </c>
      <c r="F142" s="179"/>
      <c r="G142" s="180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1E-4</v>
      </c>
      <c r="O142" s="157">
        <f>ROUND(E142*N142,2)</f>
        <v>0</v>
      </c>
      <c r="P142" s="157">
        <v>0</v>
      </c>
      <c r="Q142" s="157">
        <f>ROUND(E142*P142,2)</f>
        <v>0</v>
      </c>
      <c r="R142" s="158"/>
      <c r="S142" s="158" t="s">
        <v>374</v>
      </c>
      <c r="T142" s="158" t="s">
        <v>375</v>
      </c>
      <c r="U142" s="158">
        <v>0.246</v>
      </c>
      <c r="V142" s="158">
        <f>ROUND(E142*U142,2)</f>
        <v>1.23</v>
      </c>
      <c r="W142" s="158"/>
      <c r="X142" s="158" t="s">
        <v>353</v>
      </c>
      <c r="Y142" s="158" t="s">
        <v>354</v>
      </c>
      <c r="Z142" s="147"/>
      <c r="AA142" s="147"/>
      <c r="AB142" s="147"/>
      <c r="AC142" s="147"/>
      <c r="AD142" s="147"/>
      <c r="AE142" s="147"/>
      <c r="AF142" s="147"/>
      <c r="AG142" s="147" t="s">
        <v>732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9" t="s">
        <v>756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357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9" t="s">
        <v>118</v>
      </c>
      <c r="D144" s="160"/>
      <c r="E144" s="161">
        <v>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47</v>
      </c>
      <c r="B145" s="176" t="s">
        <v>860</v>
      </c>
      <c r="C145" s="188" t="s">
        <v>861</v>
      </c>
      <c r="D145" s="177" t="s">
        <v>373</v>
      </c>
      <c r="E145" s="178">
        <v>2</v>
      </c>
      <c r="F145" s="179"/>
      <c r="G145" s="180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374</v>
      </c>
      <c r="T145" s="158" t="s">
        <v>375</v>
      </c>
      <c r="U145" s="158">
        <v>0.37</v>
      </c>
      <c r="V145" s="158">
        <f>ROUND(E145*U145,2)</f>
        <v>0.74</v>
      </c>
      <c r="W145" s="158"/>
      <c r="X145" s="158" t="s">
        <v>353</v>
      </c>
      <c r="Y145" s="158" t="s">
        <v>354</v>
      </c>
      <c r="Z145" s="147"/>
      <c r="AA145" s="147"/>
      <c r="AB145" s="147"/>
      <c r="AC145" s="147"/>
      <c r="AD145" s="147"/>
      <c r="AE145" s="147"/>
      <c r="AF145" s="147"/>
      <c r="AG145" s="147" t="s">
        <v>732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9" t="s">
        <v>764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357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110</v>
      </c>
      <c r="D147" s="160"/>
      <c r="E147" s="161">
        <v>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5">
        <v>48</v>
      </c>
      <c r="B148" s="176" t="s">
        <v>862</v>
      </c>
      <c r="C148" s="188" t="s">
        <v>863</v>
      </c>
      <c r="D148" s="177" t="s">
        <v>389</v>
      </c>
      <c r="E148" s="178">
        <v>3</v>
      </c>
      <c r="F148" s="179"/>
      <c r="G148" s="180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3.0000000000000001E-5</v>
      </c>
      <c r="O148" s="157">
        <f>ROUND(E148*N148,2)</f>
        <v>0</v>
      </c>
      <c r="P148" s="157">
        <v>0</v>
      </c>
      <c r="Q148" s="157">
        <f>ROUND(E148*P148,2)</f>
        <v>0</v>
      </c>
      <c r="R148" s="158"/>
      <c r="S148" s="158" t="s">
        <v>374</v>
      </c>
      <c r="T148" s="158" t="s">
        <v>375</v>
      </c>
      <c r="U148" s="158">
        <v>0.33</v>
      </c>
      <c r="V148" s="158">
        <f>ROUND(E148*U148,2)</f>
        <v>0.99</v>
      </c>
      <c r="W148" s="158"/>
      <c r="X148" s="158" t="s">
        <v>353</v>
      </c>
      <c r="Y148" s="158" t="s">
        <v>354</v>
      </c>
      <c r="Z148" s="147"/>
      <c r="AA148" s="147"/>
      <c r="AB148" s="147"/>
      <c r="AC148" s="147"/>
      <c r="AD148" s="147"/>
      <c r="AE148" s="147"/>
      <c r="AF148" s="147"/>
      <c r="AG148" s="147" t="s">
        <v>732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9" t="s">
        <v>759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357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9" t="s">
        <v>112</v>
      </c>
      <c r="D150" s="160"/>
      <c r="E150" s="161">
        <v>3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357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1.75" outlineLevel="1" x14ac:dyDescent="0.2">
      <c r="A151" s="175">
        <v>49</v>
      </c>
      <c r="B151" s="176" t="s">
        <v>788</v>
      </c>
      <c r="C151" s="188" t="s">
        <v>789</v>
      </c>
      <c r="D151" s="177" t="s">
        <v>486</v>
      </c>
      <c r="E151" s="178">
        <v>4</v>
      </c>
      <c r="F151" s="179"/>
      <c r="G151" s="180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8"/>
      <c r="S151" s="158" t="s">
        <v>351</v>
      </c>
      <c r="T151" s="158" t="s">
        <v>352</v>
      </c>
      <c r="U151" s="158">
        <v>0</v>
      </c>
      <c r="V151" s="158">
        <f>ROUND(E151*U151,2)</f>
        <v>0</v>
      </c>
      <c r="W151" s="158"/>
      <c r="X151" s="158" t="s">
        <v>353</v>
      </c>
      <c r="Y151" s="158" t="s">
        <v>354</v>
      </c>
      <c r="Z151" s="147"/>
      <c r="AA151" s="147"/>
      <c r="AB151" s="147"/>
      <c r="AC151" s="147"/>
      <c r="AD151" s="147"/>
      <c r="AE151" s="147"/>
      <c r="AF151" s="147"/>
      <c r="AG151" s="147" t="s">
        <v>732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9" t="s">
        <v>780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357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9" t="s">
        <v>116</v>
      </c>
      <c r="D153" s="160"/>
      <c r="E153" s="161">
        <v>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50</v>
      </c>
      <c r="B154" s="176" t="s">
        <v>864</v>
      </c>
      <c r="C154" s="188" t="s">
        <v>865</v>
      </c>
      <c r="D154" s="177" t="s">
        <v>373</v>
      </c>
      <c r="E154" s="178">
        <v>2</v>
      </c>
      <c r="F154" s="179"/>
      <c r="G154" s="180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7">
        <v>8.0000000000000004E-4</v>
      </c>
      <c r="O154" s="157">
        <f>ROUND(E154*N154,2)</f>
        <v>0</v>
      </c>
      <c r="P154" s="157">
        <v>0</v>
      </c>
      <c r="Q154" s="157">
        <f>ROUND(E154*P154,2)</f>
        <v>0</v>
      </c>
      <c r="R154" s="158" t="s">
        <v>539</v>
      </c>
      <c r="S154" s="158" t="s">
        <v>374</v>
      </c>
      <c r="T154" s="158" t="s">
        <v>375</v>
      </c>
      <c r="U154" s="158">
        <v>0</v>
      </c>
      <c r="V154" s="158">
        <f>ROUND(E154*U154,2)</f>
        <v>0</v>
      </c>
      <c r="W154" s="158"/>
      <c r="X154" s="158" t="s">
        <v>540</v>
      </c>
      <c r="Y154" s="158" t="s">
        <v>354</v>
      </c>
      <c r="Z154" s="147"/>
      <c r="AA154" s="147"/>
      <c r="AB154" s="147"/>
      <c r="AC154" s="147"/>
      <c r="AD154" s="147"/>
      <c r="AE154" s="147"/>
      <c r="AF154" s="147"/>
      <c r="AG154" s="147" t="s">
        <v>723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9" t="s">
        <v>764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357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9" t="s">
        <v>110</v>
      </c>
      <c r="D156" s="160"/>
      <c r="E156" s="161">
        <v>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5">
        <v>51</v>
      </c>
      <c r="B157" s="176" t="s">
        <v>866</v>
      </c>
      <c r="C157" s="188" t="s">
        <v>867</v>
      </c>
      <c r="D157" s="177" t="s">
        <v>389</v>
      </c>
      <c r="E157" s="178">
        <v>4</v>
      </c>
      <c r="F157" s="179"/>
      <c r="G157" s="180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8"/>
      <c r="S157" s="158" t="s">
        <v>351</v>
      </c>
      <c r="T157" s="158" t="s">
        <v>352</v>
      </c>
      <c r="U157" s="158">
        <v>0</v>
      </c>
      <c r="V157" s="158">
        <f>ROUND(E157*U157,2)</f>
        <v>0</v>
      </c>
      <c r="W157" s="158"/>
      <c r="X157" s="158" t="s">
        <v>540</v>
      </c>
      <c r="Y157" s="158" t="s">
        <v>354</v>
      </c>
      <c r="Z157" s="147"/>
      <c r="AA157" s="147"/>
      <c r="AB157" s="147"/>
      <c r="AC157" s="147"/>
      <c r="AD157" s="147"/>
      <c r="AE157" s="147"/>
      <c r="AF157" s="147"/>
      <c r="AG157" s="147" t="s">
        <v>723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9" t="s">
        <v>780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357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9" t="s">
        <v>116</v>
      </c>
      <c r="D159" s="160"/>
      <c r="E159" s="161">
        <v>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52</v>
      </c>
      <c r="B160" s="176" t="s">
        <v>868</v>
      </c>
      <c r="C160" s="188" t="s">
        <v>869</v>
      </c>
      <c r="D160" s="177" t="s">
        <v>389</v>
      </c>
      <c r="E160" s="178">
        <v>1</v>
      </c>
      <c r="F160" s="179"/>
      <c r="G160" s="180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8"/>
      <c r="S160" s="158" t="s">
        <v>351</v>
      </c>
      <c r="T160" s="158" t="s">
        <v>352</v>
      </c>
      <c r="U160" s="158">
        <v>0</v>
      </c>
      <c r="V160" s="158">
        <f>ROUND(E160*U160,2)</f>
        <v>0</v>
      </c>
      <c r="W160" s="158"/>
      <c r="X160" s="158" t="s">
        <v>540</v>
      </c>
      <c r="Y160" s="158" t="s">
        <v>354</v>
      </c>
      <c r="Z160" s="147"/>
      <c r="AA160" s="147"/>
      <c r="AB160" s="147"/>
      <c r="AC160" s="147"/>
      <c r="AD160" s="147"/>
      <c r="AE160" s="147"/>
      <c r="AF160" s="147"/>
      <c r="AG160" s="147" t="s">
        <v>723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9" t="s">
        <v>777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357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9" t="s">
        <v>108</v>
      </c>
      <c r="D162" s="160"/>
      <c r="E162" s="161">
        <v>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5">
        <v>53</v>
      </c>
      <c r="B163" s="176" t="s">
        <v>870</v>
      </c>
      <c r="C163" s="188" t="s">
        <v>871</v>
      </c>
      <c r="D163" s="177" t="s">
        <v>389</v>
      </c>
      <c r="E163" s="178">
        <v>4</v>
      </c>
      <c r="F163" s="179"/>
      <c r="G163" s="180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0</v>
      </c>
      <c r="O163" s="157">
        <f>ROUND(E163*N163,2)</f>
        <v>0</v>
      </c>
      <c r="P163" s="157">
        <v>0</v>
      </c>
      <c r="Q163" s="157">
        <f>ROUND(E163*P163,2)</f>
        <v>0</v>
      </c>
      <c r="R163" s="158"/>
      <c r="S163" s="158" t="s">
        <v>351</v>
      </c>
      <c r="T163" s="158" t="s">
        <v>352</v>
      </c>
      <c r="U163" s="158">
        <v>0</v>
      </c>
      <c r="V163" s="158">
        <f>ROUND(E163*U163,2)</f>
        <v>0</v>
      </c>
      <c r="W163" s="158"/>
      <c r="X163" s="158" t="s">
        <v>540</v>
      </c>
      <c r="Y163" s="158" t="s">
        <v>354</v>
      </c>
      <c r="Z163" s="147"/>
      <c r="AA163" s="147"/>
      <c r="AB163" s="147"/>
      <c r="AC163" s="147"/>
      <c r="AD163" s="147"/>
      <c r="AE163" s="147"/>
      <c r="AF163" s="147"/>
      <c r="AG163" s="147" t="s">
        <v>723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9" t="s">
        <v>780</v>
      </c>
      <c r="D164" s="160"/>
      <c r="E164" s="161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357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116</v>
      </c>
      <c r="D165" s="160"/>
      <c r="E165" s="161">
        <v>4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357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54</v>
      </c>
      <c r="B166" s="176" t="s">
        <v>872</v>
      </c>
      <c r="C166" s="188" t="s">
        <v>873</v>
      </c>
      <c r="D166" s="177" t="s">
        <v>389</v>
      </c>
      <c r="E166" s="178">
        <v>1</v>
      </c>
      <c r="F166" s="179"/>
      <c r="G166" s="180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7">
        <v>0</v>
      </c>
      <c r="O166" s="157">
        <f>ROUND(E166*N166,2)</f>
        <v>0</v>
      </c>
      <c r="P166" s="157">
        <v>0</v>
      </c>
      <c r="Q166" s="157">
        <f>ROUND(E166*P166,2)</f>
        <v>0</v>
      </c>
      <c r="R166" s="158"/>
      <c r="S166" s="158" t="s">
        <v>351</v>
      </c>
      <c r="T166" s="158" t="s">
        <v>352</v>
      </c>
      <c r="U166" s="158">
        <v>0</v>
      </c>
      <c r="V166" s="158">
        <f>ROUND(E166*U166,2)</f>
        <v>0</v>
      </c>
      <c r="W166" s="158"/>
      <c r="X166" s="158" t="s">
        <v>353</v>
      </c>
      <c r="Y166" s="158" t="s">
        <v>354</v>
      </c>
      <c r="Z166" s="147"/>
      <c r="AA166" s="147"/>
      <c r="AB166" s="147"/>
      <c r="AC166" s="147"/>
      <c r="AD166" s="147"/>
      <c r="AE166" s="147"/>
      <c r="AF166" s="147"/>
      <c r="AG166" s="147" t="s">
        <v>732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9" t="s">
        <v>777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357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9" t="s">
        <v>108</v>
      </c>
      <c r="D168" s="160"/>
      <c r="E168" s="161">
        <v>1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357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5">
        <v>55</v>
      </c>
      <c r="B169" s="176" t="s">
        <v>874</v>
      </c>
      <c r="C169" s="188" t="s">
        <v>875</v>
      </c>
      <c r="D169" s="177" t="s">
        <v>389</v>
      </c>
      <c r="E169" s="178">
        <v>3</v>
      </c>
      <c r="F169" s="179"/>
      <c r="G169" s="180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8"/>
      <c r="S169" s="158" t="s">
        <v>351</v>
      </c>
      <c r="T169" s="158" t="s">
        <v>352</v>
      </c>
      <c r="U169" s="158">
        <v>0</v>
      </c>
      <c r="V169" s="158">
        <f>ROUND(E169*U169,2)</f>
        <v>0</v>
      </c>
      <c r="W169" s="158"/>
      <c r="X169" s="158" t="s">
        <v>540</v>
      </c>
      <c r="Y169" s="158" t="s">
        <v>354</v>
      </c>
      <c r="Z169" s="147"/>
      <c r="AA169" s="147"/>
      <c r="AB169" s="147"/>
      <c r="AC169" s="147"/>
      <c r="AD169" s="147"/>
      <c r="AE169" s="147"/>
      <c r="AF169" s="147"/>
      <c r="AG169" s="147" t="s">
        <v>723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9" t="s">
        <v>759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357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9" t="s">
        <v>112</v>
      </c>
      <c r="D171" s="160"/>
      <c r="E171" s="161">
        <v>3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357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5">
        <v>56</v>
      </c>
      <c r="B172" s="176" t="s">
        <v>876</v>
      </c>
      <c r="C172" s="188" t="s">
        <v>877</v>
      </c>
      <c r="D172" s="177" t="s">
        <v>389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351</v>
      </c>
      <c r="T172" s="158" t="s">
        <v>352</v>
      </c>
      <c r="U172" s="158">
        <v>0</v>
      </c>
      <c r="V172" s="158">
        <f>ROUND(E172*U172,2)</f>
        <v>0</v>
      </c>
      <c r="W172" s="158"/>
      <c r="X172" s="158" t="s">
        <v>540</v>
      </c>
      <c r="Y172" s="158" t="s">
        <v>354</v>
      </c>
      <c r="Z172" s="147"/>
      <c r="AA172" s="147"/>
      <c r="AB172" s="147"/>
      <c r="AC172" s="147"/>
      <c r="AD172" s="147"/>
      <c r="AE172" s="147"/>
      <c r="AF172" s="147"/>
      <c r="AG172" s="147" t="s">
        <v>723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9" t="s">
        <v>777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357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9" t="s">
        <v>108</v>
      </c>
      <c r="D174" s="160"/>
      <c r="E174" s="161">
        <v>1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357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5">
        <v>57</v>
      </c>
      <c r="B175" s="176" t="s">
        <v>878</v>
      </c>
      <c r="C175" s="188" t="s">
        <v>879</v>
      </c>
      <c r="D175" s="177" t="s">
        <v>880</v>
      </c>
      <c r="E175" s="178">
        <v>1</v>
      </c>
      <c r="F175" s="179"/>
      <c r="G175" s="180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7">
        <v>0</v>
      </c>
      <c r="O175" s="157">
        <f>ROUND(E175*N175,2)</f>
        <v>0</v>
      </c>
      <c r="P175" s="157">
        <v>0</v>
      </c>
      <c r="Q175" s="157">
        <f>ROUND(E175*P175,2)</f>
        <v>0</v>
      </c>
      <c r="R175" s="158"/>
      <c r="S175" s="158" t="s">
        <v>351</v>
      </c>
      <c r="T175" s="158" t="s">
        <v>352</v>
      </c>
      <c r="U175" s="158">
        <v>0</v>
      </c>
      <c r="V175" s="158">
        <f>ROUND(E175*U175,2)</f>
        <v>0</v>
      </c>
      <c r="W175" s="158"/>
      <c r="X175" s="158" t="s">
        <v>540</v>
      </c>
      <c r="Y175" s="158" t="s">
        <v>354</v>
      </c>
      <c r="Z175" s="147"/>
      <c r="AA175" s="147"/>
      <c r="AB175" s="147"/>
      <c r="AC175" s="147"/>
      <c r="AD175" s="147"/>
      <c r="AE175" s="147"/>
      <c r="AF175" s="147"/>
      <c r="AG175" s="147" t="s">
        <v>723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9" t="s">
        <v>777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357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9" t="s">
        <v>108</v>
      </c>
      <c r="D177" s="160"/>
      <c r="E177" s="161">
        <v>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357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5">
        <v>58</v>
      </c>
      <c r="B178" s="176" t="s">
        <v>881</v>
      </c>
      <c r="C178" s="188" t="s">
        <v>882</v>
      </c>
      <c r="D178" s="177" t="s">
        <v>880</v>
      </c>
      <c r="E178" s="178">
        <v>1</v>
      </c>
      <c r="F178" s="179"/>
      <c r="G178" s="180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7">
        <v>0</v>
      </c>
      <c r="O178" s="157">
        <f>ROUND(E178*N178,2)</f>
        <v>0</v>
      </c>
      <c r="P178" s="157">
        <v>0</v>
      </c>
      <c r="Q178" s="157">
        <f>ROUND(E178*P178,2)</f>
        <v>0</v>
      </c>
      <c r="R178" s="158"/>
      <c r="S178" s="158" t="s">
        <v>351</v>
      </c>
      <c r="T178" s="158" t="s">
        <v>352</v>
      </c>
      <c r="U178" s="158">
        <v>0</v>
      </c>
      <c r="V178" s="158">
        <f>ROUND(E178*U178,2)</f>
        <v>0</v>
      </c>
      <c r="W178" s="158"/>
      <c r="X178" s="158" t="s">
        <v>540</v>
      </c>
      <c r="Y178" s="158" t="s">
        <v>354</v>
      </c>
      <c r="Z178" s="147"/>
      <c r="AA178" s="147"/>
      <c r="AB178" s="147"/>
      <c r="AC178" s="147"/>
      <c r="AD178" s="147"/>
      <c r="AE178" s="147"/>
      <c r="AF178" s="147"/>
      <c r="AG178" s="147" t="s">
        <v>723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9" t="s">
        <v>777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357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9" t="s">
        <v>108</v>
      </c>
      <c r="D180" s="160"/>
      <c r="E180" s="161">
        <v>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357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5">
        <v>59</v>
      </c>
      <c r="B181" s="176" t="s">
        <v>883</v>
      </c>
      <c r="C181" s="188" t="s">
        <v>884</v>
      </c>
      <c r="D181" s="177" t="s">
        <v>880</v>
      </c>
      <c r="E181" s="178">
        <v>1</v>
      </c>
      <c r="F181" s="179"/>
      <c r="G181" s="180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0</v>
      </c>
      <c r="O181" s="157">
        <f>ROUND(E181*N181,2)</f>
        <v>0</v>
      </c>
      <c r="P181" s="157">
        <v>0</v>
      </c>
      <c r="Q181" s="157">
        <f>ROUND(E181*P181,2)</f>
        <v>0</v>
      </c>
      <c r="R181" s="158"/>
      <c r="S181" s="158" t="s">
        <v>351</v>
      </c>
      <c r="T181" s="158" t="s">
        <v>352</v>
      </c>
      <c r="U181" s="158">
        <v>0</v>
      </c>
      <c r="V181" s="158">
        <f>ROUND(E181*U181,2)</f>
        <v>0</v>
      </c>
      <c r="W181" s="158"/>
      <c r="X181" s="158" t="s">
        <v>540</v>
      </c>
      <c r="Y181" s="158" t="s">
        <v>354</v>
      </c>
      <c r="Z181" s="147"/>
      <c r="AA181" s="147"/>
      <c r="AB181" s="147"/>
      <c r="AC181" s="147"/>
      <c r="AD181" s="147"/>
      <c r="AE181" s="147"/>
      <c r="AF181" s="147"/>
      <c r="AG181" s="147" t="s">
        <v>723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9" t="s">
        <v>777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357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9" t="s">
        <v>108</v>
      </c>
      <c r="D183" s="160"/>
      <c r="E183" s="161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357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60</v>
      </c>
      <c r="B184" s="176" t="s">
        <v>883</v>
      </c>
      <c r="C184" s="188" t="s">
        <v>885</v>
      </c>
      <c r="D184" s="177" t="s">
        <v>389</v>
      </c>
      <c r="E184" s="178">
        <v>3</v>
      </c>
      <c r="F184" s="179"/>
      <c r="G184" s="180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0</v>
      </c>
      <c r="O184" s="157">
        <f>ROUND(E184*N184,2)</f>
        <v>0</v>
      </c>
      <c r="P184" s="157">
        <v>0</v>
      </c>
      <c r="Q184" s="157">
        <f>ROUND(E184*P184,2)</f>
        <v>0</v>
      </c>
      <c r="R184" s="158"/>
      <c r="S184" s="158" t="s">
        <v>351</v>
      </c>
      <c r="T184" s="158" t="s">
        <v>352</v>
      </c>
      <c r="U184" s="158">
        <v>0</v>
      </c>
      <c r="V184" s="158">
        <f>ROUND(E184*U184,2)</f>
        <v>0</v>
      </c>
      <c r="W184" s="158"/>
      <c r="X184" s="158" t="s">
        <v>824</v>
      </c>
      <c r="Y184" s="158" t="s">
        <v>354</v>
      </c>
      <c r="Z184" s="147"/>
      <c r="AA184" s="147"/>
      <c r="AB184" s="147"/>
      <c r="AC184" s="147"/>
      <c r="AD184" s="147"/>
      <c r="AE184" s="147"/>
      <c r="AF184" s="147"/>
      <c r="AG184" s="147" t="s">
        <v>886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9" t="s">
        <v>759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357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9" t="s">
        <v>112</v>
      </c>
      <c r="D186" s="160"/>
      <c r="E186" s="161">
        <v>3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357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>
        <v>61</v>
      </c>
      <c r="B187" s="155" t="s">
        <v>887</v>
      </c>
      <c r="C187" s="197" t="s">
        <v>888</v>
      </c>
      <c r="D187" s="156" t="s">
        <v>0</v>
      </c>
      <c r="E187" s="196"/>
      <c r="F187" s="159"/>
      <c r="G187" s="158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8"/>
      <c r="S187" s="158" t="s">
        <v>374</v>
      </c>
      <c r="T187" s="158" t="s">
        <v>375</v>
      </c>
      <c r="U187" s="158">
        <v>0</v>
      </c>
      <c r="V187" s="158">
        <f>ROUND(E187*U187,2)</f>
        <v>0</v>
      </c>
      <c r="W187" s="158"/>
      <c r="X187" s="158" t="s">
        <v>498</v>
      </c>
      <c r="Y187" s="158" t="s">
        <v>354</v>
      </c>
      <c r="Z187" s="147"/>
      <c r="AA187" s="147"/>
      <c r="AB187" s="147"/>
      <c r="AC187" s="147"/>
      <c r="AD187" s="147"/>
      <c r="AE187" s="147"/>
      <c r="AF187" s="147"/>
      <c r="AG187" s="147" t="s">
        <v>499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13.6" x14ac:dyDescent="0.2">
      <c r="A188" s="168" t="s">
        <v>346</v>
      </c>
      <c r="B188" s="169" t="s">
        <v>318</v>
      </c>
      <c r="C188" s="187" t="s">
        <v>29</v>
      </c>
      <c r="D188" s="170"/>
      <c r="E188" s="171"/>
      <c r="F188" s="172"/>
      <c r="G188" s="173">
        <f>SUMIF(AG189:AG190,"&lt;&gt;NOR",G189:G190)</f>
        <v>0</v>
      </c>
      <c r="H188" s="167"/>
      <c r="I188" s="167">
        <f>SUM(I189:I190)</f>
        <v>0</v>
      </c>
      <c r="J188" s="167"/>
      <c r="K188" s="167">
        <f>SUM(K189:K190)</f>
        <v>0</v>
      </c>
      <c r="L188" s="167"/>
      <c r="M188" s="167">
        <f>SUM(M189:M190)</f>
        <v>0</v>
      </c>
      <c r="N188" s="166"/>
      <c r="O188" s="166">
        <f>SUM(O189:O190)</f>
        <v>0</v>
      </c>
      <c r="P188" s="166"/>
      <c r="Q188" s="166">
        <f>SUM(Q189:Q190)</f>
        <v>0</v>
      </c>
      <c r="R188" s="167"/>
      <c r="S188" s="167"/>
      <c r="T188" s="167"/>
      <c r="U188" s="167"/>
      <c r="V188" s="167">
        <f>SUM(V189:V190)</f>
        <v>0</v>
      </c>
      <c r="W188" s="167"/>
      <c r="X188" s="167"/>
      <c r="Y188" s="167"/>
      <c r="AG188" t="s">
        <v>347</v>
      </c>
    </row>
    <row r="189" spans="1:60" outlineLevel="1" x14ac:dyDescent="0.2">
      <c r="A189" s="181">
        <v>62</v>
      </c>
      <c r="B189" s="182" t="s">
        <v>889</v>
      </c>
      <c r="C189" s="191" t="s">
        <v>890</v>
      </c>
      <c r="D189" s="183" t="s">
        <v>722</v>
      </c>
      <c r="E189" s="184">
        <v>1</v>
      </c>
      <c r="F189" s="185"/>
      <c r="G189" s="186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8"/>
      <c r="S189" s="158" t="s">
        <v>374</v>
      </c>
      <c r="T189" s="158" t="s">
        <v>352</v>
      </c>
      <c r="U189" s="158">
        <v>0</v>
      </c>
      <c r="V189" s="158">
        <f>ROUND(E189*U189,2)</f>
        <v>0</v>
      </c>
      <c r="W189" s="158"/>
      <c r="X189" s="158" t="s">
        <v>891</v>
      </c>
      <c r="Y189" s="158" t="s">
        <v>354</v>
      </c>
      <c r="Z189" s="147"/>
      <c r="AA189" s="147"/>
      <c r="AB189" s="147"/>
      <c r="AC189" s="147"/>
      <c r="AD189" s="147"/>
      <c r="AE189" s="147"/>
      <c r="AF189" s="147"/>
      <c r="AG189" s="147" t="s">
        <v>892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81">
        <v>63</v>
      </c>
      <c r="B190" s="182" t="s">
        <v>893</v>
      </c>
      <c r="C190" s="191" t="s">
        <v>894</v>
      </c>
      <c r="D190" s="183" t="s">
        <v>722</v>
      </c>
      <c r="E190" s="184">
        <v>1</v>
      </c>
      <c r="F190" s="185"/>
      <c r="G190" s="186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0</v>
      </c>
      <c r="O190" s="157">
        <f>ROUND(E190*N190,2)</f>
        <v>0</v>
      </c>
      <c r="P190" s="157">
        <v>0</v>
      </c>
      <c r="Q190" s="157">
        <f>ROUND(E190*P190,2)</f>
        <v>0</v>
      </c>
      <c r="R190" s="158"/>
      <c r="S190" s="158" t="s">
        <v>374</v>
      </c>
      <c r="T190" s="158" t="s">
        <v>352</v>
      </c>
      <c r="U190" s="158">
        <v>0</v>
      </c>
      <c r="V190" s="158">
        <f>ROUND(E190*U190,2)</f>
        <v>0</v>
      </c>
      <c r="W190" s="158"/>
      <c r="X190" s="158" t="s">
        <v>891</v>
      </c>
      <c r="Y190" s="158" t="s">
        <v>354</v>
      </c>
      <c r="Z190" s="147"/>
      <c r="AA190" s="147"/>
      <c r="AB190" s="147"/>
      <c r="AC190" s="147"/>
      <c r="AD190" s="147"/>
      <c r="AE190" s="147"/>
      <c r="AF190" s="147"/>
      <c r="AG190" s="147" t="s">
        <v>892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13.6" x14ac:dyDescent="0.2">
      <c r="A191" s="168" t="s">
        <v>346</v>
      </c>
      <c r="B191" s="169" t="s">
        <v>319</v>
      </c>
      <c r="C191" s="187" t="s">
        <v>30</v>
      </c>
      <c r="D191" s="170"/>
      <c r="E191" s="171"/>
      <c r="F191" s="172"/>
      <c r="G191" s="173">
        <f>SUMIF(AG192:AG194,"&lt;&gt;NOR",G192:G194)</f>
        <v>0</v>
      </c>
      <c r="H191" s="167"/>
      <c r="I191" s="167">
        <f>SUM(I192:I194)</f>
        <v>0</v>
      </c>
      <c r="J191" s="167"/>
      <c r="K191" s="167">
        <f>SUM(K192:K194)</f>
        <v>0</v>
      </c>
      <c r="L191" s="167"/>
      <c r="M191" s="167">
        <f>SUM(M192:M194)</f>
        <v>0</v>
      </c>
      <c r="N191" s="166"/>
      <c r="O191" s="166">
        <f>SUM(O192:O194)</f>
        <v>0</v>
      </c>
      <c r="P191" s="166"/>
      <c r="Q191" s="166">
        <f>SUM(Q192:Q194)</f>
        <v>0</v>
      </c>
      <c r="R191" s="167"/>
      <c r="S191" s="167"/>
      <c r="T191" s="167"/>
      <c r="U191" s="167"/>
      <c r="V191" s="167">
        <f>SUM(V192:V194)</f>
        <v>0</v>
      </c>
      <c r="W191" s="167"/>
      <c r="X191" s="167"/>
      <c r="Y191" s="167"/>
      <c r="AG191" t="s">
        <v>347</v>
      </c>
    </row>
    <row r="192" spans="1:60" outlineLevel="1" x14ac:dyDescent="0.2">
      <c r="A192" s="175">
        <v>64</v>
      </c>
      <c r="B192" s="176" t="s">
        <v>895</v>
      </c>
      <c r="C192" s="188" t="s">
        <v>896</v>
      </c>
      <c r="D192" s="177" t="s">
        <v>722</v>
      </c>
      <c r="E192" s="178">
        <v>1</v>
      </c>
      <c r="F192" s="179"/>
      <c r="G192" s="180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7">
        <v>0</v>
      </c>
      <c r="O192" s="157">
        <f>ROUND(E192*N192,2)</f>
        <v>0</v>
      </c>
      <c r="P192" s="157">
        <v>0</v>
      </c>
      <c r="Q192" s="157">
        <f>ROUND(E192*P192,2)</f>
        <v>0</v>
      </c>
      <c r="R192" s="158"/>
      <c r="S192" s="158" t="s">
        <v>374</v>
      </c>
      <c r="T192" s="158" t="s">
        <v>352</v>
      </c>
      <c r="U192" s="158">
        <v>0</v>
      </c>
      <c r="V192" s="158">
        <f>ROUND(E192*U192,2)</f>
        <v>0</v>
      </c>
      <c r="W192" s="158"/>
      <c r="X192" s="158" t="s">
        <v>891</v>
      </c>
      <c r="Y192" s="158" t="s">
        <v>354</v>
      </c>
      <c r="Z192" s="147"/>
      <c r="AA192" s="147"/>
      <c r="AB192" s="147"/>
      <c r="AC192" s="147"/>
      <c r="AD192" s="147"/>
      <c r="AE192" s="147"/>
      <c r="AF192" s="147"/>
      <c r="AG192" s="147" t="s">
        <v>892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9" t="s">
        <v>777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357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9" t="s">
        <v>108</v>
      </c>
      <c r="D194" s="160"/>
      <c r="E194" s="161">
        <v>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357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3"/>
      <c r="B195" s="4"/>
      <c r="C195" s="19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15</v>
      </c>
      <c r="AF195">
        <v>21</v>
      </c>
      <c r="AG195" t="s">
        <v>332</v>
      </c>
    </row>
    <row r="196" spans="1:60" ht="13.6" x14ac:dyDescent="0.2">
      <c r="A196" s="150"/>
      <c r="B196" s="151" t="s">
        <v>31</v>
      </c>
      <c r="C196" s="194"/>
      <c r="D196" s="152"/>
      <c r="E196" s="153"/>
      <c r="F196" s="153"/>
      <c r="G196" s="174">
        <f>G8+G58+G96+G188+G191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611</v>
      </c>
    </row>
    <row r="197" spans="1:60" x14ac:dyDescent="0.2">
      <c r="A197" s="3"/>
      <c r="B197" s="4"/>
      <c r="C197" s="19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3"/>
      <c r="B198" s="4"/>
      <c r="C198" s="19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60" x14ac:dyDescent="0.2">
      <c r="A199" s="269" t="s">
        <v>612</v>
      </c>
      <c r="B199" s="269"/>
      <c r="C199" s="270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271"/>
      <c r="B200" s="272"/>
      <c r="C200" s="273"/>
      <c r="D200" s="272"/>
      <c r="E200" s="272"/>
      <c r="F200" s="272"/>
      <c r="G200" s="27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G200" t="s">
        <v>613</v>
      </c>
    </row>
    <row r="201" spans="1:60" x14ac:dyDescent="0.2">
      <c r="A201" s="275"/>
      <c r="B201" s="276"/>
      <c r="C201" s="277"/>
      <c r="D201" s="276"/>
      <c r="E201" s="276"/>
      <c r="F201" s="276"/>
      <c r="G201" s="27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75"/>
      <c r="B202" s="276"/>
      <c r="C202" s="277"/>
      <c r="D202" s="276"/>
      <c r="E202" s="276"/>
      <c r="F202" s="276"/>
      <c r="G202" s="27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75"/>
      <c r="B203" s="276"/>
      <c r="C203" s="277"/>
      <c r="D203" s="276"/>
      <c r="E203" s="276"/>
      <c r="F203" s="276"/>
      <c r="G203" s="27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279"/>
      <c r="B204" s="280"/>
      <c r="C204" s="281"/>
      <c r="D204" s="280"/>
      <c r="E204" s="280"/>
      <c r="F204" s="280"/>
      <c r="G204" s="28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3"/>
      <c r="B205" s="4"/>
      <c r="C205" s="19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C206" s="195"/>
      <c r="D206" s="10"/>
      <c r="AG206" t="s">
        <v>614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00:G204"/>
    <mergeCell ref="A1:G1"/>
    <mergeCell ref="C2:G2"/>
    <mergeCell ref="C3:G3"/>
    <mergeCell ref="C4:G4"/>
    <mergeCell ref="A199:C19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71A4-0AC3-480D-A273-B644450213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68</v>
      </c>
      <c r="C4" s="266" t="s">
        <v>69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265</v>
      </c>
      <c r="C8" s="187" t="s">
        <v>266</v>
      </c>
      <c r="D8" s="170"/>
      <c r="E8" s="171"/>
      <c r="F8" s="172"/>
      <c r="G8" s="173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7"/>
      <c r="S8" s="167"/>
      <c r="T8" s="167"/>
      <c r="U8" s="167"/>
      <c r="V8" s="167">
        <f>SUM(V9:V19)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897</v>
      </c>
      <c r="C9" s="191" t="s">
        <v>898</v>
      </c>
      <c r="D9" s="183" t="s">
        <v>899</v>
      </c>
      <c r="E9" s="184">
        <v>20</v>
      </c>
      <c r="F9" s="185"/>
      <c r="G9" s="186">
        <f t="shared" ref="G9:G19" si="0">ROUND(E9*F9,2)</f>
        <v>0</v>
      </c>
      <c r="H9" s="159"/>
      <c r="I9" s="158">
        <f t="shared" ref="I9:I19" si="1">ROUND(E9*H9,2)</f>
        <v>0</v>
      </c>
      <c r="J9" s="159"/>
      <c r="K9" s="158">
        <f t="shared" ref="K9:K19" si="2">ROUND(E9*J9,2)</f>
        <v>0</v>
      </c>
      <c r="L9" s="158">
        <v>21</v>
      </c>
      <c r="M9" s="158">
        <f t="shared" ref="M9:M19" si="3">G9*(1+L9/100)</f>
        <v>0</v>
      </c>
      <c r="N9" s="157">
        <v>0</v>
      </c>
      <c r="O9" s="157">
        <f t="shared" ref="O9:O19" si="4">ROUND(E9*N9,2)</f>
        <v>0</v>
      </c>
      <c r="P9" s="157">
        <v>0</v>
      </c>
      <c r="Q9" s="157">
        <f t="shared" ref="Q9:Q19" si="5"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 t="shared" ref="V9:V19" si="6"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900</v>
      </c>
      <c r="C10" s="191" t="s">
        <v>901</v>
      </c>
      <c r="D10" s="183" t="s">
        <v>899</v>
      </c>
      <c r="E10" s="184">
        <v>150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351</v>
      </c>
      <c r="T10" s="158" t="s">
        <v>352</v>
      </c>
      <c r="U10" s="158">
        <v>0</v>
      </c>
      <c r="V10" s="158">
        <f t="shared" si="6"/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902</v>
      </c>
      <c r="C11" s="191" t="s">
        <v>903</v>
      </c>
      <c r="D11" s="183" t="s">
        <v>899</v>
      </c>
      <c r="E11" s="184">
        <v>15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351</v>
      </c>
      <c r="T11" s="158" t="s">
        <v>352</v>
      </c>
      <c r="U11" s="158">
        <v>0</v>
      </c>
      <c r="V11" s="158">
        <f t="shared" si="6"/>
        <v>0</v>
      </c>
      <c r="W11" s="158"/>
      <c r="X11" s="158" t="s">
        <v>540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723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904</v>
      </c>
      <c r="C12" s="191" t="s">
        <v>905</v>
      </c>
      <c r="D12" s="183" t="s">
        <v>899</v>
      </c>
      <c r="E12" s="184">
        <v>140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351</v>
      </c>
      <c r="T12" s="158" t="s">
        <v>352</v>
      </c>
      <c r="U12" s="158">
        <v>0</v>
      </c>
      <c r="V12" s="158">
        <f t="shared" si="6"/>
        <v>0</v>
      </c>
      <c r="W12" s="158"/>
      <c r="X12" s="158" t="s">
        <v>540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906</v>
      </c>
      <c r="C13" s="191" t="s">
        <v>907</v>
      </c>
      <c r="D13" s="183" t="s">
        <v>899</v>
      </c>
      <c r="E13" s="184">
        <v>15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351</v>
      </c>
      <c r="T13" s="158" t="s">
        <v>352</v>
      </c>
      <c r="U13" s="158">
        <v>0</v>
      </c>
      <c r="V13" s="158">
        <f t="shared" si="6"/>
        <v>0</v>
      </c>
      <c r="W13" s="158"/>
      <c r="X13" s="158" t="s">
        <v>540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723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6</v>
      </c>
      <c r="B14" s="182" t="s">
        <v>908</v>
      </c>
      <c r="C14" s="191" t="s">
        <v>909</v>
      </c>
      <c r="D14" s="183" t="s">
        <v>899</v>
      </c>
      <c r="E14" s="184">
        <v>40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351</v>
      </c>
      <c r="T14" s="158" t="s">
        <v>352</v>
      </c>
      <c r="U14" s="158">
        <v>0</v>
      </c>
      <c r="V14" s="158">
        <f t="shared" si="6"/>
        <v>0</v>
      </c>
      <c r="W14" s="158"/>
      <c r="X14" s="158" t="s">
        <v>540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723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910</v>
      </c>
      <c r="C15" s="191" t="s">
        <v>911</v>
      </c>
      <c r="D15" s="183" t="s">
        <v>899</v>
      </c>
      <c r="E15" s="184">
        <v>1130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351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540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8</v>
      </c>
      <c r="B16" s="182" t="s">
        <v>912</v>
      </c>
      <c r="C16" s="191" t="s">
        <v>913</v>
      </c>
      <c r="D16" s="183" t="s">
        <v>899</v>
      </c>
      <c r="E16" s="184">
        <v>90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351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540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9</v>
      </c>
      <c r="B17" s="182" t="s">
        <v>914</v>
      </c>
      <c r="C17" s="191" t="s">
        <v>915</v>
      </c>
      <c r="D17" s="183" t="s">
        <v>899</v>
      </c>
      <c r="E17" s="184">
        <v>2350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10</v>
      </c>
      <c r="B18" s="182" t="s">
        <v>916</v>
      </c>
      <c r="C18" s="191" t="s">
        <v>917</v>
      </c>
      <c r="D18" s="183" t="s">
        <v>899</v>
      </c>
      <c r="E18" s="184">
        <v>5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1">
        <v>11</v>
      </c>
      <c r="B19" s="182" t="s">
        <v>918</v>
      </c>
      <c r="C19" s="191" t="s">
        <v>919</v>
      </c>
      <c r="D19" s="183" t="s">
        <v>899</v>
      </c>
      <c r="E19" s="184">
        <v>130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13.6" x14ac:dyDescent="0.2">
      <c r="A20" s="168" t="s">
        <v>346</v>
      </c>
      <c r="B20" s="169" t="s">
        <v>267</v>
      </c>
      <c r="C20" s="187" t="s">
        <v>268</v>
      </c>
      <c r="D20" s="170"/>
      <c r="E20" s="171"/>
      <c r="F20" s="172"/>
      <c r="G20" s="173">
        <f>SUMIF(AG21:AG43,"&lt;&gt;NOR",G21:G43)</f>
        <v>0</v>
      </c>
      <c r="H20" s="167"/>
      <c r="I20" s="167">
        <f>SUM(I21:I43)</f>
        <v>0</v>
      </c>
      <c r="J20" s="167"/>
      <c r="K20" s="167">
        <f>SUM(K21:K43)</f>
        <v>0</v>
      </c>
      <c r="L20" s="167"/>
      <c r="M20" s="167">
        <f>SUM(M21:M43)</f>
        <v>0</v>
      </c>
      <c r="N20" s="166"/>
      <c r="O20" s="166">
        <f>SUM(O21:O43)</f>
        <v>0</v>
      </c>
      <c r="P20" s="166"/>
      <c r="Q20" s="166">
        <f>SUM(Q21:Q43)</f>
        <v>0</v>
      </c>
      <c r="R20" s="167"/>
      <c r="S20" s="167"/>
      <c r="T20" s="167"/>
      <c r="U20" s="167"/>
      <c r="V20" s="167">
        <f>SUM(V21:V43)</f>
        <v>0</v>
      </c>
      <c r="W20" s="167"/>
      <c r="X20" s="167"/>
      <c r="Y20" s="167"/>
      <c r="AG20" t="s">
        <v>347</v>
      </c>
    </row>
    <row r="21" spans="1:60" outlineLevel="1" x14ac:dyDescent="0.2">
      <c r="A21" s="181">
        <v>12</v>
      </c>
      <c r="B21" s="182" t="s">
        <v>920</v>
      </c>
      <c r="C21" s="191" t="s">
        <v>921</v>
      </c>
      <c r="D21" s="183" t="s">
        <v>922</v>
      </c>
      <c r="E21" s="184">
        <v>4</v>
      </c>
      <c r="F21" s="185"/>
      <c r="G21" s="186">
        <f t="shared" ref="G21:G43" si="7">ROUND(E21*F21,2)</f>
        <v>0</v>
      </c>
      <c r="H21" s="159"/>
      <c r="I21" s="158">
        <f t="shared" ref="I21:I43" si="8">ROUND(E21*H21,2)</f>
        <v>0</v>
      </c>
      <c r="J21" s="159"/>
      <c r="K21" s="158">
        <f t="shared" ref="K21:K43" si="9">ROUND(E21*J21,2)</f>
        <v>0</v>
      </c>
      <c r="L21" s="158">
        <v>21</v>
      </c>
      <c r="M21" s="158">
        <f t="shared" ref="M21:M43" si="10">G21*(1+L21/100)</f>
        <v>0</v>
      </c>
      <c r="N21" s="157">
        <v>0</v>
      </c>
      <c r="O21" s="157">
        <f t="shared" ref="O21:O43" si="11">ROUND(E21*N21,2)</f>
        <v>0</v>
      </c>
      <c r="P21" s="157">
        <v>0</v>
      </c>
      <c r="Q21" s="157">
        <f t="shared" ref="Q21:Q43" si="12">ROUND(E21*P21,2)</f>
        <v>0</v>
      </c>
      <c r="R21" s="158"/>
      <c r="S21" s="158" t="s">
        <v>351</v>
      </c>
      <c r="T21" s="158" t="s">
        <v>352</v>
      </c>
      <c r="U21" s="158">
        <v>0</v>
      </c>
      <c r="V21" s="158">
        <f t="shared" ref="V21:V43" si="13">ROUND(E21*U21,2)</f>
        <v>0</v>
      </c>
      <c r="W21" s="158"/>
      <c r="X21" s="158" t="s">
        <v>353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395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13</v>
      </c>
      <c r="B22" s="182" t="s">
        <v>923</v>
      </c>
      <c r="C22" s="191" t="s">
        <v>924</v>
      </c>
      <c r="D22" s="183" t="s">
        <v>922</v>
      </c>
      <c r="E22" s="184">
        <v>4</v>
      </c>
      <c r="F22" s="185"/>
      <c r="G22" s="186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351</v>
      </c>
      <c r="T22" s="158" t="s">
        <v>352</v>
      </c>
      <c r="U22" s="158">
        <v>0</v>
      </c>
      <c r="V22" s="158">
        <f t="shared" si="13"/>
        <v>0</v>
      </c>
      <c r="W22" s="158"/>
      <c r="X22" s="158" t="s">
        <v>540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723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925</v>
      </c>
      <c r="C23" s="191" t="s">
        <v>926</v>
      </c>
      <c r="D23" s="183" t="s">
        <v>922</v>
      </c>
      <c r="E23" s="184">
        <v>8</v>
      </c>
      <c r="F23" s="185"/>
      <c r="G23" s="186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351</v>
      </c>
      <c r="T23" s="158" t="s">
        <v>352</v>
      </c>
      <c r="U23" s="158">
        <v>0</v>
      </c>
      <c r="V23" s="158">
        <f t="shared" si="13"/>
        <v>0</v>
      </c>
      <c r="W23" s="158"/>
      <c r="X23" s="158" t="s">
        <v>353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395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15</v>
      </c>
      <c r="B24" s="182" t="s">
        <v>927</v>
      </c>
      <c r="C24" s="191" t="s">
        <v>928</v>
      </c>
      <c r="D24" s="183" t="s">
        <v>899</v>
      </c>
      <c r="E24" s="184">
        <v>20</v>
      </c>
      <c r="F24" s="185"/>
      <c r="G24" s="186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351</v>
      </c>
      <c r="T24" s="158" t="s">
        <v>352</v>
      </c>
      <c r="U24" s="158">
        <v>0</v>
      </c>
      <c r="V24" s="158">
        <f t="shared" si="13"/>
        <v>0</v>
      </c>
      <c r="W24" s="158"/>
      <c r="X24" s="158" t="s">
        <v>540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929</v>
      </c>
      <c r="C25" s="191" t="s">
        <v>930</v>
      </c>
      <c r="D25" s="183" t="s">
        <v>922</v>
      </c>
      <c r="E25" s="184">
        <v>72</v>
      </c>
      <c r="F25" s="185"/>
      <c r="G25" s="186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351</v>
      </c>
      <c r="T25" s="158" t="s">
        <v>352</v>
      </c>
      <c r="U25" s="158">
        <v>0</v>
      </c>
      <c r="V25" s="158">
        <f t="shared" si="13"/>
        <v>0</v>
      </c>
      <c r="W25" s="158"/>
      <c r="X25" s="158" t="s">
        <v>540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723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17</v>
      </c>
      <c r="B26" s="182" t="s">
        <v>931</v>
      </c>
      <c r="C26" s="191" t="s">
        <v>932</v>
      </c>
      <c r="D26" s="183" t="s">
        <v>922</v>
      </c>
      <c r="E26" s="184">
        <v>8</v>
      </c>
      <c r="F26" s="185"/>
      <c r="G26" s="186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351</v>
      </c>
      <c r="T26" s="158" t="s">
        <v>352</v>
      </c>
      <c r="U26" s="158">
        <v>0</v>
      </c>
      <c r="V26" s="158">
        <f t="shared" si="13"/>
        <v>0</v>
      </c>
      <c r="W26" s="158"/>
      <c r="X26" s="158" t="s">
        <v>540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723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18</v>
      </c>
      <c r="B27" s="182" t="s">
        <v>933</v>
      </c>
      <c r="C27" s="191" t="s">
        <v>934</v>
      </c>
      <c r="D27" s="183" t="s">
        <v>899</v>
      </c>
      <c r="E27" s="184">
        <v>15</v>
      </c>
      <c r="F27" s="185"/>
      <c r="G27" s="186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351</v>
      </c>
      <c r="T27" s="158" t="s">
        <v>352</v>
      </c>
      <c r="U27" s="158">
        <v>0</v>
      </c>
      <c r="V27" s="158">
        <f t="shared" si="13"/>
        <v>0</v>
      </c>
      <c r="W27" s="158"/>
      <c r="X27" s="158" t="s">
        <v>540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723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19</v>
      </c>
      <c r="B28" s="182" t="s">
        <v>935</v>
      </c>
      <c r="C28" s="191" t="s">
        <v>936</v>
      </c>
      <c r="D28" s="183" t="s">
        <v>899</v>
      </c>
      <c r="E28" s="184">
        <v>20</v>
      </c>
      <c r="F28" s="185"/>
      <c r="G28" s="186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351</v>
      </c>
      <c r="T28" s="158" t="s">
        <v>352</v>
      </c>
      <c r="U28" s="158">
        <v>0</v>
      </c>
      <c r="V28" s="158">
        <f t="shared" si="13"/>
        <v>0</v>
      </c>
      <c r="W28" s="158"/>
      <c r="X28" s="158" t="s">
        <v>540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723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937</v>
      </c>
      <c r="C29" s="191" t="s">
        <v>938</v>
      </c>
      <c r="D29" s="183" t="s">
        <v>922</v>
      </c>
      <c r="E29" s="184">
        <v>4</v>
      </c>
      <c r="F29" s="185"/>
      <c r="G29" s="186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351</v>
      </c>
      <c r="T29" s="158" t="s">
        <v>352</v>
      </c>
      <c r="U29" s="158">
        <v>0</v>
      </c>
      <c r="V29" s="158">
        <f t="shared" si="13"/>
        <v>0</v>
      </c>
      <c r="W29" s="158"/>
      <c r="X29" s="158" t="s">
        <v>353</v>
      </c>
      <c r="Y29" s="158" t="s">
        <v>354</v>
      </c>
      <c r="Z29" s="147"/>
      <c r="AA29" s="147"/>
      <c r="AB29" s="147"/>
      <c r="AC29" s="147"/>
      <c r="AD29" s="147"/>
      <c r="AE29" s="147"/>
      <c r="AF29" s="147"/>
      <c r="AG29" s="147" t="s">
        <v>395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21</v>
      </c>
      <c r="B30" s="182" t="s">
        <v>939</v>
      </c>
      <c r="C30" s="191" t="s">
        <v>940</v>
      </c>
      <c r="D30" s="183" t="s">
        <v>922</v>
      </c>
      <c r="E30" s="184">
        <v>4</v>
      </c>
      <c r="F30" s="185"/>
      <c r="G30" s="186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351</v>
      </c>
      <c r="T30" s="158" t="s">
        <v>352</v>
      </c>
      <c r="U30" s="158">
        <v>0</v>
      </c>
      <c r="V30" s="158">
        <f t="shared" si="13"/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22</v>
      </c>
      <c r="B31" s="182" t="s">
        <v>941</v>
      </c>
      <c r="C31" s="191" t="s">
        <v>942</v>
      </c>
      <c r="D31" s="183" t="s">
        <v>922</v>
      </c>
      <c r="E31" s="184">
        <v>8</v>
      </c>
      <c r="F31" s="185"/>
      <c r="G31" s="186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351</v>
      </c>
      <c r="T31" s="158" t="s">
        <v>352</v>
      </c>
      <c r="U31" s="158">
        <v>0</v>
      </c>
      <c r="V31" s="158">
        <f t="shared" si="13"/>
        <v>0</v>
      </c>
      <c r="W31" s="158"/>
      <c r="X31" s="158" t="s">
        <v>540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723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23</v>
      </c>
      <c r="B32" s="182" t="s">
        <v>943</v>
      </c>
      <c r="C32" s="191" t="s">
        <v>944</v>
      </c>
      <c r="D32" s="183" t="s">
        <v>922</v>
      </c>
      <c r="E32" s="184">
        <v>8</v>
      </c>
      <c r="F32" s="185"/>
      <c r="G32" s="186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351</v>
      </c>
      <c r="T32" s="158" t="s">
        <v>352</v>
      </c>
      <c r="U32" s="158">
        <v>0</v>
      </c>
      <c r="V32" s="158">
        <f t="shared" si="13"/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24</v>
      </c>
      <c r="B33" s="182" t="s">
        <v>945</v>
      </c>
      <c r="C33" s="191" t="s">
        <v>946</v>
      </c>
      <c r="D33" s="183" t="s">
        <v>899</v>
      </c>
      <c r="E33" s="184">
        <v>24</v>
      </c>
      <c r="F33" s="185"/>
      <c r="G33" s="186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351</v>
      </c>
      <c r="T33" s="158" t="s">
        <v>352</v>
      </c>
      <c r="U33" s="158">
        <v>0</v>
      </c>
      <c r="V33" s="158">
        <f t="shared" si="13"/>
        <v>0</v>
      </c>
      <c r="W33" s="158"/>
      <c r="X33" s="158" t="s">
        <v>540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25</v>
      </c>
      <c r="B34" s="182" t="s">
        <v>947</v>
      </c>
      <c r="C34" s="191" t="s">
        <v>948</v>
      </c>
      <c r="D34" s="183" t="s">
        <v>899</v>
      </c>
      <c r="E34" s="184">
        <v>120</v>
      </c>
      <c r="F34" s="185"/>
      <c r="G34" s="186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351</v>
      </c>
      <c r="T34" s="158" t="s">
        <v>352</v>
      </c>
      <c r="U34" s="158">
        <v>0</v>
      </c>
      <c r="V34" s="158">
        <f t="shared" si="13"/>
        <v>0</v>
      </c>
      <c r="W34" s="158"/>
      <c r="X34" s="158" t="s">
        <v>353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395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26</v>
      </c>
      <c r="B35" s="182" t="s">
        <v>949</v>
      </c>
      <c r="C35" s="191" t="s">
        <v>950</v>
      </c>
      <c r="D35" s="183" t="s">
        <v>899</v>
      </c>
      <c r="E35" s="184">
        <v>130</v>
      </c>
      <c r="F35" s="185"/>
      <c r="G35" s="186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351</v>
      </c>
      <c r="T35" s="158" t="s">
        <v>352</v>
      </c>
      <c r="U35" s="158">
        <v>0</v>
      </c>
      <c r="V35" s="158">
        <f t="shared" si="13"/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27</v>
      </c>
      <c r="B36" s="182" t="s">
        <v>951</v>
      </c>
      <c r="C36" s="191" t="s">
        <v>952</v>
      </c>
      <c r="D36" s="183" t="s">
        <v>899</v>
      </c>
      <c r="E36" s="184">
        <v>70</v>
      </c>
      <c r="F36" s="185"/>
      <c r="G36" s="186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351</v>
      </c>
      <c r="T36" s="158" t="s">
        <v>352</v>
      </c>
      <c r="U36" s="158">
        <v>0</v>
      </c>
      <c r="V36" s="158">
        <f t="shared" si="13"/>
        <v>0</v>
      </c>
      <c r="W36" s="158"/>
      <c r="X36" s="158" t="s">
        <v>540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723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1">
        <v>28</v>
      </c>
      <c r="B37" s="182" t="s">
        <v>953</v>
      </c>
      <c r="C37" s="191" t="s">
        <v>954</v>
      </c>
      <c r="D37" s="183" t="s">
        <v>899</v>
      </c>
      <c r="E37" s="184">
        <v>10</v>
      </c>
      <c r="F37" s="185"/>
      <c r="G37" s="186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351</v>
      </c>
      <c r="T37" s="158" t="s">
        <v>352</v>
      </c>
      <c r="U37" s="158">
        <v>0</v>
      </c>
      <c r="V37" s="158">
        <f t="shared" si="13"/>
        <v>0</v>
      </c>
      <c r="W37" s="158"/>
      <c r="X37" s="158" t="s">
        <v>353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395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29</v>
      </c>
      <c r="B38" s="182" t="s">
        <v>955</v>
      </c>
      <c r="C38" s="191" t="s">
        <v>956</v>
      </c>
      <c r="D38" s="183" t="s">
        <v>899</v>
      </c>
      <c r="E38" s="184">
        <v>10</v>
      </c>
      <c r="F38" s="185"/>
      <c r="G38" s="186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351</v>
      </c>
      <c r="T38" s="158" t="s">
        <v>352</v>
      </c>
      <c r="U38" s="158">
        <v>0</v>
      </c>
      <c r="V38" s="158">
        <f t="shared" si="13"/>
        <v>0</v>
      </c>
      <c r="W38" s="158"/>
      <c r="X38" s="158" t="s">
        <v>540</v>
      </c>
      <c r="Y38" s="158" t="s">
        <v>354</v>
      </c>
      <c r="Z38" s="147"/>
      <c r="AA38" s="147"/>
      <c r="AB38" s="147"/>
      <c r="AC38" s="147"/>
      <c r="AD38" s="147"/>
      <c r="AE38" s="147"/>
      <c r="AF38" s="147"/>
      <c r="AG38" s="147" t="s">
        <v>723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30</v>
      </c>
      <c r="B39" s="182" t="s">
        <v>957</v>
      </c>
      <c r="C39" s="191" t="s">
        <v>958</v>
      </c>
      <c r="D39" s="183" t="s">
        <v>922</v>
      </c>
      <c r="E39" s="184">
        <v>1340</v>
      </c>
      <c r="F39" s="185"/>
      <c r="G39" s="186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351</v>
      </c>
      <c r="T39" s="158" t="s">
        <v>352</v>
      </c>
      <c r="U39" s="158">
        <v>0</v>
      </c>
      <c r="V39" s="158">
        <f t="shared" si="13"/>
        <v>0</v>
      </c>
      <c r="W39" s="158"/>
      <c r="X39" s="158" t="s">
        <v>540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31</v>
      </c>
      <c r="B40" s="182" t="s">
        <v>959</v>
      </c>
      <c r="C40" s="191" t="s">
        <v>960</v>
      </c>
      <c r="D40" s="183" t="s">
        <v>922</v>
      </c>
      <c r="E40" s="184">
        <v>55</v>
      </c>
      <c r="F40" s="185"/>
      <c r="G40" s="186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351</v>
      </c>
      <c r="T40" s="158" t="s">
        <v>352</v>
      </c>
      <c r="U40" s="158">
        <v>0</v>
      </c>
      <c r="V40" s="158">
        <f t="shared" si="13"/>
        <v>0</v>
      </c>
      <c r="W40" s="158"/>
      <c r="X40" s="158" t="s">
        <v>540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723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32</v>
      </c>
      <c r="B41" s="182" t="s">
        <v>961</v>
      </c>
      <c r="C41" s="191" t="s">
        <v>962</v>
      </c>
      <c r="D41" s="183" t="s">
        <v>899</v>
      </c>
      <c r="E41" s="184">
        <v>60</v>
      </c>
      <c r="F41" s="185"/>
      <c r="G41" s="186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351</v>
      </c>
      <c r="T41" s="158" t="s">
        <v>352</v>
      </c>
      <c r="U41" s="158">
        <v>0</v>
      </c>
      <c r="V41" s="158">
        <f t="shared" si="13"/>
        <v>0</v>
      </c>
      <c r="W41" s="158"/>
      <c r="X41" s="158" t="s">
        <v>540</v>
      </c>
      <c r="Y41" s="158" t="s">
        <v>354</v>
      </c>
      <c r="Z41" s="147"/>
      <c r="AA41" s="147"/>
      <c r="AB41" s="147"/>
      <c r="AC41" s="147"/>
      <c r="AD41" s="147"/>
      <c r="AE41" s="147"/>
      <c r="AF41" s="147"/>
      <c r="AG41" s="147" t="s">
        <v>723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1">
        <v>33</v>
      </c>
      <c r="B42" s="182" t="s">
        <v>963</v>
      </c>
      <c r="C42" s="191" t="s">
        <v>964</v>
      </c>
      <c r="D42" s="183" t="s">
        <v>922</v>
      </c>
      <c r="E42" s="184">
        <v>22</v>
      </c>
      <c r="F42" s="185"/>
      <c r="G42" s="186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351</v>
      </c>
      <c r="T42" s="158" t="s">
        <v>352</v>
      </c>
      <c r="U42" s="158">
        <v>0</v>
      </c>
      <c r="V42" s="158">
        <f t="shared" si="13"/>
        <v>0</v>
      </c>
      <c r="W42" s="158"/>
      <c r="X42" s="158" t="s">
        <v>540</v>
      </c>
      <c r="Y42" s="158" t="s">
        <v>354</v>
      </c>
      <c r="Z42" s="147"/>
      <c r="AA42" s="147"/>
      <c r="AB42" s="147"/>
      <c r="AC42" s="147"/>
      <c r="AD42" s="147"/>
      <c r="AE42" s="147"/>
      <c r="AF42" s="147"/>
      <c r="AG42" s="147" t="s">
        <v>723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1">
        <v>34</v>
      </c>
      <c r="B43" s="182" t="s">
        <v>965</v>
      </c>
      <c r="C43" s="191" t="s">
        <v>966</v>
      </c>
      <c r="D43" s="183" t="s">
        <v>922</v>
      </c>
      <c r="E43" s="184">
        <v>55</v>
      </c>
      <c r="F43" s="185"/>
      <c r="G43" s="186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351</v>
      </c>
      <c r="T43" s="158" t="s">
        <v>352</v>
      </c>
      <c r="U43" s="158">
        <v>0</v>
      </c>
      <c r="V43" s="158">
        <f t="shared" si="13"/>
        <v>0</v>
      </c>
      <c r="W43" s="158"/>
      <c r="X43" s="158" t="s">
        <v>540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723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13.6" x14ac:dyDescent="0.2">
      <c r="A44" s="168" t="s">
        <v>346</v>
      </c>
      <c r="B44" s="169" t="s">
        <v>269</v>
      </c>
      <c r="C44" s="187" t="s">
        <v>270</v>
      </c>
      <c r="D44" s="170"/>
      <c r="E44" s="171"/>
      <c r="F44" s="172"/>
      <c r="G44" s="173">
        <f>SUMIF(AG45:AG63,"&lt;&gt;NOR",G45:G63)</f>
        <v>0</v>
      </c>
      <c r="H44" s="167"/>
      <c r="I44" s="167">
        <f>SUM(I45:I63)</f>
        <v>0</v>
      </c>
      <c r="J44" s="167"/>
      <c r="K44" s="167">
        <f>SUM(K45:K63)</f>
        <v>0</v>
      </c>
      <c r="L44" s="167"/>
      <c r="M44" s="167">
        <f>SUM(M45:M63)</f>
        <v>0</v>
      </c>
      <c r="N44" s="166"/>
      <c r="O44" s="166">
        <f>SUM(O45:O63)</f>
        <v>0</v>
      </c>
      <c r="P44" s="166"/>
      <c r="Q44" s="166">
        <f>SUM(Q45:Q63)</f>
        <v>0</v>
      </c>
      <c r="R44" s="167"/>
      <c r="S44" s="167"/>
      <c r="T44" s="167"/>
      <c r="U44" s="167"/>
      <c r="V44" s="167">
        <f>SUM(V45:V63)</f>
        <v>0</v>
      </c>
      <c r="W44" s="167"/>
      <c r="X44" s="167"/>
      <c r="Y44" s="167"/>
      <c r="AG44" t="s">
        <v>347</v>
      </c>
    </row>
    <row r="45" spans="1:60" outlineLevel="1" x14ac:dyDescent="0.2">
      <c r="A45" s="181">
        <v>35</v>
      </c>
      <c r="B45" s="182" t="s">
        <v>967</v>
      </c>
      <c r="C45" s="191" t="s">
        <v>968</v>
      </c>
      <c r="D45" s="183" t="s">
        <v>922</v>
      </c>
      <c r="E45" s="184">
        <v>1</v>
      </c>
      <c r="F45" s="185"/>
      <c r="G45" s="186">
        <f t="shared" ref="G45:G63" si="14">ROUND(E45*F45,2)</f>
        <v>0</v>
      </c>
      <c r="H45" s="159"/>
      <c r="I45" s="158">
        <f t="shared" ref="I45:I63" si="15">ROUND(E45*H45,2)</f>
        <v>0</v>
      </c>
      <c r="J45" s="159"/>
      <c r="K45" s="158">
        <f t="shared" ref="K45:K63" si="16">ROUND(E45*J45,2)</f>
        <v>0</v>
      </c>
      <c r="L45" s="158">
        <v>21</v>
      </c>
      <c r="M45" s="158">
        <f t="shared" ref="M45:M63" si="17">G45*(1+L45/100)</f>
        <v>0</v>
      </c>
      <c r="N45" s="157">
        <v>0</v>
      </c>
      <c r="O45" s="157">
        <f t="shared" ref="O45:O63" si="18">ROUND(E45*N45,2)</f>
        <v>0</v>
      </c>
      <c r="P45" s="157">
        <v>0</v>
      </c>
      <c r="Q45" s="157">
        <f t="shared" ref="Q45:Q63" si="19">ROUND(E45*P45,2)</f>
        <v>0</v>
      </c>
      <c r="R45" s="158"/>
      <c r="S45" s="158" t="s">
        <v>351</v>
      </c>
      <c r="T45" s="158" t="s">
        <v>352</v>
      </c>
      <c r="U45" s="158">
        <v>0</v>
      </c>
      <c r="V45" s="158">
        <f t="shared" ref="V45:V63" si="20">ROUND(E45*U45,2)</f>
        <v>0</v>
      </c>
      <c r="W45" s="158"/>
      <c r="X45" s="158" t="s">
        <v>540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723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1">
        <v>36</v>
      </c>
      <c r="B46" s="182" t="s">
        <v>969</v>
      </c>
      <c r="C46" s="191" t="s">
        <v>970</v>
      </c>
      <c r="D46" s="183" t="s">
        <v>922</v>
      </c>
      <c r="E46" s="184">
        <v>5</v>
      </c>
      <c r="F46" s="185"/>
      <c r="G46" s="186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351</v>
      </c>
      <c r="T46" s="158" t="s">
        <v>352</v>
      </c>
      <c r="U46" s="158">
        <v>0</v>
      </c>
      <c r="V46" s="158">
        <f t="shared" si="20"/>
        <v>0</v>
      </c>
      <c r="W46" s="158"/>
      <c r="X46" s="158" t="s">
        <v>540</v>
      </c>
      <c r="Y46" s="158" t="s">
        <v>354</v>
      </c>
      <c r="Z46" s="147"/>
      <c r="AA46" s="147"/>
      <c r="AB46" s="147"/>
      <c r="AC46" s="147"/>
      <c r="AD46" s="147"/>
      <c r="AE46" s="147"/>
      <c r="AF46" s="147"/>
      <c r="AG46" s="147" t="s">
        <v>723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37</v>
      </c>
      <c r="B47" s="182" t="s">
        <v>971</v>
      </c>
      <c r="C47" s="191" t="s">
        <v>972</v>
      </c>
      <c r="D47" s="183" t="s">
        <v>922</v>
      </c>
      <c r="E47" s="184">
        <v>146</v>
      </c>
      <c r="F47" s="185"/>
      <c r="G47" s="186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351</v>
      </c>
      <c r="T47" s="158" t="s">
        <v>352</v>
      </c>
      <c r="U47" s="158">
        <v>0</v>
      </c>
      <c r="V47" s="158">
        <f t="shared" si="20"/>
        <v>0</v>
      </c>
      <c r="W47" s="158"/>
      <c r="X47" s="158" t="s">
        <v>540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723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38</v>
      </c>
      <c r="B48" s="182" t="s">
        <v>973</v>
      </c>
      <c r="C48" s="191" t="s">
        <v>974</v>
      </c>
      <c r="D48" s="183" t="s">
        <v>922</v>
      </c>
      <c r="E48" s="184">
        <v>1</v>
      </c>
      <c r="F48" s="185"/>
      <c r="G48" s="186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351</v>
      </c>
      <c r="T48" s="158" t="s">
        <v>352</v>
      </c>
      <c r="U48" s="158">
        <v>0</v>
      </c>
      <c r="V48" s="158">
        <f t="shared" si="20"/>
        <v>0</v>
      </c>
      <c r="W48" s="158"/>
      <c r="X48" s="158" t="s">
        <v>540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723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39</v>
      </c>
      <c r="B49" s="182" t="s">
        <v>975</v>
      </c>
      <c r="C49" s="191" t="s">
        <v>976</v>
      </c>
      <c r="D49" s="183" t="s">
        <v>922</v>
      </c>
      <c r="E49" s="184">
        <v>1</v>
      </c>
      <c r="F49" s="185"/>
      <c r="G49" s="186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351</v>
      </c>
      <c r="T49" s="158" t="s">
        <v>352</v>
      </c>
      <c r="U49" s="158">
        <v>0</v>
      </c>
      <c r="V49" s="158">
        <f t="shared" si="20"/>
        <v>0</v>
      </c>
      <c r="W49" s="158"/>
      <c r="X49" s="158" t="s">
        <v>540</v>
      </c>
      <c r="Y49" s="158" t="s">
        <v>354</v>
      </c>
      <c r="Z49" s="147"/>
      <c r="AA49" s="147"/>
      <c r="AB49" s="147"/>
      <c r="AC49" s="147"/>
      <c r="AD49" s="147"/>
      <c r="AE49" s="147"/>
      <c r="AF49" s="147"/>
      <c r="AG49" s="147" t="s">
        <v>723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40</v>
      </c>
      <c r="B50" s="182" t="s">
        <v>977</v>
      </c>
      <c r="C50" s="191" t="s">
        <v>978</v>
      </c>
      <c r="D50" s="183" t="s">
        <v>922</v>
      </c>
      <c r="E50" s="184">
        <v>1</v>
      </c>
      <c r="F50" s="185"/>
      <c r="G50" s="186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351</v>
      </c>
      <c r="T50" s="158" t="s">
        <v>352</v>
      </c>
      <c r="U50" s="158">
        <v>0</v>
      </c>
      <c r="V50" s="158">
        <f t="shared" si="20"/>
        <v>0</v>
      </c>
      <c r="W50" s="158"/>
      <c r="X50" s="158" t="s">
        <v>540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723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41</v>
      </c>
      <c r="B51" s="182" t="s">
        <v>979</v>
      </c>
      <c r="C51" s="191" t="s">
        <v>980</v>
      </c>
      <c r="D51" s="183" t="s">
        <v>922</v>
      </c>
      <c r="E51" s="184">
        <v>3</v>
      </c>
      <c r="F51" s="185"/>
      <c r="G51" s="186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351</v>
      </c>
      <c r="T51" s="158" t="s">
        <v>352</v>
      </c>
      <c r="U51" s="158">
        <v>0</v>
      </c>
      <c r="V51" s="158">
        <f t="shared" si="20"/>
        <v>0</v>
      </c>
      <c r="W51" s="158"/>
      <c r="X51" s="158" t="s">
        <v>353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395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42</v>
      </c>
      <c r="B52" s="182" t="s">
        <v>981</v>
      </c>
      <c r="C52" s="191" t="s">
        <v>982</v>
      </c>
      <c r="D52" s="183" t="s">
        <v>922</v>
      </c>
      <c r="E52" s="184">
        <v>53</v>
      </c>
      <c r="F52" s="185"/>
      <c r="G52" s="186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351</v>
      </c>
      <c r="T52" s="158" t="s">
        <v>352</v>
      </c>
      <c r="U52" s="158">
        <v>0</v>
      </c>
      <c r="V52" s="158">
        <f t="shared" si="20"/>
        <v>0</v>
      </c>
      <c r="W52" s="158"/>
      <c r="X52" s="158" t="s">
        <v>540</v>
      </c>
      <c r="Y52" s="158" t="s">
        <v>354</v>
      </c>
      <c r="Z52" s="147"/>
      <c r="AA52" s="147"/>
      <c r="AB52" s="147"/>
      <c r="AC52" s="147"/>
      <c r="AD52" s="147"/>
      <c r="AE52" s="147"/>
      <c r="AF52" s="147"/>
      <c r="AG52" s="147" t="s">
        <v>723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1">
        <v>43</v>
      </c>
      <c r="B53" s="182" t="s">
        <v>983</v>
      </c>
      <c r="C53" s="191" t="s">
        <v>984</v>
      </c>
      <c r="D53" s="183" t="s">
        <v>922</v>
      </c>
      <c r="E53" s="184">
        <v>1</v>
      </c>
      <c r="F53" s="185"/>
      <c r="G53" s="186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351</v>
      </c>
      <c r="T53" s="158" t="s">
        <v>352</v>
      </c>
      <c r="U53" s="158">
        <v>0</v>
      </c>
      <c r="V53" s="158">
        <f t="shared" si="20"/>
        <v>0</v>
      </c>
      <c r="W53" s="158"/>
      <c r="X53" s="158" t="s">
        <v>540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723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1">
        <v>44</v>
      </c>
      <c r="B54" s="182" t="s">
        <v>985</v>
      </c>
      <c r="C54" s="191" t="s">
        <v>986</v>
      </c>
      <c r="D54" s="183" t="s">
        <v>922</v>
      </c>
      <c r="E54" s="184">
        <v>224</v>
      </c>
      <c r="F54" s="185"/>
      <c r="G54" s="186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351</v>
      </c>
      <c r="T54" s="158" t="s">
        <v>352</v>
      </c>
      <c r="U54" s="158">
        <v>0</v>
      </c>
      <c r="V54" s="158">
        <f t="shared" si="20"/>
        <v>0</v>
      </c>
      <c r="W54" s="158"/>
      <c r="X54" s="158" t="s">
        <v>540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723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45</v>
      </c>
      <c r="B55" s="182" t="s">
        <v>987</v>
      </c>
      <c r="C55" s="191" t="s">
        <v>988</v>
      </c>
      <c r="D55" s="183" t="s">
        <v>922</v>
      </c>
      <c r="E55" s="184">
        <v>6</v>
      </c>
      <c r="F55" s="185"/>
      <c r="G55" s="186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351</v>
      </c>
      <c r="T55" s="158" t="s">
        <v>352</v>
      </c>
      <c r="U55" s="158">
        <v>0</v>
      </c>
      <c r="V55" s="158">
        <f t="shared" si="20"/>
        <v>0</v>
      </c>
      <c r="W55" s="158"/>
      <c r="X55" s="158" t="s">
        <v>540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723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46</v>
      </c>
      <c r="B56" s="182" t="s">
        <v>989</v>
      </c>
      <c r="C56" s="191" t="s">
        <v>990</v>
      </c>
      <c r="D56" s="183" t="s">
        <v>922</v>
      </c>
      <c r="E56" s="184">
        <v>13</v>
      </c>
      <c r="F56" s="185"/>
      <c r="G56" s="186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351</v>
      </c>
      <c r="T56" s="158" t="s">
        <v>352</v>
      </c>
      <c r="U56" s="158">
        <v>0</v>
      </c>
      <c r="V56" s="158">
        <f t="shared" si="20"/>
        <v>0</v>
      </c>
      <c r="W56" s="158"/>
      <c r="X56" s="158" t="s">
        <v>540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723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47</v>
      </c>
      <c r="B57" s="182" t="s">
        <v>991</v>
      </c>
      <c r="C57" s="191" t="s">
        <v>992</v>
      </c>
      <c r="D57" s="183" t="s">
        <v>922</v>
      </c>
      <c r="E57" s="184">
        <v>9</v>
      </c>
      <c r="F57" s="185"/>
      <c r="G57" s="186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351</v>
      </c>
      <c r="T57" s="158" t="s">
        <v>352</v>
      </c>
      <c r="U57" s="158">
        <v>0</v>
      </c>
      <c r="V57" s="158">
        <f t="shared" si="20"/>
        <v>0</v>
      </c>
      <c r="W57" s="158"/>
      <c r="X57" s="158" t="s">
        <v>540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723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1">
        <v>48</v>
      </c>
      <c r="B58" s="182" t="s">
        <v>993</v>
      </c>
      <c r="C58" s="191" t="s">
        <v>994</v>
      </c>
      <c r="D58" s="183" t="s">
        <v>922</v>
      </c>
      <c r="E58" s="184">
        <v>1</v>
      </c>
      <c r="F58" s="185"/>
      <c r="G58" s="186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351</v>
      </c>
      <c r="T58" s="158" t="s">
        <v>352</v>
      </c>
      <c r="U58" s="158">
        <v>0</v>
      </c>
      <c r="V58" s="158">
        <f t="shared" si="20"/>
        <v>0</v>
      </c>
      <c r="W58" s="158"/>
      <c r="X58" s="158" t="s">
        <v>540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723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1">
        <v>49</v>
      </c>
      <c r="B59" s="182" t="s">
        <v>995</v>
      </c>
      <c r="C59" s="191" t="s">
        <v>996</v>
      </c>
      <c r="D59" s="183" t="s">
        <v>922</v>
      </c>
      <c r="E59" s="184">
        <v>1</v>
      </c>
      <c r="F59" s="185"/>
      <c r="G59" s="186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351</v>
      </c>
      <c r="T59" s="158" t="s">
        <v>352</v>
      </c>
      <c r="U59" s="158">
        <v>0</v>
      </c>
      <c r="V59" s="158">
        <f t="shared" si="20"/>
        <v>0</v>
      </c>
      <c r="W59" s="158"/>
      <c r="X59" s="158" t="s">
        <v>540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723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50</v>
      </c>
      <c r="B60" s="182" t="s">
        <v>997</v>
      </c>
      <c r="C60" s="191" t="s">
        <v>998</v>
      </c>
      <c r="D60" s="183" t="s">
        <v>922</v>
      </c>
      <c r="E60" s="184">
        <v>9</v>
      </c>
      <c r="F60" s="185"/>
      <c r="G60" s="186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351</v>
      </c>
      <c r="T60" s="158" t="s">
        <v>352</v>
      </c>
      <c r="U60" s="158">
        <v>0</v>
      </c>
      <c r="V60" s="158">
        <f t="shared" si="20"/>
        <v>0</v>
      </c>
      <c r="W60" s="158"/>
      <c r="X60" s="158" t="s">
        <v>540</v>
      </c>
      <c r="Y60" s="158" t="s">
        <v>354</v>
      </c>
      <c r="Z60" s="147"/>
      <c r="AA60" s="147"/>
      <c r="AB60" s="147"/>
      <c r="AC60" s="147"/>
      <c r="AD60" s="147"/>
      <c r="AE60" s="147"/>
      <c r="AF60" s="147"/>
      <c r="AG60" s="147" t="s">
        <v>723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51</v>
      </c>
      <c r="B61" s="182" t="s">
        <v>999</v>
      </c>
      <c r="C61" s="191" t="s">
        <v>1000</v>
      </c>
      <c r="D61" s="183" t="s">
        <v>922</v>
      </c>
      <c r="E61" s="184">
        <v>6</v>
      </c>
      <c r="F61" s="185"/>
      <c r="G61" s="186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351</v>
      </c>
      <c r="T61" s="158" t="s">
        <v>352</v>
      </c>
      <c r="U61" s="158">
        <v>0</v>
      </c>
      <c r="V61" s="158">
        <f t="shared" si="20"/>
        <v>0</v>
      </c>
      <c r="W61" s="158"/>
      <c r="X61" s="158" t="s">
        <v>540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723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.75" outlineLevel="1" x14ac:dyDescent="0.2">
      <c r="A62" s="181">
        <v>52</v>
      </c>
      <c r="B62" s="182" t="s">
        <v>1001</v>
      </c>
      <c r="C62" s="191" t="s">
        <v>1002</v>
      </c>
      <c r="D62" s="183" t="s">
        <v>922</v>
      </c>
      <c r="E62" s="184">
        <v>1</v>
      </c>
      <c r="F62" s="185"/>
      <c r="G62" s="186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351</v>
      </c>
      <c r="T62" s="158" t="s">
        <v>352</v>
      </c>
      <c r="U62" s="158">
        <v>0</v>
      </c>
      <c r="V62" s="158">
        <f t="shared" si="20"/>
        <v>0</v>
      </c>
      <c r="W62" s="158"/>
      <c r="X62" s="158" t="s">
        <v>540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1.75" outlineLevel="1" x14ac:dyDescent="0.2">
      <c r="A63" s="181">
        <v>53</v>
      </c>
      <c r="B63" s="182" t="s">
        <v>1003</v>
      </c>
      <c r="C63" s="191" t="s">
        <v>1004</v>
      </c>
      <c r="D63" s="183" t="s">
        <v>922</v>
      </c>
      <c r="E63" s="184">
        <v>2</v>
      </c>
      <c r="F63" s="185"/>
      <c r="G63" s="186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351</v>
      </c>
      <c r="T63" s="158" t="s">
        <v>352</v>
      </c>
      <c r="U63" s="158">
        <v>0</v>
      </c>
      <c r="V63" s="158">
        <f t="shared" si="20"/>
        <v>0</v>
      </c>
      <c r="W63" s="158"/>
      <c r="X63" s="158" t="s">
        <v>540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723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13.6" x14ac:dyDescent="0.2">
      <c r="A64" s="168" t="s">
        <v>346</v>
      </c>
      <c r="B64" s="169" t="s">
        <v>272</v>
      </c>
      <c r="C64" s="187" t="s">
        <v>273</v>
      </c>
      <c r="D64" s="170"/>
      <c r="E64" s="171"/>
      <c r="F64" s="172"/>
      <c r="G64" s="173">
        <f>SUMIF(AG65:AG73,"&lt;&gt;NOR",G65:G73)</f>
        <v>0</v>
      </c>
      <c r="H64" s="167"/>
      <c r="I64" s="167">
        <f>SUM(I65:I73)</f>
        <v>0</v>
      </c>
      <c r="J64" s="167"/>
      <c r="K64" s="167">
        <f>SUM(K65:K73)</f>
        <v>0</v>
      </c>
      <c r="L64" s="167"/>
      <c r="M64" s="167">
        <f>SUM(M65:M73)</f>
        <v>0</v>
      </c>
      <c r="N64" s="166"/>
      <c r="O64" s="166">
        <f>SUM(O65:O73)</f>
        <v>0</v>
      </c>
      <c r="P64" s="166"/>
      <c r="Q64" s="166">
        <f>SUM(Q65:Q73)</f>
        <v>0</v>
      </c>
      <c r="R64" s="167"/>
      <c r="S64" s="167"/>
      <c r="T64" s="167"/>
      <c r="U64" s="167"/>
      <c r="V64" s="167">
        <f>SUM(V65:V73)</f>
        <v>0</v>
      </c>
      <c r="W64" s="167"/>
      <c r="X64" s="167"/>
      <c r="Y64" s="167"/>
      <c r="AG64" t="s">
        <v>347</v>
      </c>
    </row>
    <row r="65" spans="1:60" ht="43.5" outlineLevel="1" x14ac:dyDescent="0.2">
      <c r="A65" s="181">
        <v>54</v>
      </c>
      <c r="B65" s="182" t="s">
        <v>1005</v>
      </c>
      <c r="C65" s="191" t="s">
        <v>1006</v>
      </c>
      <c r="D65" s="183" t="s">
        <v>922</v>
      </c>
      <c r="E65" s="184">
        <v>3</v>
      </c>
      <c r="F65" s="185"/>
      <c r="G65" s="186">
        <f t="shared" ref="G65:G73" si="21">ROUND(E65*F65,2)</f>
        <v>0</v>
      </c>
      <c r="H65" s="159"/>
      <c r="I65" s="158">
        <f t="shared" ref="I65:I73" si="22">ROUND(E65*H65,2)</f>
        <v>0</v>
      </c>
      <c r="J65" s="159"/>
      <c r="K65" s="158">
        <f t="shared" ref="K65:K73" si="23">ROUND(E65*J65,2)</f>
        <v>0</v>
      </c>
      <c r="L65" s="158">
        <v>21</v>
      </c>
      <c r="M65" s="158">
        <f t="shared" ref="M65:M73" si="24">G65*(1+L65/100)</f>
        <v>0</v>
      </c>
      <c r="N65" s="157">
        <v>0</v>
      </c>
      <c r="O65" s="157">
        <f t="shared" ref="O65:O73" si="25">ROUND(E65*N65,2)</f>
        <v>0</v>
      </c>
      <c r="P65" s="157">
        <v>0</v>
      </c>
      <c r="Q65" s="157">
        <f t="shared" ref="Q65:Q73" si="26">ROUND(E65*P65,2)</f>
        <v>0</v>
      </c>
      <c r="R65" s="158"/>
      <c r="S65" s="158" t="s">
        <v>351</v>
      </c>
      <c r="T65" s="158" t="s">
        <v>352</v>
      </c>
      <c r="U65" s="158">
        <v>0</v>
      </c>
      <c r="V65" s="158">
        <f t="shared" ref="V65:V73" si="27">ROUND(E65*U65,2)</f>
        <v>0</v>
      </c>
      <c r="W65" s="158"/>
      <c r="X65" s="158" t="s">
        <v>540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3.5" outlineLevel="1" x14ac:dyDescent="0.2">
      <c r="A66" s="181">
        <v>55</v>
      </c>
      <c r="B66" s="182" t="s">
        <v>1005</v>
      </c>
      <c r="C66" s="191" t="s">
        <v>1007</v>
      </c>
      <c r="D66" s="183" t="s">
        <v>922</v>
      </c>
      <c r="E66" s="184">
        <v>9</v>
      </c>
      <c r="F66" s="185"/>
      <c r="G66" s="186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351</v>
      </c>
      <c r="T66" s="158" t="s">
        <v>352</v>
      </c>
      <c r="U66" s="158">
        <v>0</v>
      </c>
      <c r="V66" s="158">
        <f t="shared" si="27"/>
        <v>0</v>
      </c>
      <c r="W66" s="158"/>
      <c r="X66" s="158" t="s">
        <v>824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886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56</v>
      </c>
      <c r="B67" s="182" t="s">
        <v>1008</v>
      </c>
      <c r="C67" s="191" t="s">
        <v>1009</v>
      </c>
      <c r="D67" s="183" t="s">
        <v>922</v>
      </c>
      <c r="E67" s="184">
        <v>4</v>
      </c>
      <c r="F67" s="185"/>
      <c r="G67" s="186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351</v>
      </c>
      <c r="T67" s="158" t="s">
        <v>352</v>
      </c>
      <c r="U67" s="158">
        <v>0</v>
      </c>
      <c r="V67" s="158">
        <f t="shared" si="27"/>
        <v>0</v>
      </c>
      <c r="W67" s="158"/>
      <c r="X67" s="158" t="s">
        <v>540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723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43.5" outlineLevel="1" x14ac:dyDescent="0.2">
      <c r="A68" s="181">
        <v>57</v>
      </c>
      <c r="B68" s="182" t="s">
        <v>1005</v>
      </c>
      <c r="C68" s="191" t="s">
        <v>1010</v>
      </c>
      <c r="D68" s="183" t="s">
        <v>922</v>
      </c>
      <c r="E68" s="184">
        <v>11</v>
      </c>
      <c r="F68" s="185"/>
      <c r="G68" s="186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351</v>
      </c>
      <c r="T68" s="158" t="s">
        <v>352</v>
      </c>
      <c r="U68" s="158">
        <v>0</v>
      </c>
      <c r="V68" s="158">
        <f t="shared" si="27"/>
        <v>0</v>
      </c>
      <c r="W68" s="158"/>
      <c r="X68" s="158" t="s">
        <v>824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886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43.5" outlineLevel="1" x14ac:dyDescent="0.2">
      <c r="A69" s="181">
        <v>58</v>
      </c>
      <c r="B69" s="182" t="s">
        <v>1005</v>
      </c>
      <c r="C69" s="191" t="s">
        <v>1011</v>
      </c>
      <c r="D69" s="183" t="s">
        <v>922</v>
      </c>
      <c r="E69" s="184">
        <v>4</v>
      </c>
      <c r="F69" s="185"/>
      <c r="G69" s="186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351</v>
      </c>
      <c r="T69" s="158" t="s">
        <v>352</v>
      </c>
      <c r="U69" s="158">
        <v>0</v>
      </c>
      <c r="V69" s="158">
        <f t="shared" si="27"/>
        <v>0</v>
      </c>
      <c r="W69" s="158"/>
      <c r="X69" s="158" t="s">
        <v>824</v>
      </c>
      <c r="Y69" s="158" t="s">
        <v>354</v>
      </c>
      <c r="Z69" s="147"/>
      <c r="AA69" s="147"/>
      <c r="AB69" s="147"/>
      <c r="AC69" s="147"/>
      <c r="AD69" s="147"/>
      <c r="AE69" s="147"/>
      <c r="AF69" s="147"/>
      <c r="AG69" s="147" t="s">
        <v>886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43.5" outlineLevel="1" x14ac:dyDescent="0.2">
      <c r="A70" s="181">
        <v>59</v>
      </c>
      <c r="B70" s="182" t="s">
        <v>1005</v>
      </c>
      <c r="C70" s="191" t="s">
        <v>1012</v>
      </c>
      <c r="D70" s="183" t="s">
        <v>922</v>
      </c>
      <c r="E70" s="184">
        <v>6</v>
      </c>
      <c r="F70" s="185"/>
      <c r="G70" s="186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351</v>
      </c>
      <c r="T70" s="158" t="s">
        <v>352</v>
      </c>
      <c r="U70" s="158">
        <v>0</v>
      </c>
      <c r="V70" s="158">
        <f t="shared" si="27"/>
        <v>0</v>
      </c>
      <c r="W70" s="158"/>
      <c r="X70" s="158" t="s">
        <v>824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886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43.5" outlineLevel="1" x14ac:dyDescent="0.2">
      <c r="A71" s="181">
        <v>60</v>
      </c>
      <c r="B71" s="182" t="s">
        <v>1005</v>
      </c>
      <c r="C71" s="191" t="s">
        <v>1013</v>
      </c>
      <c r="D71" s="183" t="s">
        <v>922</v>
      </c>
      <c r="E71" s="184">
        <v>54</v>
      </c>
      <c r="F71" s="185"/>
      <c r="G71" s="186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351</v>
      </c>
      <c r="T71" s="158" t="s">
        <v>352</v>
      </c>
      <c r="U71" s="158">
        <v>0</v>
      </c>
      <c r="V71" s="158">
        <f t="shared" si="27"/>
        <v>0</v>
      </c>
      <c r="W71" s="158"/>
      <c r="X71" s="158" t="s">
        <v>824</v>
      </c>
      <c r="Y71" s="158" t="s">
        <v>354</v>
      </c>
      <c r="Z71" s="147"/>
      <c r="AA71" s="147"/>
      <c r="AB71" s="147"/>
      <c r="AC71" s="147"/>
      <c r="AD71" s="147"/>
      <c r="AE71" s="147"/>
      <c r="AF71" s="147"/>
      <c r="AG71" s="147" t="s">
        <v>886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43.5" outlineLevel="1" x14ac:dyDescent="0.2">
      <c r="A72" s="181">
        <v>61</v>
      </c>
      <c r="B72" s="182" t="s">
        <v>1005</v>
      </c>
      <c r="C72" s="191" t="s">
        <v>1014</v>
      </c>
      <c r="D72" s="183" t="s">
        <v>922</v>
      </c>
      <c r="E72" s="184">
        <v>10</v>
      </c>
      <c r="F72" s="185"/>
      <c r="G72" s="186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351</v>
      </c>
      <c r="T72" s="158" t="s">
        <v>352</v>
      </c>
      <c r="U72" s="158">
        <v>0</v>
      </c>
      <c r="V72" s="158">
        <f t="shared" si="27"/>
        <v>0</v>
      </c>
      <c r="W72" s="158"/>
      <c r="X72" s="158" t="s">
        <v>824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886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43.5" outlineLevel="1" x14ac:dyDescent="0.2">
      <c r="A73" s="181">
        <v>62</v>
      </c>
      <c r="B73" s="182" t="s">
        <v>1005</v>
      </c>
      <c r="C73" s="191" t="s">
        <v>1015</v>
      </c>
      <c r="D73" s="183" t="s">
        <v>922</v>
      </c>
      <c r="E73" s="184">
        <v>2</v>
      </c>
      <c r="F73" s="185"/>
      <c r="G73" s="186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351</v>
      </c>
      <c r="T73" s="158" t="s">
        <v>352</v>
      </c>
      <c r="U73" s="158">
        <v>0</v>
      </c>
      <c r="V73" s="158">
        <f t="shared" si="27"/>
        <v>0</v>
      </c>
      <c r="W73" s="158"/>
      <c r="X73" s="158" t="s">
        <v>824</v>
      </c>
      <c r="Y73" s="158" t="s">
        <v>354</v>
      </c>
      <c r="Z73" s="147"/>
      <c r="AA73" s="147"/>
      <c r="AB73" s="147"/>
      <c r="AC73" s="147"/>
      <c r="AD73" s="147"/>
      <c r="AE73" s="147"/>
      <c r="AF73" s="147"/>
      <c r="AG73" s="147" t="s">
        <v>886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3.6" x14ac:dyDescent="0.2">
      <c r="A74" s="168" t="s">
        <v>346</v>
      </c>
      <c r="B74" s="169" t="s">
        <v>274</v>
      </c>
      <c r="C74" s="187" t="s">
        <v>275</v>
      </c>
      <c r="D74" s="170"/>
      <c r="E74" s="171"/>
      <c r="F74" s="172"/>
      <c r="G74" s="173">
        <f>SUMIF(AG75:AG81,"&lt;&gt;NOR",G75:G81)</f>
        <v>0</v>
      </c>
      <c r="H74" s="167"/>
      <c r="I74" s="167">
        <f>SUM(I75:I81)</f>
        <v>0</v>
      </c>
      <c r="J74" s="167"/>
      <c r="K74" s="167">
        <f>SUM(K75:K81)</f>
        <v>0</v>
      </c>
      <c r="L74" s="167"/>
      <c r="M74" s="167">
        <f>SUM(M75:M81)</f>
        <v>0</v>
      </c>
      <c r="N74" s="166"/>
      <c r="O74" s="166">
        <f>SUM(O75:O81)</f>
        <v>0</v>
      </c>
      <c r="P74" s="166"/>
      <c r="Q74" s="166">
        <f>SUM(Q75:Q81)</f>
        <v>0</v>
      </c>
      <c r="R74" s="167"/>
      <c r="S74" s="167"/>
      <c r="T74" s="167"/>
      <c r="U74" s="167"/>
      <c r="V74" s="167">
        <f>SUM(V75:V81)</f>
        <v>0</v>
      </c>
      <c r="W74" s="167"/>
      <c r="X74" s="167"/>
      <c r="Y74" s="167"/>
      <c r="AG74" t="s">
        <v>347</v>
      </c>
    </row>
    <row r="75" spans="1:60" outlineLevel="1" x14ac:dyDescent="0.2">
      <c r="A75" s="181">
        <v>63</v>
      </c>
      <c r="B75" s="182" t="s">
        <v>1016</v>
      </c>
      <c r="C75" s="191" t="s">
        <v>1017</v>
      </c>
      <c r="D75" s="183" t="s">
        <v>880</v>
      </c>
      <c r="E75" s="184">
        <v>1</v>
      </c>
      <c r="F75" s="185"/>
      <c r="G75" s="186">
        <f t="shared" ref="G75:G81" si="28">ROUND(E75*F75,2)</f>
        <v>0</v>
      </c>
      <c r="H75" s="159"/>
      <c r="I75" s="158">
        <f t="shared" ref="I75:I81" si="29">ROUND(E75*H75,2)</f>
        <v>0</v>
      </c>
      <c r="J75" s="159"/>
      <c r="K75" s="158">
        <f t="shared" ref="K75:K81" si="30">ROUND(E75*J75,2)</f>
        <v>0</v>
      </c>
      <c r="L75" s="158">
        <v>21</v>
      </c>
      <c r="M75" s="158">
        <f t="shared" ref="M75:M81" si="31">G75*(1+L75/100)</f>
        <v>0</v>
      </c>
      <c r="N75" s="157">
        <v>0</v>
      </c>
      <c r="O75" s="157">
        <f t="shared" ref="O75:O81" si="32">ROUND(E75*N75,2)</f>
        <v>0</v>
      </c>
      <c r="P75" s="157">
        <v>0</v>
      </c>
      <c r="Q75" s="157">
        <f t="shared" ref="Q75:Q81" si="33">ROUND(E75*P75,2)</f>
        <v>0</v>
      </c>
      <c r="R75" s="158"/>
      <c r="S75" s="158" t="s">
        <v>351</v>
      </c>
      <c r="T75" s="158" t="s">
        <v>352</v>
      </c>
      <c r="U75" s="158">
        <v>0</v>
      </c>
      <c r="V75" s="158">
        <f t="shared" ref="V75:V81" si="34">ROUND(E75*U75,2)</f>
        <v>0</v>
      </c>
      <c r="W75" s="158"/>
      <c r="X75" s="158" t="s">
        <v>540</v>
      </c>
      <c r="Y75" s="158" t="s">
        <v>354</v>
      </c>
      <c r="Z75" s="147"/>
      <c r="AA75" s="147"/>
      <c r="AB75" s="147"/>
      <c r="AC75" s="147"/>
      <c r="AD75" s="147"/>
      <c r="AE75" s="147"/>
      <c r="AF75" s="147"/>
      <c r="AG75" s="147" t="s">
        <v>723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64</v>
      </c>
      <c r="B76" s="182" t="s">
        <v>1018</v>
      </c>
      <c r="C76" s="191" t="s">
        <v>1019</v>
      </c>
      <c r="D76" s="183" t="s">
        <v>922</v>
      </c>
      <c r="E76" s="184">
        <v>3</v>
      </c>
      <c r="F76" s="185"/>
      <c r="G76" s="186">
        <f t="shared" si="28"/>
        <v>0</v>
      </c>
      <c r="H76" s="159"/>
      <c r="I76" s="158">
        <f t="shared" si="29"/>
        <v>0</v>
      </c>
      <c r="J76" s="159"/>
      <c r="K76" s="158">
        <f t="shared" si="30"/>
        <v>0</v>
      </c>
      <c r="L76" s="158">
        <v>21</v>
      </c>
      <c r="M76" s="158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8"/>
      <c r="S76" s="158" t="s">
        <v>351</v>
      </c>
      <c r="T76" s="158" t="s">
        <v>352</v>
      </c>
      <c r="U76" s="158">
        <v>0</v>
      </c>
      <c r="V76" s="158">
        <f t="shared" si="34"/>
        <v>0</v>
      </c>
      <c r="W76" s="158"/>
      <c r="X76" s="158" t="s">
        <v>540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723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65</v>
      </c>
      <c r="B77" s="182" t="s">
        <v>1020</v>
      </c>
      <c r="C77" s="191" t="s">
        <v>1021</v>
      </c>
      <c r="D77" s="183" t="s">
        <v>922</v>
      </c>
      <c r="E77" s="184">
        <v>3</v>
      </c>
      <c r="F77" s="185"/>
      <c r="G77" s="186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351</v>
      </c>
      <c r="T77" s="158" t="s">
        <v>352</v>
      </c>
      <c r="U77" s="158">
        <v>0</v>
      </c>
      <c r="V77" s="158">
        <f t="shared" si="34"/>
        <v>0</v>
      </c>
      <c r="W77" s="158"/>
      <c r="X77" s="158" t="s">
        <v>353</v>
      </c>
      <c r="Y77" s="158" t="s">
        <v>354</v>
      </c>
      <c r="Z77" s="147"/>
      <c r="AA77" s="147"/>
      <c r="AB77" s="147"/>
      <c r="AC77" s="147"/>
      <c r="AD77" s="147"/>
      <c r="AE77" s="147"/>
      <c r="AF77" s="147"/>
      <c r="AG77" s="147" t="s">
        <v>395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66</v>
      </c>
      <c r="B78" s="182" t="s">
        <v>1016</v>
      </c>
      <c r="C78" s="191" t="s">
        <v>1022</v>
      </c>
      <c r="D78" s="183" t="s">
        <v>880</v>
      </c>
      <c r="E78" s="184">
        <v>1</v>
      </c>
      <c r="F78" s="185"/>
      <c r="G78" s="186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351</v>
      </c>
      <c r="T78" s="158" t="s">
        <v>352</v>
      </c>
      <c r="U78" s="158">
        <v>0</v>
      </c>
      <c r="V78" s="158">
        <f t="shared" si="34"/>
        <v>0</v>
      </c>
      <c r="W78" s="158"/>
      <c r="X78" s="158" t="s">
        <v>824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886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67</v>
      </c>
      <c r="B79" s="182" t="s">
        <v>1023</v>
      </c>
      <c r="C79" s="191" t="s">
        <v>1024</v>
      </c>
      <c r="D79" s="183" t="s">
        <v>880</v>
      </c>
      <c r="E79" s="184">
        <v>1</v>
      </c>
      <c r="F79" s="185"/>
      <c r="G79" s="186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351</v>
      </c>
      <c r="T79" s="158" t="s">
        <v>352</v>
      </c>
      <c r="U79" s="158">
        <v>0</v>
      </c>
      <c r="V79" s="158">
        <f t="shared" si="34"/>
        <v>0</v>
      </c>
      <c r="W79" s="158"/>
      <c r="X79" s="158" t="s">
        <v>353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395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68</v>
      </c>
      <c r="B80" s="182" t="s">
        <v>1025</v>
      </c>
      <c r="C80" s="191" t="s">
        <v>1026</v>
      </c>
      <c r="D80" s="183" t="s">
        <v>880</v>
      </c>
      <c r="E80" s="184">
        <v>1</v>
      </c>
      <c r="F80" s="185"/>
      <c r="G80" s="186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351</v>
      </c>
      <c r="T80" s="158" t="s">
        <v>352</v>
      </c>
      <c r="U80" s="158">
        <v>0</v>
      </c>
      <c r="V80" s="158">
        <f t="shared" si="34"/>
        <v>0</v>
      </c>
      <c r="W80" s="158"/>
      <c r="X80" s="158" t="s">
        <v>353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395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69</v>
      </c>
      <c r="B81" s="182" t="s">
        <v>1027</v>
      </c>
      <c r="C81" s="191" t="s">
        <v>1028</v>
      </c>
      <c r="D81" s="183" t="s">
        <v>880</v>
      </c>
      <c r="E81" s="184">
        <v>1</v>
      </c>
      <c r="F81" s="185"/>
      <c r="G81" s="186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351</v>
      </c>
      <c r="T81" s="158" t="s">
        <v>352</v>
      </c>
      <c r="U81" s="158">
        <v>0</v>
      </c>
      <c r="V81" s="158">
        <f t="shared" si="34"/>
        <v>0</v>
      </c>
      <c r="W81" s="158"/>
      <c r="X81" s="158" t="s">
        <v>353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395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3.6" x14ac:dyDescent="0.2">
      <c r="A82" s="168" t="s">
        <v>346</v>
      </c>
      <c r="B82" s="169" t="s">
        <v>276</v>
      </c>
      <c r="C82" s="187" t="s">
        <v>277</v>
      </c>
      <c r="D82" s="170"/>
      <c r="E82" s="171"/>
      <c r="F82" s="172"/>
      <c r="G82" s="173">
        <f>SUMIF(AG83:AG83,"&lt;&gt;NOR",G83:G83)</f>
        <v>0</v>
      </c>
      <c r="H82" s="167"/>
      <c r="I82" s="167">
        <f>SUM(I83:I83)</f>
        <v>0</v>
      </c>
      <c r="J82" s="167"/>
      <c r="K82" s="167">
        <f>SUM(K83:K83)</f>
        <v>0</v>
      </c>
      <c r="L82" s="167"/>
      <c r="M82" s="167">
        <f>SUM(M83:M83)</f>
        <v>0</v>
      </c>
      <c r="N82" s="166"/>
      <c r="O82" s="166">
        <f>SUM(O83:O83)</f>
        <v>0</v>
      </c>
      <c r="P82" s="166"/>
      <c r="Q82" s="166">
        <f>SUM(Q83:Q83)</f>
        <v>0</v>
      </c>
      <c r="R82" s="167"/>
      <c r="S82" s="167"/>
      <c r="T82" s="167"/>
      <c r="U82" s="167"/>
      <c r="V82" s="167">
        <f>SUM(V83:V83)</f>
        <v>0</v>
      </c>
      <c r="W82" s="167"/>
      <c r="X82" s="167"/>
      <c r="Y82" s="167"/>
      <c r="AG82" t="s">
        <v>347</v>
      </c>
    </row>
    <row r="83" spans="1:60" outlineLevel="1" x14ac:dyDescent="0.2">
      <c r="A83" s="181">
        <v>70</v>
      </c>
      <c r="B83" s="182" t="s">
        <v>1029</v>
      </c>
      <c r="C83" s="191" t="s">
        <v>1030</v>
      </c>
      <c r="D83" s="183" t="s">
        <v>922</v>
      </c>
      <c r="E83" s="184">
        <v>1</v>
      </c>
      <c r="F83" s="185"/>
      <c r="G83" s="186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351</v>
      </c>
      <c r="T83" s="158" t="s">
        <v>352</v>
      </c>
      <c r="U83" s="158">
        <v>0</v>
      </c>
      <c r="V83" s="158">
        <f>ROUND(E83*U83,2)</f>
        <v>0</v>
      </c>
      <c r="W83" s="158"/>
      <c r="X83" s="158" t="s">
        <v>540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723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13.6" x14ac:dyDescent="0.2">
      <c r="A84" s="168" t="s">
        <v>346</v>
      </c>
      <c r="B84" s="169" t="s">
        <v>278</v>
      </c>
      <c r="C84" s="187" t="s">
        <v>279</v>
      </c>
      <c r="D84" s="170"/>
      <c r="E84" s="171"/>
      <c r="F84" s="172"/>
      <c r="G84" s="173">
        <f>SUMIF(AG85:AG85,"&lt;&gt;NOR",G85:G85)</f>
        <v>0</v>
      </c>
      <c r="H84" s="167"/>
      <c r="I84" s="167">
        <f>SUM(I85:I85)</f>
        <v>0</v>
      </c>
      <c r="J84" s="167"/>
      <c r="K84" s="167">
        <f>SUM(K85:K85)</f>
        <v>0</v>
      </c>
      <c r="L84" s="167"/>
      <c r="M84" s="167">
        <f>SUM(M85:M85)</f>
        <v>0</v>
      </c>
      <c r="N84" s="166"/>
      <c r="O84" s="166">
        <f>SUM(O85:O85)</f>
        <v>0</v>
      </c>
      <c r="P84" s="166"/>
      <c r="Q84" s="166">
        <f>SUM(Q85:Q85)</f>
        <v>0</v>
      </c>
      <c r="R84" s="167"/>
      <c r="S84" s="167"/>
      <c r="T84" s="167"/>
      <c r="U84" s="167"/>
      <c r="V84" s="167">
        <f>SUM(V85:V85)</f>
        <v>0</v>
      </c>
      <c r="W84" s="167"/>
      <c r="X84" s="167"/>
      <c r="Y84" s="167"/>
      <c r="AG84" t="s">
        <v>347</v>
      </c>
    </row>
    <row r="85" spans="1:60" outlineLevel="1" x14ac:dyDescent="0.2">
      <c r="A85" s="181">
        <v>71</v>
      </c>
      <c r="B85" s="182" t="s">
        <v>1031</v>
      </c>
      <c r="C85" s="191" t="s">
        <v>1032</v>
      </c>
      <c r="D85" s="183" t="s">
        <v>384</v>
      </c>
      <c r="E85" s="184">
        <v>1.05</v>
      </c>
      <c r="F85" s="185"/>
      <c r="G85" s="186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351</v>
      </c>
      <c r="T85" s="158" t="s">
        <v>352</v>
      </c>
      <c r="U85" s="158">
        <v>0</v>
      </c>
      <c r="V85" s="158">
        <f>ROUND(E85*U85,2)</f>
        <v>0</v>
      </c>
      <c r="W85" s="158"/>
      <c r="X85" s="158" t="s">
        <v>353</v>
      </c>
      <c r="Y85" s="158" t="s">
        <v>354</v>
      </c>
      <c r="Z85" s="147"/>
      <c r="AA85" s="147"/>
      <c r="AB85" s="147"/>
      <c r="AC85" s="147"/>
      <c r="AD85" s="147"/>
      <c r="AE85" s="147"/>
      <c r="AF85" s="147"/>
      <c r="AG85" s="147" t="s">
        <v>395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13.6" x14ac:dyDescent="0.2">
      <c r="A86" s="168" t="s">
        <v>346</v>
      </c>
      <c r="B86" s="169" t="s">
        <v>280</v>
      </c>
      <c r="C86" s="187" t="s">
        <v>271</v>
      </c>
      <c r="D86" s="170"/>
      <c r="E86" s="171"/>
      <c r="F86" s="172"/>
      <c r="G86" s="173">
        <f>SUMIF(AG87:AG88,"&lt;&gt;NOR",G87:G88)</f>
        <v>0</v>
      </c>
      <c r="H86" s="167"/>
      <c r="I86" s="167">
        <f>SUM(I87:I88)</f>
        <v>0</v>
      </c>
      <c r="J86" s="167"/>
      <c r="K86" s="167">
        <f>SUM(K87:K88)</f>
        <v>0</v>
      </c>
      <c r="L86" s="167"/>
      <c r="M86" s="167">
        <f>SUM(M87:M88)</f>
        <v>0</v>
      </c>
      <c r="N86" s="166"/>
      <c r="O86" s="166">
        <f>SUM(O87:O88)</f>
        <v>0</v>
      </c>
      <c r="P86" s="166"/>
      <c r="Q86" s="166">
        <f>SUM(Q87:Q88)</f>
        <v>0</v>
      </c>
      <c r="R86" s="167"/>
      <c r="S86" s="167"/>
      <c r="T86" s="167"/>
      <c r="U86" s="167"/>
      <c r="V86" s="167">
        <f>SUM(V87:V88)</f>
        <v>0</v>
      </c>
      <c r="W86" s="167"/>
      <c r="X86" s="167"/>
      <c r="Y86" s="167"/>
      <c r="AG86" t="s">
        <v>347</v>
      </c>
    </row>
    <row r="87" spans="1:60" outlineLevel="1" x14ac:dyDescent="0.2">
      <c r="A87" s="181">
        <v>72</v>
      </c>
      <c r="B87" s="182" t="s">
        <v>1033</v>
      </c>
      <c r="C87" s="191" t="s">
        <v>1034</v>
      </c>
      <c r="D87" s="183" t="s">
        <v>922</v>
      </c>
      <c r="E87" s="184">
        <v>10</v>
      </c>
      <c r="F87" s="185"/>
      <c r="G87" s="186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351</v>
      </c>
      <c r="T87" s="158" t="s">
        <v>352</v>
      </c>
      <c r="U87" s="158">
        <v>0</v>
      </c>
      <c r="V87" s="158">
        <f>ROUND(E87*U87,2)</f>
        <v>0</v>
      </c>
      <c r="W87" s="158"/>
      <c r="X87" s="158" t="s">
        <v>540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723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1">
        <v>73</v>
      </c>
      <c r="B88" s="182" t="s">
        <v>1035</v>
      </c>
      <c r="C88" s="191" t="s">
        <v>1036</v>
      </c>
      <c r="D88" s="183" t="s">
        <v>922</v>
      </c>
      <c r="E88" s="184">
        <v>8</v>
      </c>
      <c r="F88" s="185"/>
      <c r="G88" s="186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351</v>
      </c>
      <c r="T88" s="158" t="s">
        <v>352</v>
      </c>
      <c r="U88" s="158">
        <v>0</v>
      </c>
      <c r="V88" s="158">
        <f>ROUND(E88*U88,2)</f>
        <v>0</v>
      </c>
      <c r="W88" s="158"/>
      <c r="X88" s="158" t="s">
        <v>540</v>
      </c>
      <c r="Y88" s="158" t="s">
        <v>354</v>
      </c>
      <c r="Z88" s="147"/>
      <c r="AA88" s="147"/>
      <c r="AB88" s="147"/>
      <c r="AC88" s="147"/>
      <c r="AD88" s="147"/>
      <c r="AE88" s="147"/>
      <c r="AF88" s="147"/>
      <c r="AG88" s="147" t="s">
        <v>723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13.6" x14ac:dyDescent="0.2">
      <c r="A89" s="168" t="s">
        <v>346</v>
      </c>
      <c r="B89" s="169" t="s">
        <v>282</v>
      </c>
      <c r="C89" s="187" t="s">
        <v>283</v>
      </c>
      <c r="D89" s="170"/>
      <c r="E89" s="171"/>
      <c r="F89" s="172"/>
      <c r="G89" s="173">
        <f>SUMIF(AG90:AG136,"&lt;&gt;NOR",G90:G136)</f>
        <v>0</v>
      </c>
      <c r="H89" s="167"/>
      <c r="I89" s="167">
        <f>SUM(I90:I136)</f>
        <v>0</v>
      </c>
      <c r="J89" s="167"/>
      <c r="K89" s="167">
        <f>SUM(K90:K136)</f>
        <v>0</v>
      </c>
      <c r="L89" s="167"/>
      <c r="M89" s="167">
        <f>SUM(M90:M136)</f>
        <v>0</v>
      </c>
      <c r="N89" s="166"/>
      <c r="O89" s="166">
        <f>SUM(O90:O136)</f>
        <v>0</v>
      </c>
      <c r="P89" s="166"/>
      <c r="Q89" s="166">
        <f>SUM(Q90:Q136)</f>
        <v>0</v>
      </c>
      <c r="R89" s="167"/>
      <c r="S89" s="167"/>
      <c r="T89" s="167"/>
      <c r="U89" s="167"/>
      <c r="V89" s="167">
        <f>SUM(V90:V136)</f>
        <v>0</v>
      </c>
      <c r="W89" s="167"/>
      <c r="X89" s="167"/>
      <c r="Y89" s="167"/>
      <c r="AG89" t="s">
        <v>347</v>
      </c>
    </row>
    <row r="90" spans="1:60" ht="32.6" outlineLevel="1" x14ac:dyDescent="0.2">
      <c r="A90" s="181">
        <v>74</v>
      </c>
      <c r="B90" s="182" t="s">
        <v>1037</v>
      </c>
      <c r="C90" s="191" t="s">
        <v>1038</v>
      </c>
      <c r="D90" s="183" t="s">
        <v>389</v>
      </c>
      <c r="E90" s="184">
        <v>1</v>
      </c>
      <c r="F90" s="185"/>
      <c r="G90" s="186">
        <f t="shared" ref="G90:G136" si="35">ROUND(E90*F90,2)</f>
        <v>0</v>
      </c>
      <c r="H90" s="159"/>
      <c r="I90" s="158">
        <f t="shared" ref="I90:I136" si="36">ROUND(E90*H90,2)</f>
        <v>0</v>
      </c>
      <c r="J90" s="159"/>
      <c r="K90" s="158">
        <f t="shared" ref="K90:K136" si="37">ROUND(E90*J90,2)</f>
        <v>0</v>
      </c>
      <c r="L90" s="158">
        <v>21</v>
      </c>
      <c r="M90" s="158">
        <f t="shared" ref="M90:M136" si="38">G90*(1+L90/100)</f>
        <v>0</v>
      </c>
      <c r="N90" s="157">
        <v>0</v>
      </c>
      <c r="O90" s="157">
        <f t="shared" ref="O90:O136" si="39">ROUND(E90*N90,2)</f>
        <v>0</v>
      </c>
      <c r="P90" s="157">
        <v>0</v>
      </c>
      <c r="Q90" s="157">
        <f t="shared" ref="Q90:Q136" si="40">ROUND(E90*P90,2)</f>
        <v>0</v>
      </c>
      <c r="R90" s="158"/>
      <c r="S90" s="158" t="s">
        <v>351</v>
      </c>
      <c r="T90" s="158" t="s">
        <v>352</v>
      </c>
      <c r="U90" s="158">
        <v>0</v>
      </c>
      <c r="V90" s="158">
        <f t="shared" ref="V90:V136" si="41">ROUND(E90*U90,2)</f>
        <v>0</v>
      </c>
      <c r="W90" s="158"/>
      <c r="X90" s="158" t="s">
        <v>353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395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43.5" outlineLevel="1" x14ac:dyDescent="0.2">
      <c r="A91" s="181">
        <v>75</v>
      </c>
      <c r="B91" s="182" t="s">
        <v>1039</v>
      </c>
      <c r="C91" s="191" t="s">
        <v>1040</v>
      </c>
      <c r="D91" s="183" t="s">
        <v>389</v>
      </c>
      <c r="E91" s="184">
        <v>1</v>
      </c>
      <c r="F91" s="185"/>
      <c r="G91" s="186">
        <f t="shared" si="35"/>
        <v>0</v>
      </c>
      <c r="H91" s="159"/>
      <c r="I91" s="158">
        <f t="shared" si="36"/>
        <v>0</v>
      </c>
      <c r="J91" s="159"/>
      <c r="K91" s="158">
        <f t="shared" si="37"/>
        <v>0</v>
      </c>
      <c r="L91" s="158">
        <v>21</v>
      </c>
      <c r="M91" s="158">
        <f t="shared" si="38"/>
        <v>0</v>
      </c>
      <c r="N91" s="157">
        <v>0</v>
      </c>
      <c r="O91" s="157">
        <f t="shared" si="39"/>
        <v>0</v>
      </c>
      <c r="P91" s="157">
        <v>0</v>
      </c>
      <c r="Q91" s="157">
        <f t="shared" si="40"/>
        <v>0</v>
      </c>
      <c r="R91" s="158"/>
      <c r="S91" s="158" t="s">
        <v>351</v>
      </c>
      <c r="T91" s="158" t="s">
        <v>352</v>
      </c>
      <c r="U91" s="158">
        <v>0</v>
      </c>
      <c r="V91" s="158">
        <f t="shared" si="41"/>
        <v>0</v>
      </c>
      <c r="W91" s="158"/>
      <c r="X91" s="158" t="s">
        <v>353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395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43.5" outlineLevel="1" x14ac:dyDescent="0.2">
      <c r="A92" s="181">
        <v>76</v>
      </c>
      <c r="B92" s="182" t="s">
        <v>1041</v>
      </c>
      <c r="C92" s="191" t="s">
        <v>1042</v>
      </c>
      <c r="D92" s="183" t="s">
        <v>389</v>
      </c>
      <c r="E92" s="184">
        <v>1</v>
      </c>
      <c r="F92" s="185"/>
      <c r="G92" s="186">
        <f t="shared" si="35"/>
        <v>0</v>
      </c>
      <c r="H92" s="159"/>
      <c r="I92" s="158">
        <f t="shared" si="36"/>
        <v>0</v>
      </c>
      <c r="J92" s="159"/>
      <c r="K92" s="158">
        <f t="shared" si="37"/>
        <v>0</v>
      </c>
      <c r="L92" s="158">
        <v>21</v>
      </c>
      <c r="M92" s="158">
        <f t="shared" si="38"/>
        <v>0</v>
      </c>
      <c r="N92" s="157">
        <v>0</v>
      </c>
      <c r="O92" s="157">
        <f t="shared" si="39"/>
        <v>0</v>
      </c>
      <c r="P92" s="157">
        <v>0</v>
      </c>
      <c r="Q92" s="157">
        <f t="shared" si="40"/>
        <v>0</v>
      </c>
      <c r="R92" s="158"/>
      <c r="S92" s="158" t="s">
        <v>351</v>
      </c>
      <c r="T92" s="158" t="s">
        <v>352</v>
      </c>
      <c r="U92" s="158">
        <v>0</v>
      </c>
      <c r="V92" s="158">
        <f t="shared" si="41"/>
        <v>0</v>
      </c>
      <c r="W92" s="158"/>
      <c r="X92" s="158" t="s">
        <v>353</v>
      </c>
      <c r="Y92" s="158" t="s">
        <v>354</v>
      </c>
      <c r="Z92" s="147"/>
      <c r="AA92" s="147"/>
      <c r="AB92" s="147"/>
      <c r="AC92" s="147"/>
      <c r="AD92" s="147"/>
      <c r="AE92" s="147"/>
      <c r="AF92" s="147"/>
      <c r="AG92" s="147" t="s">
        <v>395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1">
        <v>77</v>
      </c>
      <c r="B93" s="182" t="s">
        <v>1043</v>
      </c>
      <c r="C93" s="191" t="s">
        <v>1044</v>
      </c>
      <c r="D93" s="183" t="s">
        <v>373</v>
      </c>
      <c r="E93" s="184">
        <v>457</v>
      </c>
      <c r="F93" s="185"/>
      <c r="G93" s="186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8"/>
      <c r="S93" s="158" t="s">
        <v>351</v>
      </c>
      <c r="T93" s="158" t="s">
        <v>352</v>
      </c>
      <c r="U93" s="158">
        <v>0</v>
      </c>
      <c r="V93" s="158">
        <f t="shared" si="41"/>
        <v>0</v>
      </c>
      <c r="W93" s="158"/>
      <c r="X93" s="158" t="s">
        <v>353</v>
      </c>
      <c r="Y93" s="158" t="s">
        <v>354</v>
      </c>
      <c r="Z93" s="147"/>
      <c r="AA93" s="147"/>
      <c r="AB93" s="147"/>
      <c r="AC93" s="147"/>
      <c r="AD93" s="147"/>
      <c r="AE93" s="147"/>
      <c r="AF93" s="147"/>
      <c r="AG93" s="147" t="s">
        <v>395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1">
        <v>78</v>
      </c>
      <c r="B94" s="182" t="s">
        <v>1045</v>
      </c>
      <c r="C94" s="191" t="s">
        <v>1046</v>
      </c>
      <c r="D94" s="183" t="s">
        <v>512</v>
      </c>
      <c r="E94" s="184">
        <v>15</v>
      </c>
      <c r="F94" s="185"/>
      <c r="G94" s="186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8"/>
      <c r="S94" s="158" t="s">
        <v>351</v>
      </c>
      <c r="T94" s="158" t="s">
        <v>352</v>
      </c>
      <c r="U94" s="158">
        <v>0</v>
      </c>
      <c r="V94" s="158">
        <f t="shared" si="41"/>
        <v>0</v>
      </c>
      <c r="W94" s="158"/>
      <c r="X94" s="158" t="s">
        <v>353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395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1">
        <v>79</v>
      </c>
      <c r="B95" s="182" t="s">
        <v>1047</v>
      </c>
      <c r="C95" s="191" t="s">
        <v>1048</v>
      </c>
      <c r="D95" s="183" t="s">
        <v>373</v>
      </c>
      <c r="E95" s="184">
        <v>8</v>
      </c>
      <c r="F95" s="185"/>
      <c r="G95" s="186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8"/>
      <c r="S95" s="158" t="s">
        <v>351</v>
      </c>
      <c r="T95" s="158" t="s">
        <v>352</v>
      </c>
      <c r="U95" s="158">
        <v>0</v>
      </c>
      <c r="V95" s="158">
        <f t="shared" si="41"/>
        <v>0</v>
      </c>
      <c r="W95" s="158"/>
      <c r="X95" s="158" t="s">
        <v>353</v>
      </c>
      <c r="Y95" s="158" t="s">
        <v>354</v>
      </c>
      <c r="Z95" s="147"/>
      <c r="AA95" s="147"/>
      <c r="AB95" s="147"/>
      <c r="AC95" s="147"/>
      <c r="AD95" s="147"/>
      <c r="AE95" s="147"/>
      <c r="AF95" s="147"/>
      <c r="AG95" s="147" t="s">
        <v>395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1">
        <v>80</v>
      </c>
      <c r="B96" s="182" t="s">
        <v>1049</v>
      </c>
      <c r="C96" s="191" t="s">
        <v>1050</v>
      </c>
      <c r="D96" s="183" t="s">
        <v>373</v>
      </c>
      <c r="E96" s="184">
        <v>3</v>
      </c>
      <c r="F96" s="185"/>
      <c r="G96" s="186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8"/>
      <c r="S96" s="158" t="s">
        <v>351</v>
      </c>
      <c r="T96" s="158" t="s">
        <v>352</v>
      </c>
      <c r="U96" s="158">
        <v>0</v>
      </c>
      <c r="V96" s="158">
        <f t="shared" si="41"/>
        <v>0</v>
      </c>
      <c r="W96" s="158"/>
      <c r="X96" s="158" t="s">
        <v>353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395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1">
        <v>81</v>
      </c>
      <c r="B97" s="182" t="s">
        <v>1051</v>
      </c>
      <c r="C97" s="191" t="s">
        <v>1052</v>
      </c>
      <c r="D97" s="183" t="s">
        <v>373</v>
      </c>
      <c r="E97" s="184">
        <v>10</v>
      </c>
      <c r="F97" s="185"/>
      <c r="G97" s="186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8"/>
      <c r="S97" s="158" t="s">
        <v>351</v>
      </c>
      <c r="T97" s="158" t="s">
        <v>352</v>
      </c>
      <c r="U97" s="158">
        <v>0</v>
      </c>
      <c r="V97" s="158">
        <f t="shared" si="41"/>
        <v>0</v>
      </c>
      <c r="W97" s="158"/>
      <c r="X97" s="158" t="s">
        <v>353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395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1">
        <v>82</v>
      </c>
      <c r="B98" s="182" t="s">
        <v>1053</v>
      </c>
      <c r="C98" s="191" t="s">
        <v>1054</v>
      </c>
      <c r="D98" s="183" t="s">
        <v>512</v>
      </c>
      <c r="E98" s="184">
        <v>140</v>
      </c>
      <c r="F98" s="185"/>
      <c r="G98" s="186">
        <f t="shared" si="35"/>
        <v>0</v>
      </c>
      <c r="H98" s="159"/>
      <c r="I98" s="158">
        <f t="shared" si="36"/>
        <v>0</v>
      </c>
      <c r="J98" s="159"/>
      <c r="K98" s="158">
        <f t="shared" si="37"/>
        <v>0</v>
      </c>
      <c r="L98" s="158">
        <v>21</v>
      </c>
      <c r="M98" s="158">
        <f t="shared" si="38"/>
        <v>0</v>
      </c>
      <c r="N98" s="157">
        <v>0</v>
      </c>
      <c r="O98" s="157">
        <f t="shared" si="39"/>
        <v>0</v>
      </c>
      <c r="P98" s="157">
        <v>0</v>
      </c>
      <c r="Q98" s="157">
        <f t="shared" si="40"/>
        <v>0</v>
      </c>
      <c r="R98" s="158"/>
      <c r="S98" s="158" t="s">
        <v>351</v>
      </c>
      <c r="T98" s="158" t="s">
        <v>352</v>
      </c>
      <c r="U98" s="158">
        <v>0</v>
      </c>
      <c r="V98" s="158">
        <f t="shared" si="41"/>
        <v>0</v>
      </c>
      <c r="W98" s="158"/>
      <c r="X98" s="158" t="s">
        <v>353</v>
      </c>
      <c r="Y98" s="158" t="s">
        <v>354</v>
      </c>
      <c r="Z98" s="147"/>
      <c r="AA98" s="147"/>
      <c r="AB98" s="147"/>
      <c r="AC98" s="147"/>
      <c r="AD98" s="147"/>
      <c r="AE98" s="147"/>
      <c r="AF98" s="147"/>
      <c r="AG98" s="147" t="s">
        <v>395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1">
        <v>83</v>
      </c>
      <c r="B99" s="182" t="s">
        <v>1055</v>
      </c>
      <c r="C99" s="191" t="s">
        <v>1056</v>
      </c>
      <c r="D99" s="183" t="s">
        <v>512</v>
      </c>
      <c r="E99" s="184">
        <v>24</v>
      </c>
      <c r="F99" s="185"/>
      <c r="G99" s="186">
        <f t="shared" si="35"/>
        <v>0</v>
      </c>
      <c r="H99" s="159"/>
      <c r="I99" s="158">
        <f t="shared" si="36"/>
        <v>0</v>
      </c>
      <c r="J99" s="159"/>
      <c r="K99" s="158">
        <f t="shared" si="37"/>
        <v>0</v>
      </c>
      <c r="L99" s="158">
        <v>21</v>
      </c>
      <c r="M99" s="158">
        <f t="shared" si="38"/>
        <v>0</v>
      </c>
      <c r="N99" s="157">
        <v>0</v>
      </c>
      <c r="O99" s="157">
        <f t="shared" si="39"/>
        <v>0</v>
      </c>
      <c r="P99" s="157">
        <v>0</v>
      </c>
      <c r="Q99" s="157">
        <f t="shared" si="40"/>
        <v>0</v>
      </c>
      <c r="R99" s="158"/>
      <c r="S99" s="158" t="s">
        <v>351</v>
      </c>
      <c r="T99" s="158" t="s">
        <v>352</v>
      </c>
      <c r="U99" s="158">
        <v>0</v>
      </c>
      <c r="V99" s="158">
        <f t="shared" si="41"/>
        <v>0</v>
      </c>
      <c r="W99" s="158"/>
      <c r="X99" s="158" t="s">
        <v>353</v>
      </c>
      <c r="Y99" s="158" t="s">
        <v>354</v>
      </c>
      <c r="Z99" s="147"/>
      <c r="AA99" s="147"/>
      <c r="AB99" s="147"/>
      <c r="AC99" s="147"/>
      <c r="AD99" s="147"/>
      <c r="AE99" s="147"/>
      <c r="AF99" s="147"/>
      <c r="AG99" s="147" t="s">
        <v>395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1">
        <v>84</v>
      </c>
      <c r="B100" s="182" t="s">
        <v>1057</v>
      </c>
      <c r="C100" s="191" t="s">
        <v>1058</v>
      </c>
      <c r="D100" s="183" t="s">
        <v>373</v>
      </c>
      <c r="E100" s="184">
        <v>55</v>
      </c>
      <c r="F100" s="185"/>
      <c r="G100" s="186">
        <f t="shared" si="35"/>
        <v>0</v>
      </c>
      <c r="H100" s="159"/>
      <c r="I100" s="158">
        <f t="shared" si="36"/>
        <v>0</v>
      </c>
      <c r="J100" s="159"/>
      <c r="K100" s="158">
        <f t="shared" si="37"/>
        <v>0</v>
      </c>
      <c r="L100" s="158">
        <v>21</v>
      </c>
      <c r="M100" s="158">
        <f t="shared" si="38"/>
        <v>0</v>
      </c>
      <c r="N100" s="157">
        <v>0</v>
      </c>
      <c r="O100" s="157">
        <f t="shared" si="39"/>
        <v>0</v>
      </c>
      <c r="P100" s="157">
        <v>0</v>
      </c>
      <c r="Q100" s="157">
        <f t="shared" si="40"/>
        <v>0</v>
      </c>
      <c r="R100" s="158"/>
      <c r="S100" s="158" t="s">
        <v>351</v>
      </c>
      <c r="T100" s="158" t="s">
        <v>352</v>
      </c>
      <c r="U100" s="158">
        <v>0</v>
      </c>
      <c r="V100" s="158">
        <f t="shared" si="41"/>
        <v>0</v>
      </c>
      <c r="W100" s="158"/>
      <c r="X100" s="158" t="s">
        <v>353</v>
      </c>
      <c r="Y100" s="158" t="s">
        <v>354</v>
      </c>
      <c r="Z100" s="147"/>
      <c r="AA100" s="147"/>
      <c r="AB100" s="147"/>
      <c r="AC100" s="147"/>
      <c r="AD100" s="147"/>
      <c r="AE100" s="147"/>
      <c r="AF100" s="147"/>
      <c r="AG100" s="147" t="s">
        <v>395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1">
        <v>85</v>
      </c>
      <c r="B101" s="182" t="s">
        <v>1059</v>
      </c>
      <c r="C101" s="191" t="s">
        <v>1060</v>
      </c>
      <c r="D101" s="183" t="s">
        <v>512</v>
      </c>
      <c r="E101" s="184">
        <v>210</v>
      </c>
      <c r="F101" s="185"/>
      <c r="G101" s="186">
        <f t="shared" si="35"/>
        <v>0</v>
      </c>
      <c r="H101" s="159"/>
      <c r="I101" s="158">
        <f t="shared" si="36"/>
        <v>0</v>
      </c>
      <c r="J101" s="159"/>
      <c r="K101" s="158">
        <f t="shared" si="37"/>
        <v>0</v>
      </c>
      <c r="L101" s="158">
        <v>21</v>
      </c>
      <c r="M101" s="158">
        <f t="shared" si="38"/>
        <v>0</v>
      </c>
      <c r="N101" s="157">
        <v>0</v>
      </c>
      <c r="O101" s="157">
        <f t="shared" si="39"/>
        <v>0</v>
      </c>
      <c r="P101" s="157">
        <v>0</v>
      </c>
      <c r="Q101" s="157">
        <f t="shared" si="40"/>
        <v>0</v>
      </c>
      <c r="R101" s="158"/>
      <c r="S101" s="158" t="s">
        <v>351</v>
      </c>
      <c r="T101" s="158" t="s">
        <v>352</v>
      </c>
      <c r="U101" s="158">
        <v>0</v>
      </c>
      <c r="V101" s="158">
        <f t="shared" si="41"/>
        <v>0</v>
      </c>
      <c r="W101" s="158"/>
      <c r="X101" s="158" t="s">
        <v>353</v>
      </c>
      <c r="Y101" s="158" t="s">
        <v>354</v>
      </c>
      <c r="Z101" s="147"/>
      <c r="AA101" s="147"/>
      <c r="AB101" s="147"/>
      <c r="AC101" s="147"/>
      <c r="AD101" s="147"/>
      <c r="AE101" s="147"/>
      <c r="AF101" s="147"/>
      <c r="AG101" s="147" t="s">
        <v>395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1">
        <v>86</v>
      </c>
      <c r="B102" s="182" t="s">
        <v>1061</v>
      </c>
      <c r="C102" s="191" t="s">
        <v>1062</v>
      </c>
      <c r="D102" s="183" t="s">
        <v>512</v>
      </c>
      <c r="E102" s="184">
        <v>5</v>
      </c>
      <c r="F102" s="185"/>
      <c r="G102" s="186">
        <f t="shared" si="35"/>
        <v>0</v>
      </c>
      <c r="H102" s="159"/>
      <c r="I102" s="158">
        <f t="shared" si="36"/>
        <v>0</v>
      </c>
      <c r="J102" s="159"/>
      <c r="K102" s="158">
        <f t="shared" si="37"/>
        <v>0</v>
      </c>
      <c r="L102" s="158">
        <v>21</v>
      </c>
      <c r="M102" s="158">
        <f t="shared" si="38"/>
        <v>0</v>
      </c>
      <c r="N102" s="157">
        <v>0</v>
      </c>
      <c r="O102" s="157">
        <f t="shared" si="39"/>
        <v>0</v>
      </c>
      <c r="P102" s="157">
        <v>0</v>
      </c>
      <c r="Q102" s="157">
        <f t="shared" si="40"/>
        <v>0</v>
      </c>
      <c r="R102" s="158"/>
      <c r="S102" s="158" t="s">
        <v>351</v>
      </c>
      <c r="T102" s="158" t="s">
        <v>352</v>
      </c>
      <c r="U102" s="158">
        <v>0</v>
      </c>
      <c r="V102" s="158">
        <f t="shared" si="41"/>
        <v>0</v>
      </c>
      <c r="W102" s="158"/>
      <c r="X102" s="158" t="s">
        <v>353</v>
      </c>
      <c r="Y102" s="158" t="s">
        <v>354</v>
      </c>
      <c r="Z102" s="147"/>
      <c r="AA102" s="147"/>
      <c r="AB102" s="147"/>
      <c r="AC102" s="147"/>
      <c r="AD102" s="147"/>
      <c r="AE102" s="147"/>
      <c r="AF102" s="147"/>
      <c r="AG102" s="147" t="s">
        <v>395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1">
        <v>87</v>
      </c>
      <c r="B103" s="182" t="s">
        <v>1063</v>
      </c>
      <c r="C103" s="191" t="s">
        <v>1064</v>
      </c>
      <c r="D103" s="183" t="s">
        <v>512</v>
      </c>
      <c r="E103" s="184">
        <v>3700</v>
      </c>
      <c r="F103" s="185"/>
      <c r="G103" s="186">
        <f t="shared" si="35"/>
        <v>0</v>
      </c>
      <c r="H103" s="159"/>
      <c r="I103" s="158">
        <f t="shared" si="36"/>
        <v>0</v>
      </c>
      <c r="J103" s="159"/>
      <c r="K103" s="158">
        <f t="shared" si="37"/>
        <v>0</v>
      </c>
      <c r="L103" s="158">
        <v>21</v>
      </c>
      <c r="M103" s="158">
        <f t="shared" si="38"/>
        <v>0</v>
      </c>
      <c r="N103" s="157">
        <v>0</v>
      </c>
      <c r="O103" s="157">
        <f t="shared" si="39"/>
        <v>0</v>
      </c>
      <c r="P103" s="157">
        <v>0</v>
      </c>
      <c r="Q103" s="157">
        <f t="shared" si="40"/>
        <v>0</v>
      </c>
      <c r="R103" s="158"/>
      <c r="S103" s="158" t="s">
        <v>351</v>
      </c>
      <c r="T103" s="158" t="s">
        <v>352</v>
      </c>
      <c r="U103" s="158">
        <v>0</v>
      </c>
      <c r="V103" s="158">
        <f t="shared" si="41"/>
        <v>0</v>
      </c>
      <c r="W103" s="158"/>
      <c r="X103" s="158" t="s">
        <v>353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395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1">
        <v>88</v>
      </c>
      <c r="B104" s="182" t="s">
        <v>1065</v>
      </c>
      <c r="C104" s="191" t="s">
        <v>1066</v>
      </c>
      <c r="D104" s="183" t="s">
        <v>373</v>
      </c>
      <c r="E104" s="184">
        <v>3</v>
      </c>
      <c r="F104" s="185"/>
      <c r="G104" s="186">
        <f t="shared" si="35"/>
        <v>0</v>
      </c>
      <c r="H104" s="159"/>
      <c r="I104" s="158">
        <f t="shared" si="36"/>
        <v>0</v>
      </c>
      <c r="J104" s="159"/>
      <c r="K104" s="158">
        <f t="shared" si="37"/>
        <v>0</v>
      </c>
      <c r="L104" s="158">
        <v>21</v>
      </c>
      <c r="M104" s="158">
        <f t="shared" si="38"/>
        <v>0</v>
      </c>
      <c r="N104" s="157">
        <v>0</v>
      </c>
      <c r="O104" s="157">
        <f t="shared" si="39"/>
        <v>0</v>
      </c>
      <c r="P104" s="157">
        <v>0</v>
      </c>
      <c r="Q104" s="157">
        <f t="shared" si="40"/>
        <v>0</v>
      </c>
      <c r="R104" s="158"/>
      <c r="S104" s="158" t="s">
        <v>351</v>
      </c>
      <c r="T104" s="158" t="s">
        <v>352</v>
      </c>
      <c r="U104" s="158">
        <v>0</v>
      </c>
      <c r="V104" s="158">
        <f t="shared" si="41"/>
        <v>0</v>
      </c>
      <c r="W104" s="158"/>
      <c r="X104" s="158" t="s">
        <v>353</v>
      </c>
      <c r="Y104" s="158" t="s">
        <v>354</v>
      </c>
      <c r="Z104" s="147"/>
      <c r="AA104" s="147"/>
      <c r="AB104" s="147"/>
      <c r="AC104" s="147"/>
      <c r="AD104" s="147"/>
      <c r="AE104" s="147"/>
      <c r="AF104" s="147"/>
      <c r="AG104" s="147" t="s">
        <v>395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1">
        <v>89</v>
      </c>
      <c r="B105" s="182" t="s">
        <v>1067</v>
      </c>
      <c r="C105" s="191" t="s">
        <v>1068</v>
      </c>
      <c r="D105" s="183" t="s">
        <v>373</v>
      </c>
      <c r="E105" s="184">
        <v>199</v>
      </c>
      <c r="F105" s="185"/>
      <c r="G105" s="186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351</v>
      </c>
      <c r="T105" s="158" t="s">
        <v>352</v>
      </c>
      <c r="U105" s="158">
        <v>0</v>
      </c>
      <c r="V105" s="158">
        <f t="shared" si="41"/>
        <v>0</v>
      </c>
      <c r="W105" s="158"/>
      <c r="X105" s="158" t="s">
        <v>353</v>
      </c>
      <c r="Y105" s="158" t="s">
        <v>354</v>
      </c>
      <c r="Z105" s="147"/>
      <c r="AA105" s="147"/>
      <c r="AB105" s="147"/>
      <c r="AC105" s="147"/>
      <c r="AD105" s="147"/>
      <c r="AE105" s="147"/>
      <c r="AF105" s="147"/>
      <c r="AG105" s="147" t="s">
        <v>395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1">
        <v>90</v>
      </c>
      <c r="B106" s="182" t="s">
        <v>1069</v>
      </c>
      <c r="C106" s="191" t="s">
        <v>1070</v>
      </c>
      <c r="D106" s="183" t="s">
        <v>373</v>
      </c>
      <c r="E106" s="184">
        <v>1</v>
      </c>
      <c r="F106" s="185"/>
      <c r="G106" s="186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351</v>
      </c>
      <c r="T106" s="158" t="s">
        <v>352</v>
      </c>
      <c r="U106" s="158">
        <v>0</v>
      </c>
      <c r="V106" s="158">
        <f t="shared" si="41"/>
        <v>0</v>
      </c>
      <c r="W106" s="158"/>
      <c r="X106" s="158" t="s">
        <v>540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723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1">
        <v>91</v>
      </c>
      <c r="B107" s="182" t="s">
        <v>1071</v>
      </c>
      <c r="C107" s="191" t="s">
        <v>1072</v>
      </c>
      <c r="D107" s="183" t="s">
        <v>373</v>
      </c>
      <c r="E107" s="184">
        <v>99</v>
      </c>
      <c r="F107" s="185"/>
      <c r="G107" s="186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351</v>
      </c>
      <c r="T107" s="158" t="s">
        <v>352</v>
      </c>
      <c r="U107" s="158">
        <v>0</v>
      </c>
      <c r="V107" s="158">
        <f t="shared" si="41"/>
        <v>0</v>
      </c>
      <c r="W107" s="158"/>
      <c r="X107" s="158" t="s">
        <v>353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395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1">
        <v>92</v>
      </c>
      <c r="B108" s="182" t="s">
        <v>1073</v>
      </c>
      <c r="C108" s="191" t="s">
        <v>1074</v>
      </c>
      <c r="D108" s="183" t="s">
        <v>373</v>
      </c>
      <c r="E108" s="184">
        <v>2</v>
      </c>
      <c r="F108" s="185"/>
      <c r="G108" s="186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351</v>
      </c>
      <c r="T108" s="158" t="s">
        <v>352</v>
      </c>
      <c r="U108" s="158">
        <v>0</v>
      </c>
      <c r="V108" s="158">
        <f t="shared" si="41"/>
        <v>0</v>
      </c>
      <c r="W108" s="158"/>
      <c r="X108" s="158" t="s">
        <v>540</v>
      </c>
      <c r="Y108" s="158" t="s">
        <v>354</v>
      </c>
      <c r="Z108" s="147"/>
      <c r="AA108" s="147"/>
      <c r="AB108" s="147"/>
      <c r="AC108" s="147"/>
      <c r="AD108" s="147"/>
      <c r="AE108" s="147"/>
      <c r="AF108" s="147"/>
      <c r="AG108" s="147" t="s">
        <v>723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1">
        <v>93</v>
      </c>
      <c r="B109" s="182" t="s">
        <v>1075</v>
      </c>
      <c r="C109" s="191" t="s">
        <v>1076</v>
      </c>
      <c r="D109" s="183" t="s">
        <v>373</v>
      </c>
      <c r="E109" s="184">
        <v>7</v>
      </c>
      <c r="F109" s="185"/>
      <c r="G109" s="186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351</v>
      </c>
      <c r="T109" s="158" t="s">
        <v>352</v>
      </c>
      <c r="U109" s="158">
        <v>0</v>
      </c>
      <c r="V109" s="158">
        <f t="shared" si="41"/>
        <v>0</v>
      </c>
      <c r="W109" s="158"/>
      <c r="X109" s="158" t="s">
        <v>353</v>
      </c>
      <c r="Y109" s="158" t="s">
        <v>354</v>
      </c>
      <c r="Z109" s="147"/>
      <c r="AA109" s="147"/>
      <c r="AB109" s="147"/>
      <c r="AC109" s="147"/>
      <c r="AD109" s="147"/>
      <c r="AE109" s="147"/>
      <c r="AF109" s="147"/>
      <c r="AG109" s="147" t="s">
        <v>395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1">
        <v>94</v>
      </c>
      <c r="B110" s="182" t="s">
        <v>1077</v>
      </c>
      <c r="C110" s="191" t="s">
        <v>1078</v>
      </c>
      <c r="D110" s="183" t="s">
        <v>373</v>
      </c>
      <c r="E110" s="184">
        <v>9</v>
      </c>
      <c r="F110" s="185"/>
      <c r="G110" s="186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351</v>
      </c>
      <c r="T110" s="158" t="s">
        <v>352</v>
      </c>
      <c r="U110" s="158">
        <v>0</v>
      </c>
      <c r="V110" s="158">
        <f t="shared" si="41"/>
        <v>0</v>
      </c>
      <c r="W110" s="158"/>
      <c r="X110" s="158" t="s">
        <v>353</v>
      </c>
      <c r="Y110" s="158" t="s">
        <v>354</v>
      </c>
      <c r="Z110" s="147"/>
      <c r="AA110" s="147"/>
      <c r="AB110" s="147"/>
      <c r="AC110" s="147"/>
      <c r="AD110" s="147"/>
      <c r="AE110" s="147"/>
      <c r="AF110" s="147"/>
      <c r="AG110" s="147" t="s">
        <v>395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1">
        <v>95</v>
      </c>
      <c r="B111" s="182" t="s">
        <v>1079</v>
      </c>
      <c r="C111" s="191" t="s">
        <v>1080</v>
      </c>
      <c r="D111" s="183" t="s">
        <v>373</v>
      </c>
      <c r="E111" s="184">
        <v>6</v>
      </c>
      <c r="F111" s="185"/>
      <c r="G111" s="186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351</v>
      </c>
      <c r="T111" s="158" t="s">
        <v>352</v>
      </c>
      <c r="U111" s="158">
        <v>0</v>
      </c>
      <c r="V111" s="158">
        <f t="shared" si="41"/>
        <v>0</v>
      </c>
      <c r="W111" s="158"/>
      <c r="X111" s="158" t="s">
        <v>353</v>
      </c>
      <c r="Y111" s="158" t="s">
        <v>354</v>
      </c>
      <c r="Z111" s="147"/>
      <c r="AA111" s="147"/>
      <c r="AB111" s="147"/>
      <c r="AC111" s="147"/>
      <c r="AD111" s="147"/>
      <c r="AE111" s="147"/>
      <c r="AF111" s="147"/>
      <c r="AG111" s="147" t="s">
        <v>395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1">
        <v>96</v>
      </c>
      <c r="B112" s="182" t="s">
        <v>1081</v>
      </c>
      <c r="C112" s="191" t="s">
        <v>1082</v>
      </c>
      <c r="D112" s="183" t="s">
        <v>373</v>
      </c>
      <c r="E112" s="184">
        <v>6</v>
      </c>
      <c r="F112" s="185"/>
      <c r="G112" s="186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351</v>
      </c>
      <c r="T112" s="158" t="s">
        <v>352</v>
      </c>
      <c r="U112" s="158">
        <v>0</v>
      </c>
      <c r="V112" s="158">
        <f t="shared" si="41"/>
        <v>0</v>
      </c>
      <c r="W112" s="158"/>
      <c r="X112" s="158" t="s">
        <v>353</v>
      </c>
      <c r="Y112" s="158" t="s">
        <v>354</v>
      </c>
      <c r="Z112" s="147"/>
      <c r="AA112" s="147"/>
      <c r="AB112" s="147"/>
      <c r="AC112" s="147"/>
      <c r="AD112" s="147"/>
      <c r="AE112" s="147"/>
      <c r="AF112" s="147"/>
      <c r="AG112" s="147" t="s">
        <v>395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1">
        <v>97</v>
      </c>
      <c r="B113" s="182" t="s">
        <v>1083</v>
      </c>
      <c r="C113" s="191" t="s">
        <v>1084</v>
      </c>
      <c r="D113" s="183" t="s">
        <v>373</v>
      </c>
      <c r="E113" s="184">
        <v>1</v>
      </c>
      <c r="F113" s="185"/>
      <c r="G113" s="186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351</v>
      </c>
      <c r="T113" s="158" t="s">
        <v>352</v>
      </c>
      <c r="U113" s="158">
        <v>0</v>
      </c>
      <c r="V113" s="158">
        <f t="shared" si="41"/>
        <v>0</v>
      </c>
      <c r="W113" s="158"/>
      <c r="X113" s="158" t="s">
        <v>353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395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1">
        <v>98</v>
      </c>
      <c r="B114" s="182" t="s">
        <v>1085</v>
      </c>
      <c r="C114" s="191" t="s">
        <v>1086</v>
      </c>
      <c r="D114" s="183" t="s">
        <v>373</v>
      </c>
      <c r="E114" s="184">
        <v>1</v>
      </c>
      <c r="F114" s="185"/>
      <c r="G114" s="186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351</v>
      </c>
      <c r="T114" s="158" t="s">
        <v>352</v>
      </c>
      <c r="U114" s="158">
        <v>0</v>
      </c>
      <c r="V114" s="158">
        <f t="shared" si="41"/>
        <v>0</v>
      </c>
      <c r="W114" s="158"/>
      <c r="X114" s="158" t="s">
        <v>353</v>
      </c>
      <c r="Y114" s="158" t="s">
        <v>354</v>
      </c>
      <c r="Z114" s="147"/>
      <c r="AA114" s="147"/>
      <c r="AB114" s="147"/>
      <c r="AC114" s="147"/>
      <c r="AD114" s="147"/>
      <c r="AE114" s="147"/>
      <c r="AF114" s="147"/>
      <c r="AG114" s="147" t="s">
        <v>395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1">
        <v>99</v>
      </c>
      <c r="B115" s="182" t="s">
        <v>1087</v>
      </c>
      <c r="C115" s="191" t="s">
        <v>1088</v>
      </c>
      <c r="D115" s="183" t="s">
        <v>1089</v>
      </c>
      <c r="E115" s="184">
        <v>1</v>
      </c>
      <c r="F115" s="185"/>
      <c r="G115" s="186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351</v>
      </c>
      <c r="T115" s="158" t="s">
        <v>352</v>
      </c>
      <c r="U115" s="158">
        <v>0</v>
      </c>
      <c r="V115" s="158">
        <f t="shared" si="41"/>
        <v>0</v>
      </c>
      <c r="W115" s="158"/>
      <c r="X115" s="158" t="s">
        <v>353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395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1.75" outlineLevel="1" x14ac:dyDescent="0.2">
      <c r="A116" s="181">
        <v>100</v>
      </c>
      <c r="B116" s="182" t="s">
        <v>1090</v>
      </c>
      <c r="C116" s="191" t="s">
        <v>1091</v>
      </c>
      <c r="D116" s="183" t="s">
        <v>1089</v>
      </c>
      <c r="E116" s="184">
        <v>1</v>
      </c>
      <c r="F116" s="185"/>
      <c r="G116" s="186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351</v>
      </c>
      <c r="T116" s="158" t="s">
        <v>352</v>
      </c>
      <c r="U116" s="158">
        <v>0</v>
      </c>
      <c r="V116" s="158">
        <f t="shared" si="41"/>
        <v>0</v>
      </c>
      <c r="W116" s="158"/>
      <c r="X116" s="158" t="s">
        <v>353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395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1">
        <v>101</v>
      </c>
      <c r="B117" s="182" t="s">
        <v>1092</v>
      </c>
      <c r="C117" s="191" t="s">
        <v>1093</v>
      </c>
      <c r="D117" s="183" t="s">
        <v>373</v>
      </c>
      <c r="E117" s="184">
        <v>2</v>
      </c>
      <c r="F117" s="185"/>
      <c r="G117" s="186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351</v>
      </c>
      <c r="T117" s="158" t="s">
        <v>352</v>
      </c>
      <c r="U117" s="158">
        <v>0</v>
      </c>
      <c r="V117" s="158">
        <f t="shared" si="41"/>
        <v>0</v>
      </c>
      <c r="W117" s="158"/>
      <c r="X117" s="158" t="s">
        <v>353</v>
      </c>
      <c r="Y117" s="158" t="s">
        <v>354</v>
      </c>
      <c r="Z117" s="147"/>
      <c r="AA117" s="147"/>
      <c r="AB117" s="147"/>
      <c r="AC117" s="147"/>
      <c r="AD117" s="147"/>
      <c r="AE117" s="147"/>
      <c r="AF117" s="147"/>
      <c r="AG117" s="147" t="s">
        <v>395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1">
        <v>102</v>
      </c>
      <c r="B118" s="182" t="s">
        <v>1094</v>
      </c>
      <c r="C118" s="191" t="s">
        <v>1095</v>
      </c>
      <c r="D118" s="183" t="s">
        <v>512</v>
      </c>
      <c r="E118" s="184">
        <v>60</v>
      </c>
      <c r="F118" s="185"/>
      <c r="G118" s="186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351</v>
      </c>
      <c r="T118" s="158" t="s">
        <v>352</v>
      </c>
      <c r="U118" s="158">
        <v>0</v>
      </c>
      <c r="V118" s="158">
        <f t="shared" si="41"/>
        <v>0</v>
      </c>
      <c r="W118" s="158"/>
      <c r="X118" s="158" t="s">
        <v>353</v>
      </c>
      <c r="Y118" s="158" t="s">
        <v>354</v>
      </c>
      <c r="Z118" s="147"/>
      <c r="AA118" s="147"/>
      <c r="AB118" s="147"/>
      <c r="AC118" s="147"/>
      <c r="AD118" s="147"/>
      <c r="AE118" s="147"/>
      <c r="AF118" s="147"/>
      <c r="AG118" s="147" t="s">
        <v>395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1">
        <v>103</v>
      </c>
      <c r="B119" s="182" t="s">
        <v>1096</v>
      </c>
      <c r="C119" s="191" t="s">
        <v>1097</v>
      </c>
      <c r="D119" s="183" t="s">
        <v>512</v>
      </c>
      <c r="E119" s="184">
        <v>35</v>
      </c>
      <c r="F119" s="185"/>
      <c r="G119" s="186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351</v>
      </c>
      <c r="T119" s="158" t="s">
        <v>352</v>
      </c>
      <c r="U119" s="158">
        <v>0</v>
      </c>
      <c r="V119" s="158">
        <f t="shared" si="41"/>
        <v>0</v>
      </c>
      <c r="W119" s="158"/>
      <c r="X119" s="158" t="s">
        <v>353</v>
      </c>
      <c r="Y119" s="158" t="s">
        <v>354</v>
      </c>
      <c r="Z119" s="147"/>
      <c r="AA119" s="147"/>
      <c r="AB119" s="147"/>
      <c r="AC119" s="147"/>
      <c r="AD119" s="147"/>
      <c r="AE119" s="147"/>
      <c r="AF119" s="147"/>
      <c r="AG119" s="147" t="s">
        <v>395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1">
        <v>104</v>
      </c>
      <c r="B120" s="182" t="s">
        <v>1098</v>
      </c>
      <c r="C120" s="191" t="s">
        <v>1099</v>
      </c>
      <c r="D120" s="183" t="s">
        <v>1089</v>
      </c>
      <c r="E120" s="184">
        <v>1</v>
      </c>
      <c r="F120" s="185"/>
      <c r="G120" s="186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351</v>
      </c>
      <c r="T120" s="158" t="s">
        <v>352</v>
      </c>
      <c r="U120" s="158">
        <v>0</v>
      </c>
      <c r="V120" s="158">
        <f t="shared" si="41"/>
        <v>0</v>
      </c>
      <c r="W120" s="158"/>
      <c r="X120" s="158" t="s">
        <v>353</v>
      </c>
      <c r="Y120" s="158" t="s">
        <v>354</v>
      </c>
      <c r="Z120" s="147"/>
      <c r="AA120" s="147"/>
      <c r="AB120" s="147"/>
      <c r="AC120" s="147"/>
      <c r="AD120" s="147"/>
      <c r="AE120" s="147"/>
      <c r="AF120" s="147"/>
      <c r="AG120" s="147" t="s">
        <v>395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1">
        <v>105</v>
      </c>
      <c r="B121" s="182" t="s">
        <v>1100</v>
      </c>
      <c r="C121" s="191" t="s">
        <v>1101</v>
      </c>
      <c r="D121" s="183" t="s">
        <v>880</v>
      </c>
      <c r="E121" s="184">
        <v>1</v>
      </c>
      <c r="F121" s="185"/>
      <c r="G121" s="186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351</v>
      </c>
      <c r="T121" s="158" t="s">
        <v>352</v>
      </c>
      <c r="U121" s="158">
        <v>0</v>
      </c>
      <c r="V121" s="158">
        <f t="shared" si="41"/>
        <v>0</v>
      </c>
      <c r="W121" s="158"/>
      <c r="X121" s="158" t="s">
        <v>353</v>
      </c>
      <c r="Y121" s="158" t="s">
        <v>354</v>
      </c>
      <c r="Z121" s="147"/>
      <c r="AA121" s="147"/>
      <c r="AB121" s="147"/>
      <c r="AC121" s="147"/>
      <c r="AD121" s="147"/>
      <c r="AE121" s="147"/>
      <c r="AF121" s="147"/>
      <c r="AG121" s="147" t="s">
        <v>395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1">
        <v>106</v>
      </c>
      <c r="B122" s="182" t="s">
        <v>1102</v>
      </c>
      <c r="C122" s="191" t="s">
        <v>1103</v>
      </c>
      <c r="D122" s="183" t="s">
        <v>880</v>
      </c>
      <c r="E122" s="184">
        <v>1</v>
      </c>
      <c r="F122" s="185"/>
      <c r="G122" s="186">
        <f t="shared" si="35"/>
        <v>0</v>
      </c>
      <c r="H122" s="159"/>
      <c r="I122" s="158">
        <f t="shared" si="36"/>
        <v>0</v>
      </c>
      <c r="J122" s="159"/>
      <c r="K122" s="158">
        <f t="shared" si="37"/>
        <v>0</v>
      </c>
      <c r="L122" s="158">
        <v>21</v>
      </c>
      <c r="M122" s="158">
        <f t="shared" si="38"/>
        <v>0</v>
      </c>
      <c r="N122" s="157">
        <v>0</v>
      </c>
      <c r="O122" s="157">
        <f t="shared" si="39"/>
        <v>0</v>
      </c>
      <c r="P122" s="157">
        <v>0</v>
      </c>
      <c r="Q122" s="157">
        <f t="shared" si="40"/>
        <v>0</v>
      </c>
      <c r="R122" s="158"/>
      <c r="S122" s="158" t="s">
        <v>351</v>
      </c>
      <c r="T122" s="158" t="s">
        <v>352</v>
      </c>
      <c r="U122" s="158">
        <v>0</v>
      </c>
      <c r="V122" s="158">
        <f t="shared" si="41"/>
        <v>0</v>
      </c>
      <c r="W122" s="158"/>
      <c r="X122" s="158" t="s">
        <v>353</v>
      </c>
      <c r="Y122" s="158" t="s">
        <v>354</v>
      </c>
      <c r="Z122" s="147"/>
      <c r="AA122" s="147"/>
      <c r="AB122" s="147"/>
      <c r="AC122" s="147"/>
      <c r="AD122" s="147"/>
      <c r="AE122" s="147"/>
      <c r="AF122" s="147"/>
      <c r="AG122" s="147" t="s">
        <v>395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1">
        <v>107</v>
      </c>
      <c r="B123" s="182" t="s">
        <v>1104</v>
      </c>
      <c r="C123" s="191" t="s">
        <v>1105</v>
      </c>
      <c r="D123" s="183" t="s">
        <v>880</v>
      </c>
      <c r="E123" s="184">
        <v>1</v>
      </c>
      <c r="F123" s="185"/>
      <c r="G123" s="186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351</v>
      </c>
      <c r="T123" s="158" t="s">
        <v>352</v>
      </c>
      <c r="U123" s="158">
        <v>0</v>
      </c>
      <c r="V123" s="158">
        <f t="shared" si="41"/>
        <v>0</v>
      </c>
      <c r="W123" s="158"/>
      <c r="X123" s="158" t="s">
        <v>353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395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1">
        <v>108</v>
      </c>
      <c r="B124" s="182" t="s">
        <v>1106</v>
      </c>
      <c r="C124" s="191" t="s">
        <v>1107</v>
      </c>
      <c r="D124" s="183" t="s">
        <v>1089</v>
      </c>
      <c r="E124" s="184">
        <v>1</v>
      </c>
      <c r="F124" s="185"/>
      <c r="G124" s="186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351</v>
      </c>
      <c r="T124" s="158" t="s">
        <v>352</v>
      </c>
      <c r="U124" s="158">
        <v>0</v>
      </c>
      <c r="V124" s="158">
        <f t="shared" si="41"/>
        <v>0</v>
      </c>
      <c r="W124" s="158"/>
      <c r="X124" s="158" t="s">
        <v>353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395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1">
        <v>109</v>
      </c>
      <c r="B125" s="182" t="s">
        <v>1108</v>
      </c>
      <c r="C125" s="191" t="s">
        <v>1109</v>
      </c>
      <c r="D125" s="183" t="s">
        <v>1089</v>
      </c>
      <c r="E125" s="184">
        <v>1</v>
      </c>
      <c r="F125" s="185"/>
      <c r="G125" s="186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351</v>
      </c>
      <c r="T125" s="158" t="s">
        <v>352</v>
      </c>
      <c r="U125" s="158">
        <v>0</v>
      </c>
      <c r="V125" s="158">
        <f t="shared" si="41"/>
        <v>0</v>
      </c>
      <c r="W125" s="158"/>
      <c r="X125" s="158" t="s">
        <v>353</v>
      </c>
      <c r="Y125" s="158" t="s">
        <v>354</v>
      </c>
      <c r="Z125" s="147"/>
      <c r="AA125" s="147"/>
      <c r="AB125" s="147"/>
      <c r="AC125" s="147"/>
      <c r="AD125" s="147"/>
      <c r="AE125" s="147"/>
      <c r="AF125" s="147"/>
      <c r="AG125" s="147" t="s">
        <v>395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1">
        <v>110</v>
      </c>
      <c r="B126" s="182" t="s">
        <v>1110</v>
      </c>
      <c r="C126" s="191" t="s">
        <v>1111</v>
      </c>
      <c r="D126" s="183" t="s">
        <v>373</v>
      </c>
      <c r="E126" s="184">
        <v>72</v>
      </c>
      <c r="F126" s="185"/>
      <c r="G126" s="186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351</v>
      </c>
      <c r="T126" s="158" t="s">
        <v>352</v>
      </c>
      <c r="U126" s="158">
        <v>0</v>
      </c>
      <c r="V126" s="158">
        <f t="shared" si="41"/>
        <v>0</v>
      </c>
      <c r="W126" s="158"/>
      <c r="X126" s="158" t="s">
        <v>353</v>
      </c>
      <c r="Y126" s="158" t="s">
        <v>354</v>
      </c>
      <c r="Z126" s="147"/>
      <c r="AA126" s="147"/>
      <c r="AB126" s="147"/>
      <c r="AC126" s="147"/>
      <c r="AD126" s="147"/>
      <c r="AE126" s="147"/>
      <c r="AF126" s="147"/>
      <c r="AG126" s="147" t="s">
        <v>395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1">
        <v>111</v>
      </c>
      <c r="B127" s="182" t="s">
        <v>1112</v>
      </c>
      <c r="C127" s="191" t="s">
        <v>1113</v>
      </c>
      <c r="D127" s="183" t="s">
        <v>373</v>
      </c>
      <c r="E127" s="184">
        <v>202</v>
      </c>
      <c r="F127" s="185"/>
      <c r="G127" s="186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351</v>
      </c>
      <c r="T127" s="158" t="s">
        <v>352</v>
      </c>
      <c r="U127" s="158">
        <v>0</v>
      </c>
      <c r="V127" s="158">
        <f t="shared" si="41"/>
        <v>0</v>
      </c>
      <c r="W127" s="158"/>
      <c r="X127" s="158" t="s">
        <v>353</v>
      </c>
      <c r="Y127" s="158" t="s">
        <v>354</v>
      </c>
      <c r="Z127" s="147"/>
      <c r="AA127" s="147"/>
      <c r="AB127" s="147"/>
      <c r="AC127" s="147"/>
      <c r="AD127" s="147"/>
      <c r="AE127" s="147"/>
      <c r="AF127" s="147"/>
      <c r="AG127" s="147" t="s">
        <v>395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1">
        <v>112</v>
      </c>
      <c r="B128" s="182" t="s">
        <v>1114</v>
      </c>
      <c r="C128" s="191" t="s">
        <v>1115</v>
      </c>
      <c r="D128" s="183" t="s">
        <v>373</v>
      </c>
      <c r="E128" s="184">
        <v>100</v>
      </c>
      <c r="F128" s="185"/>
      <c r="G128" s="186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351</v>
      </c>
      <c r="T128" s="158" t="s">
        <v>352</v>
      </c>
      <c r="U128" s="158">
        <v>0</v>
      </c>
      <c r="V128" s="158">
        <f t="shared" si="41"/>
        <v>0</v>
      </c>
      <c r="W128" s="158"/>
      <c r="X128" s="158" t="s">
        <v>353</v>
      </c>
      <c r="Y128" s="158" t="s">
        <v>354</v>
      </c>
      <c r="Z128" s="147"/>
      <c r="AA128" s="147"/>
      <c r="AB128" s="147"/>
      <c r="AC128" s="147"/>
      <c r="AD128" s="147"/>
      <c r="AE128" s="147"/>
      <c r="AF128" s="147"/>
      <c r="AG128" s="147" t="s">
        <v>395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1">
        <v>113</v>
      </c>
      <c r="B129" s="182" t="s">
        <v>1116</v>
      </c>
      <c r="C129" s="191" t="s">
        <v>1117</v>
      </c>
      <c r="D129" s="183" t="s">
        <v>373</v>
      </c>
      <c r="E129" s="184">
        <v>55</v>
      </c>
      <c r="F129" s="185"/>
      <c r="G129" s="186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351</v>
      </c>
      <c r="T129" s="158" t="s">
        <v>352</v>
      </c>
      <c r="U129" s="158">
        <v>0</v>
      </c>
      <c r="V129" s="158">
        <f t="shared" si="41"/>
        <v>0</v>
      </c>
      <c r="W129" s="158"/>
      <c r="X129" s="158" t="s">
        <v>353</v>
      </c>
      <c r="Y129" s="158" t="s">
        <v>354</v>
      </c>
      <c r="Z129" s="147"/>
      <c r="AA129" s="147"/>
      <c r="AB129" s="147"/>
      <c r="AC129" s="147"/>
      <c r="AD129" s="147"/>
      <c r="AE129" s="147"/>
      <c r="AF129" s="147"/>
      <c r="AG129" s="147" t="s">
        <v>395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1">
        <v>114</v>
      </c>
      <c r="B130" s="182" t="s">
        <v>1118</v>
      </c>
      <c r="C130" s="191" t="s">
        <v>1119</v>
      </c>
      <c r="D130" s="183" t="s">
        <v>373</v>
      </c>
      <c r="E130" s="184">
        <v>27</v>
      </c>
      <c r="F130" s="185"/>
      <c r="G130" s="186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351</v>
      </c>
      <c r="T130" s="158" t="s">
        <v>352</v>
      </c>
      <c r="U130" s="158">
        <v>0</v>
      </c>
      <c r="V130" s="158">
        <f t="shared" si="41"/>
        <v>0</v>
      </c>
      <c r="W130" s="158"/>
      <c r="X130" s="158" t="s">
        <v>353</v>
      </c>
      <c r="Y130" s="158" t="s">
        <v>354</v>
      </c>
      <c r="Z130" s="147"/>
      <c r="AA130" s="147"/>
      <c r="AB130" s="147"/>
      <c r="AC130" s="147"/>
      <c r="AD130" s="147"/>
      <c r="AE130" s="147"/>
      <c r="AF130" s="147"/>
      <c r="AG130" s="147" t="s">
        <v>395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1">
        <v>115</v>
      </c>
      <c r="B131" s="182" t="s">
        <v>1120</v>
      </c>
      <c r="C131" s="191" t="s">
        <v>1121</v>
      </c>
      <c r="D131" s="183" t="s">
        <v>373</v>
      </c>
      <c r="E131" s="184">
        <v>4</v>
      </c>
      <c r="F131" s="185"/>
      <c r="G131" s="186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351</v>
      </c>
      <c r="T131" s="158" t="s">
        <v>352</v>
      </c>
      <c r="U131" s="158">
        <v>0</v>
      </c>
      <c r="V131" s="158">
        <f t="shared" si="41"/>
        <v>0</v>
      </c>
      <c r="W131" s="158"/>
      <c r="X131" s="158" t="s">
        <v>353</v>
      </c>
      <c r="Y131" s="158" t="s">
        <v>354</v>
      </c>
      <c r="Z131" s="147"/>
      <c r="AA131" s="147"/>
      <c r="AB131" s="147"/>
      <c r="AC131" s="147"/>
      <c r="AD131" s="147"/>
      <c r="AE131" s="147"/>
      <c r="AF131" s="147"/>
      <c r="AG131" s="147" t="s">
        <v>395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1">
        <v>116</v>
      </c>
      <c r="B132" s="182" t="s">
        <v>1122</v>
      </c>
      <c r="C132" s="191" t="s">
        <v>1123</v>
      </c>
      <c r="D132" s="183" t="s">
        <v>512</v>
      </c>
      <c r="E132" s="184">
        <v>120</v>
      </c>
      <c r="F132" s="185"/>
      <c r="G132" s="186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351</v>
      </c>
      <c r="T132" s="158" t="s">
        <v>352</v>
      </c>
      <c r="U132" s="158">
        <v>0</v>
      </c>
      <c r="V132" s="158">
        <f t="shared" si="41"/>
        <v>0</v>
      </c>
      <c r="W132" s="158"/>
      <c r="X132" s="158" t="s">
        <v>353</v>
      </c>
      <c r="Y132" s="158" t="s">
        <v>354</v>
      </c>
      <c r="Z132" s="147"/>
      <c r="AA132" s="147"/>
      <c r="AB132" s="147"/>
      <c r="AC132" s="147"/>
      <c r="AD132" s="147"/>
      <c r="AE132" s="147"/>
      <c r="AF132" s="147"/>
      <c r="AG132" s="147" t="s">
        <v>395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1">
        <v>117</v>
      </c>
      <c r="B133" s="182" t="s">
        <v>1124</v>
      </c>
      <c r="C133" s="191" t="s">
        <v>1125</v>
      </c>
      <c r="D133" s="183" t="s">
        <v>512</v>
      </c>
      <c r="E133" s="184">
        <v>240</v>
      </c>
      <c r="F133" s="185"/>
      <c r="G133" s="186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351</v>
      </c>
      <c r="T133" s="158" t="s">
        <v>352</v>
      </c>
      <c r="U133" s="158">
        <v>0</v>
      </c>
      <c r="V133" s="158">
        <f t="shared" si="41"/>
        <v>0</v>
      </c>
      <c r="W133" s="158"/>
      <c r="X133" s="158" t="s">
        <v>353</v>
      </c>
      <c r="Y133" s="158" t="s">
        <v>354</v>
      </c>
      <c r="Z133" s="147"/>
      <c r="AA133" s="147"/>
      <c r="AB133" s="147"/>
      <c r="AC133" s="147"/>
      <c r="AD133" s="147"/>
      <c r="AE133" s="147"/>
      <c r="AF133" s="147"/>
      <c r="AG133" s="147" t="s">
        <v>395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81">
        <v>118</v>
      </c>
      <c r="B134" s="182" t="s">
        <v>1126</v>
      </c>
      <c r="C134" s="191" t="s">
        <v>1127</v>
      </c>
      <c r="D134" s="183" t="s">
        <v>512</v>
      </c>
      <c r="E134" s="184">
        <v>10</v>
      </c>
      <c r="F134" s="185"/>
      <c r="G134" s="186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351</v>
      </c>
      <c r="T134" s="158" t="s">
        <v>352</v>
      </c>
      <c r="U134" s="158">
        <v>0</v>
      </c>
      <c r="V134" s="158">
        <f t="shared" si="41"/>
        <v>0</v>
      </c>
      <c r="W134" s="158"/>
      <c r="X134" s="158" t="s">
        <v>353</v>
      </c>
      <c r="Y134" s="158" t="s">
        <v>354</v>
      </c>
      <c r="Z134" s="147"/>
      <c r="AA134" s="147"/>
      <c r="AB134" s="147"/>
      <c r="AC134" s="147"/>
      <c r="AD134" s="147"/>
      <c r="AE134" s="147"/>
      <c r="AF134" s="147"/>
      <c r="AG134" s="147" t="s">
        <v>395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1">
        <v>119</v>
      </c>
      <c r="B135" s="182" t="s">
        <v>1128</v>
      </c>
      <c r="C135" s="191" t="s">
        <v>1129</v>
      </c>
      <c r="D135" s="183" t="s">
        <v>512</v>
      </c>
      <c r="E135" s="184">
        <v>24</v>
      </c>
      <c r="F135" s="185"/>
      <c r="G135" s="186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351</v>
      </c>
      <c r="T135" s="158" t="s">
        <v>352</v>
      </c>
      <c r="U135" s="158">
        <v>0</v>
      </c>
      <c r="V135" s="158">
        <f t="shared" si="41"/>
        <v>0</v>
      </c>
      <c r="W135" s="158"/>
      <c r="X135" s="158" t="s">
        <v>353</v>
      </c>
      <c r="Y135" s="158" t="s">
        <v>354</v>
      </c>
      <c r="Z135" s="147"/>
      <c r="AA135" s="147"/>
      <c r="AB135" s="147"/>
      <c r="AC135" s="147"/>
      <c r="AD135" s="147"/>
      <c r="AE135" s="147"/>
      <c r="AF135" s="147"/>
      <c r="AG135" s="147" t="s">
        <v>395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1">
        <v>120</v>
      </c>
      <c r="B136" s="182" t="s">
        <v>1130</v>
      </c>
      <c r="C136" s="191" t="s">
        <v>1131</v>
      </c>
      <c r="D136" s="183" t="s">
        <v>512</v>
      </c>
      <c r="E136" s="184">
        <v>30</v>
      </c>
      <c r="F136" s="185"/>
      <c r="G136" s="186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351</v>
      </c>
      <c r="T136" s="158" t="s">
        <v>352</v>
      </c>
      <c r="U136" s="158">
        <v>0</v>
      </c>
      <c r="V136" s="158">
        <f t="shared" si="41"/>
        <v>0</v>
      </c>
      <c r="W136" s="158"/>
      <c r="X136" s="158" t="s">
        <v>353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395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7.2" x14ac:dyDescent="0.2">
      <c r="A137" s="168" t="s">
        <v>346</v>
      </c>
      <c r="B137" s="169" t="s">
        <v>284</v>
      </c>
      <c r="C137" s="187" t="s">
        <v>286</v>
      </c>
      <c r="D137" s="170"/>
      <c r="E137" s="171"/>
      <c r="F137" s="172"/>
      <c r="G137" s="173">
        <f>SUMIF(AG138:AG151,"&lt;&gt;NOR",G138:G151)</f>
        <v>0</v>
      </c>
      <c r="H137" s="167"/>
      <c r="I137" s="167">
        <f>SUM(I138:I151)</f>
        <v>0</v>
      </c>
      <c r="J137" s="167"/>
      <c r="K137" s="167">
        <f>SUM(K138:K151)</f>
        <v>0</v>
      </c>
      <c r="L137" s="167"/>
      <c r="M137" s="167">
        <f>SUM(M138:M151)</f>
        <v>0</v>
      </c>
      <c r="N137" s="166"/>
      <c r="O137" s="166">
        <f>SUM(O138:O151)</f>
        <v>0</v>
      </c>
      <c r="P137" s="166"/>
      <c r="Q137" s="166">
        <f>SUM(Q138:Q151)</f>
        <v>0</v>
      </c>
      <c r="R137" s="167"/>
      <c r="S137" s="167"/>
      <c r="T137" s="167"/>
      <c r="U137" s="167"/>
      <c r="V137" s="167">
        <f>SUM(V138:V151)</f>
        <v>0</v>
      </c>
      <c r="W137" s="167"/>
      <c r="X137" s="167"/>
      <c r="Y137" s="167"/>
      <c r="AG137" t="s">
        <v>347</v>
      </c>
    </row>
    <row r="138" spans="1:60" outlineLevel="1" x14ac:dyDescent="0.2">
      <c r="A138" s="181">
        <v>121</v>
      </c>
      <c r="B138" s="182" t="s">
        <v>1132</v>
      </c>
      <c r="C138" s="191" t="s">
        <v>1133</v>
      </c>
      <c r="D138" s="183" t="s">
        <v>373</v>
      </c>
      <c r="E138" s="184">
        <v>5</v>
      </c>
      <c r="F138" s="185"/>
      <c r="G138" s="186">
        <f t="shared" ref="G138:G151" si="42">ROUND(E138*F138,2)</f>
        <v>0</v>
      </c>
      <c r="H138" s="159"/>
      <c r="I138" s="158">
        <f t="shared" ref="I138:I151" si="43">ROUND(E138*H138,2)</f>
        <v>0</v>
      </c>
      <c r="J138" s="159"/>
      <c r="K138" s="158">
        <f t="shared" ref="K138:K151" si="44">ROUND(E138*J138,2)</f>
        <v>0</v>
      </c>
      <c r="L138" s="158">
        <v>21</v>
      </c>
      <c r="M138" s="158">
        <f t="shared" ref="M138:M151" si="45">G138*(1+L138/100)</f>
        <v>0</v>
      </c>
      <c r="N138" s="157">
        <v>0</v>
      </c>
      <c r="O138" s="157">
        <f t="shared" ref="O138:O151" si="46">ROUND(E138*N138,2)</f>
        <v>0</v>
      </c>
      <c r="P138" s="157">
        <v>0</v>
      </c>
      <c r="Q138" s="157">
        <f t="shared" ref="Q138:Q151" si="47">ROUND(E138*P138,2)</f>
        <v>0</v>
      </c>
      <c r="R138" s="158"/>
      <c r="S138" s="158" t="s">
        <v>351</v>
      </c>
      <c r="T138" s="158" t="s">
        <v>352</v>
      </c>
      <c r="U138" s="158">
        <v>0</v>
      </c>
      <c r="V138" s="158">
        <f t="shared" ref="V138:V151" si="48">ROUND(E138*U138,2)</f>
        <v>0</v>
      </c>
      <c r="W138" s="158"/>
      <c r="X138" s="158" t="s">
        <v>353</v>
      </c>
      <c r="Y138" s="158" t="s">
        <v>354</v>
      </c>
      <c r="Z138" s="147"/>
      <c r="AA138" s="147"/>
      <c r="AB138" s="147"/>
      <c r="AC138" s="147"/>
      <c r="AD138" s="147"/>
      <c r="AE138" s="147"/>
      <c r="AF138" s="147"/>
      <c r="AG138" s="147" t="s">
        <v>395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1">
        <v>122</v>
      </c>
      <c r="B139" s="182" t="s">
        <v>1134</v>
      </c>
      <c r="C139" s="191" t="s">
        <v>1135</v>
      </c>
      <c r="D139" s="183" t="s">
        <v>373</v>
      </c>
      <c r="E139" s="184">
        <v>18</v>
      </c>
      <c r="F139" s="185"/>
      <c r="G139" s="186">
        <f t="shared" si="42"/>
        <v>0</v>
      </c>
      <c r="H139" s="159"/>
      <c r="I139" s="158">
        <f t="shared" si="43"/>
        <v>0</v>
      </c>
      <c r="J139" s="159"/>
      <c r="K139" s="158">
        <f t="shared" si="44"/>
        <v>0</v>
      </c>
      <c r="L139" s="158">
        <v>21</v>
      </c>
      <c r="M139" s="158">
        <f t="shared" si="45"/>
        <v>0</v>
      </c>
      <c r="N139" s="157">
        <v>0</v>
      </c>
      <c r="O139" s="157">
        <f t="shared" si="46"/>
        <v>0</v>
      </c>
      <c r="P139" s="157">
        <v>0</v>
      </c>
      <c r="Q139" s="157">
        <f t="shared" si="47"/>
        <v>0</v>
      </c>
      <c r="R139" s="158"/>
      <c r="S139" s="158" t="s">
        <v>351</v>
      </c>
      <c r="T139" s="158" t="s">
        <v>352</v>
      </c>
      <c r="U139" s="158">
        <v>0</v>
      </c>
      <c r="V139" s="158">
        <f t="shared" si="48"/>
        <v>0</v>
      </c>
      <c r="W139" s="158"/>
      <c r="X139" s="158" t="s">
        <v>353</v>
      </c>
      <c r="Y139" s="158" t="s">
        <v>354</v>
      </c>
      <c r="Z139" s="147"/>
      <c r="AA139" s="147"/>
      <c r="AB139" s="147"/>
      <c r="AC139" s="147"/>
      <c r="AD139" s="147"/>
      <c r="AE139" s="147"/>
      <c r="AF139" s="147"/>
      <c r="AG139" s="147" t="s">
        <v>395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1">
        <v>123</v>
      </c>
      <c r="B140" s="182" t="s">
        <v>1136</v>
      </c>
      <c r="C140" s="191" t="s">
        <v>1137</v>
      </c>
      <c r="D140" s="183" t="s">
        <v>373</v>
      </c>
      <c r="E140" s="184">
        <v>1340</v>
      </c>
      <c r="F140" s="185"/>
      <c r="G140" s="186">
        <f t="shared" si="42"/>
        <v>0</v>
      </c>
      <c r="H140" s="159"/>
      <c r="I140" s="158">
        <f t="shared" si="43"/>
        <v>0</v>
      </c>
      <c r="J140" s="159"/>
      <c r="K140" s="158">
        <f t="shared" si="44"/>
        <v>0</v>
      </c>
      <c r="L140" s="158">
        <v>21</v>
      </c>
      <c r="M140" s="158">
        <f t="shared" si="45"/>
        <v>0</v>
      </c>
      <c r="N140" s="157">
        <v>0</v>
      </c>
      <c r="O140" s="157">
        <f t="shared" si="46"/>
        <v>0</v>
      </c>
      <c r="P140" s="157">
        <v>0</v>
      </c>
      <c r="Q140" s="157">
        <f t="shared" si="47"/>
        <v>0</v>
      </c>
      <c r="R140" s="158"/>
      <c r="S140" s="158" t="s">
        <v>351</v>
      </c>
      <c r="T140" s="158" t="s">
        <v>352</v>
      </c>
      <c r="U140" s="158">
        <v>0</v>
      </c>
      <c r="V140" s="158">
        <f t="shared" si="48"/>
        <v>0</v>
      </c>
      <c r="W140" s="158"/>
      <c r="X140" s="158" t="s">
        <v>353</v>
      </c>
      <c r="Y140" s="158" t="s">
        <v>354</v>
      </c>
      <c r="Z140" s="147"/>
      <c r="AA140" s="147"/>
      <c r="AB140" s="147"/>
      <c r="AC140" s="147"/>
      <c r="AD140" s="147"/>
      <c r="AE140" s="147"/>
      <c r="AF140" s="147"/>
      <c r="AG140" s="147" t="s">
        <v>395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1">
        <v>124</v>
      </c>
      <c r="B141" s="182" t="s">
        <v>1138</v>
      </c>
      <c r="C141" s="191" t="s">
        <v>1139</v>
      </c>
      <c r="D141" s="183" t="s">
        <v>373</v>
      </c>
      <c r="E141" s="184">
        <v>83</v>
      </c>
      <c r="F141" s="185"/>
      <c r="G141" s="186">
        <f t="shared" si="42"/>
        <v>0</v>
      </c>
      <c r="H141" s="159"/>
      <c r="I141" s="158">
        <f t="shared" si="43"/>
        <v>0</v>
      </c>
      <c r="J141" s="159"/>
      <c r="K141" s="158">
        <f t="shared" si="44"/>
        <v>0</v>
      </c>
      <c r="L141" s="158">
        <v>21</v>
      </c>
      <c r="M141" s="158">
        <f t="shared" si="45"/>
        <v>0</v>
      </c>
      <c r="N141" s="157">
        <v>0</v>
      </c>
      <c r="O141" s="157">
        <f t="shared" si="46"/>
        <v>0</v>
      </c>
      <c r="P141" s="157">
        <v>0</v>
      </c>
      <c r="Q141" s="157">
        <f t="shared" si="47"/>
        <v>0</v>
      </c>
      <c r="R141" s="158"/>
      <c r="S141" s="158" t="s">
        <v>351</v>
      </c>
      <c r="T141" s="158" t="s">
        <v>352</v>
      </c>
      <c r="U141" s="158">
        <v>0</v>
      </c>
      <c r="V141" s="158">
        <f t="shared" si="48"/>
        <v>0</v>
      </c>
      <c r="W141" s="158"/>
      <c r="X141" s="158" t="s">
        <v>353</v>
      </c>
      <c r="Y141" s="158" t="s">
        <v>354</v>
      </c>
      <c r="Z141" s="147"/>
      <c r="AA141" s="147"/>
      <c r="AB141" s="147"/>
      <c r="AC141" s="147"/>
      <c r="AD141" s="147"/>
      <c r="AE141" s="147"/>
      <c r="AF141" s="147"/>
      <c r="AG141" s="147" t="s">
        <v>395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1">
        <v>125</v>
      </c>
      <c r="B142" s="182" t="s">
        <v>1140</v>
      </c>
      <c r="C142" s="191" t="s">
        <v>1141</v>
      </c>
      <c r="D142" s="183" t="s">
        <v>512</v>
      </c>
      <c r="E142" s="184">
        <v>148</v>
      </c>
      <c r="F142" s="185"/>
      <c r="G142" s="186">
        <f t="shared" si="42"/>
        <v>0</v>
      </c>
      <c r="H142" s="159"/>
      <c r="I142" s="158">
        <f t="shared" si="43"/>
        <v>0</v>
      </c>
      <c r="J142" s="159"/>
      <c r="K142" s="158">
        <f t="shared" si="44"/>
        <v>0</v>
      </c>
      <c r="L142" s="158">
        <v>21</v>
      </c>
      <c r="M142" s="158">
        <f t="shared" si="45"/>
        <v>0</v>
      </c>
      <c r="N142" s="157">
        <v>0</v>
      </c>
      <c r="O142" s="157">
        <f t="shared" si="46"/>
        <v>0</v>
      </c>
      <c r="P142" s="157">
        <v>0</v>
      </c>
      <c r="Q142" s="157">
        <f t="shared" si="47"/>
        <v>0</v>
      </c>
      <c r="R142" s="158"/>
      <c r="S142" s="158" t="s">
        <v>351</v>
      </c>
      <c r="T142" s="158" t="s">
        <v>352</v>
      </c>
      <c r="U142" s="158">
        <v>0</v>
      </c>
      <c r="V142" s="158">
        <f t="shared" si="48"/>
        <v>0</v>
      </c>
      <c r="W142" s="158"/>
      <c r="X142" s="158" t="s">
        <v>353</v>
      </c>
      <c r="Y142" s="158" t="s">
        <v>354</v>
      </c>
      <c r="Z142" s="147"/>
      <c r="AA142" s="147"/>
      <c r="AB142" s="147"/>
      <c r="AC142" s="147"/>
      <c r="AD142" s="147"/>
      <c r="AE142" s="147"/>
      <c r="AF142" s="147"/>
      <c r="AG142" s="147" t="s">
        <v>395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81">
        <v>126</v>
      </c>
      <c r="B143" s="182" t="s">
        <v>1142</v>
      </c>
      <c r="C143" s="191" t="s">
        <v>1143</v>
      </c>
      <c r="D143" s="183" t="s">
        <v>880</v>
      </c>
      <c r="E143" s="184">
        <v>2</v>
      </c>
      <c r="F143" s="185"/>
      <c r="G143" s="186">
        <f t="shared" si="42"/>
        <v>0</v>
      </c>
      <c r="H143" s="159"/>
      <c r="I143" s="158">
        <f t="shared" si="43"/>
        <v>0</v>
      </c>
      <c r="J143" s="159"/>
      <c r="K143" s="158">
        <f t="shared" si="44"/>
        <v>0</v>
      </c>
      <c r="L143" s="158">
        <v>21</v>
      </c>
      <c r="M143" s="158">
        <f t="shared" si="45"/>
        <v>0</v>
      </c>
      <c r="N143" s="157">
        <v>0</v>
      </c>
      <c r="O143" s="157">
        <f t="shared" si="46"/>
        <v>0</v>
      </c>
      <c r="P143" s="157">
        <v>0</v>
      </c>
      <c r="Q143" s="157">
        <f t="shared" si="47"/>
        <v>0</v>
      </c>
      <c r="R143" s="158"/>
      <c r="S143" s="158" t="s">
        <v>351</v>
      </c>
      <c r="T143" s="158" t="s">
        <v>352</v>
      </c>
      <c r="U143" s="158">
        <v>0</v>
      </c>
      <c r="V143" s="158">
        <f t="shared" si="48"/>
        <v>0</v>
      </c>
      <c r="W143" s="158"/>
      <c r="X143" s="158" t="s">
        <v>353</v>
      </c>
      <c r="Y143" s="158" t="s">
        <v>354</v>
      </c>
      <c r="Z143" s="147"/>
      <c r="AA143" s="147"/>
      <c r="AB143" s="147"/>
      <c r="AC143" s="147"/>
      <c r="AD143" s="147"/>
      <c r="AE143" s="147"/>
      <c r="AF143" s="147"/>
      <c r="AG143" s="147" t="s">
        <v>395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81">
        <v>127</v>
      </c>
      <c r="B144" s="182" t="s">
        <v>1144</v>
      </c>
      <c r="C144" s="191" t="s">
        <v>1145</v>
      </c>
      <c r="D144" s="183" t="s">
        <v>373</v>
      </c>
      <c r="E144" s="184">
        <v>1</v>
      </c>
      <c r="F144" s="185"/>
      <c r="G144" s="186">
        <f t="shared" si="42"/>
        <v>0</v>
      </c>
      <c r="H144" s="159"/>
      <c r="I144" s="158">
        <f t="shared" si="43"/>
        <v>0</v>
      </c>
      <c r="J144" s="159"/>
      <c r="K144" s="158">
        <f t="shared" si="44"/>
        <v>0</v>
      </c>
      <c r="L144" s="158">
        <v>21</v>
      </c>
      <c r="M144" s="158">
        <f t="shared" si="45"/>
        <v>0</v>
      </c>
      <c r="N144" s="157">
        <v>0</v>
      </c>
      <c r="O144" s="157">
        <f t="shared" si="46"/>
        <v>0</v>
      </c>
      <c r="P144" s="157">
        <v>0</v>
      </c>
      <c r="Q144" s="157">
        <f t="shared" si="47"/>
        <v>0</v>
      </c>
      <c r="R144" s="158"/>
      <c r="S144" s="158" t="s">
        <v>351</v>
      </c>
      <c r="T144" s="158" t="s">
        <v>352</v>
      </c>
      <c r="U144" s="158">
        <v>0</v>
      </c>
      <c r="V144" s="158">
        <f t="shared" si="48"/>
        <v>0</v>
      </c>
      <c r="W144" s="158"/>
      <c r="X144" s="158" t="s">
        <v>353</v>
      </c>
      <c r="Y144" s="158" t="s">
        <v>354</v>
      </c>
      <c r="Z144" s="147"/>
      <c r="AA144" s="147"/>
      <c r="AB144" s="147"/>
      <c r="AC144" s="147"/>
      <c r="AD144" s="147"/>
      <c r="AE144" s="147"/>
      <c r="AF144" s="147"/>
      <c r="AG144" s="147" t="s">
        <v>395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1">
        <v>128</v>
      </c>
      <c r="B145" s="182" t="s">
        <v>1146</v>
      </c>
      <c r="C145" s="191" t="s">
        <v>1147</v>
      </c>
      <c r="D145" s="183" t="s">
        <v>384</v>
      </c>
      <c r="E145" s="184">
        <v>4.2</v>
      </c>
      <c r="F145" s="185"/>
      <c r="G145" s="186">
        <f t="shared" si="42"/>
        <v>0</v>
      </c>
      <c r="H145" s="159"/>
      <c r="I145" s="158">
        <f t="shared" si="43"/>
        <v>0</v>
      </c>
      <c r="J145" s="159"/>
      <c r="K145" s="158">
        <f t="shared" si="44"/>
        <v>0</v>
      </c>
      <c r="L145" s="158">
        <v>21</v>
      </c>
      <c r="M145" s="158">
        <f t="shared" si="45"/>
        <v>0</v>
      </c>
      <c r="N145" s="157">
        <v>0</v>
      </c>
      <c r="O145" s="157">
        <f t="shared" si="46"/>
        <v>0</v>
      </c>
      <c r="P145" s="157">
        <v>0</v>
      </c>
      <c r="Q145" s="157">
        <f t="shared" si="47"/>
        <v>0</v>
      </c>
      <c r="R145" s="158"/>
      <c r="S145" s="158" t="s">
        <v>351</v>
      </c>
      <c r="T145" s="158" t="s">
        <v>352</v>
      </c>
      <c r="U145" s="158">
        <v>0</v>
      </c>
      <c r="V145" s="158">
        <f t="shared" si="48"/>
        <v>0</v>
      </c>
      <c r="W145" s="158"/>
      <c r="X145" s="158" t="s">
        <v>353</v>
      </c>
      <c r="Y145" s="158" t="s">
        <v>354</v>
      </c>
      <c r="Z145" s="147"/>
      <c r="AA145" s="147"/>
      <c r="AB145" s="147"/>
      <c r="AC145" s="147"/>
      <c r="AD145" s="147"/>
      <c r="AE145" s="147"/>
      <c r="AF145" s="147"/>
      <c r="AG145" s="147" t="s">
        <v>395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81">
        <v>129</v>
      </c>
      <c r="B146" s="182" t="s">
        <v>1148</v>
      </c>
      <c r="C146" s="191" t="s">
        <v>1149</v>
      </c>
      <c r="D146" s="183" t="s">
        <v>512</v>
      </c>
      <c r="E146" s="184">
        <v>15</v>
      </c>
      <c r="F146" s="185"/>
      <c r="G146" s="186">
        <f t="shared" si="42"/>
        <v>0</v>
      </c>
      <c r="H146" s="159"/>
      <c r="I146" s="158">
        <f t="shared" si="43"/>
        <v>0</v>
      </c>
      <c r="J146" s="159"/>
      <c r="K146" s="158">
        <f t="shared" si="44"/>
        <v>0</v>
      </c>
      <c r="L146" s="158">
        <v>21</v>
      </c>
      <c r="M146" s="158">
        <f t="shared" si="45"/>
        <v>0</v>
      </c>
      <c r="N146" s="157">
        <v>0</v>
      </c>
      <c r="O146" s="157">
        <f t="shared" si="46"/>
        <v>0</v>
      </c>
      <c r="P146" s="157">
        <v>0</v>
      </c>
      <c r="Q146" s="157">
        <f t="shared" si="47"/>
        <v>0</v>
      </c>
      <c r="R146" s="158"/>
      <c r="S146" s="158" t="s">
        <v>351</v>
      </c>
      <c r="T146" s="158" t="s">
        <v>352</v>
      </c>
      <c r="U146" s="158">
        <v>0</v>
      </c>
      <c r="V146" s="158">
        <f t="shared" si="48"/>
        <v>0</v>
      </c>
      <c r="W146" s="158"/>
      <c r="X146" s="158" t="s">
        <v>353</v>
      </c>
      <c r="Y146" s="158" t="s">
        <v>354</v>
      </c>
      <c r="Z146" s="147"/>
      <c r="AA146" s="147"/>
      <c r="AB146" s="147"/>
      <c r="AC146" s="147"/>
      <c r="AD146" s="147"/>
      <c r="AE146" s="147"/>
      <c r="AF146" s="147"/>
      <c r="AG146" s="147" t="s">
        <v>395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1">
        <v>130</v>
      </c>
      <c r="B147" s="182" t="s">
        <v>1150</v>
      </c>
      <c r="C147" s="191" t="s">
        <v>1151</v>
      </c>
      <c r="D147" s="183" t="s">
        <v>1152</v>
      </c>
      <c r="E147" s="184">
        <v>1.4999999999999999E-2</v>
      </c>
      <c r="F147" s="185"/>
      <c r="G147" s="186">
        <f t="shared" si="42"/>
        <v>0</v>
      </c>
      <c r="H147" s="159"/>
      <c r="I147" s="158">
        <f t="shared" si="43"/>
        <v>0</v>
      </c>
      <c r="J147" s="159"/>
      <c r="K147" s="158">
        <f t="shared" si="44"/>
        <v>0</v>
      </c>
      <c r="L147" s="158">
        <v>21</v>
      </c>
      <c r="M147" s="158">
        <f t="shared" si="45"/>
        <v>0</v>
      </c>
      <c r="N147" s="157">
        <v>0</v>
      </c>
      <c r="O147" s="157">
        <f t="shared" si="46"/>
        <v>0</v>
      </c>
      <c r="P147" s="157">
        <v>0</v>
      </c>
      <c r="Q147" s="157">
        <f t="shared" si="47"/>
        <v>0</v>
      </c>
      <c r="R147" s="158"/>
      <c r="S147" s="158" t="s">
        <v>351</v>
      </c>
      <c r="T147" s="158" t="s">
        <v>352</v>
      </c>
      <c r="U147" s="158">
        <v>0</v>
      </c>
      <c r="V147" s="158">
        <f t="shared" si="48"/>
        <v>0</v>
      </c>
      <c r="W147" s="158"/>
      <c r="X147" s="158" t="s">
        <v>353</v>
      </c>
      <c r="Y147" s="158" t="s">
        <v>354</v>
      </c>
      <c r="Z147" s="147"/>
      <c r="AA147" s="147"/>
      <c r="AB147" s="147"/>
      <c r="AC147" s="147"/>
      <c r="AD147" s="147"/>
      <c r="AE147" s="147"/>
      <c r="AF147" s="147"/>
      <c r="AG147" s="147" t="s">
        <v>395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1">
        <v>131</v>
      </c>
      <c r="B148" s="182" t="s">
        <v>1153</v>
      </c>
      <c r="C148" s="191" t="s">
        <v>1154</v>
      </c>
      <c r="D148" s="183" t="s">
        <v>512</v>
      </c>
      <c r="E148" s="184">
        <v>15</v>
      </c>
      <c r="F148" s="185"/>
      <c r="G148" s="186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351</v>
      </c>
      <c r="T148" s="158" t="s">
        <v>352</v>
      </c>
      <c r="U148" s="158">
        <v>0</v>
      </c>
      <c r="V148" s="158">
        <f t="shared" si="48"/>
        <v>0</v>
      </c>
      <c r="W148" s="158"/>
      <c r="X148" s="158" t="s">
        <v>353</v>
      </c>
      <c r="Y148" s="158" t="s">
        <v>354</v>
      </c>
      <c r="Z148" s="147"/>
      <c r="AA148" s="147"/>
      <c r="AB148" s="147"/>
      <c r="AC148" s="147"/>
      <c r="AD148" s="147"/>
      <c r="AE148" s="147"/>
      <c r="AF148" s="147"/>
      <c r="AG148" s="147" t="s">
        <v>395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1">
        <v>132</v>
      </c>
      <c r="B149" s="182" t="s">
        <v>1155</v>
      </c>
      <c r="C149" s="191" t="s">
        <v>1156</v>
      </c>
      <c r="D149" s="183" t="s">
        <v>512</v>
      </c>
      <c r="E149" s="184">
        <v>15</v>
      </c>
      <c r="F149" s="185"/>
      <c r="G149" s="186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351</v>
      </c>
      <c r="T149" s="158" t="s">
        <v>352</v>
      </c>
      <c r="U149" s="158">
        <v>0</v>
      </c>
      <c r="V149" s="158">
        <f t="shared" si="48"/>
        <v>0</v>
      </c>
      <c r="W149" s="158"/>
      <c r="X149" s="158" t="s">
        <v>353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395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1">
        <v>133</v>
      </c>
      <c r="B150" s="182" t="s">
        <v>1157</v>
      </c>
      <c r="C150" s="191" t="s">
        <v>1158</v>
      </c>
      <c r="D150" s="183" t="s">
        <v>512</v>
      </c>
      <c r="E150" s="184">
        <v>60</v>
      </c>
      <c r="F150" s="185"/>
      <c r="G150" s="186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351</v>
      </c>
      <c r="T150" s="158" t="s">
        <v>352</v>
      </c>
      <c r="U150" s="158">
        <v>0</v>
      </c>
      <c r="V150" s="158">
        <f t="shared" si="48"/>
        <v>0</v>
      </c>
      <c r="W150" s="158"/>
      <c r="X150" s="158" t="s">
        <v>353</v>
      </c>
      <c r="Y150" s="158" t="s">
        <v>354</v>
      </c>
      <c r="Z150" s="147"/>
      <c r="AA150" s="147"/>
      <c r="AB150" s="147"/>
      <c r="AC150" s="147"/>
      <c r="AD150" s="147"/>
      <c r="AE150" s="147"/>
      <c r="AF150" s="147"/>
      <c r="AG150" s="147" t="s">
        <v>395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1">
        <v>134</v>
      </c>
      <c r="B151" s="182" t="s">
        <v>1159</v>
      </c>
      <c r="C151" s="191" t="s">
        <v>1160</v>
      </c>
      <c r="D151" s="183" t="s">
        <v>350</v>
      </c>
      <c r="E151" s="184">
        <v>6.3</v>
      </c>
      <c r="F151" s="185"/>
      <c r="G151" s="186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351</v>
      </c>
      <c r="T151" s="158" t="s">
        <v>352</v>
      </c>
      <c r="U151" s="158">
        <v>0</v>
      </c>
      <c r="V151" s="158">
        <f t="shared" si="48"/>
        <v>0</v>
      </c>
      <c r="W151" s="158"/>
      <c r="X151" s="158" t="s">
        <v>353</v>
      </c>
      <c r="Y151" s="158" t="s">
        <v>354</v>
      </c>
      <c r="Z151" s="147"/>
      <c r="AA151" s="147"/>
      <c r="AB151" s="147"/>
      <c r="AC151" s="147"/>
      <c r="AD151" s="147"/>
      <c r="AE151" s="147"/>
      <c r="AF151" s="147"/>
      <c r="AG151" s="147" t="s">
        <v>395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13.6" x14ac:dyDescent="0.2">
      <c r="A152" s="168" t="s">
        <v>346</v>
      </c>
      <c r="B152" s="169" t="s">
        <v>287</v>
      </c>
      <c r="C152" s="187" t="s">
        <v>288</v>
      </c>
      <c r="D152" s="170"/>
      <c r="E152" s="171"/>
      <c r="F152" s="172"/>
      <c r="G152" s="173">
        <f>SUMIF(AG153:AG153,"&lt;&gt;NOR",G153:G153)</f>
        <v>0</v>
      </c>
      <c r="H152" s="167"/>
      <c r="I152" s="167">
        <f>SUM(I153:I153)</f>
        <v>0</v>
      </c>
      <c r="J152" s="167"/>
      <c r="K152" s="167">
        <f>SUM(K153:K153)</f>
        <v>0</v>
      </c>
      <c r="L152" s="167"/>
      <c r="M152" s="167">
        <f>SUM(M153:M153)</f>
        <v>0</v>
      </c>
      <c r="N152" s="166"/>
      <c r="O152" s="166">
        <f>SUM(O153:O153)</f>
        <v>0</v>
      </c>
      <c r="P152" s="166"/>
      <c r="Q152" s="166">
        <f>SUM(Q153:Q153)</f>
        <v>0</v>
      </c>
      <c r="R152" s="167"/>
      <c r="S152" s="167"/>
      <c r="T152" s="167"/>
      <c r="U152" s="167"/>
      <c r="V152" s="167">
        <f>SUM(V153:V153)</f>
        <v>0</v>
      </c>
      <c r="W152" s="167"/>
      <c r="X152" s="167"/>
      <c r="Y152" s="167"/>
      <c r="AG152" t="s">
        <v>347</v>
      </c>
    </row>
    <row r="153" spans="1:60" ht="43.5" outlineLevel="1" x14ac:dyDescent="0.2">
      <c r="A153" s="175">
        <v>135</v>
      </c>
      <c r="B153" s="176" t="s">
        <v>1161</v>
      </c>
      <c r="C153" s="188" t="s">
        <v>1162</v>
      </c>
      <c r="D153" s="177" t="s">
        <v>1089</v>
      </c>
      <c r="E153" s="178">
        <v>1</v>
      </c>
      <c r="F153" s="179"/>
      <c r="G153" s="180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21</v>
      </c>
      <c r="M153" s="158">
        <f>G153*(1+L153/100)</f>
        <v>0</v>
      </c>
      <c r="N153" s="157">
        <v>0</v>
      </c>
      <c r="O153" s="157">
        <f>ROUND(E153*N153,2)</f>
        <v>0</v>
      </c>
      <c r="P153" s="157">
        <v>0</v>
      </c>
      <c r="Q153" s="157">
        <f>ROUND(E153*P153,2)</f>
        <v>0</v>
      </c>
      <c r="R153" s="158"/>
      <c r="S153" s="158" t="s">
        <v>351</v>
      </c>
      <c r="T153" s="158" t="s">
        <v>352</v>
      </c>
      <c r="U153" s="158">
        <v>0</v>
      </c>
      <c r="V153" s="158">
        <f>ROUND(E153*U153,2)</f>
        <v>0</v>
      </c>
      <c r="W153" s="158"/>
      <c r="X153" s="158" t="s">
        <v>353</v>
      </c>
      <c r="Y153" s="158" t="s">
        <v>354</v>
      </c>
      <c r="Z153" s="147"/>
      <c r="AA153" s="147"/>
      <c r="AB153" s="147"/>
      <c r="AC153" s="147"/>
      <c r="AD153" s="147"/>
      <c r="AE153" s="147"/>
      <c r="AF153" s="147"/>
      <c r="AG153" s="147" t="s">
        <v>395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3"/>
      <c r="B154" s="4"/>
      <c r="C154" s="19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332</v>
      </c>
    </row>
    <row r="155" spans="1:60" ht="13.6" x14ac:dyDescent="0.2">
      <c r="A155" s="150"/>
      <c r="B155" s="151" t="s">
        <v>31</v>
      </c>
      <c r="C155" s="194"/>
      <c r="D155" s="152"/>
      <c r="E155" s="153"/>
      <c r="F155" s="153"/>
      <c r="G155" s="174">
        <f>G8+G20+G44+G64+G74+G82+G84+G86+G89+G137+G152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611</v>
      </c>
    </row>
    <row r="156" spans="1:60" x14ac:dyDescent="0.2">
      <c r="A156" s="3"/>
      <c r="B156" s="4"/>
      <c r="C156" s="19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9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69" t="s">
        <v>612</v>
      </c>
      <c r="B158" s="269"/>
      <c r="C158" s="27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71"/>
      <c r="B159" s="272"/>
      <c r="C159" s="273"/>
      <c r="D159" s="272"/>
      <c r="E159" s="272"/>
      <c r="F159" s="272"/>
      <c r="G159" s="27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613</v>
      </c>
    </row>
    <row r="160" spans="1:60" x14ac:dyDescent="0.2">
      <c r="A160" s="275"/>
      <c r="B160" s="276"/>
      <c r="C160" s="277"/>
      <c r="D160" s="276"/>
      <c r="E160" s="276"/>
      <c r="F160" s="276"/>
      <c r="G160" s="27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75"/>
      <c r="B161" s="276"/>
      <c r="C161" s="277"/>
      <c r="D161" s="276"/>
      <c r="E161" s="276"/>
      <c r="F161" s="276"/>
      <c r="G161" s="27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75"/>
      <c r="B162" s="276"/>
      <c r="C162" s="277"/>
      <c r="D162" s="276"/>
      <c r="E162" s="276"/>
      <c r="F162" s="276"/>
      <c r="G162" s="27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79"/>
      <c r="B163" s="280"/>
      <c r="C163" s="281"/>
      <c r="D163" s="280"/>
      <c r="E163" s="280"/>
      <c r="F163" s="280"/>
      <c r="G163" s="28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3"/>
      <c r="B164" s="4"/>
      <c r="C164" s="19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C165" s="195"/>
      <c r="D165" s="10"/>
      <c r="AG165" t="s">
        <v>614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E493-B2FF-4F33-9859-9BD887756E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70</v>
      </c>
      <c r="C4" s="266" t="s">
        <v>71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299</v>
      </c>
      <c r="C8" s="187" t="s">
        <v>266</v>
      </c>
      <c r="D8" s="170"/>
      <c r="E8" s="171"/>
      <c r="F8" s="172"/>
      <c r="G8" s="173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7"/>
      <c r="U8" s="167"/>
      <c r="V8" s="167">
        <f>SUM(V9:V10)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906</v>
      </c>
      <c r="C9" s="191" t="s">
        <v>907</v>
      </c>
      <c r="D9" s="183" t="s">
        <v>899</v>
      </c>
      <c r="E9" s="184">
        <v>2650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1163</v>
      </c>
      <c r="C10" s="191" t="s">
        <v>1164</v>
      </c>
      <c r="D10" s="183" t="s">
        <v>922</v>
      </c>
      <c r="E10" s="184">
        <v>8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351</v>
      </c>
      <c r="T10" s="158" t="s">
        <v>352</v>
      </c>
      <c r="U10" s="158">
        <v>0</v>
      </c>
      <c r="V10" s="158">
        <f>ROUND(E10*U10,2)</f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13.6" x14ac:dyDescent="0.2">
      <c r="A11" s="168" t="s">
        <v>346</v>
      </c>
      <c r="B11" s="169" t="s">
        <v>300</v>
      </c>
      <c r="C11" s="187" t="s">
        <v>268</v>
      </c>
      <c r="D11" s="170"/>
      <c r="E11" s="171"/>
      <c r="F11" s="172"/>
      <c r="G11" s="173">
        <f>SUMIF(AG12:AG25,"&lt;&gt;NOR",G12:G25)</f>
        <v>0</v>
      </c>
      <c r="H11" s="167"/>
      <c r="I11" s="167">
        <f>SUM(I12:I25)</f>
        <v>0</v>
      </c>
      <c r="J11" s="167"/>
      <c r="K11" s="167">
        <f>SUM(K12:K25)</f>
        <v>0</v>
      </c>
      <c r="L11" s="167"/>
      <c r="M11" s="167">
        <f>SUM(M12:M25)</f>
        <v>0</v>
      </c>
      <c r="N11" s="166"/>
      <c r="O11" s="166">
        <f>SUM(O12:O25)</f>
        <v>0</v>
      </c>
      <c r="P11" s="166"/>
      <c r="Q11" s="166">
        <f>SUM(Q12:Q25)</f>
        <v>0</v>
      </c>
      <c r="R11" s="167"/>
      <c r="S11" s="167"/>
      <c r="T11" s="167"/>
      <c r="U11" s="167"/>
      <c r="V11" s="167">
        <f>SUM(V12:V25)</f>
        <v>0</v>
      </c>
      <c r="W11" s="167"/>
      <c r="X11" s="167"/>
      <c r="Y11" s="167"/>
      <c r="AG11" t="s">
        <v>347</v>
      </c>
    </row>
    <row r="12" spans="1:60" outlineLevel="1" x14ac:dyDescent="0.2">
      <c r="A12" s="181">
        <v>3</v>
      </c>
      <c r="B12" s="182" t="s">
        <v>929</v>
      </c>
      <c r="C12" s="191" t="s">
        <v>930</v>
      </c>
      <c r="D12" s="183" t="s">
        <v>922</v>
      </c>
      <c r="E12" s="184">
        <v>24</v>
      </c>
      <c r="F12" s="185"/>
      <c r="G12" s="186">
        <f t="shared" ref="G12:G25" si="0">ROUND(E12*F12,2)</f>
        <v>0</v>
      </c>
      <c r="H12" s="159"/>
      <c r="I12" s="158">
        <f t="shared" ref="I12:I25" si="1">ROUND(E12*H12,2)</f>
        <v>0</v>
      </c>
      <c r="J12" s="159"/>
      <c r="K12" s="158">
        <f t="shared" ref="K12:K25" si="2">ROUND(E12*J12,2)</f>
        <v>0</v>
      </c>
      <c r="L12" s="158">
        <v>21</v>
      </c>
      <c r="M12" s="158">
        <f t="shared" ref="M12:M25" si="3">G12*(1+L12/100)</f>
        <v>0</v>
      </c>
      <c r="N12" s="157">
        <v>0</v>
      </c>
      <c r="O12" s="157">
        <f t="shared" ref="O12:O25" si="4">ROUND(E12*N12,2)</f>
        <v>0</v>
      </c>
      <c r="P12" s="157">
        <v>0</v>
      </c>
      <c r="Q12" s="157">
        <f t="shared" ref="Q12:Q25" si="5"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 t="shared" ref="V12:V25" si="6">ROUND(E12*U12,2)</f>
        <v>0</v>
      </c>
      <c r="W12" s="158"/>
      <c r="X12" s="158" t="s">
        <v>540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4</v>
      </c>
      <c r="B13" s="182" t="s">
        <v>943</v>
      </c>
      <c r="C13" s="191" t="s">
        <v>944</v>
      </c>
      <c r="D13" s="183" t="s">
        <v>922</v>
      </c>
      <c r="E13" s="184">
        <v>35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351</v>
      </c>
      <c r="T13" s="158" t="s">
        <v>352</v>
      </c>
      <c r="U13" s="158">
        <v>0</v>
      </c>
      <c r="V13" s="158">
        <f t="shared" si="6"/>
        <v>0</v>
      </c>
      <c r="W13" s="158"/>
      <c r="X13" s="158" t="s">
        <v>540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723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5</v>
      </c>
      <c r="B14" s="182" t="s">
        <v>957</v>
      </c>
      <c r="C14" s="191" t="s">
        <v>958</v>
      </c>
      <c r="D14" s="183" t="s">
        <v>922</v>
      </c>
      <c r="E14" s="184">
        <v>412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351</v>
      </c>
      <c r="T14" s="158" t="s">
        <v>352</v>
      </c>
      <c r="U14" s="158">
        <v>0</v>
      </c>
      <c r="V14" s="158">
        <f t="shared" si="6"/>
        <v>0</v>
      </c>
      <c r="W14" s="158"/>
      <c r="X14" s="158" t="s">
        <v>540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723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6</v>
      </c>
      <c r="B15" s="182" t="s">
        <v>935</v>
      </c>
      <c r="C15" s="191" t="s">
        <v>936</v>
      </c>
      <c r="D15" s="183" t="s">
        <v>899</v>
      </c>
      <c r="E15" s="184">
        <v>80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351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540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7</v>
      </c>
      <c r="B16" s="182" t="s">
        <v>1165</v>
      </c>
      <c r="C16" s="191" t="s">
        <v>1166</v>
      </c>
      <c r="D16" s="183" t="s">
        <v>899</v>
      </c>
      <c r="E16" s="184">
        <v>110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351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540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8</v>
      </c>
      <c r="B17" s="182" t="s">
        <v>1167</v>
      </c>
      <c r="C17" s="191" t="s">
        <v>1168</v>
      </c>
      <c r="D17" s="183" t="s">
        <v>899</v>
      </c>
      <c r="E17" s="184">
        <v>60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9</v>
      </c>
      <c r="B18" s="182" t="s">
        <v>1169</v>
      </c>
      <c r="C18" s="191" t="s">
        <v>1170</v>
      </c>
      <c r="D18" s="183" t="s">
        <v>899</v>
      </c>
      <c r="E18" s="184">
        <v>60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1">
        <v>10</v>
      </c>
      <c r="B19" s="182" t="s">
        <v>949</v>
      </c>
      <c r="C19" s="191" t="s">
        <v>950</v>
      </c>
      <c r="D19" s="183" t="s">
        <v>899</v>
      </c>
      <c r="E19" s="184">
        <v>80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11</v>
      </c>
      <c r="B20" s="182" t="s">
        <v>953</v>
      </c>
      <c r="C20" s="191" t="s">
        <v>954</v>
      </c>
      <c r="D20" s="183" t="s">
        <v>899</v>
      </c>
      <c r="E20" s="184">
        <v>10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351</v>
      </c>
      <c r="T20" s="158" t="s">
        <v>352</v>
      </c>
      <c r="U20" s="158">
        <v>0</v>
      </c>
      <c r="V20" s="158">
        <f t="shared" si="6"/>
        <v>0</v>
      </c>
      <c r="W20" s="158"/>
      <c r="X20" s="158" t="s">
        <v>353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395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12</v>
      </c>
      <c r="B21" s="182" t="s">
        <v>951</v>
      </c>
      <c r="C21" s="191" t="s">
        <v>952</v>
      </c>
      <c r="D21" s="183" t="s">
        <v>899</v>
      </c>
      <c r="E21" s="184">
        <v>60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351</v>
      </c>
      <c r="T21" s="158" t="s">
        <v>352</v>
      </c>
      <c r="U21" s="158">
        <v>0</v>
      </c>
      <c r="V21" s="158">
        <f t="shared" si="6"/>
        <v>0</v>
      </c>
      <c r="W21" s="158"/>
      <c r="X21" s="158" t="s">
        <v>540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723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13</v>
      </c>
      <c r="B22" s="182" t="s">
        <v>1171</v>
      </c>
      <c r="C22" s="191" t="s">
        <v>1172</v>
      </c>
      <c r="D22" s="183" t="s">
        <v>899</v>
      </c>
      <c r="E22" s="184">
        <v>10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351</v>
      </c>
      <c r="T22" s="158" t="s">
        <v>352</v>
      </c>
      <c r="U22" s="158">
        <v>0</v>
      </c>
      <c r="V22" s="158">
        <f t="shared" si="6"/>
        <v>0</v>
      </c>
      <c r="W22" s="158"/>
      <c r="X22" s="158" t="s">
        <v>540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723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965</v>
      </c>
      <c r="C23" s="191" t="s">
        <v>966</v>
      </c>
      <c r="D23" s="183" t="s">
        <v>922</v>
      </c>
      <c r="E23" s="184">
        <v>26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351</v>
      </c>
      <c r="T23" s="158" t="s">
        <v>352</v>
      </c>
      <c r="U23" s="158">
        <v>0</v>
      </c>
      <c r="V23" s="158">
        <f t="shared" si="6"/>
        <v>0</v>
      </c>
      <c r="W23" s="158"/>
      <c r="X23" s="158" t="s">
        <v>540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723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15</v>
      </c>
      <c r="B24" s="182" t="s">
        <v>963</v>
      </c>
      <c r="C24" s="191" t="s">
        <v>964</v>
      </c>
      <c r="D24" s="183" t="s">
        <v>922</v>
      </c>
      <c r="E24" s="184">
        <v>16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351</v>
      </c>
      <c r="T24" s="158" t="s">
        <v>352</v>
      </c>
      <c r="U24" s="158">
        <v>0</v>
      </c>
      <c r="V24" s="158">
        <f t="shared" si="6"/>
        <v>0</v>
      </c>
      <c r="W24" s="158"/>
      <c r="X24" s="158" t="s">
        <v>540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947</v>
      </c>
      <c r="C25" s="191" t="s">
        <v>948</v>
      </c>
      <c r="D25" s="183" t="s">
        <v>899</v>
      </c>
      <c r="E25" s="184">
        <v>10</v>
      </c>
      <c r="F25" s="185"/>
      <c r="G25" s="186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351</v>
      </c>
      <c r="T25" s="158" t="s">
        <v>352</v>
      </c>
      <c r="U25" s="158">
        <v>0</v>
      </c>
      <c r="V25" s="158">
        <f t="shared" si="6"/>
        <v>0</v>
      </c>
      <c r="W25" s="158"/>
      <c r="X25" s="158" t="s">
        <v>353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395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.6" x14ac:dyDescent="0.2">
      <c r="A26" s="168" t="s">
        <v>346</v>
      </c>
      <c r="B26" s="169" t="s">
        <v>301</v>
      </c>
      <c r="C26" s="187" t="s">
        <v>303</v>
      </c>
      <c r="D26" s="170"/>
      <c r="E26" s="171"/>
      <c r="F26" s="172"/>
      <c r="G26" s="173">
        <f>SUMIF(AG27:AG33,"&lt;&gt;NOR",G27:G33)</f>
        <v>0</v>
      </c>
      <c r="H26" s="167"/>
      <c r="I26" s="167">
        <f>SUM(I27:I33)</f>
        <v>0</v>
      </c>
      <c r="J26" s="167"/>
      <c r="K26" s="167">
        <f>SUM(K27:K33)</f>
        <v>0</v>
      </c>
      <c r="L26" s="167"/>
      <c r="M26" s="167">
        <f>SUM(M27:M33)</f>
        <v>0</v>
      </c>
      <c r="N26" s="166"/>
      <c r="O26" s="166">
        <f>SUM(O27:O33)</f>
        <v>0</v>
      </c>
      <c r="P26" s="166"/>
      <c r="Q26" s="166">
        <f>SUM(Q27:Q33)</f>
        <v>0</v>
      </c>
      <c r="R26" s="167"/>
      <c r="S26" s="167"/>
      <c r="T26" s="167"/>
      <c r="U26" s="167"/>
      <c r="V26" s="167">
        <f>SUM(V27:V33)</f>
        <v>0</v>
      </c>
      <c r="W26" s="167"/>
      <c r="X26" s="167"/>
      <c r="Y26" s="167"/>
      <c r="AG26" t="s">
        <v>347</v>
      </c>
    </row>
    <row r="27" spans="1:60" outlineLevel="1" x14ac:dyDescent="0.2">
      <c r="A27" s="181">
        <v>17</v>
      </c>
      <c r="B27" s="182" t="s">
        <v>1173</v>
      </c>
      <c r="C27" s="191" t="s">
        <v>1174</v>
      </c>
      <c r="D27" s="183" t="s">
        <v>922</v>
      </c>
      <c r="E27" s="184">
        <v>7</v>
      </c>
      <c r="F27" s="185"/>
      <c r="G27" s="186">
        <f t="shared" ref="G27:G33" si="7">ROUND(E27*F27,2)</f>
        <v>0</v>
      </c>
      <c r="H27" s="159"/>
      <c r="I27" s="158">
        <f t="shared" ref="I27:I33" si="8">ROUND(E27*H27,2)</f>
        <v>0</v>
      </c>
      <c r="J27" s="159"/>
      <c r="K27" s="158">
        <f t="shared" ref="K27:K33" si="9">ROUND(E27*J27,2)</f>
        <v>0</v>
      </c>
      <c r="L27" s="158">
        <v>21</v>
      </c>
      <c r="M27" s="158">
        <f t="shared" ref="M27:M33" si="10">G27*(1+L27/100)</f>
        <v>0</v>
      </c>
      <c r="N27" s="157">
        <v>0</v>
      </c>
      <c r="O27" s="157">
        <f t="shared" ref="O27:O33" si="11">ROUND(E27*N27,2)</f>
        <v>0</v>
      </c>
      <c r="P27" s="157">
        <v>0</v>
      </c>
      <c r="Q27" s="157">
        <f t="shared" ref="Q27:Q33" si="12">ROUND(E27*P27,2)</f>
        <v>0</v>
      </c>
      <c r="R27" s="158"/>
      <c r="S27" s="158" t="s">
        <v>351</v>
      </c>
      <c r="T27" s="158" t="s">
        <v>352</v>
      </c>
      <c r="U27" s="158">
        <v>0</v>
      </c>
      <c r="V27" s="158">
        <f t="shared" ref="V27:V33" si="13">ROUND(E27*U27,2)</f>
        <v>0</v>
      </c>
      <c r="W27" s="158"/>
      <c r="X27" s="158" t="s">
        <v>540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723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18</v>
      </c>
      <c r="B28" s="182" t="s">
        <v>1175</v>
      </c>
      <c r="C28" s="191" t="s">
        <v>1176</v>
      </c>
      <c r="D28" s="183" t="s">
        <v>922</v>
      </c>
      <c r="E28" s="184">
        <v>1</v>
      </c>
      <c r="F28" s="185"/>
      <c r="G28" s="186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351</v>
      </c>
      <c r="T28" s="158" t="s">
        <v>352</v>
      </c>
      <c r="U28" s="158">
        <v>0</v>
      </c>
      <c r="V28" s="158">
        <f t="shared" si="13"/>
        <v>0</v>
      </c>
      <c r="W28" s="158"/>
      <c r="X28" s="158" t="s">
        <v>540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723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1.75" outlineLevel="1" x14ac:dyDescent="0.2">
      <c r="A29" s="181">
        <v>19</v>
      </c>
      <c r="B29" s="182" t="s">
        <v>1177</v>
      </c>
      <c r="C29" s="191" t="s">
        <v>1178</v>
      </c>
      <c r="D29" s="183" t="s">
        <v>880</v>
      </c>
      <c r="E29" s="184">
        <v>1</v>
      </c>
      <c r="F29" s="185"/>
      <c r="G29" s="186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351</v>
      </c>
      <c r="T29" s="158" t="s">
        <v>352</v>
      </c>
      <c r="U29" s="158">
        <v>0</v>
      </c>
      <c r="V29" s="158">
        <f t="shared" si="13"/>
        <v>0</v>
      </c>
      <c r="W29" s="158"/>
      <c r="X29" s="158" t="s">
        <v>540</v>
      </c>
      <c r="Y29" s="158" t="s">
        <v>354</v>
      </c>
      <c r="Z29" s="147"/>
      <c r="AA29" s="147"/>
      <c r="AB29" s="147"/>
      <c r="AC29" s="147"/>
      <c r="AD29" s="147"/>
      <c r="AE29" s="147"/>
      <c r="AF29" s="147"/>
      <c r="AG29" s="147" t="s">
        <v>723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20</v>
      </c>
      <c r="B30" s="182" t="s">
        <v>1179</v>
      </c>
      <c r="C30" s="191" t="s">
        <v>1180</v>
      </c>
      <c r="D30" s="183" t="s">
        <v>922</v>
      </c>
      <c r="E30" s="184">
        <v>1</v>
      </c>
      <c r="F30" s="185"/>
      <c r="G30" s="186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351</v>
      </c>
      <c r="T30" s="158" t="s">
        <v>352</v>
      </c>
      <c r="U30" s="158">
        <v>0</v>
      </c>
      <c r="V30" s="158">
        <f t="shared" si="13"/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21</v>
      </c>
      <c r="B31" s="182" t="s">
        <v>1181</v>
      </c>
      <c r="C31" s="191" t="s">
        <v>1182</v>
      </c>
      <c r="D31" s="183" t="s">
        <v>922</v>
      </c>
      <c r="E31" s="184">
        <v>6</v>
      </c>
      <c r="F31" s="185"/>
      <c r="G31" s="186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351</v>
      </c>
      <c r="T31" s="158" t="s">
        <v>352</v>
      </c>
      <c r="U31" s="158">
        <v>0</v>
      </c>
      <c r="V31" s="158">
        <f t="shared" si="13"/>
        <v>0</v>
      </c>
      <c r="W31" s="158"/>
      <c r="X31" s="158" t="s">
        <v>540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723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22</v>
      </c>
      <c r="B32" s="182" t="s">
        <v>1183</v>
      </c>
      <c r="C32" s="191" t="s">
        <v>1184</v>
      </c>
      <c r="D32" s="183" t="s">
        <v>922</v>
      </c>
      <c r="E32" s="184">
        <v>1</v>
      </c>
      <c r="F32" s="185"/>
      <c r="G32" s="186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351</v>
      </c>
      <c r="T32" s="158" t="s">
        <v>352</v>
      </c>
      <c r="U32" s="158">
        <v>0</v>
      </c>
      <c r="V32" s="158">
        <f t="shared" si="13"/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23</v>
      </c>
      <c r="B33" s="182" t="s">
        <v>1185</v>
      </c>
      <c r="C33" s="191" t="s">
        <v>1186</v>
      </c>
      <c r="D33" s="183" t="s">
        <v>922</v>
      </c>
      <c r="E33" s="184">
        <v>1</v>
      </c>
      <c r="F33" s="185"/>
      <c r="G33" s="186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351</v>
      </c>
      <c r="T33" s="158" t="s">
        <v>352</v>
      </c>
      <c r="U33" s="158">
        <v>0</v>
      </c>
      <c r="V33" s="158">
        <f t="shared" si="13"/>
        <v>0</v>
      </c>
      <c r="W33" s="158"/>
      <c r="X33" s="158" t="s">
        <v>540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13.6" x14ac:dyDescent="0.2">
      <c r="A34" s="168" t="s">
        <v>346</v>
      </c>
      <c r="B34" s="169" t="s">
        <v>304</v>
      </c>
      <c r="C34" s="187" t="s">
        <v>270</v>
      </c>
      <c r="D34" s="170"/>
      <c r="E34" s="171"/>
      <c r="F34" s="172"/>
      <c r="G34" s="173">
        <f>SUMIF(AG35:AG39,"&lt;&gt;NOR",G35:G39)</f>
        <v>0</v>
      </c>
      <c r="H34" s="167"/>
      <c r="I34" s="167">
        <f>SUM(I35:I39)</f>
        <v>0</v>
      </c>
      <c r="J34" s="167"/>
      <c r="K34" s="167">
        <f>SUM(K35:K39)</f>
        <v>0</v>
      </c>
      <c r="L34" s="167"/>
      <c r="M34" s="167">
        <f>SUM(M35:M39)</f>
        <v>0</v>
      </c>
      <c r="N34" s="166"/>
      <c r="O34" s="166">
        <f>SUM(O35:O39)</f>
        <v>0</v>
      </c>
      <c r="P34" s="166"/>
      <c r="Q34" s="166">
        <f>SUM(Q35:Q39)</f>
        <v>0</v>
      </c>
      <c r="R34" s="167"/>
      <c r="S34" s="167"/>
      <c r="T34" s="167"/>
      <c r="U34" s="167"/>
      <c r="V34" s="167">
        <f>SUM(V35:V39)</f>
        <v>0</v>
      </c>
      <c r="W34" s="167"/>
      <c r="X34" s="167"/>
      <c r="Y34" s="167"/>
      <c r="AG34" t="s">
        <v>347</v>
      </c>
    </row>
    <row r="35" spans="1:60" outlineLevel="1" x14ac:dyDescent="0.2">
      <c r="A35" s="181">
        <v>24</v>
      </c>
      <c r="B35" s="182" t="s">
        <v>1187</v>
      </c>
      <c r="C35" s="191" t="s">
        <v>1188</v>
      </c>
      <c r="D35" s="183" t="s">
        <v>922</v>
      </c>
      <c r="E35" s="184">
        <v>122</v>
      </c>
      <c r="F35" s="185"/>
      <c r="G35" s="186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351</v>
      </c>
      <c r="T35" s="158" t="s">
        <v>352</v>
      </c>
      <c r="U35" s="158">
        <v>0</v>
      </c>
      <c r="V35" s="158">
        <f>ROUND(E35*U35,2)</f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25</v>
      </c>
      <c r="B36" s="182" t="s">
        <v>1189</v>
      </c>
      <c r="C36" s="191" t="s">
        <v>1190</v>
      </c>
      <c r="D36" s="183" t="s">
        <v>922</v>
      </c>
      <c r="E36" s="184">
        <v>16</v>
      </c>
      <c r="F36" s="185"/>
      <c r="G36" s="186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351</v>
      </c>
      <c r="T36" s="158" t="s">
        <v>352</v>
      </c>
      <c r="U36" s="158">
        <v>0</v>
      </c>
      <c r="V36" s="158">
        <f>ROUND(E36*U36,2)</f>
        <v>0</v>
      </c>
      <c r="W36" s="158"/>
      <c r="X36" s="158" t="s">
        <v>540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723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1">
        <v>26</v>
      </c>
      <c r="B37" s="182" t="s">
        <v>1191</v>
      </c>
      <c r="C37" s="191" t="s">
        <v>1192</v>
      </c>
      <c r="D37" s="183" t="s">
        <v>922</v>
      </c>
      <c r="E37" s="184">
        <v>61</v>
      </c>
      <c r="F37" s="185"/>
      <c r="G37" s="186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351</v>
      </c>
      <c r="T37" s="158" t="s">
        <v>352</v>
      </c>
      <c r="U37" s="158">
        <v>0</v>
      </c>
      <c r="V37" s="158">
        <f>ROUND(E37*U37,2)</f>
        <v>0</v>
      </c>
      <c r="W37" s="158"/>
      <c r="X37" s="158" t="s">
        <v>540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723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27</v>
      </c>
      <c r="B38" s="182" t="s">
        <v>1193</v>
      </c>
      <c r="C38" s="191" t="s">
        <v>1194</v>
      </c>
      <c r="D38" s="183" t="s">
        <v>922</v>
      </c>
      <c r="E38" s="184">
        <v>61</v>
      </c>
      <c r="F38" s="185"/>
      <c r="G38" s="186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351</v>
      </c>
      <c r="T38" s="158" t="s">
        <v>352</v>
      </c>
      <c r="U38" s="158">
        <v>0</v>
      </c>
      <c r="V38" s="158">
        <f>ROUND(E38*U38,2)</f>
        <v>0</v>
      </c>
      <c r="W38" s="158"/>
      <c r="X38" s="158" t="s">
        <v>540</v>
      </c>
      <c r="Y38" s="158" t="s">
        <v>354</v>
      </c>
      <c r="Z38" s="147"/>
      <c r="AA38" s="147"/>
      <c r="AB38" s="147"/>
      <c r="AC38" s="147"/>
      <c r="AD38" s="147"/>
      <c r="AE38" s="147"/>
      <c r="AF38" s="147"/>
      <c r="AG38" s="147" t="s">
        <v>723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28</v>
      </c>
      <c r="B39" s="182" t="s">
        <v>985</v>
      </c>
      <c r="C39" s="191" t="s">
        <v>986</v>
      </c>
      <c r="D39" s="183" t="s">
        <v>922</v>
      </c>
      <c r="E39" s="184">
        <v>77</v>
      </c>
      <c r="F39" s="185"/>
      <c r="G39" s="186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351</v>
      </c>
      <c r="T39" s="158" t="s">
        <v>352</v>
      </c>
      <c r="U39" s="158">
        <v>0</v>
      </c>
      <c r="V39" s="158">
        <f>ROUND(E39*U39,2)</f>
        <v>0</v>
      </c>
      <c r="W39" s="158"/>
      <c r="X39" s="158" t="s">
        <v>540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13.6" x14ac:dyDescent="0.2">
      <c r="A40" s="168" t="s">
        <v>346</v>
      </c>
      <c r="B40" s="169" t="s">
        <v>305</v>
      </c>
      <c r="C40" s="187" t="s">
        <v>281</v>
      </c>
      <c r="D40" s="170"/>
      <c r="E40" s="171"/>
      <c r="F40" s="172"/>
      <c r="G40" s="173">
        <f>SUMIF(AG41:AG41,"&lt;&gt;NOR",G41:G41)</f>
        <v>0</v>
      </c>
      <c r="H40" s="167"/>
      <c r="I40" s="167">
        <f>SUM(I41:I41)</f>
        <v>0</v>
      </c>
      <c r="J40" s="167"/>
      <c r="K40" s="167">
        <f>SUM(K41:K41)</f>
        <v>0</v>
      </c>
      <c r="L40" s="167"/>
      <c r="M40" s="167">
        <f>SUM(M41:M41)</f>
        <v>0</v>
      </c>
      <c r="N40" s="166"/>
      <c r="O40" s="166">
        <f>SUM(O41:O41)</f>
        <v>0</v>
      </c>
      <c r="P40" s="166"/>
      <c r="Q40" s="166">
        <f>SUM(Q41:Q41)</f>
        <v>0</v>
      </c>
      <c r="R40" s="167"/>
      <c r="S40" s="167"/>
      <c r="T40" s="167"/>
      <c r="U40" s="167"/>
      <c r="V40" s="167">
        <f>SUM(V41:V41)</f>
        <v>0</v>
      </c>
      <c r="W40" s="167"/>
      <c r="X40" s="167"/>
      <c r="Y40" s="167"/>
      <c r="AG40" t="s">
        <v>347</v>
      </c>
    </row>
    <row r="41" spans="1:60" outlineLevel="1" x14ac:dyDescent="0.2">
      <c r="A41" s="181">
        <v>29</v>
      </c>
      <c r="B41" s="182" t="s">
        <v>1195</v>
      </c>
      <c r="C41" s="191" t="s">
        <v>1196</v>
      </c>
      <c r="D41" s="183" t="s">
        <v>880</v>
      </c>
      <c r="E41" s="184">
        <v>2</v>
      </c>
      <c r="F41" s="185"/>
      <c r="G41" s="186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351</v>
      </c>
      <c r="T41" s="158" t="s">
        <v>352</v>
      </c>
      <c r="U41" s="158">
        <v>0</v>
      </c>
      <c r="V41" s="158">
        <f>ROUND(E41*U41,2)</f>
        <v>0</v>
      </c>
      <c r="W41" s="158"/>
      <c r="X41" s="158" t="s">
        <v>353</v>
      </c>
      <c r="Y41" s="158" t="s">
        <v>354</v>
      </c>
      <c r="Z41" s="147"/>
      <c r="AA41" s="147"/>
      <c r="AB41" s="147"/>
      <c r="AC41" s="147"/>
      <c r="AD41" s="147"/>
      <c r="AE41" s="147"/>
      <c r="AF41" s="147"/>
      <c r="AG41" s="147" t="s">
        <v>395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7.2" x14ac:dyDescent="0.2">
      <c r="A42" s="168" t="s">
        <v>346</v>
      </c>
      <c r="B42" s="169" t="s">
        <v>306</v>
      </c>
      <c r="C42" s="187" t="s">
        <v>307</v>
      </c>
      <c r="D42" s="170"/>
      <c r="E42" s="171"/>
      <c r="F42" s="172"/>
      <c r="G42" s="173">
        <f>SUMIF(AG43:AG43,"&lt;&gt;NOR",G43:G43)</f>
        <v>0</v>
      </c>
      <c r="H42" s="167"/>
      <c r="I42" s="167">
        <f>SUM(I43:I43)</f>
        <v>0</v>
      </c>
      <c r="J42" s="167"/>
      <c r="K42" s="167">
        <f>SUM(K43:K43)</f>
        <v>0</v>
      </c>
      <c r="L42" s="167"/>
      <c r="M42" s="167">
        <f>SUM(M43:M43)</f>
        <v>0</v>
      </c>
      <c r="N42" s="166"/>
      <c r="O42" s="166">
        <f>SUM(O43:O43)</f>
        <v>0</v>
      </c>
      <c r="P42" s="166"/>
      <c r="Q42" s="166">
        <f>SUM(Q43:Q43)</f>
        <v>0</v>
      </c>
      <c r="R42" s="167"/>
      <c r="S42" s="167"/>
      <c r="T42" s="167"/>
      <c r="U42" s="167"/>
      <c r="V42" s="167">
        <f>SUM(V43:V43)</f>
        <v>0</v>
      </c>
      <c r="W42" s="167"/>
      <c r="X42" s="167"/>
      <c r="Y42" s="167"/>
      <c r="AG42" t="s">
        <v>347</v>
      </c>
    </row>
    <row r="43" spans="1:60" ht="21.75" outlineLevel="1" x14ac:dyDescent="0.2">
      <c r="A43" s="181">
        <v>30</v>
      </c>
      <c r="B43" s="182" t="s">
        <v>1197</v>
      </c>
      <c r="C43" s="191" t="s">
        <v>1198</v>
      </c>
      <c r="D43" s="183" t="s">
        <v>880</v>
      </c>
      <c r="E43" s="184">
        <v>1</v>
      </c>
      <c r="F43" s="185"/>
      <c r="G43" s="186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351</v>
      </c>
      <c r="T43" s="158" t="s">
        <v>352</v>
      </c>
      <c r="U43" s="158">
        <v>0</v>
      </c>
      <c r="V43" s="158">
        <f>ROUND(E43*U43,2)</f>
        <v>0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395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13.6" x14ac:dyDescent="0.2">
      <c r="A44" s="168" t="s">
        <v>346</v>
      </c>
      <c r="B44" s="169" t="s">
        <v>308</v>
      </c>
      <c r="C44" s="187" t="s">
        <v>283</v>
      </c>
      <c r="D44" s="170"/>
      <c r="E44" s="171"/>
      <c r="F44" s="172"/>
      <c r="G44" s="173">
        <f>SUMIF(AG45:AG66,"&lt;&gt;NOR",G45:G66)</f>
        <v>0</v>
      </c>
      <c r="H44" s="167"/>
      <c r="I44" s="167">
        <f>SUM(I45:I66)</f>
        <v>0</v>
      </c>
      <c r="J44" s="167"/>
      <c r="K44" s="167">
        <f>SUM(K45:K66)</f>
        <v>0</v>
      </c>
      <c r="L44" s="167"/>
      <c r="M44" s="167">
        <f>SUM(M45:M66)</f>
        <v>0</v>
      </c>
      <c r="N44" s="166"/>
      <c r="O44" s="166">
        <f>SUM(O45:O66)</f>
        <v>0</v>
      </c>
      <c r="P44" s="166"/>
      <c r="Q44" s="166">
        <f>SUM(Q45:Q66)</f>
        <v>0</v>
      </c>
      <c r="R44" s="167"/>
      <c r="S44" s="167"/>
      <c r="T44" s="167"/>
      <c r="U44" s="167"/>
      <c r="V44" s="167">
        <f>SUM(V45:V66)</f>
        <v>0</v>
      </c>
      <c r="W44" s="167"/>
      <c r="X44" s="167"/>
      <c r="Y44" s="167"/>
      <c r="AG44" t="s">
        <v>347</v>
      </c>
    </row>
    <row r="45" spans="1:60" ht="32.6" outlineLevel="1" x14ac:dyDescent="0.2">
      <c r="A45" s="181">
        <v>31</v>
      </c>
      <c r="B45" s="182" t="s">
        <v>1037</v>
      </c>
      <c r="C45" s="191" t="s">
        <v>1038</v>
      </c>
      <c r="D45" s="183" t="s">
        <v>389</v>
      </c>
      <c r="E45" s="184">
        <v>1</v>
      </c>
      <c r="F45" s="185"/>
      <c r="G45" s="186">
        <f t="shared" ref="G45:G66" si="14">ROUND(E45*F45,2)</f>
        <v>0</v>
      </c>
      <c r="H45" s="159"/>
      <c r="I45" s="158">
        <f t="shared" ref="I45:I66" si="15">ROUND(E45*H45,2)</f>
        <v>0</v>
      </c>
      <c r="J45" s="159"/>
      <c r="K45" s="158">
        <f t="shared" ref="K45:K66" si="16">ROUND(E45*J45,2)</f>
        <v>0</v>
      </c>
      <c r="L45" s="158">
        <v>21</v>
      </c>
      <c r="M45" s="158">
        <f t="shared" ref="M45:M66" si="17">G45*(1+L45/100)</f>
        <v>0</v>
      </c>
      <c r="N45" s="157">
        <v>0</v>
      </c>
      <c r="O45" s="157">
        <f t="shared" ref="O45:O66" si="18">ROUND(E45*N45,2)</f>
        <v>0</v>
      </c>
      <c r="P45" s="157">
        <v>0</v>
      </c>
      <c r="Q45" s="157">
        <f t="shared" ref="Q45:Q66" si="19">ROUND(E45*P45,2)</f>
        <v>0</v>
      </c>
      <c r="R45" s="158"/>
      <c r="S45" s="158" t="s">
        <v>351</v>
      </c>
      <c r="T45" s="158" t="s">
        <v>352</v>
      </c>
      <c r="U45" s="158">
        <v>0</v>
      </c>
      <c r="V45" s="158">
        <f t="shared" ref="V45:V66" si="20">ROUND(E45*U45,2)</f>
        <v>0</v>
      </c>
      <c r="W45" s="158"/>
      <c r="X45" s="158" t="s">
        <v>353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395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43.5" outlineLevel="1" x14ac:dyDescent="0.2">
      <c r="A46" s="181">
        <v>32</v>
      </c>
      <c r="B46" s="182" t="s">
        <v>1039</v>
      </c>
      <c r="C46" s="191" t="s">
        <v>1040</v>
      </c>
      <c r="D46" s="183" t="s">
        <v>389</v>
      </c>
      <c r="E46" s="184">
        <v>1</v>
      </c>
      <c r="F46" s="185"/>
      <c r="G46" s="186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351</v>
      </c>
      <c r="T46" s="158" t="s">
        <v>352</v>
      </c>
      <c r="U46" s="158">
        <v>0</v>
      </c>
      <c r="V46" s="158">
        <f t="shared" si="20"/>
        <v>0</v>
      </c>
      <c r="W46" s="158"/>
      <c r="X46" s="158" t="s">
        <v>353</v>
      </c>
      <c r="Y46" s="158" t="s">
        <v>354</v>
      </c>
      <c r="Z46" s="147"/>
      <c r="AA46" s="147"/>
      <c r="AB46" s="147"/>
      <c r="AC46" s="147"/>
      <c r="AD46" s="147"/>
      <c r="AE46" s="147"/>
      <c r="AF46" s="147"/>
      <c r="AG46" s="147" t="s">
        <v>395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43.5" outlineLevel="1" x14ac:dyDescent="0.2">
      <c r="A47" s="181">
        <v>33</v>
      </c>
      <c r="B47" s="182" t="s">
        <v>1041</v>
      </c>
      <c r="C47" s="191" t="s">
        <v>1042</v>
      </c>
      <c r="D47" s="183" t="s">
        <v>389</v>
      </c>
      <c r="E47" s="184">
        <v>1</v>
      </c>
      <c r="F47" s="185"/>
      <c r="G47" s="186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351</v>
      </c>
      <c r="T47" s="158" t="s">
        <v>352</v>
      </c>
      <c r="U47" s="158">
        <v>0</v>
      </c>
      <c r="V47" s="158">
        <f t="shared" si="20"/>
        <v>0</v>
      </c>
      <c r="W47" s="158"/>
      <c r="X47" s="158" t="s">
        <v>353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395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34</v>
      </c>
      <c r="B48" s="182" t="s">
        <v>1110</v>
      </c>
      <c r="C48" s="191" t="s">
        <v>1111</v>
      </c>
      <c r="D48" s="183" t="s">
        <v>373</v>
      </c>
      <c r="E48" s="184">
        <v>24</v>
      </c>
      <c r="F48" s="185"/>
      <c r="G48" s="186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351</v>
      </c>
      <c r="T48" s="158" t="s">
        <v>352</v>
      </c>
      <c r="U48" s="158">
        <v>0</v>
      </c>
      <c r="V48" s="158">
        <f t="shared" si="20"/>
        <v>0</v>
      </c>
      <c r="W48" s="158"/>
      <c r="X48" s="158" t="s">
        <v>353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395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35</v>
      </c>
      <c r="B49" s="182" t="s">
        <v>1114</v>
      </c>
      <c r="C49" s="191" t="s">
        <v>1115</v>
      </c>
      <c r="D49" s="183" t="s">
        <v>373</v>
      </c>
      <c r="E49" s="184">
        <v>26</v>
      </c>
      <c r="F49" s="185"/>
      <c r="G49" s="186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351</v>
      </c>
      <c r="T49" s="158" t="s">
        <v>352</v>
      </c>
      <c r="U49" s="158">
        <v>0</v>
      </c>
      <c r="V49" s="158">
        <f t="shared" si="20"/>
        <v>0</v>
      </c>
      <c r="W49" s="158"/>
      <c r="X49" s="158" t="s">
        <v>353</v>
      </c>
      <c r="Y49" s="158" t="s">
        <v>354</v>
      </c>
      <c r="Z49" s="147"/>
      <c r="AA49" s="147"/>
      <c r="AB49" s="147"/>
      <c r="AC49" s="147"/>
      <c r="AD49" s="147"/>
      <c r="AE49" s="147"/>
      <c r="AF49" s="147"/>
      <c r="AG49" s="147" t="s">
        <v>395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36</v>
      </c>
      <c r="B50" s="182" t="s">
        <v>1126</v>
      </c>
      <c r="C50" s="191" t="s">
        <v>1127</v>
      </c>
      <c r="D50" s="183" t="s">
        <v>512</v>
      </c>
      <c r="E50" s="184">
        <v>10</v>
      </c>
      <c r="F50" s="185"/>
      <c r="G50" s="186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351</v>
      </c>
      <c r="T50" s="158" t="s">
        <v>352</v>
      </c>
      <c r="U50" s="158">
        <v>0</v>
      </c>
      <c r="V50" s="158">
        <f t="shared" si="20"/>
        <v>0</v>
      </c>
      <c r="W50" s="158"/>
      <c r="X50" s="158" t="s">
        <v>353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395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37</v>
      </c>
      <c r="B51" s="182" t="s">
        <v>1128</v>
      </c>
      <c r="C51" s="191" t="s">
        <v>1129</v>
      </c>
      <c r="D51" s="183" t="s">
        <v>512</v>
      </c>
      <c r="E51" s="184">
        <v>10</v>
      </c>
      <c r="F51" s="185"/>
      <c r="G51" s="186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351</v>
      </c>
      <c r="T51" s="158" t="s">
        <v>352</v>
      </c>
      <c r="U51" s="158">
        <v>0</v>
      </c>
      <c r="V51" s="158">
        <f t="shared" si="20"/>
        <v>0</v>
      </c>
      <c r="W51" s="158"/>
      <c r="X51" s="158" t="s">
        <v>353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395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38</v>
      </c>
      <c r="B52" s="182" t="s">
        <v>1118</v>
      </c>
      <c r="C52" s="191" t="s">
        <v>1119</v>
      </c>
      <c r="D52" s="183" t="s">
        <v>373</v>
      </c>
      <c r="E52" s="184">
        <v>51</v>
      </c>
      <c r="F52" s="185"/>
      <c r="G52" s="186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351</v>
      </c>
      <c r="T52" s="158" t="s">
        <v>352</v>
      </c>
      <c r="U52" s="158">
        <v>0</v>
      </c>
      <c r="V52" s="158">
        <f t="shared" si="20"/>
        <v>0</v>
      </c>
      <c r="W52" s="158"/>
      <c r="X52" s="158" t="s">
        <v>353</v>
      </c>
      <c r="Y52" s="158" t="s">
        <v>354</v>
      </c>
      <c r="Z52" s="147"/>
      <c r="AA52" s="147"/>
      <c r="AB52" s="147"/>
      <c r="AC52" s="147"/>
      <c r="AD52" s="147"/>
      <c r="AE52" s="147"/>
      <c r="AF52" s="147"/>
      <c r="AG52" s="147" t="s">
        <v>395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1">
        <v>39</v>
      </c>
      <c r="B53" s="182" t="s">
        <v>1199</v>
      </c>
      <c r="C53" s="191" t="s">
        <v>1200</v>
      </c>
      <c r="D53" s="183" t="s">
        <v>512</v>
      </c>
      <c r="E53" s="184">
        <v>480</v>
      </c>
      <c r="F53" s="185"/>
      <c r="G53" s="186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351</v>
      </c>
      <c r="T53" s="158" t="s">
        <v>352</v>
      </c>
      <c r="U53" s="158">
        <v>0</v>
      </c>
      <c r="V53" s="158">
        <f t="shared" si="20"/>
        <v>0</v>
      </c>
      <c r="W53" s="158"/>
      <c r="X53" s="158" t="s">
        <v>353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395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1">
        <v>40</v>
      </c>
      <c r="B54" s="182" t="s">
        <v>1201</v>
      </c>
      <c r="C54" s="191" t="s">
        <v>1202</v>
      </c>
      <c r="D54" s="183" t="s">
        <v>880</v>
      </c>
      <c r="E54" s="184">
        <v>2</v>
      </c>
      <c r="F54" s="185"/>
      <c r="G54" s="186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351</v>
      </c>
      <c r="T54" s="158" t="s">
        <v>352</v>
      </c>
      <c r="U54" s="158">
        <v>0</v>
      </c>
      <c r="V54" s="158">
        <f t="shared" si="20"/>
        <v>0</v>
      </c>
      <c r="W54" s="158"/>
      <c r="X54" s="158" t="s">
        <v>353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395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41</v>
      </c>
      <c r="B55" s="182" t="s">
        <v>1045</v>
      </c>
      <c r="C55" s="191" t="s">
        <v>1046</v>
      </c>
      <c r="D55" s="183" t="s">
        <v>512</v>
      </c>
      <c r="E55" s="184">
        <v>2650</v>
      </c>
      <c r="F55" s="185"/>
      <c r="G55" s="186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351</v>
      </c>
      <c r="T55" s="158" t="s">
        <v>352</v>
      </c>
      <c r="U55" s="158">
        <v>0</v>
      </c>
      <c r="V55" s="158">
        <f t="shared" si="20"/>
        <v>0</v>
      </c>
      <c r="W55" s="158"/>
      <c r="X55" s="158" t="s">
        <v>353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395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42</v>
      </c>
      <c r="B56" s="182" t="s">
        <v>1203</v>
      </c>
      <c r="C56" s="191" t="s">
        <v>1204</v>
      </c>
      <c r="D56" s="183" t="s">
        <v>922</v>
      </c>
      <c r="E56" s="184">
        <v>8</v>
      </c>
      <c r="F56" s="185"/>
      <c r="G56" s="186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351</v>
      </c>
      <c r="T56" s="158" t="s">
        <v>352</v>
      </c>
      <c r="U56" s="158">
        <v>0</v>
      </c>
      <c r="V56" s="158">
        <f t="shared" si="20"/>
        <v>0</v>
      </c>
      <c r="W56" s="158"/>
      <c r="X56" s="158" t="s">
        <v>353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395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43</v>
      </c>
      <c r="B57" s="182" t="s">
        <v>1122</v>
      </c>
      <c r="C57" s="191" t="s">
        <v>1123</v>
      </c>
      <c r="D57" s="183" t="s">
        <v>512</v>
      </c>
      <c r="E57" s="184">
        <v>10</v>
      </c>
      <c r="F57" s="185"/>
      <c r="G57" s="186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351</v>
      </c>
      <c r="T57" s="158" t="s">
        <v>352</v>
      </c>
      <c r="U57" s="158">
        <v>0</v>
      </c>
      <c r="V57" s="158">
        <f t="shared" si="20"/>
        <v>0</v>
      </c>
      <c r="W57" s="158"/>
      <c r="X57" s="158" t="s">
        <v>353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395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1">
        <v>44</v>
      </c>
      <c r="B58" s="182" t="s">
        <v>1106</v>
      </c>
      <c r="C58" s="191" t="s">
        <v>1107</v>
      </c>
      <c r="D58" s="183" t="s">
        <v>1089</v>
      </c>
      <c r="E58" s="184">
        <v>1</v>
      </c>
      <c r="F58" s="185"/>
      <c r="G58" s="186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351</v>
      </c>
      <c r="T58" s="158" t="s">
        <v>352</v>
      </c>
      <c r="U58" s="158">
        <v>0</v>
      </c>
      <c r="V58" s="158">
        <f t="shared" si="20"/>
        <v>0</v>
      </c>
      <c r="W58" s="158"/>
      <c r="X58" s="158" t="s">
        <v>353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395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1.75" outlineLevel="1" x14ac:dyDescent="0.2">
      <c r="A59" s="181">
        <v>45</v>
      </c>
      <c r="B59" s="182" t="s">
        <v>1090</v>
      </c>
      <c r="C59" s="191" t="s">
        <v>1091</v>
      </c>
      <c r="D59" s="183" t="s">
        <v>1089</v>
      </c>
      <c r="E59" s="184">
        <v>1</v>
      </c>
      <c r="F59" s="185"/>
      <c r="G59" s="186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351</v>
      </c>
      <c r="T59" s="158" t="s">
        <v>352</v>
      </c>
      <c r="U59" s="158">
        <v>0</v>
      </c>
      <c r="V59" s="158">
        <f t="shared" si="20"/>
        <v>0</v>
      </c>
      <c r="W59" s="158"/>
      <c r="X59" s="158" t="s">
        <v>353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395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46</v>
      </c>
      <c r="B60" s="182" t="s">
        <v>1205</v>
      </c>
      <c r="C60" s="191" t="s">
        <v>1206</v>
      </c>
      <c r="D60" s="183" t="s">
        <v>1089</v>
      </c>
      <c r="E60" s="184">
        <v>1</v>
      </c>
      <c r="F60" s="185"/>
      <c r="G60" s="186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351</v>
      </c>
      <c r="T60" s="158" t="s">
        <v>352</v>
      </c>
      <c r="U60" s="158">
        <v>0</v>
      </c>
      <c r="V60" s="158">
        <f t="shared" si="20"/>
        <v>0</v>
      </c>
      <c r="W60" s="158"/>
      <c r="X60" s="158" t="s">
        <v>353</v>
      </c>
      <c r="Y60" s="158" t="s">
        <v>354</v>
      </c>
      <c r="Z60" s="147"/>
      <c r="AA60" s="147"/>
      <c r="AB60" s="147"/>
      <c r="AC60" s="147"/>
      <c r="AD60" s="147"/>
      <c r="AE60" s="147"/>
      <c r="AF60" s="147"/>
      <c r="AG60" s="147" t="s">
        <v>395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47</v>
      </c>
      <c r="B61" s="182" t="s">
        <v>1108</v>
      </c>
      <c r="C61" s="191" t="s">
        <v>1109</v>
      </c>
      <c r="D61" s="183" t="s">
        <v>1089</v>
      </c>
      <c r="E61" s="184">
        <v>1</v>
      </c>
      <c r="F61" s="185"/>
      <c r="G61" s="186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351</v>
      </c>
      <c r="T61" s="158" t="s">
        <v>352</v>
      </c>
      <c r="U61" s="158">
        <v>0</v>
      </c>
      <c r="V61" s="158">
        <f t="shared" si="20"/>
        <v>0</v>
      </c>
      <c r="W61" s="158"/>
      <c r="X61" s="158" t="s">
        <v>353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395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48</v>
      </c>
      <c r="B62" s="182" t="s">
        <v>1087</v>
      </c>
      <c r="C62" s="191" t="s">
        <v>1088</v>
      </c>
      <c r="D62" s="183" t="s">
        <v>1089</v>
      </c>
      <c r="E62" s="184">
        <v>1</v>
      </c>
      <c r="F62" s="185"/>
      <c r="G62" s="186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351</v>
      </c>
      <c r="T62" s="158" t="s">
        <v>352</v>
      </c>
      <c r="U62" s="158">
        <v>0</v>
      </c>
      <c r="V62" s="158">
        <f t="shared" si="20"/>
        <v>0</v>
      </c>
      <c r="W62" s="158"/>
      <c r="X62" s="158" t="s">
        <v>353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395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49</v>
      </c>
      <c r="B63" s="182" t="s">
        <v>1207</v>
      </c>
      <c r="C63" s="191" t="s">
        <v>1208</v>
      </c>
      <c r="D63" s="183" t="s">
        <v>512</v>
      </c>
      <c r="E63" s="184">
        <v>60</v>
      </c>
      <c r="F63" s="185"/>
      <c r="G63" s="186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351</v>
      </c>
      <c r="T63" s="158" t="s">
        <v>352</v>
      </c>
      <c r="U63" s="158">
        <v>0</v>
      </c>
      <c r="V63" s="158">
        <f t="shared" si="20"/>
        <v>0</v>
      </c>
      <c r="W63" s="158"/>
      <c r="X63" s="158" t="s">
        <v>353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395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50</v>
      </c>
      <c r="B64" s="182" t="s">
        <v>1124</v>
      </c>
      <c r="C64" s="191" t="s">
        <v>1125</v>
      </c>
      <c r="D64" s="183" t="s">
        <v>512</v>
      </c>
      <c r="E64" s="184">
        <v>140</v>
      </c>
      <c r="F64" s="185"/>
      <c r="G64" s="186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351</v>
      </c>
      <c r="T64" s="158" t="s">
        <v>352</v>
      </c>
      <c r="U64" s="158">
        <v>0</v>
      </c>
      <c r="V64" s="158">
        <f t="shared" si="20"/>
        <v>0</v>
      </c>
      <c r="W64" s="158"/>
      <c r="X64" s="158" t="s">
        <v>353</v>
      </c>
      <c r="Y64" s="158" t="s">
        <v>354</v>
      </c>
      <c r="Z64" s="147"/>
      <c r="AA64" s="147"/>
      <c r="AB64" s="147"/>
      <c r="AC64" s="147"/>
      <c r="AD64" s="147"/>
      <c r="AE64" s="147"/>
      <c r="AF64" s="147"/>
      <c r="AG64" s="147" t="s">
        <v>395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51</v>
      </c>
      <c r="B65" s="182" t="s">
        <v>1096</v>
      </c>
      <c r="C65" s="191" t="s">
        <v>1097</v>
      </c>
      <c r="D65" s="183" t="s">
        <v>512</v>
      </c>
      <c r="E65" s="184">
        <v>80</v>
      </c>
      <c r="F65" s="185"/>
      <c r="G65" s="186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351</v>
      </c>
      <c r="T65" s="158" t="s">
        <v>352</v>
      </c>
      <c r="U65" s="158">
        <v>0</v>
      </c>
      <c r="V65" s="158">
        <f t="shared" si="20"/>
        <v>0</v>
      </c>
      <c r="W65" s="158"/>
      <c r="X65" s="158" t="s">
        <v>353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395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52</v>
      </c>
      <c r="B66" s="182" t="s">
        <v>1209</v>
      </c>
      <c r="C66" s="191" t="s">
        <v>1210</v>
      </c>
      <c r="D66" s="183" t="s">
        <v>512</v>
      </c>
      <c r="E66" s="184">
        <v>170</v>
      </c>
      <c r="F66" s="185"/>
      <c r="G66" s="186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351</v>
      </c>
      <c r="T66" s="158" t="s">
        <v>352</v>
      </c>
      <c r="U66" s="158">
        <v>0</v>
      </c>
      <c r="V66" s="158">
        <f t="shared" si="20"/>
        <v>0</v>
      </c>
      <c r="W66" s="158"/>
      <c r="X66" s="158" t="s">
        <v>353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395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13.6" x14ac:dyDescent="0.2">
      <c r="A67" s="168" t="s">
        <v>346</v>
      </c>
      <c r="B67" s="169" t="s">
        <v>309</v>
      </c>
      <c r="C67" s="187" t="s">
        <v>310</v>
      </c>
      <c r="D67" s="170"/>
      <c r="E67" s="171"/>
      <c r="F67" s="172"/>
      <c r="G67" s="173">
        <f>SUMIF(AG68:AG83,"&lt;&gt;NOR",G68:G83)</f>
        <v>0</v>
      </c>
      <c r="H67" s="167"/>
      <c r="I67" s="167">
        <f>SUM(I68:I83)</f>
        <v>0</v>
      </c>
      <c r="J67" s="167"/>
      <c r="K67" s="167">
        <f>SUM(K68:K83)</f>
        <v>0</v>
      </c>
      <c r="L67" s="167"/>
      <c r="M67" s="167">
        <f>SUM(M68:M83)</f>
        <v>0</v>
      </c>
      <c r="N67" s="166"/>
      <c r="O67" s="166">
        <f>SUM(O68:O83)</f>
        <v>0</v>
      </c>
      <c r="P67" s="166"/>
      <c r="Q67" s="166">
        <f>SUM(Q68:Q83)</f>
        <v>0</v>
      </c>
      <c r="R67" s="167"/>
      <c r="S67" s="167"/>
      <c r="T67" s="167"/>
      <c r="U67" s="167"/>
      <c r="V67" s="167">
        <f>SUM(V68:V83)</f>
        <v>0</v>
      </c>
      <c r="W67" s="167"/>
      <c r="X67" s="167"/>
      <c r="Y67" s="167"/>
      <c r="AG67" t="s">
        <v>347</v>
      </c>
    </row>
    <row r="68" spans="1:60" outlineLevel="1" x14ac:dyDescent="0.2">
      <c r="A68" s="181">
        <v>53</v>
      </c>
      <c r="B68" s="182" t="s">
        <v>1211</v>
      </c>
      <c r="C68" s="191" t="s">
        <v>1212</v>
      </c>
      <c r="D68" s="183" t="s">
        <v>880</v>
      </c>
      <c r="E68" s="184">
        <v>1</v>
      </c>
      <c r="F68" s="185"/>
      <c r="G68" s="186">
        <f t="shared" ref="G68:G83" si="21">ROUND(E68*F68,2)</f>
        <v>0</v>
      </c>
      <c r="H68" s="159"/>
      <c r="I68" s="158">
        <f t="shared" ref="I68:I83" si="22">ROUND(E68*H68,2)</f>
        <v>0</v>
      </c>
      <c r="J68" s="159"/>
      <c r="K68" s="158">
        <f t="shared" ref="K68:K83" si="23">ROUND(E68*J68,2)</f>
        <v>0</v>
      </c>
      <c r="L68" s="158">
        <v>21</v>
      </c>
      <c r="M68" s="158">
        <f t="shared" ref="M68:M83" si="24">G68*(1+L68/100)</f>
        <v>0</v>
      </c>
      <c r="N68" s="157">
        <v>0</v>
      </c>
      <c r="O68" s="157">
        <f t="shared" ref="O68:O83" si="25">ROUND(E68*N68,2)</f>
        <v>0</v>
      </c>
      <c r="P68" s="157">
        <v>0</v>
      </c>
      <c r="Q68" s="157">
        <f t="shared" ref="Q68:Q83" si="26">ROUND(E68*P68,2)</f>
        <v>0</v>
      </c>
      <c r="R68" s="158"/>
      <c r="S68" s="158" t="s">
        <v>351</v>
      </c>
      <c r="T68" s="158" t="s">
        <v>352</v>
      </c>
      <c r="U68" s="158">
        <v>0</v>
      </c>
      <c r="V68" s="158">
        <f t="shared" ref="V68:V83" si="27">ROUND(E68*U68,2)</f>
        <v>0</v>
      </c>
      <c r="W68" s="158"/>
      <c r="X68" s="158" t="s">
        <v>353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395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1">
        <v>54</v>
      </c>
      <c r="B69" s="182" t="s">
        <v>1213</v>
      </c>
      <c r="C69" s="191" t="s">
        <v>1214</v>
      </c>
      <c r="D69" s="183" t="s">
        <v>880</v>
      </c>
      <c r="E69" s="184">
        <v>1</v>
      </c>
      <c r="F69" s="185"/>
      <c r="G69" s="186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351</v>
      </c>
      <c r="T69" s="158" t="s">
        <v>352</v>
      </c>
      <c r="U69" s="158">
        <v>0</v>
      </c>
      <c r="V69" s="158">
        <f t="shared" si="27"/>
        <v>0</v>
      </c>
      <c r="W69" s="158"/>
      <c r="X69" s="158" t="s">
        <v>540</v>
      </c>
      <c r="Y69" s="158" t="s">
        <v>354</v>
      </c>
      <c r="Z69" s="147"/>
      <c r="AA69" s="147"/>
      <c r="AB69" s="147"/>
      <c r="AC69" s="147"/>
      <c r="AD69" s="147"/>
      <c r="AE69" s="147"/>
      <c r="AF69" s="147"/>
      <c r="AG69" s="147" t="s">
        <v>723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1">
        <v>55</v>
      </c>
      <c r="B70" s="182" t="s">
        <v>1215</v>
      </c>
      <c r="C70" s="191" t="s">
        <v>1216</v>
      </c>
      <c r="D70" s="183" t="s">
        <v>880</v>
      </c>
      <c r="E70" s="184">
        <v>1</v>
      </c>
      <c r="F70" s="185"/>
      <c r="G70" s="186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351</v>
      </c>
      <c r="T70" s="158" t="s">
        <v>352</v>
      </c>
      <c r="U70" s="158">
        <v>0</v>
      </c>
      <c r="V70" s="158">
        <f t="shared" si="27"/>
        <v>0</v>
      </c>
      <c r="W70" s="158"/>
      <c r="X70" s="158" t="s">
        <v>540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723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1">
        <v>56</v>
      </c>
      <c r="B71" s="182" t="s">
        <v>1217</v>
      </c>
      <c r="C71" s="191" t="s">
        <v>1218</v>
      </c>
      <c r="D71" s="183" t="s">
        <v>880</v>
      </c>
      <c r="E71" s="184">
        <v>1</v>
      </c>
      <c r="F71" s="185"/>
      <c r="G71" s="186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351</v>
      </c>
      <c r="T71" s="158" t="s">
        <v>352</v>
      </c>
      <c r="U71" s="158">
        <v>0</v>
      </c>
      <c r="V71" s="158">
        <f t="shared" si="27"/>
        <v>0</v>
      </c>
      <c r="W71" s="158"/>
      <c r="X71" s="158" t="s">
        <v>353</v>
      </c>
      <c r="Y71" s="158" t="s">
        <v>354</v>
      </c>
      <c r="Z71" s="147"/>
      <c r="AA71" s="147"/>
      <c r="AB71" s="147"/>
      <c r="AC71" s="147"/>
      <c r="AD71" s="147"/>
      <c r="AE71" s="147"/>
      <c r="AF71" s="147"/>
      <c r="AG71" s="147" t="s">
        <v>395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57</v>
      </c>
      <c r="B72" s="182" t="s">
        <v>1219</v>
      </c>
      <c r="C72" s="191" t="s">
        <v>1220</v>
      </c>
      <c r="D72" s="183" t="s">
        <v>880</v>
      </c>
      <c r="E72" s="184">
        <v>124</v>
      </c>
      <c r="F72" s="185"/>
      <c r="G72" s="186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351</v>
      </c>
      <c r="T72" s="158" t="s">
        <v>352</v>
      </c>
      <c r="U72" s="158">
        <v>0</v>
      </c>
      <c r="V72" s="158">
        <f t="shared" si="27"/>
        <v>0</v>
      </c>
      <c r="W72" s="158"/>
      <c r="X72" s="158" t="s">
        <v>353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395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58</v>
      </c>
      <c r="B73" s="182" t="s">
        <v>1221</v>
      </c>
      <c r="C73" s="191" t="s">
        <v>1222</v>
      </c>
      <c r="D73" s="183" t="s">
        <v>880</v>
      </c>
      <c r="E73" s="184">
        <v>124</v>
      </c>
      <c r="F73" s="185"/>
      <c r="G73" s="186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351</v>
      </c>
      <c r="T73" s="158" t="s">
        <v>352</v>
      </c>
      <c r="U73" s="158">
        <v>0</v>
      </c>
      <c r="V73" s="158">
        <f t="shared" si="27"/>
        <v>0</v>
      </c>
      <c r="W73" s="158"/>
      <c r="X73" s="158" t="s">
        <v>353</v>
      </c>
      <c r="Y73" s="158" t="s">
        <v>354</v>
      </c>
      <c r="Z73" s="147"/>
      <c r="AA73" s="147"/>
      <c r="AB73" s="147"/>
      <c r="AC73" s="147"/>
      <c r="AD73" s="147"/>
      <c r="AE73" s="147"/>
      <c r="AF73" s="147"/>
      <c r="AG73" s="147" t="s">
        <v>395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1">
        <v>59</v>
      </c>
      <c r="B74" s="182" t="s">
        <v>1223</v>
      </c>
      <c r="C74" s="191" t="s">
        <v>1224</v>
      </c>
      <c r="D74" s="183" t="s">
        <v>880</v>
      </c>
      <c r="E74" s="184">
        <v>248</v>
      </c>
      <c r="F74" s="185"/>
      <c r="G74" s="186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351</v>
      </c>
      <c r="T74" s="158" t="s">
        <v>352</v>
      </c>
      <c r="U74" s="158">
        <v>0</v>
      </c>
      <c r="V74" s="158">
        <f t="shared" si="27"/>
        <v>0</v>
      </c>
      <c r="W74" s="158"/>
      <c r="X74" s="158" t="s">
        <v>353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395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60</v>
      </c>
      <c r="B75" s="182" t="s">
        <v>1225</v>
      </c>
      <c r="C75" s="191" t="s">
        <v>1226</v>
      </c>
      <c r="D75" s="183" t="s">
        <v>880</v>
      </c>
      <c r="E75" s="184">
        <v>124</v>
      </c>
      <c r="F75" s="185"/>
      <c r="G75" s="186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351</v>
      </c>
      <c r="T75" s="158" t="s">
        <v>352</v>
      </c>
      <c r="U75" s="158">
        <v>0</v>
      </c>
      <c r="V75" s="158">
        <f t="shared" si="27"/>
        <v>0</v>
      </c>
      <c r="W75" s="158"/>
      <c r="X75" s="158" t="s">
        <v>353</v>
      </c>
      <c r="Y75" s="158" t="s">
        <v>354</v>
      </c>
      <c r="Z75" s="147"/>
      <c r="AA75" s="147"/>
      <c r="AB75" s="147"/>
      <c r="AC75" s="147"/>
      <c r="AD75" s="147"/>
      <c r="AE75" s="147"/>
      <c r="AF75" s="147"/>
      <c r="AG75" s="147" t="s">
        <v>395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61</v>
      </c>
      <c r="B76" s="182" t="s">
        <v>1227</v>
      </c>
      <c r="C76" s="191" t="s">
        <v>1228</v>
      </c>
      <c r="D76" s="183" t="s">
        <v>880</v>
      </c>
      <c r="E76" s="184">
        <v>1</v>
      </c>
      <c r="F76" s="185"/>
      <c r="G76" s="186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351</v>
      </c>
      <c r="T76" s="158" t="s">
        <v>352</v>
      </c>
      <c r="U76" s="158">
        <v>0</v>
      </c>
      <c r="V76" s="158">
        <f t="shared" si="27"/>
        <v>0</v>
      </c>
      <c r="W76" s="158"/>
      <c r="X76" s="158" t="s">
        <v>353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395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62</v>
      </c>
      <c r="B77" s="182" t="s">
        <v>1229</v>
      </c>
      <c r="C77" s="191" t="s">
        <v>1230</v>
      </c>
      <c r="D77" s="183" t="s">
        <v>880</v>
      </c>
      <c r="E77" s="184">
        <v>61</v>
      </c>
      <c r="F77" s="185"/>
      <c r="G77" s="186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8"/>
      <c r="S77" s="158" t="s">
        <v>351</v>
      </c>
      <c r="T77" s="158" t="s">
        <v>352</v>
      </c>
      <c r="U77" s="158">
        <v>0</v>
      </c>
      <c r="V77" s="158">
        <f t="shared" si="27"/>
        <v>0</v>
      </c>
      <c r="W77" s="158"/>
      <c r="X77" s="158" t="s">
        <v>540</v>
      </c>
      <c r="Y77" s="158" t="s">
        <v>354</v>
      </c>
      <c r="Z77" s="147"/>
      <c r="AA77" s="147"/>
      <c r="AB77" s="147"/>
      <c r="AC77" s="147"/>
      <c r="AD77" s="147"/>
      <c r="AE77" s="147"/>
      <c r="AF77" s="147"/>
      <c r="AG77" s="147" t="s">
        <v>723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63</v>
      </c>
      <c r="B78" s="182" t="s">
        <v>1231</v>
      </c>
      <c r="C78" s="191" t="s">
        <v>1232</v>
      </c>
      <c r="D78" s="183" t="s">
        <v>880</v>
      </c>
      <c r="E78" s="184">
        <v>1</v>
      </c>
      <c r="F78" s="185"/>
      <c r="G78" s="186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351</v>
      </c>
      <c r="T78" s="158" t="s">
        <v>352</v>
      </c>
      <c r="U78" s="158">
        <v>0</v>
      </c>
      <c r="V78" s="158">
        <f t="shared" si="27"/>
        <v>0</v>
      </c>
      <c r="W78" s="158"/>
      <c r="X78" s="158" t="s">
        <v>353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395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64</v>
      </c>
      <c r="B79" s="182" t="s">
        <v>1233</v>
      </c>
      <c r="C79" s="191" t="s">
        <v>1234</v>
      </c>
      <c r="D79" s="183" t="s">
        <v>880</v>
      </c>
      <c r="E79" s="184">
        <v>1</v>
      </c>
      <c r="F79" s="185"/>
      <c r="G79" s="186">
        <f t="shared" si="21"/>
        <v>0</v>
      </c>
      <c r="H79" s="159"/>
      <c r="I79" s="158">
        <f t="shared" si="22"/>
        <v>0</v>
      </c>
      <c r="J79" s="159"/>
      <c r="K79" s="158">
        <f t="shared" si="23"/>
        <v>0</v>
      </c>
      <c r="L79" s="158">
        <v>21</v>
      </c>
      <c r="M79" s="158">
        <f t="shared" si="24"/>
        <v>0</v>
      </c>
      <c r="N79" s="157">
        <v>0</v>
      </c>
      <c r="O79" s="157">
        <f t="shared" si="25"/>
        <v>0</v>
      </c>
      <c r="P79" s="157">
        <v>0</v>
      </c>
      <c r="Q79" s="157">
        <f t="shared" si="26"/>
        <v>0</v>
      </c>
      <c r="R79" s="158"/>
      <c r="S79" s="158" t="s">
        <v>351</v>
      </c>
      <c r="T79" s="158" t="s">
        <v>352</v>
      </c>
      <c r="U79" s="158">
        <v>0</v>
      </c>
      <c r="V79" s="158">
        <f t="shared" si="27"/>
        <v>0</v>
      </c>
      <c r="W79" s="158"/>
      <c r="X79" s="158" t="s">
        <v>353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395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65</v>
      </c>
      <c r="B80" s="182" t="s">
        <v>1235</v>
      </c>
      <c r="C80" s="191" t="s">
        <v>1236</v>
      </c>
      <c r="D80" s="183" t="s">
        <v>880</v>
      </c>
      <c r="E80" s="184">
        <v>6</v>
      </c>
      <c r="F80" s="185"/>
      <c r="G80" s="186">
        <f t="shared" si="21"/>
        <v>0</v>
      </c>
      <c r="H80" s="159"/>
      <c r="I80" s="158">
        <f t="shared" si="22"/>
        <v>0</v>
      </c>
      <c r="J80" s="159"/>
      <c r="K80" s="158">
        <f t="shared" si="23"/>
        <v>0</v>
      </c>
      <c r="L80" s="158">
        <v>21</v>
      </c>
      <c r="M80" s="158">
        <f t="shared" si="24"/>
        <v>0</v>
      </c>
      <c r="N80" s="157">
        <v>0</v>
      </c>
      <c r="O80" s="157">
        <f t="shared" si="25"/>
        <v>0</v>
      </c>
      <c r="P80" s="157">
        <v>0</v>
      </c>
      <c r="Q80" s="157">
        <f t="shared" si="26"/>
        <v>0</v>
      </c>
      <c r="R80" s="158"/>
      <c r="S80" s="158" t="s">
        <v>351</v>
      </c>
      <c r="T80" s="158" t="s">
        <v>352</v>
      </c>
      <c r="U80" s="158">
        <v>0</v>
      </c>
      <c r="V80" s="158">
        <f t="shared" si="27"/>
        <v>0</v>
      </c>
      <c r="W80" s="158"/>
      <c r="X80" s="158" t="s">
        <v>540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723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66</v>
      </c>
      <c r="B81" s="182" t="s">
        <v>1237</v>
      </c>
      <c r="C81" s="191" t="s">
        <v>1238</v>
      </c>
      <c r="D81" s="183" t="s">
        <v>880</v>
      </c>
      <c r="E81" s="184">
        <v>7</v>
      </c>
      <c r="F81" s="185"/>
      <c r="G81" s="186">
        <f t="shared" si="21"/>
        <v>0</v>
      </c>
      <c r="H81" s="159"/>
      <c r="I81" s="158">
        <f t="shared" si="22"/>
        <v>0</v>
      </c>
      <c r="J81" s="159"/>
      <c r="K81" s="158">
        <f t="shared" si="23"/>
        <v>0</v>
      </c>
      <c r="L81" s="158">
        <v>21</v>
      </c>
      <c r="M81" s="158">
        <f t="shared" si="24"/>
        <v>0</v>
      </c>
      <c r="N81" s="157">
        <v>0</v>
      </c>
      <c r="O81" s="157">
        <f t="shared" si="25"/>
        <v>0</v>
      </c>
      <c r="P81" s="157">
        <v>0</v>
      </c>
      <c r="Q81" s="157">
        <f t="shared" si="26"/>
        <v>0</v>
      </c>
      <c r="R81" s="158"/>
      <c r="S81" s="158" t="s">
        <v>351</v>
      </c>
      <c r="T81" s="158" t="s">
        <v>352</v>
      </c>
      <c r="U81" s="158">
        <v>0</v>
      </c>
      <c r="V81" s="158">
        <f t="shared" si="27"/>
        <v>0</v>
      </c>
      <c r="W81" s="158"/>
      <c r="X81" s="158" t="s">
        <v>540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723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1">
        <v>67</v>
      </c>
      <c r="B82" s="182" t="s">
        <v>1239</v>
      </c>
      <c r="C82" s="191" t="s">
        <v>1240</v>
      </c>
      <c r="D82" s="183" t="s">
        <v>880</v>
      </c>
      <c r="E82" s="184">
        <v>144</v>
      </c>
      <c r="F82" s="185"/>
      <c r="G82" s="186">
        <f t="shared" si="21"/>
        <v>0</v>
      </c>
      <c r="H82" s="159"/>
      <c r="I82" s="158">
        <f t="shared" si="22"/>
        <v>0</v>
      </c>
      <c r="J82" s="159"/>
      <c r="K82" s="158">
        <f t="shared" si="23"/>
        <v>0</v>
      </c>
      <c r="L82" s="158">
        <v>21</v>
      </c>
      <c r="M82" s="158">
        <f t="shared" si="24"/>
        <v>0</v>
      </c>
      <c r="N82" s="157">
        <v>0</v>
      </c>
      <c r="O82" s="157">
        <f t="shared" si="25"/>
        <v>0</v>
      </c>
      <c r="P82" s="157">
        <v>0</v>
      </c>
      <c r="Q82" s="157">
        <f t="shared" si="26"/>
        <v>0</v>
      </c>
      <c r="R82" s="158"/>
      <c r="S82" s="158" t="s">
        <v>351</v>
      </c>
      <c r="T82" s="158" t="s">
        <v>352</v>
      </c>
      <c r="U82" s="158">
        <v>0</v>
      </c>
      <c r="V82" s="158">
        <f t="shared" si="27"/>
        <v>0</v>
      </c>
      <c r="W82" s="158"/>
      <c r="X82" s="158" t="s">
        <v>353</v>
      </c>
      <c r="Y82" s="158" t="s">
        <v>354</v>
      </c>
      <c r="Z82" s="147"/>
      <c r="AA82" s="147"/>
      <c r="AB82" s="147"/>
      <c r="AC82" s="147"/>
      <c r="AD82" s="147"/>
      <c r="AE82" s="147"/>
      <c r="AF82" s="147"/>
      <c r="AG82" s="147" t="s">
        <v>395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1">
        <v>68</v>
      </c>
      <c r="B83" s="182" t="s">
        <v>1241</v>
      </c>
      <c r="C83" s="191" t="s">
        <v>1242</v>
      </c>
      <c r="D83" s="183" t="s">
        <v>880</v>
      </c>
      <c r="E83" s="184">
        <v>1</v>
      </c>
      <c r="F83" s="185"/>
      <c r="G83" s="186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351</v>
      </c>
      <c r="T83" s="158" t="s">
        <v>352</v>
      </c>
      <c r="U83" s="158">
        <v>0</v>
      </c>
      <c r="V83" s="158">
        <f t="shared" si="27"/>
        <v>0</v>
      </c>
      <c r="W83" s="158"/>
      <c r="X83" s="158" t="s">
        <v>353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395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7.2" x14ac:dyDescent="0.2">
      <c r="A84" s="168" t="s">
        <v>346</v>
      </c>
      <c r="B84" s="169" t="s">
        <v>311</v>
      </c>
      <c r="C84" s="187" t="s">
        <v>286</v>
      </c>
      <c r="D84" s="170"/>
      <c r="E84" s="171"/>
      <c r="F84" s="172"/>
      <c r="G84" s="173">
        <f>SUMIF(AG85:AG91,"&lt;&gt;NOR",G85:G91)</f>
        <v>0</v>
      </c>
      <c r="H84" s="167"/>
      <c r="I84" s="167">
        <f>SUM(I85:I91)</f>
        <v>0</v>
      </c>
      <c r="J84" s="167"/>
      <c r="K84" s="167">
        <f>SUM(K85:K91)</f>
        <v>0</v>
      </c>
      <c r="L84" s="167"/>
      <c r="M84" s="167">
        <f>SUM(M85:M91)</f>
        <v>0</v>
      </c>
      <c r="N84" s="166"/>
      <c r="O84" s="166">
        <f>SUM(O85:O91)</f>
        <v>0</v>
      </c>
      <c r="P84" s="166"/>
      <c r="Q84" s="166">
        <f>SUM(Q85:Q91)</f>
        <v>0</v>
      </c>
      <c r="R84" s="167"/>
      <c r="S84" s="167"/>
      <c r="T84" s="167"/>
      <c r="U84" s="167"/>
      <c r="V84" s="167">
        <f>SUM(V85:V91)</f>
        <v>0</v>
      </c>
      <c r="W84" s="167"/>
      <c r="X84" s="167"/>
      <c r="Y84" s="167"/>
      <c r="AG84" t="s">
        <v>347</v>
      </c>
    </row>
    <row r="85" spans="1:60" outlineLevel="1" x14ac:dyDescent="0.2">
      <c r="A85" s="181">
        <v>69</v>
      </c>
      <c r="B85" s="182" t="s">
        <v>1138</v>
      </c>
      <c r="C85" s="191" t="s">
        <v>1139</v>
      </c>
      <c r="D85" s="183" t="s">
        <v>373</v>
      </c>
      <c r="E85" s="184">
        <v>51</v>
      </c>
      <c r="F85" s="185"/>
      <c r="G85" s="186">
        <f t="shared" ref="G85:G91" si="28">ROUND(E85*F85,2)</f>
        <v>0</v>
      </c>
      <c r="H85" s="159"/>
      <c r="I85" s="158">
        <f t="shared" ref="I85:I91" si="29">ROUND(E85*H85,2)</f>
        <v>0</v>
      </c>
      <c r="J85" s="159"/>
      <c r="K85" s="158">
        <f t="shared" ref="K85:K91" si="30">ROUND(E85*J85,2)</f>
        <v>0</v>
      </c>
      <c r="L85" s="158">
        <v>21</v>
      </c>
      <c r="M85" s="158">
        <f t="shared" ref="M85:M91" si="31">G85*(1+L85/100)</f>
        <v>0</v>
      </c>
      <c r="N85" s="157">
        <v>0</v>
      </c>
      <c r="O85" s="157">
        <f t="shared" ref="O85:O91" si="32">ROUND(E85*N85,2)</f>
        <v>0</v>
      </c>
      <c r="P85" s="157">
        <v>0</v>
      </c>
      <c r="Q85" s="157">
        <f t="shared" ref="Q85:Q91" si="33">ROUND(E85*P85,2)</f>
        <v>0</v>
      </c>
      <c r="R85" s="158"/>
      <c r="S85" s="158" t="s">
        <v>351</v>
      </c>
      <c r="T85" s="158" t="s">
        <v>352</v>
      </c>
      <c r="U85" s="158">
        <v>0</v>
      </c>
      <c r="V85" s="158">
        <f t="shared" ref="V85:V91" si="34">ROUND(E85*U85,2)</f>
        <v>0</v>
      </c>
      <c r="W85" s="158"/>
      <c r="X85" s="158" t="s">
        <v>353</v>
      </c>
      <c r="Y85" s="158" t="s">
        <v>354</v>
      </c>
      <c r="Z85" s="147"/>
      <c r="AA85" s="147"/>
      <c r="AB85" s="147"/>
      <c r="AC85" s="147"/>
      <c r="AD85" s="147"/>
      <c r="AE85" s="147"/>
      <c r="AF85" s="147"/>
      <c r="AG85" s="147" t="s">
        <v>395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1">
        <v>70</v>
      </c>
      <c r="B86" s="182" t="s">
        <v>1140</v>
      </c>
      <c r="C86" s="191" t="s">
        <v>1141</v>
      </c>
      <c r="D86" s="183" t="s">
        <v>512</v>
      </c>
      <c r="E86" s="184">
        <v>80</v>
      </c>
      <c r="F86" s="185"/>
      <c r="G86" s="186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351</v>
      </c>
      <c r="T86" s="158" t="s">
        <v>352</v>
      </c>
      <c r="U86" s="158">
        <v>0</v>
      </c>
      <c r="V86" s="158">
        <f t="shared" si="34"/>
        <v>0</v>
      </c>
      <c r="W86" s="158"/>
      <c r="X86" s="158" t="s">
        <v>353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395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1">
        <v>71</v>
      </c>
      <c r="B87" s="182" t="s">
        <v>1243</v>
      </c>
      <c r="C87" s="191" t="s">
        <v>1244</v>
      </c>
      <c r="D87" s="183" t="s">
        <v>512</v>
      </c>
      <c r="E87" s="184">
        <v>230</v>
      </c>
      <c r="F87" s="185"/>
      <c r="G87" s="186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351</v>
      </c>
      <c r="T87" s="158" t="s">
        <v>352</v>
      </c>
      <c r="U87" s="158">
        <v>0</v>
      </c>
      <c r="V87" s="158">
        <f t="shared" si="34"/>
        <v>0</v>
      </c>
      <c r="W87" s="158"/>
      <c r="X87" s="158" t="s">
        <v>353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395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1">
        <v>72</v>
      </c>
      <c r="B88" s="182" t="s">
        <v>1136</v>
      </c>
      <c r="C88" s="191" t="s">
        <v>1137</v>
      </c>
      <c r="D88" s="183" t="s">
        <v>373</v>
      </c>
      <c r="E88" s="184">
        <v>412</v>
      </c>
      <c r="F88" s="185"/>
      <c r="G88" s="186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351</v>
      </c>
      <c r="T88" s="158" t="s">
        <v>352</v>
      </c>
      <c r="U88" s="158">
        <v>0</v>
      </c>
      <c r="V88" s="158">
        <f t="shared" si="34"/>
        <v>0</v>
      </c>
      <c r="W88" s="158"/>
      <c r="X88" s="158" t="s">
        <v>353</v>
      </c>
      <c r="Y88" s="158" t="s">
        <v>354</v>
      </c>
      <c r="Z88" s="147"/>
      <c r="AA88" s="147"/>
      <c r="AB88" s="147"/>
      <c r="AC88" s="147"/>
      <c r="AD88" s="147"/>
      <c r="AE88" s="147"/>
      <c r="AF88" s="147"/>
      <c r="AG88" s="147" t="s">
        <v>395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1">
        <v>73</v>
      </c>
      <c r="B89" s="182" t="s">
        <v>1134</v>
      </c>
      <c r="C89" s="191" t="s">
        <v>1135</v>
      </c>
      <c r="D89" s="183" t="s">
        <v>373</v>
      </c>
      <c r="E89" s="184">
        <v>22</v>
      </c>
      <c r="F89" s="185"/>
      <c r="G89" s="186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351</v>
      </c>
      <c r="T89" s="158" t="s">
        <v>352</v>
      </c>
      <c r="U89" s="158">
        <v>0</v>
      </c>
      <c r="V89" s="158">
        <f t="shared" si="34"/>
        <v>0</v>
      </c>
      <c r="W89" s="158"/>
      <c r="X89" s="158" t="s">
        <v>353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395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1">
        <v>74</v>
      </c>
      <c r="B90" s="182" t="s">
        <v>1132</v>
      </c>
      <c r="C90" s="191" t="s">
        <v>1133</v>
      </c>
      <c r="D90" s="183" t="s">
        <v>373</v>
      </c>
      <c r="E90" s="184">
        <v>6</v>
      </c>
      <c r="F90" s="185"/>
      <c r="G90" s="186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351</v>
      </c>
      <c r="T90" s="158" t="s">
        <v>352</v>
      </c>
      <c r="U90" s="158">
        <v>0</v>
      </c>
      <c r="V90" s="158">
        <f t="shared" si="34"/>
        <v>0</v>
      </c>
      <c r="W90" s="158"/>
      <c r="X90" s="158" t="s">
        <v>353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395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43.5" outlineLevel="1" x14ac:dyDescent="0.2">
      <c r="A91" s="175">
        <v>75</v>
      </c>
      <c r="B91" s="176" t="s">
        <v>1161</v>
      </c>
      <c r="C91" s="188" t="s">
        <v>1162</v>
      </c>
      <c r="D91" s="177" t="s">
        <v>1089</v>
      </c>
      <c r="E91" s="178">
        <v>1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351</v>
      </c>
      <c r="T91" s="158" t="s">
        <v>352</v>
      </c>
      <c r="U91" s="158">
        <v>0</v>
      </c>
      <c r="V91" s="158">
        <f t="shared" si="34"/>
        <v>0</v>
      </c>
      <c r="W91" s="158"/>
      <c r="X91" s="158" t="s">
        <v>353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395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3"/>
      <c r="B92" s="4"/>
      <c r="C92" s="19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15</v>
      </c>
      <c r="AF92">
        <v>21</v>
      </c>
      <c r="AG92" t="s">
        <v>332</v>
      </c>
    </row>
    <row r="93" spans="1:60" ht="13.6" x14ac:dyDescent="0.2">
      <c r="A93" s="150"/>
      <c r="B93" s="151" t="s">
        <v>31</v>
      </c>
      <c r="C93" s="194"/>
      <c r="D93" s="152"/>
      <c r="E93" s="153"/>
      <c r="F93" s="153"/>
      <c r="G93" s="174">
        <f>G8+G11+G26+G34+G40+G42+G44+G67+G84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611</v>
      </c>
    </row>
    <row r="94" spans="1:60" x14ac:dyDescent="0.2">
      <c r="A94" s="3"/>
      <c r="B94" s="4"/>
      <c r="C94" s="19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9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69" t="s">
        <v>612</v>
      </c>
      <c r="B96" s="269"/>
      <c r="C96" s="270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71"/>
      <c r="B97" s="272"/>
      <c r="C97" s="273"/>
      <c r="D97" s="272"/>
      <c r="E97" s="272"/>
      <c r="F97" s="272"/>
      <c r="G97" s="27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613</v>
      </c>
    </row>
    <row r="98" spans="1:33" x14ac:dyDescent="0.2">
      <c r="A98" s="275"/>
      <c r="B98" s="276"/>
      <c r="C98" s="277"/>
      <c r="D98" s="276"/>
      <c r="E98" s="276"/>
      <c r="F98" s="276"/>
      <c r="G98" s="27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75"/>
      <c r="B99" s="276"/>
      <c r="C99" s="277"/>
      <c r="D99" s="276"/>
      <c r="E99" s="276"/>
      <c r="F99" s="276"/>
      <c r="G99" s="27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75"/>
      <c r="B100" s="276"/>
      <c r="C100" s="277"/>
      <c r="D100" s="276"/>
      <c r="E100" s="276"/>
      <c r="F100" s="276"/>
      <c r="G100" s="27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79"/>
      <c r="B101" s="280"/>
      <c r="C101" s="281"/>
      <c r="D101" s="280"/>
      <c r="E101" s="280"/>
      <c r="F101" s="280"/>
      <c r="G101" s="28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3"/>
      <c r="B102" s="4"/>
      <c r="C102" s="19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C103" s="195"/>
      <c r="D103" s="10"/>
      <c r="AG103" t="s">
        <v>614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7:G101"/>
    <mergeCell ref="A1:G1"/>
    <mergeCell ref="C2:G2"/>
    <mergeCell ref="C3:G3"/>
    <mergeCell ref="C4:G4"/>
    <mergeCell ref="A96:C9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2BD4-FDEA-4AC6-8064-B8084407DE7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58</v>
      </c>
      <c r="C3" s="263" t="s">
        <v>59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72</v>
      </c>
      <c r="C4" s="266" t="s">
        <v>73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318</v>
      </c>
      <c r="C8" s="187" t="s">
        <v>29</v>
      </c>
      <c r="D8" s="170"/>
      <c r="E8" s="171"/>
      <c r="F8" s="172"/>
      <c r="G8" s="173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7"/>
      <c r="U8" s="167"/>
      <c r="V8" s="167">
        <f>SUM(V9:V16)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1245</v>
      </c>
      <c r="C9" s="191" t="s">
        <v>1246</v>
      </c>
      <c r="D9" s="183" t="s">
        <v>722</v>
      </c>
      <c r="E9" s="184">
        <v>1</v>
      </c>
      <c r="F9" s="185"/>
      <c r="G9" s="186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7">
        <v>0</v>
      </c>
      <c r="O9" s="157">
        <f t="shared" ref="O9:O16" si="4">ROUND(E9*N9,2)</f>
        <v>0</v>
      </c>
      <c r="P9" s="157">
        <v>0</v>
      </c>
      <c r="Q9" s="157">
        <f t="shared" ref="Q9:Q16" si="5">ROUND(E9*P9,2)</f>
        <v>0</v>
      </c>
      <c r="R9" s="158"/>
      <c r="S9" s="158" t="s">
        <v>374</v>
      </c>
      <c r="T9" s="158" t="s">
        <v>352</v>
      </c>
      <c r="U9" s="158">
        <v>0</v>
      </c>
      <c r="V9" s="158">
        <f t="shared" ref="V9:V16" si="6">ROUND(E9*U9,2)</f>
        <v>0</v>
      </c>
      <c r="W9" s="158"/>
      <c r="X9" s="158" t="s">
        <v>891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1248</v>
      </c>
      <c r="C10" s="191" t="s">
        <v>1249</v>
      </c>
      <c r="D10" s="183" t="s">
        <v>722</v>
      </c>
      <c r="E10" s="184">
        <v>1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374</v>
      </c>
      <c r="T10" s="158" t="s">
        <v>352</v>
      </c>
      <c r="U10" s="158">
        <v>0</v>
      </c>
      <c r="V10" s="158">
        <f t="shared" si="6"/>
        <v>0</v>
      </c>
      <c r="W10" s="158"/>
      <c r="X10" s="158" t="s">
        <v>891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1247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1250</v>
      </c>
      <c r="C11" s="191" t="s">
        <v>1251</v>
      </c>
      <c r="D11" s="183" t="s">
        <v>722</v>
      </c>
      <c r="E11" s="184">
        <v>1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374</v>
      </c>
      <c r="T11" s="158" t="s">
        <v>352</v>
      </c>
      <c r="U11" s="158">
        <v>0</v>
      </c>
      <c r="V11" s="158">
        <f t="shared" si="6"/>
        <v>0</v>
      </c>
      <c r="W11" s="158"/>
      <c r="X11" s="158" t="s">
        <v>891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1247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1252</v>
      </c>
      <c r="C12" s="191" t="s">
        <v>1253</v>
      </c>
      <c r="D12" s="183" t="s">
        <v>722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374</v>
      </c>
      <c r="T12" s="158" t="s">
        <v>352</v>
      </c>
      <c r="U12" s="158">
        <v>0</v>
      </c>
      <c r="V12" s="158">
        <f t="shared" si="6"/>
        <v>0</v>
      </c>
      <c r="W12" s="158"/>
      <c r="X12" s="158" t="s">
        <v>891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1254</v>
      </c>
      <c r="C13" s="191" t="s">
        <v>1255</v>
      </c>
      <c r="D13" s="183" t="s">
        <v>722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374</v>
      </c>
      <c r="T13" s="158" t="s">
        <v>352</v>
      </c>
      <c r="U13" s="158">
        <v>0</v>
      </c>
      <c r="V13" s="158">
        <f t="shared" si="6"/>
        <v>0</v>
      </c>
      <c r="W13" s="158"/>
      <c r="X13" s="158" t="s">
        <v>891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1247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6</v>
      </c>
      <c r="B14" s="182" t="s">
        <v>1256</v>
      </c>
      <c r="C14" s="191" t="s">
        <v>1257</v>
      </c>
      <c r="D14" s="183" t="s">
        <v>722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374</v>
      </c>
      <c r="T14" s="158" t="s">
        <v>352</v>
      </c>
      <c r="U14" s="158">
        <v>0</v>
      </c>
      <c r="V14" s="158">
        <f t="shared" si="6"/>
        <v>0</v>
      </c>
      <c r="W14" s="158"/>
      <c r="X14" s="158" t="s">
        <v>891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1247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1258</v>
      </c>
      <c r="C15" s="191" t="s">
        <v>1259</v>
      </c>
      <c r="D15" s="183" t="s">
        <v>722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374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891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8</v>
      </c>
      <c r="B16" s="182" t="s">
        <v>893</v>
      </c>
      <c r="C16" s="191" t="s">
        <v>894</v>
      </c>
      <c r="D16" s="183" t="s">
        <v>722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374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891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1247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13.6" x14ac:dyDescent="0.2">
      <c r="A17" s="168" t="s">
        <v>346</v>
      </c>
      <c r="B17" s="169" t="s">
        <v>319</v>
      </c>
      <c r="C17" s="187" t="s">
        <v>30</v>
      </c>
      <c r="D17" s="170"/>
      <c r="E17" s="171"/>
      <c r="F17" s="172"/>
      <c r="G17" s="173">
        <f>SUMIF(AG18:AG27,"&lt;&gt;NOR",G18:G27)</f>
        <v>0</v>
      </c>
      <c r="H17" s="167"/>
      <c r="I17" s="167">
        <f>SUM(I18:I27)</f>
        <v>0</v>
      </c>
      <c r="J17" s="167"/>
      <c r="K17" s="167">
        <f>SUM(K18:K27)</f>
        <v>0</v>
      </c>
      <c r="L17" s="167"/>
      <c r="M17" s="167">
        <f>SUM(M18:M27)</f>
        <v>0</v>
      </c>
      <c r="N17" s="166"/>
      <c r="O17" s="166">
        <f>SUM(O18:O27)</f>
        <v>0</v>
      </c>
      <c r="P17" s="166"/>
      <c r="Q17" s="166">
        <f>SUM(Q18:Q27)</f>
        <v>0</v>
      </c>
      <c r="R17" s="167"/>
      <c r="S17" s="167"/>
      <c r="T17" s="167"/>
      <c r="U17" s="167"/>
      <c r="V17" s="167">
        <f>SUM(V18:V27)</f>
        <v>0</v>
      </c>
      <c r="W17" s="167"/>
      <c r="X17" s="167"/>
      <c r="Y17" s="167"/>
      <c r="AG17" t="s">
        <v>347</v>
      </c>
    </row>
    <row r="18" spans="1:60" outlineLevel="1" x14ac:dyDescent="0.2">
      <c r="A18" s="181">
        <v>9</v>
      </c>
      <c r="B18" s="182" t="s">
        <v>895</v>
      </c>
      <c r="C18" s="191" t="s">
        <v>896</v>
      </c>
      <c r="D18" s="183" t="s">
        <v>722</v>
      </c>
      <c r="E18" s="184">
        <v>1</v>
      </c>
      <c r="F18" s="185"/>
      <c r="G18" s="186">
        <f t="shared" ref="G18:G27" si="7">ROUND(E18*F18,2)</f>
        <v>0</v>
      </c>
      <c r="H18" s="159"/>
      <c r="I18" s="158">
        <f t="shared" ref="I18:I27" si="8">ROUND(E18*H18,2)</f>
        <v>0</v>
      </c>
      <c r="J18" s="159"/>
      <c r="K18" s="158">
        <f t="shared" ref="K18:K27" si="9">ROUND(E18*J18,2)</f>
        <v>0</v>
      </c>
      <c r="L18" s="158">
        <v>21</v>
      </c>
      <c r="M18" s="158">
        <f t="shared" ref="M18:M27" si="10">G18*(1+L18/100)</f>
        <v>0</v>
      </c>
      <c r="N18" s="157">
        <v>0</v>
      </c>
      <c r="O18" s="157">
        <f t="shared" ref="O18:O27" si="11">ROUND(E18*N18,2)</f>
        <v>0</v>
      </c>
      <c r="P18" s="157">
        <v>0</v>
      </c>
      <c r="Q18" s="157">
        <f t="shared" ref="Q18:Q27" si="12">ROUND(E18*P18,2)</f>
        <v>0</v>
      </c>
      <c r="R18" s="158"/>
      <c r="S18" s="158" t="s">
        <v>374</v>
      </c>
      <c r="T18" s="158" t="s">
        <v>352</v>
      </c>
      <c r="U18" s="158">
        <v>0</v>
      </c>
      <c r="V18" s="158">
        <f t="shared" ref="V18:V27" si="13">ROUND(E18*U18,2)</f>
        <v>0</v>
      </c>
      <c r="W18" s="158"/>
      <c r="X18" s="158" t="s">
        <v>891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1247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75" outlineLevel="1" x14ac:dyDescent="0.2">
      <c r="A19" s="181">
        <v>10</v>
      </c>
      <c r="B19" s="182" t="s">
        <v>1260</v>
      </c>
      <c r="C19" s="191" t="s">
        <v>1261</v>
      </c>
      <c r="D19" s="183" t="s">
        <v>722</v>
      </c>
      <c r="E19" s="184">
        <v>1</v>
      </c>
      <c r="F19" s="185"/>
      <c r="G19" s="186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7">
        <v>0</v>
      </c>
      <c r="O19" s="157">
        <f t="shared" si="11"/>
        <v>0</v>
      </c>
      <c r="P19" s="157">
        <v>0</v>
      </c>
      <c r="Q19" s="157">
        <f t="shared" si="12"/>
        <v>0</v>
      </c>
      <c r="R19" s="158"/>
      <c r="S19" s="158" t="s">
        <v>374</v>
      </c>
      <c r="T19" s="158" t="s">
        <v>352</v>
      </c>
      <c r="U19" s="158">
        <v>0</v>
      </c>
      <c r="V19" s="158">
        <f t="shared" si="13"/>
        <v>0</v>
      </c>
      <c r="W19" s="158"/>
      <c r="X19" s="158" t="s">
        <v>891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1247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11</v>
      </c>
      <c r="B20" s="182" t="s">
        <v>1262</v>
      </c>
      <c r="C20" s="191" t="s">
        <v>1263</v>
      </c>
      <c r="D20" s="183" t="s">
        <v>722</v>
      </c>
      <c r="E20" s="184">
        <v>1</v>
      </c>
      <c r="F20" s="185"/>
      <c r="G20" s="186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7">
        <v>0</v>
      </c>
      <c r="O20" s="157">
        <f t="shared" si="11"/>
        <v>0</v>
      </c>
      <c r="P20" s="157">
        <v>0</v>
      </c>
      <c r="Q20" s="157">
        <f t="shared" si="12"/>
        <v>0</v>
      </c>
      <c r="R20" s="158"/>
      <c r="S20" s="158" t="s">
        <v>374</v>
      </c>
      <c r="T20" s="158" t="s">
        <v>352</v>
      </c>
      <c r="U20" s="158">
        <v>0</v>
      </c>
      <c r="V20" s="158">
        <f t="shared" si="13"/>
        <v>0</v>
      </c>
      <c r="W20" s="158"/>
      <c r="X20" s="158" t="s">
        <v>891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1247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12</v>
      </c>
      <c r="B21" s="182" t="s">
        <v>1264</v>
      </c>
      <c r="C21" s="191" t="s">
        <v>1265</v>
      </c>
      <c r="D21" s="183" t="s">
        <v>722</v>
      </c>
      <c r="E21" s="184">
        <v>1</v>
      </c>
      <c r="F21" s="185"/>
      <c r="G21" s="186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7">
        <v>0</v>
      </c>
      <c r="O21" s="157">
        <f t="shared" si="11"/>
        <v>0</v>
      </c>
      <c r="P21" s="157">
        <v>0</v>
      </c>
      <c r="Q21" s="157">
        <f t="shared" si="12"/>
        <v>0</v>
      </c>
      <c r="R21" s="158"/>
      <c r="S21" s="158" t="s">
        <v>374</v>
      </c>
      <c r="T21" s="158" t="s">
        <v>352</v>
      </c>
      <c r="U21" s="158">
        <v>0</v>
      </c>
      <c r="V21" s="158">
        <f t="shared" si="13"/>
        <v>0</v>
      </c>
      <c r="W21" s="158"/>
      <c r="X21" s="158" t="s">
        <v>891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1247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13</v>
      </c>
      <c r="B22" s="182" t="s">
        <v>1266</v>
      </c>
      <c r="C22" s="191" t="s">
        <v>1267</v>
      </c>
      <c r="D22" s="183" t="s">
        <v>722</v>
      </c>
      <c r="E22" s="184">
        <v>1</v>
      </c>
      <c r="F22" s="185"/>
      <c r="G22" s="186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374</v>
      </c>
      <c r="T22" s="158" t="s">
        <v>352</v>
      </c>
      <c r="U22" s="158">
        <v>0</v>
      </c>
      <c r="V22" s="158">
        <f t="shared" si="13"/>
        <v>0</v>
      </c>
      <c r="W22" s="158"/>
      <c r="X22" s="158" t="s">
        <v>891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1247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1268</v>
      </c>
      <c r="C23" s="191" t="s">
        <v>1269</v>
      </c>
      <c r="D23" s="183" t="s">
        <v>722</v>
      </c>
      <c r="E23" s="184">
        <v>1</v>
      </c>
      <c r="F23" s="185"/>
      <c r="G23" s="186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374</v>
      </c>
      <c r="T23" s="158" t="s">
        <v>352</v>
      </c>
      <c r="U23" s="158">
        <v>0</v>
      </c>
      <c r="V23" s="158">
        <f t="shared" si="13"/>
        <v>0</v>
      </c>
      <c r="W23" s="158"/>
      <c r="X23" s="158" t="s">
        <v>891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1247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15</v>
      </c>
      <c r="B24" s="182" t="s">
        <v>1270</v>
      </c>
      <c r="C24" s="191" t="s">
        <v>1271</v>
      </c>
      <c r="D24" s="183" t="s">
        <v>722</v>
      </c>
      <c r="E24" s="184">
        <v>1</v>
      </c>
      <c r="F24" s="185"/>
      <c r="G24" s="186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374</v>
      </c>
      <c r="T24" s="158" t="s">
        <v>352</v>
      </c>
      <c r="U24" s="158">
        <v>0</v>
      </c>
      <c r="V24" s="158">
        <f t="shared" si="13"/>
        <v>0</v>
      </c>
      <c r="W24" s="158"/>
      <c r="X24" s="158" t="s">
        <v>891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1247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1272</v>
      </c>
      <c r="C25" s="191" t="s">
        <v>1273</v>
      </c>
      <c r="D25" s="183" t="s">
        <v>389</v>
      </c>
      <c r="E25" s="184">
        <v>1</v>
      </c>
      <c r="F25" s="185"/>
      <c r="G25" s="186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351</v>
      </c>
      <c r="T25" s="158" t="s">
        <v>352</v>
      </c>
      <c r="U25" s="158">
        <v>0</v>
      </c>
      <c r="V25" s="158">
        <f t="shared" si="13"/>
        <v>0</v>
      </c>
      <c r="W25" s="158"/>
      <c r="X25" s="158" t="s">
        <v>891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1247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17</v>
      </c>
      <c r="B26" s="182" t="s">
        <v>1274</v>
      </c>
      <c r="C26" s="191" t="s">
        <v>1275</v>
      </c>
      <c r="D26" s="183" t="s">
        <v>722</v>
      </c>
      <c r="E26" s="184">
        <v>1</v>
      </c>
      <c r="F26" s="185"/>
      <c r="G26" s="186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374</v>
      </c>
      <c r="T26" s="158" t="s">
        <v>352</v>
      </c>
      <c r="U26" s="158">
        <v>0</v>
      </c>
      <c r="V26" s="158">
        <f t="shared" si="13"/>
        <v>0</v>
      </c>
      <c r="W26" s="158"/>
      <c r="X26" s="158" t="s">
        <v>891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1247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1.75" outlineLevel="1" x14ac:dyDescent="0.2">
      <c r="A27" s="175">
        <v>18</v>
      </c>
      <c r="B27" s="176" t="s">
        <v>1276</v>
      </c>
      <c r="C27" s="188" t="s">
        <v>1277</v>
      </c>
      <c r="D27" s="177" t="s">
        <v>722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374</v>
      </c>
      <c r="T27" s="158" t="s">
        <v>352</v>
      </c>
      <c r="U27" s="158">
        <v>0</v>
      </c>
      <c r="V27" s="158">
        <f t="shared" si="13"/>
        <v>0</v>
      </c>
      <c r="W27" s="158"/>
      <c r="X27" s="158" t="s">
        <v>891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1247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19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332</v>
      </c>
    </row>
    <row r="29" spans="1:60" ht="13.6" x14ac:dyDescent="0.2">
      <c r="A29" s="150"/>
      <c r="B29" s="151" t="s">
        <v>31</v>
      </c>
      <c r="C29" s="194"/>
      <c r="D29" s="152"/>
      <c r="E29" s="153"/>
      <c r="F29" s="153"/>
      <c r="G29" s="174">
        <f>G8+G17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611</v>
      </c>
    </row>
    <row r="30" spans="1:60" x14ac:dyDescent="0.2">
      <c r="A30" s="3"/>
      <c r="B30" s="4"/>
      <c r="C30" s="19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9" t="s">
        <v>612</v>
      </c>
      <c r="B32" s="269"/>
      <c r="C32" s="27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1"/>
      <c r="B33" s="272"/>
      <c r="C33" s="273"/>
      <c r="D33" s="272"/>
      <c r="E33" s="272"/>
      <c r="F33" s="272"/>
      <c r="G33" s="27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613</v>
      </c>
    </row>
    <row r="34" spans="1:33" x14ac:dyDescent="0.2">
      <c r="A34" s="275"/>
      <c r="B34" s="276"/>
      <c r="C34" s="277"/>
      <c r="D34" s="276"/>
      <c r="E34" s="276"/>
      <c r="F34" s="276"/>
      <c r="G34" s="27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5"/>
      <c r="B35" s="276"/>
      <c r="C35" s="277"/>
      <c r="D35" s="276"/>
      <c r="E35" s="276"/>
      <c r="F35" s="276"/>
      <c r="G35" s="27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5"/>
      <c r="B36" s="276"/>
      <c r="C36" s="277"/>
      <c r="D36" s="276"/>
      <c r="E36" s="276"/>
      <c r="F36" s="276"/>
      <c r="G36" s="27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9"/>
      <c r="B37" s="280"/>
      <c r="C37" s="281"/>
      <c r="D37" s="280"/>
      <c r="E37" s="280"/>
      <c r="F37" s="280"/>
      <c r="G37" s="28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5"/>
      <c r="D39" s="10"/>
      <c r="AG39" t="s">
        <v>614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EADF-FC2D-4BD1-937A-14B2CA6C1B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76</v>
      </c>
      <c r="C4" s="266" t="s">
        <v>77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108</v>
      </c>
      <c r="C8" s="187" t="s">
        <v>109</v>
      </c>
      <c r="D8" s="170"/>
      <c r="E8" s="171"/>
      <c r="F8" s="172"/>
      <c r="G8" s="173">
        <f>SUMIF(AG9:AG127,"&lt;&gt;NOR",G9:G127)</f>
        <v>0</v>
      </c>
      <c r="H8" s="167"/>
      <c r="I8" s="167">
        <f>SUM(I9:I127)</f>
        <v>0</v>
      </c>
      <c r="J8" s="167"/>
      <c r="K8" s="167">
        <f>SUM(K9:K127)</f>
        <v>0</v>
      </c>
      <c r="L8" s="167"/>
      <c r="M8" s="167">
        <f>SUM(M9:M127)</f>
        <v>0</v>
      </c>
      <c r="N8" s="166"/>
      <c r="O8" s="166">
        <f>SUM(O9:O127)</f>
        <v>105.02</v>
      </c>
      <c r="P8" s="166"/>
      <c r="Q8" s="166">
        <f>SUM(Q9:Q127)</f>
        <v>0</v>
      </c>
      <c r="R8" s="167"/>
      <c r="S8" s="167"/>
      <c r="T8" s="167"/>
      <c r="U8" s="167"/>
      <c r="V8" s="167">
        <f>SUM(V9:V127)</f>
        <v>839.33999999999992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1278</v>
      </c>
      <c r="C9" s="188" t="s">
        <v>1279</v>
      </c>
      <c r="D9" s="177" t="s">
        <v>384</v>
      </c>
      <c r="E9" s="178">
        <v>176.3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374</v>
      </c>
      <c r="T9" s="158" t="s">
        <v>375</v>
      </c>
      <c r="U9" s="158">
        <v>1.34E-2</v>
      </c>
      <c r="V9" s="158">
        <f>ROUND(E9*U9,2)</f>
        <v>2.36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604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1280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1281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357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1282</v>
      </c>
      <c r="D13" s="160"/>
      <c r="E13" s="161">
        <v>176.3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361</v>
      </c>
      <c r="D14" s="162"/>
      <c r="E14" s="163">
        <v>176.3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1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2</v>
      </c>
      <c r="B15" s="176" t="s">
        <v>1283</v>
      </c>
      <c r="C15" s="188" t="s">
        <v>1284</v>
      </c>
      <c r="D15" s="177" t="s">
        <v>384</v>
      </c>
      <c r="E15" s="178">
        <v>2417.3490999999999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374</v>
      </c>
      <c r="T15" s="158" t="s">
        <v>375</v>
      </c>
      <c r="U15" s="158">
        <v>0.155</v>
      </c>
      <c r="V15" s="158">
        <f>ROUND(E15*U15,2)</f>
        <v>374.69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604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1286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1287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357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1288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1289</v>
      </c>
      <c r="D20" s="160"/>
      <c r="E20" s="161">
        <v>632.15359999999998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1290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1291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1292</v>
      </c>
      <c r="D23" s="160"/>
      <c r="E23" s="161">
        <v>699.04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361</v>
      </c>
      <c r="D24" s="162"/>
      <c r="E24" s="163">
        <v>1331.1936000000001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1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1293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1294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1295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357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1296</v>
      </c>
      <c r="D28" s="160"/>
      <c r="E28" s="161">
        <v>915.83249999999998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1297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9" t="s">
        <v>1298</v>
      </c>
      <c r="D30" s="160"/>
      <c r="E30" s="161">
        <v>110.74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357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361</v>
      </c>
      <c r="D31" s="162"/>
      <c r="E31" s="163">
        <v>1026.5725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1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1299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1300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1301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357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1302</v>
      </c>
      <c r="D35" s="160"/>
      <c r="E35" s="161">
        <v>18.327999999999999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361</v>
      </c>
      <c r="D36" s="162"/>
      <c r="E36" s="163">
        <v>18.327999999999999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1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1303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357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1304</v>
      </c>
      <c r="D38" s="160"/>
      <c r="E38" s="161">
        <v>11.988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1305</v>
      </c>
      <c r="D39" s="160"/>
      <c r="E39" s="161">
        <v>5.9939999999999998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357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9" t="s">
        <v>1306</v>
      </c>
      <c r="D40" s="160"/>
      <c r="E40" s="161">
        <v>21.904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9" t="s">
        <v>1307</v>
      </c>
      <c r="D41" s="160"/>
      <c r="E41" s="161">
        <v>1.369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361</v>
      </c>
      <c r="D42" s="162"/>
      <c r="E42" s="163">
        <v>41.255000000000003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1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</v>
      </c>
      <c r="B43" s="176" t="s">
        <v>1308</v>
      </c>
      <c r="C43" s="188" t="s">
        <v>1309</v>
      </c>
      <c r="D43" s="177" t="s">
        <v>384</v>
      </c>
      <c r="E43" s="178">
        <v>3206.2246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374</v>
      </c>
      <c r="T43" s="158" t="s">
        <v>375</v>
      </c>
      <c r="U43" s="158">
        <v>1.0999999999999999E-2</v>
      </c>
      <c r="V43" s="158">
        <f>ROUND(E43*U43,2)</f>
        <v>35.270000000000003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1285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9" t="s">
        <v>604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1310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1311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9" t="s">
        <v>1312</v>
      </c>
      <c r="D47" s="160"/>
      <c r="E47" s="161">
        <v>2417.3490999999999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357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361</v>
      </c>
      <c r="D48" s="162"/>
      <c r="E48" s="163">
        <v>2417.3490999999999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1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1313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1314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9" t="s">
        <v>1315</v>
      </c>
      <c r="D51" s="160"/>
      <c r="E51" s="161">
        <v>788.87549999999999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361</v>
      </c>
      <c r="D52" s="162"/>
      <c r="E52" s="163">
        <v>788.87549999999999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1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</v>
      </c>
      <c r="B53" s="176" t="s">
        <v>1316</v>
      </c>
      <c r="C53" s="188" t="s">
        <v>1317</v>
      </c>
      <c r="D53" s="177" t="s">
        <v>384</v>
      </c>
      <c r="E53" s="178">
        <v>1628.4736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374</v>
      </c>
      <c r="T53" s="158" t="s">
        <v>375</v>
      </c>
      <c r="U53" s="158">
        <v>1.0999999999999999E-2</v>
      </c>
      <c r="V53" s="158">
        <f>ROUND(E53*U53,2)</f>
        <v>17.91</v>
      </c>
      <c r="W53" s="158"/>
      <c r="X53" s="158" t="s">
        <v>353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355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604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357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9" t="s">
        <v>1318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1311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1312</v>
      </c>
      <c r="D57" s="160"/>
      <c r="E57" s="161">
        <v>2417.3490999999999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357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361</v>
      </c>
      <c r="D58" s="162"/>
      <c r="E58" s="163">
        <v>2417.3490999999999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1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1319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1320</v>
      </c>
      <c r="D60" s="160"/>
      <c r="E60" s="161">
        <v>-788.87549999999999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361</v>
      </c>
      <c r="D61" s="162"/>
      <c r="E61" s="163">
        <v>-788.87549999999999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357</v>
      </c>
      <c r="AH61" s="147">
        <v>1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5</v>
      </c>
      <c r="B62" s="176" t="s">
        <v>1321</v>
      </c>
      <c r="C62" s="188" t="s">
        <v>1322</v>
      </c>
      <c r="D62" s="177" t="s">
        <v>384</v>
      </c>
      <c r="E62" s="178">
        <v>16284.736000000001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374</v>
      </c>
      <c r="T62" s="158" t="s">
        <v>375</v>
      </c>
      <c r="U62" s="158">
        <v>0</v>
      </c>
      <c r="V62" s="158">
        <f>ROUND(E62*U62,2)</f>
        <v>0</v>
      </c>
      <c r="W62" s="158"/>
      <c r="X62" s="158" t="s">
        <v>353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1285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604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1323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1324</v>
      </c>
      <c r="D65" s="160"/>
      <c r="E65" s="161">
        <v>1628.4736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361</v>
      </c>
      <c r="D66" s="162"/>
      <c r="E66" s="163">
        <v>1628.4736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1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2" t="s">
        <v>1325</v>
      </c>
      <c r="D67" s="164"/>
      <c r="E67" s="165">
        <v>14656.2624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4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6</v>
      </c>
      <c r="B68" s="176" t="s">
        <v>1326</v>
      </c>
      <c r="C68" s="188" t="s">
        <v>1327</v>
      </c>
      <c r="D68" s="177" t="s">
        <v>384</v>
      </c>
      <c r="E68" s="178">
        <v>2417.3490999999999</v>
      </c>
      <c r="F68" s="179"/>
      <c r="G68" s="180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374</v>
      </c>
      <c r="T68" s="158" t="s">
        <v>375</v>
      </c>
      <c r="U68" s="158">
        <v>5.2999999999999999E-2</v>
      </c>
      <c r="V68" s="158">
        <f>ROUND(E68*U68,2)</f>
        <v>128.12</v>
      </c>
      <c r="W68" s="158"/>
      <c r="X68" s="158" t="s">
        <v>353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1285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604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1328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9" t="s">
        <v>1311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1312</v>
      </c>
      <c r="D72" s="160"/>
      <c r="E72" s="161">
        <v>2417.3490999999999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5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361</v>
      </c>
      <c r="D73" s="162"/>
      <c r="E73" s="163">
        <v>2417.3490999999999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1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7</v>
      </c>
      <c r="B74" s="176" t="s">
        <v>1329</v>
      </c>
      <c r="C74" s="188" t="s">
        <v>1330</v>
      </c>
      <c r="D74" s="177" t="s">
        <v>384</v>
      </c>
      <c r="E74" s="178">
        <v>2417.3490999999999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374</v>
      </c>
      <c r="T74" s="158" t="s">
        <v>375</v>
      </c>
      <c r="U74" s="158">
        <v>3.1E-2</v>
      </c>
      <c r="V74" s="158">
        <f>ROUND(E74*U74,2)</f>
        <v>74.94</v>
      </c>
      <c r="W74" s="158"/>
      <c r="X74" s="158" t="s">
        <v>353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1285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604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1328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1311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1312</v>
      </c>
      <c r="D78" s="160"/>
      <c r="E78" s="161">
        <v>2417.3490999999999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361</v>
      </c>
      <c r="D79" s="162"/>
      <c r="E79" s="163">
        <v>2417.3490999999999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8</v>
      </c>
      <c r="B80" s="176" t="s">
        <v>1331</v>
      </c>
      <c r="C80" s="188" t="s">
        <v>1332</v>
      </c>
      <c r="D80" s="177" t="s">
        <v>384</v>
      </c>
      <c r="E80" s="178">
        <v>788.87549999999999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374</v>
      </c>
      <c r="T80" s="158" t="s">
        <v>375</v>
      </c>
      <c r="U80" s="158">
        <v>0.20200000000000001</v>
      </c>
      <c r="V80" s="158">
        <f>ROUND(E80*U80,2)</f>
        <v>159.35</v>
      </c>
      <c r="W80" s="158"/>
      <c r="X80" s="158" t="s">
        <v>353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1285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9" t="s">
        <v>604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1293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1294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357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9" t="s">
        <v>1295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1296</v>
      </c>
      <c r="D85" s="160"/>
      <c r="E85" s="161">
        <v>915.83249999999998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1297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357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9" t="s">
        <v>1298</v>
      </c>
      <c r="D87" s="160"/>
      <c r="E87" s="161">
        <v>110.74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357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1299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1300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9" t="s">
        <v>1301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357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1302</v>
      </c>
      <c r="D91" s="160"/>
      <c r="E91" s="161">
        <v>18.327999999999999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361</v>
      </c>
      <c r="D92" s="162"/>
      <c r="E92" s="163">
        <v>1044.9005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1333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1334</v>
      </c>
      <c r="D94" s="160"/>
      <c r="E94" s="161">
        <v>-256.02499999999998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357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361</v>
      </c>
      <c r="D95" s="162"/>
      <c r="E95" s="163">
        <v>-256.02499999999998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1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9</v>
      </c>
      <c r="B96" s="176" t="s">
        <v>1331</v>
      </c>
      <c r="C96" s="188" t="s">
        <v>1332</v>
      </c>
      <c r="D96" s="177" t="s">
        <v>384</v>
      </c>
      <c r="E96" s="178">
        <v>58.346200000000003</v>
      </c>
      <c r="F96" s="179"/>
      <c r="G96" s="180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8"/>
      <c r="S96" s="158" t="s">
        <v>374</v>
      </c>
      <c r="T96" s="158" t="s">
        <v>375</v>
      </c>
      <c r="U96" s="158">
        <v>0.20200000000000001</v>
      </c>
      <c r="V96" s="158">
        <f>ROUND(E96*U96,2)</f>
        <v>11.79</v>
      </c>
      <c r="W96" s="158"/>
      <c r="X96" s="158" t="s">
        <v>353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355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9" t="s">
        <v>604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357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1335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1336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1337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357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9" t="s">
        <v>1338</v>
      </c>
      <c r="D101" s="160"/>
      <c r="E101" s="161">
        <v>58.346200000000003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361</v>
      </c>
      <c r="D102" s="162"/>
      <c r="E102" s="163">
        <v>58.346200000000003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1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10</v>
      </c>
      <c r="B103" s="176" t="s">
        <v>1339</v>
      </c>
      <c r="C103" s="188" t="s">
        <v>1340</v>
      </c>
      <c r="D103" s="177" t="s">
        <v>350</v>
      </c>
      <c r="E103" s="178">
        <v>1939.3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374</v>
      </c>
      <c r="T103" s="158" t="s">
        <v>375</v>
      </c>
      <c r="U103" s="158">
        <v>1.7999999999999999E-2</v>
      </c>
      <c r="V103" s="158">
        <f>ROUND(E103*U103,2)</f>
        <v>34.909999999999997</v>
      </c>
      <c r="W103" s="158"/>
      <c r="X103" s="158" t="s">
        <v>353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355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9" t="s">
        <v>604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1341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1342</v>
      </c>
      <c r="D106" s="160"/>
      <c r="E106" s="161">
        <v>1939.3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357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361</v>
      </c>
      <c r="D107" s="162"/>
      <c r="E107" s="163">
        <v>1939.3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1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11</v>
      </c>
      <c r="B108" s="176" t="s">
        <v>1343</v>
      </c>
      <c r="C108" s="188" t="s">
        <v>1344</v>
      </c>
      <c r="D108" s="177" t="s">
        <v>384</v>
      </c>
      <c r="E108" s="178">
        <v>1628.4736</v>
      </c>
      <c r="F108" s="179"/>
      <c r="G108" s="180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374</v>
      </c>
      <c r="T108" s="158" t="s">
        <v>375</v>
      </c>
      <c r="U108" s="158">
        <v>0</v>
      </c>
      <c r="V108" s="158">
        <f>ROUND(E108*U108,2)</f>
        <v>0</v>
      </c>
      <c r="W108" s="158"/>
      <c r="X108" s="158" t="s">
        <v>353</v>
      </c>
      <c r="Y108" s="158" t="s">
        <v>354</v>
      </c>
      <c r="Z108" s="147"/>
      <c r="AA108" s="147"/>
      <c r="AB108" s="147"/>
      <c r="AC108" s="147"/>
      <c r="AD108" s="147"/>
      <c r="AE108" s="147"/>
      <c r="AF108" s="147"/>
      <c r="AG108" s="147" t="s">
        <v>1285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604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9" t="s">
        <v>1318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9" t="s">
        <v>1311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9" t="s">
        <v>1312</v>
      </c>
      <c r="D112" s="160"/>
      <c r="E112" s="161">
        <v>2417.3490999999999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361</v>
      </c>
      <c r="D113" s="162"/>
      <c r="E113" s="163">
        <v>2417.3490999999999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1319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1320</v>
      </c>
      <c r="D115" s="160"/>
      <c r="E115" s="161">
        <v>-788.87549999999999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361</v>
      </c>
      <c r="D116" s="162"/>
      <c r="E116" s="163">
        <v>-788.87549999999999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357</v>
      </c>
      <c r="AH116" s="147">
        <v>1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1.75" outlineLevel="1" x14ac:dyDescent="0.2">
      <c r="A117" s="175">
        <v>12</v>
      </c>
      <c r="B117" s="176" t="s">
        <v>1345</v>
      </c>
      <c r="C117" s="188" t="s">
        <v>1346</v>
      </c>
      <c r="D117" s="177" t="s">
        <v>497</v>
      </c>
      <c r="E117" s="178">
        <v>105.02316</v>
      </c>
      <c r="F117" s="179"/>
      <c r="G117" s="180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1</v>
      </c>
      <c r="O117" s="157">
        <f>ROUND(E117*N117,2)</f>
        <v>105.02</v>
      </c>
      <c r="P117" s="157">
        <v>0</v>
      </c>
      <c r="Q117" s="157">
        <f>ROUND(E117*P117,2)</f>
        <v>0</v>
      </c>
      <c r="R117" s="158" t="s">
        <v>539</v>
      </c>
      <c r="S117" s="158" t="s">
        <v>1347</v>
      </c>
      <c r="T117" s="158" t="s">
        <v>1347</v>
      </c>
      <c r="U117" s="158">
        <v>0</v>
      </c>
      <c r="V117" s="158">
        <f>ROUND(E117*U117,2)</f>
        <v>0</v>
      </c>
      <c r="W117" s="158"/>
      <c r="X117" s="158" t="s">
        <v>540</v>
      </c>
      <c r="Y117" s="158" t="s">
        <v>354</v>
      </c>
      <c r="Z117" s="147"/>
      <c r="AA117" s="147"/>
      <c r="AB117" s="147"/>
      <c r="AC117" s="147"/>
      <c r="AD117" s="147"/>
      <c r="AE117" s="147"/>
      <c r="AF117" s="147"/>
      <c r="AG117" s="147" t="s">
        <v>541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02" t="s">
        <v>1348</v>
      </c>
      <c r="D118" s="198"/>
      <c r="E118" s="199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03" t="s">
        <v>1349</v>
      </c>
      <c r="D119" s="198"/>
      <c r="E119" s="199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2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03" t="s">
        <v>1350</v>
      </c>
      <c r="D120" s="198"/>
      <c r="E120" s="199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2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03" t="s">
        <v>1351</v>
      </c>
      <c r="D121" s="198"/>
      <c r="E121" s="199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2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203" t="s">
        <v>1352</v>
      </c>
      <c r="D122" s="198"/>
      <c r="E122" s="199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2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203" t="s">
        <v>1353</v>
      </c>
      <c r="D123" s="198"/>
      <c r="E123" s="199">
        <v>58.346200000000003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357</v>
      </c>
      <c r="AH123" s="147">
        <v>2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204" t="s">
        <v>1354</v>
      </c>
      <c r="D124" s="200"/>
      <c r="E124" s="201">
        <v>58.346200000000003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3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202" t="s">
        <v>1355</v>
      </c>
      <c r="D125" s="198"/>
      <c r="E125" s="199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1356</v>
      </c>
      <c r="D126" s="160"/>
      <c r="E126" s="161">
        <v>105.02316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0" t="s">
        <v>361</v>
      </c>
      <c r="D127" s="162"/>
      <c r="E127" s="163">
        <v>105.02316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1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13.6" x14ac:dyDescent="0.2">
      <c r="A128" s="168" t="s">
        <v>346</v>
      </c>
      <c r="B128" s="169" t="s">
        <v>110</v>
      </c>
      <c r="C128" s="187" t="s">
        <v>111</v>
      </c>
      <c r="D128" s="170"/>
      <c r="E128" s="171"/>
      <c r="F128" s="172"/>
      <c r="G128" s="173">
        <f>SUMIF(AG129:AG245,"&lt;&gt;NOR",G129:G245)</f>
        <v>0</v>
      </c>
      <c r="H128" s="167"/>
      <c r="I128" s="167">
        <f>SUM(I129:I245)</f>
        <v>0</v>
      </c>
      <c r="J128" s="167"/>
      <c r="K128" s="167">
        <f>SUM(K129:K245)</f>
        <v>0</v>
      </c>
      <c r="L128" s="167"/>
      <c r="M128" s="167">
        <f>SUM(M129:M245)</f>
        <v>0</v>
      </c>
      <c r="N128" s="166"/>
      <c r="O128" s="166">
        <f>SUM(O129:O245)</f>
        <v>1407.1699999999998</v>
      </c>
      <c r="P128" s="166"/>
      <c r="Q128" s="166">
        <f>SUM(Q129:Q245)</f>
        <v>0</v>
      </c>
      <c r="R128" s="167"/>
      <c r="S128" s="167"/>
      <c r="T128" s="167"/>
      <c r="U128" s="167"/>
      <c r="V128" s="167">
        <f>SUM(V129:V245)</f>
        <v>1636.4900000000002</v>
      </c>
      <c r="W128" s="167"/>
      <c r="X128" s="167"/>
      <c r="Y128" s="167"/>
      <c r="AG128" t="s">
        <v>347</v>
      </c>
    </row>
    <row r="129" spans="1:60" outlineLevel="1" x14ac:dyDescent="0.2">
      <c r="A129" s="175">
        <v>13</v>
      </c>
      <c r="B129" s="176" t="s">
        <v>1357</v>
      </c>
      <c r="C129" s="188" t="s">
        <v>1358</v>
      </c>
      <c r="D129" s="177" t="s">
        <v>384</v>
      </c>
      <c r="E129" s="178">
        <v>233.38480000000001</v>
      </c>
      <c r="F129" s="179"/>
      <c r="G129" s="180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2.4037999999999999</v>
      </c>
      <c r="O129" s="157">
        <f>ROUND(E129*N129,2)</f>
        <v>561.01</v>
      </c>
      <c r="P129" s="157">
        <v>0</v>
      </c>
      <c r="Q129" s="157">
        <f>ROUND(E129*P129,2)</f>
        <v>0</v>
      </c>
      <c r="R129" s="158"/>
      <c r="S129" s="158" t="s">
        <v>374</v>
      </c>
      <c r="T129" s="158" t="s">
        <v>375</v>
      </c>
      <c r="U129" s="158">
        <v>0.48</v>
      </c>
      <c r="V129" s="158">
        <f>ROUND(E129*U129,2)</f>
        <v>112.02</v>
      </c>
      <c r="W129" s="158"/>
      <c r="X129" s="158" t="s">
        <v>353</v>
      </c>
      <c r="Y129" s="158" t="s">
        <v>354</v>
      </c>
      <c r="Z129" s="147"/>
      <c r="AA129" s="147"/>
      <c r="AB129" s="147"/>
      <c r="AC129" s="147"/>
      <c r="AD129" s="147"/>
      <c r="AE129" s="147"/>
      <c r="AF129" s="147"/>
      <c r="AG129" s="147" t="s">
        <v>355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9" t="s">
        <v>604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357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9" t="s">
        <v>1335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9" t="s">
        <v>1336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357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9" t="s">
        <v>1359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357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9" t="s">
        <v>1360</v>
      </c>
      <c r="D134" s="160"/>
      <c r="E134" s="161">
        <v>233.38480000000001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361</v>
      </c>
      <c r="D135" s="162"/>
      <c r="E135" s="163">
        <v>233.38480000000001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1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14</v>
      </c>
      <c r="B136" s="176" t="s">
        <v>1361</v>
      </c>
      <c r="C136" s="188" t="s">
        <v>1362</v>
      </c>
      <c r="D136" s="177" t="s">
        <v>350</v>
      </c>
      <c r="E136" s="178">
        <v>28.968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3.9199999999999999E-2</v>
      </c>
      <c r="O136" s="157">
        <f>ROUND(E136*N136,2)</f>
        <v>1.1399999999999999</v>
      </c>
      <c r="P136" s="157">
        <v>0</v>
      </c>
      <c r="Q136" s="157">
        <f>ROUND(E136*P136,2)</f>
        <v>0</v>
      </c>
      <c r="R136" s="158"/>
      <c r="S136" s="158" t="s">
        <v>374</v>
      </c>
      <c r="T136" s="158" t="s">
        <v>375</v>
      </c>
      <c r="U136" s="158">
        <v>1.6</v>
      </c>
      <c r="V136" s="158">
        <f>ROUND(E136*U136,2)</f>
        <v>46.35</v>
      </c>
      <c r="W136" s="158"/>
      <c r="X136" s="158" t="s">
        <v>353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355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9" t="s">
        <v>604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1335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9" t="s">
        <v>1336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357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9" t="s">
        <v>1359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357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9" t="s">
        <v>1363</v>
      </c>
      <c r="D141" s="160"/>
      <c r="E141" s="161">
        <v>28.968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0" t="s">
        <v>361</v>
      </c>
      <c r="D142" s="162"/>
      <c r="E142" s="163">
        <v>28.968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357</v>
      </c>
      <c r="AH142" s="147">
        <v>1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15</v>
      </c>
      <c r="B143" s="176" t="s">
        <v>1364</v>
      </c>
      <c r="C143" s="188" t="s">
        <v>1365</v>
      </c>
      <c r="D143" s="177" t="s">
        <v>350</v>
      </c>
      <c r="E143" s="178">
        <v>28.968</v>
      </c>
      <c r="F143" s="179"/>
      <c r="G143" s="180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374</v>
      </c>
      <c r="T143" s="158" t="s">
        <v>375</v>
      </c>
      <c r="U143" s="158">
        <v>0.32</v>
      </c>
      <c r="V143" s="158">
        <f>ROUND(E143*U143,2)</f>
        <v>9.27</v>
      </c>
      <c r="W143" s="158"/>
      <c r="X143" s="158" t="s">
        <v>353</v>
      </c>
      <c r="Y143" s="158" t="s">
        <v>354</v>
      </c>
      <c r="Z143" s="147"/>
      <c r="AA143" s="147"/>
      <c r="AB143" s="147"/>
      <c r="AC143" s="147"/>
      <c r="AD143" s="147"/>
      <c r="AE143" s="147"/>
      <c r="AF143" s="147"/>
      <c r="AG143" s="147" t="s">
        <v>355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604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1335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357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1336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357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1359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1363</v>
      </c>
      <c r="D148" s="160"/>
      <c r="E148" s="161">
        <v>28.968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361</v>
      </c>
      <c r="D149" s="162"/>
      <c r="E149" s="163">
        <v>28.968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357</v>
      </c>
      <c r="AH149" s="147">
        <v>1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5">
        <v>16</v>
      </c>
      <c r="B150" s="176" t="s">
        <v>1366</v>
      </c>
      <c r="C150" s="188" t="s">
        <v>1367</v>
      </c>
      <c r="D150" s="177" t="s">
        <v>497</v>
      </c>
      <c r="E150" s="178">
        <v>7.0715599999999998</v>
      </c>
      <c r="F150" s="179"/>
      <c r="G150" s="180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1.0217400000000001</v>
      </c>
      <c r="O150" s="157">
        <f>ROUND(E150*N150,2)</f>
        <v>7.23</v>
      </c>
      <c r="P150" s="157">
        <v>0</v>
      </c>
      <c r="Q150" s="157">
        <f>ROUND(E150*P150,2)</f>
        <v>0</v>
      </c>
      <c r="R150" s="158"/>
      <c r="S150" s="158" t="s">
        <v>374</v>
      </c>
      <c r="T150" s="158" t="s">
        <v>375</v>
      </c>
      <c r="U150" s="158">
        <v>23.530999999999999</v>
      </c>
      <c r="V150" s="158">
        <f>ROUND(E150*U150,2)</f>
        <v>166.4</v>
      </c>
      <c r="W150" s="158"/>
      <c r="X150" s="158" t="s">
        <v>353</v>
      </c>
      <c r="Y150" s="158" t="s">
        <v>354</v>
      </c>
      <c r="Z150" s="147"/>
      <c r="AA150" s="147"/>
      <c r="AB150" s="147"/>
      <c r="AC150" s="147"/>
      <c r="AD150" s="147"/>
      <c r="AE150" s="147"/>
      <c r="AF150" s="147"/>
      <c r="AG150" s="147" t="s">
        <v>355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9" t="s">
        <v>604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357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9" t="s">
        <v>1335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357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9" t="s">
        <v>1336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1368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1369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357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9" t="s">
        <v>1370</v>
      </c>
      <c r="D156" s="160"/>
      <c r="E156" s="161">
        <v>7.0715599999999998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361</v>
      </c>
      <c r="D157" s="162"/>
      <c r="E157" s="163">
        <v>7.0715599999999998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357</v>
      </c>
      <c r="AH157" s="147">
        <v>1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17</v>
      </c>
      <c r="B158" s="176" t="s">
        <v>1371</v>
      </c>
      <c r="C158" s="188" t="s">
        <v>1372</v>
      </c>
      <c r="D158" s="177" t="s">
        <v>384</v>
      </c>
      <c r="E158" s="178">
        <v>15.30696</v>
      </c>
      <c r="F158" s="179"/>
      <c r="G158" s="180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7">
        <v>2.5249999999999999</v>
      </c>
      <c r="O158" s="157">
        <f>ROUND(E158*N158,2)</f>
        <v>38.65</v>
      </c>
      <c r="P158" s="157">
        <v>0</v>
      </c>
      <c r="Q158" s="157">
        <f>ROUND(E158*P158,2)</f>
        <v>0</v>
      </c>
      <c r="R158" s="158"/>
      <c r="S158" s="158" t="s">
        <v>374</v>
      </c>
      <c r="T158" s="158" t="s">
        <v>375</v>
      </c>
      <c r="U158" s="158">
        <v>0.47699999999999998</v>
      </c>
      <c r="V158" s="158">
        <f>ROUND(E158*U158,2)</f>
        <v>7.3</v>
      </c>
      <c r="W158" s="158"/>
      <c r="X158" s="158" t="s">
        <v>353</v>
      </c>
      <c r="Y158" s="158" t="s">
        <v>354</v>
      </c>
      <c r="Z158" s="147"/>
      <c r="AA158" s="147"/>
      <c r="AB158" s="147"/>
      <c r="AC158" s="147"/>
      <c r="AD158" s="147"/>
      <c r="AE158" s="147"/>
      <c r="AF158" s="147"/>
      <c r="AG158" s="147" t="s">
        <v>355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9" t="s">
        <v>604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1.75" outlineLevel="3" x14ac:dyDescent="0.2">
      <c r="A160" s="154"/>
      <c r="B160" s="155"/>
      <c r="C160" s="189" t="s">
        <v>1373</v>
      </c>
      <c r="D160" s="160"/>
      <c r="E160" s="161">
        <v>0.94599999999999995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357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9" t="s">
        <v>1374</v>
      </c>
      <c r="D161" s="160"/>
      <c r="E161" s="161">
        <v>3.0272000000000001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357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1.75" outlineLevel="3" x14ac:dyDescent="0.2">
      <c r="A162" s="154"/>
      <c r="B162" s="155"/>
      <c r="C162" s="189" t="s">
        <v>1375</v>
      </c>
      <c r="D162" s="160"/>
      <c r="E162" s="161">
        <v>0.68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1.75" outlineLevel="3" x14ac:dyDescent="0.2">
      <c r="A163" s="154"/>
      <c r="B163" s="155"/>
      <c r="C163" s="189" t="s">
        <v>1376</v>
      </c>
      <c r="D163" s="160"/>
      <c r="E163" s="161">
        <v>1.36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357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361</v>
      </c>
      <c r="D164" s="162"/>
      <c r="E164" s="163">
        <v>6.0132000000000003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357</v>
      </c>
      <c r="AH164" s="147">
        <v>1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1377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357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9" t="s">
        <v>1378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357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9" t="s">
        <v>1379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357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9" t="s">
        <v>1380</v>
      </c>
      <c r="D168" s="160"/>
      <c r="E168" s="161">
        <v>9.2937600000000007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357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361</v>
      </c>
      <c r="D169" s="162"/>
      <c r="E169" s="163">
        <v>9.2937600000000007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357</v>
      </c>
      <c r="AH169" s="147">
        <v>1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>
        <v>18</v>
      </c>
      <c r="B170" s="176" t="s">
        <v>1381</v>
      </c>
      <c r="C170" s="188" t="s">
        <v>1382</v>
      </c>
      <c r="D170" s="177" t="s">
        <v>350</v>
      </c>
      <c r="E170" s="178">
        <v>70.787999999999997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3.916E-2</v>
      </c>
      <c r="O170" s="157">
        <f>ROUND(E170*N170,2)</f>
        <v>2.77</v>
      </c>
      <c r="P170" s="157">
        <v>0</v>
      </c>
      <c r="Q170" s="157">
        <f>ROUND(E170*P170,2)</f>
        <v>0</v>
      </c>
      <c r="R170" s="158"/>
      <c r="S170" s="158" t="s">
        <v>374</v>
      </c>
      <c r="T170" s="158" t="s">
        <v>375</v>
      </c>
      <c r="U170" s="158">
        <v>1.05</v>
      </c>
      <c r="V170" s="158">
        <f>ROUND(E170*U170,2)</f>
        <v>74.33</v>
      </c>
      <c r="W170" s="158"/>
      <c r="X170" s="158" t="s">
        <v>353</v>
      </c>
      <c r="Y170" s="158" t="s">
        <v>354</v>
      </c>
      <c r="Z170" s="147"/>
      <c r="AA170" s="147"/>
      <c r="AB170" s="147"/>
      <c r="AC170" s="147"/>
      <c r="AD170" s="147"/>
      <c r="AE170" s="147"/>
      <c r="AF170" s="147"/>
      <c r="AG170" s="147" t="s">
        <v>355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9" t="s">
        <v>604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357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1.75" outlineLevel="3" x14ac:dyDescent="0.2">
      <c r="A172" s="154"/>
      <c r="B172" s="155"/>
      <c r="C172" s="189" t="s">
        <v>1383</v>
      </c>
      <c r="D172" s="160"/>
      <c r="E172" s="161">
        <v>4.8840000000000003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357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9" t="s">
        <v>1384</v>
      </c>
      <c r="D173" s="160"/>
      <c r="E173" s="161">
        <v>11.087999999999999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357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1.75" outlineLevel="3" x14ac:dyDescent="0.2">
      <c r="A174" s="154"/>
      <c r="B174" s="155"/>
      <c r="C174" s="189" t="s">
        <v>1385</v>
      </c>
      <c r="D174" s="160"/>
      <c r="E174" s="161">
        <v>3.52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357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1.75" outlineLevel="3" x14ac:dyDescent="0.2">
      <c r="A175" s="154"/>
      <c r="B175" s="155"/>
      <c r="C175" s="189" t="s">
        <v>1386</v>
      </c>
      <c r="D175" s="160"/>
      <c r="E175" s="161">
        <v>7.04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357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361</v>
      </c>
      <c r="D176" s="162"/>
      <c r="E176" s="163">
        <v>26.532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357</v>
      </c>
      <c r="AH176" s="147">
        <v>1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9" t="s">
        <v>1377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357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9" t="s">
        <v>1378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357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9" t="s">
        <v>1379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357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9" t="s">
        <v>1387</v>
      </c>
      <c r="D180" s="160"/>
      <c r="E180" s="161">
        <v>44.256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357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361</v>
      </c>
      <c r="D181" s="162"/>
      <c r="E181" s="163">
        <v>44.256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357</v>
      </c>
      <c r="AH181" s="147">
        <v>1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19</v>
      </c>
      <c r="B182" s="176" t="s">
        <v>1388</v>
      </c>
      <c r="C182" s="188" t="s">
        <v>1389</v>
      </c>
      <c r="D182" s="177" t="s">
        <v>350</v>
      </c>
      <c r="E182" s="178">
        <v>70.787999999999997</v>
      </c>
      <c r="F182" s="179"/>
      <c r="G182" s="180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</v>
      </c>
      <c r="Q182" s="157">
        <f>ROUND(E182*P182,2)</f>
        <v>0</v>
      </c>
      <c r="R182" s="158"/>
      <c r="S182" s="158" t="s">
        <v>374</v>
      </c>
      <c r="T182" s="158" t="s">
        <v>375</v>
      </c>
      <c r="U182" s="158">
        <v>0.32</v>
      </c>
      <c r="V182" s="158">
        <f>ROUND(E182*U182,2)</f>
        <v>22.65</v>
      </c>
      <c r="W182" s="158"/>
      <c r="X182" s="158" t="s">
        <v>353</v>
      </c>
      <c r="Y182" s="158" t="s">
        <v>354</v>
      </c>
      <c r="Z182" s="147"/>
      <c r="AA182" s="147"/>
      <c r="AB182" s="147"/>
      <c r="AC182" s="147"/>
      <c r="AD182" s="147"/>
      <c r="AE182" s="147"/>
      <c r="AF182" s="147"/>
      <c r="AG182" s="147" t="s">
        <v>355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9" t="s">
        <v>604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357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1.75" outlineLevel="3" x14ac:dyDescent="0.2">
      <c r="A184" s="154"/>
      <c r="B184" s="155"/>
      <c r="C184" s="189" t="s">
        <v>1383</v>
      </c>
      <c r="D184" s="160"/>
      <c r="E184" s="161">
        <v>4.8840000000000003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9" t="s">
        <v>1384</v>
      </c>
      <c r="D185" s="160"/>
      <c r="E185" s="161">
        <v>11.087999999999999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357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1.75" outlineLevel="3" x14ac:dyDescent="0.2">
      <c r="A186" s="154"/>
      <c r="B186" s="155"/>
      <c r="C186" s="189" t="s">
        <v>1385</v>
      </c>
      <c r="D186" s="160"/>
      <c r="E186" s="161">
        <v>3.52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357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1.75" outlineLevel="3" x14ac:dyDescent="0.2">
      <c r="A187" s="154"/>
      <c r="B187" s="155"/>
      <c r="C187" s="189" t="s">
        <v>1386</v>
      </c>
      <c r="D187" s="160"/>
      <c r="E187" s="161">
        <v>7.04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357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361</v>
      </c>
      <c r="D188" s="162"/>
      <c r="E188" s="163">
        <v>26.532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357</v>
      </c>
      <c r="AH188" s="147">
        <v>1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9" t="s">
        <v>1377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357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9" t="s">
        <v>1378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357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9" t="s">
        <v>1379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357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9" t="s">
        <v>1387</v>
      </c>
      <c r="D192" s="160"/>
      <c r="E192" s="161">
        <v>44.256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357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361</v>
      </c>
      <c r="D193" s="162"/>
      <c r="E193" s="163">
        <v>44.256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357</v>
      </c>
      <c r="AH193" s="147">
        <v>1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5">
        <v>20</v>
      </c>
      <c r="B194" s="176" t="s">
        <v>1390</v>
      </c>
      <c r="C194" s="188" t="s">
        <v>1391</v>
      </c>
      <c r="D194" s="177" t="s">
        <v>384</v>
      </c>
      <c r="E194" s="178">
        <v>45.380499999999998</v>
      </c>
      <c r="F194" s="179"/>
      <c r="G194" s="180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2.5249999999999999</v>
      </c>
      <c r="O194" s="157">
        <f>ROUND(E194*N194,2)</f>
        <v>114.59</v>
      </c>
      <c r="P194" s="157">
        <v>0</v>
      </c>
      <c r="Q194" s="157">
        <f>ROUND(E194*P194,2)</f>
        <v>0</v>
      </c>
      <c r="R194" s="158"/>
      <c r="S194" s="158" t="s">
        <v>374</v>
      </c>
      <c r="T194" s="158" t="s">
        <v>375</v>
      </c>
      <c r="U194" s="158">
        <v>0.47699999999999998</v>
      </c>
      <c r="V194" s="158">
        <f>ROUND(E194*U194,2)</f>
        <v>21.65</v>
      </c>
      <c r="W194" s="158"/>
      <c r="X194" s="158" t="s">
        <v>353</v>
      </c>
      <c r="Y194" s="158" t="s">
        <v>354</v>
      </c>
      <c r="Z194" s="147"/>
      <c r="AA194" s="147"/>
      <c r="AB194" s="147"/>
      <c r="AC194" s="147"/>
      <c r="AD194" s="147"/>
      <c r="AE194" s="147"/>
      <c r="AF194" s="147"/>
      <c r="AG194" s="147" t="s">
        <v>355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9" t="s">
        <v>604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357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9" t="s">
        <v>1303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357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9" t="s">
        <v>1304</v>
      </c>
      <c r="D197" s="160"/>
      <c r="E197" s="161">
        <v>11.988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357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9" t="s">
        <v>1305</v>
      </c>
      <c r="D198" s="160"/>
      <c r="E198" s="161">
        <v>5.9939999999999998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357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9" t="s">
        <v>1306</v>
      </c>
      <c r="D199" s="160"/>
      <c r="E199" s="161">
        <v>21.904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357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9" t="s">
        <v>1307</v>
      </c>
      <c r="D200" s="160"/>
      <c r="E200" s="161">
        <v>1.369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357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361</v>
      </c>
      <c r="D201" s="162"/>
      <c r="E201" s="163">
        <v>41.255000000000003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357</v>
      </c>
      <c r="AH201" s="147">
        <v>1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2" t="s">
        <v>1392</v>
      </c>
      <c r="D202" s="164"/>
      <c r="E202" s="165">
        <v>4.1254999999999997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357</v>
      </c>
      <c r="AH202" s="147">
        <v>4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21</v>
      </c>
      <c r="B203" s="176" t="s">
        <v>1393</v>
      </c>
      <c r="C203" s="188" t="s">
        <v>1394</v>
      </c>
      <c r="D203" s="177" t="s">
        <v>384</v>
      </c>
      <c r="E203" s="178">
        <v>256.02499999999998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2.5249999999999999</v>
      </c>
      <c r="O203" s="157">
        <f>ROUND(E203*N203,2)</f>
        <v>646.46</v>
      </c>
      <c r="P203" s="157">
        <v>0</v>
      </c>
      <c r="Q203" s="157">
        <f>ROUND(E203*P203,2)</f>
        <v>0</v>
      </c>
      <c r="R203" s="158"/>
      <c r="S203" s="158" t="s">
        <v>374</v>
      </c>
      <c r="T203" s="158" t="s">
        <v>375</v>
      </c>
      <c r="U203" s="158">
        <v>0.46</v>
      </c>
      <c r="V203" s="158">
        <f>ROUND(E203*U203,2)</f>
        <v>117.77</v>
      </c>
      <c r="W203" s="158"/>
      <c r="X203" s="158" t="s">
        <v>353</v>
      </c>
      <c r="Y203" s="158" t="s">
        <v>354</v>
      </c>
      <c r="Z203" s="147"/>
      <c r="AA203" s="147"/>
      <c r="AB203" s="147"/>
      <c r="AC203" s="147"/>
      <c r="AD203" s="147"/>
      <c r="AE203" s="147"/>
      <c r="AF203" s="147"/>
      <c r="AG203" s="147" t="s">
        <v>355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89" t="s">
        <v>604</v>
      </c>
      <c r="D204" s="160"/>
      <c r="E204" s="161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357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9" t="s">
        <v>1395</v>
      </c>
      <c r="D205" s="160"/>
      <c r="E205" s="161">
        <v>73.5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357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1396</v>
      </c>
      <c r="D206" s="160"/>
      <c r="E206" s="161">
        <v>36.75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357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9" t="s">
        <v>1397</v>
      </c>
      <c r="D207" s="160"/>
      <c r="E207" s="161">
        <v>137.19999999999999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357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9" t="s">
        <v>1398</v>
      </c>
      <c r="D208" s="160"/>
      <c r="E208" s="161">
        <v>8.5749999999999993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357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361</v>
      </c>
      <c r="D209" s="162"/>
      <c r="E209" s="163">
        <v>256.02499999999998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357</v>
      </c>
      <c r="AH209" s="147">
        <v>1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5">
        <v>22</v>
      </c>
      <c r="B210" s="176" t="s">
        <v>1399</v>
      </c>
      <c r="C210" s="188" t="s">
        <v>1400</v>
      </c>
      <c r="D210" s="177" t="s">
        <v>350</v>
      </c>
      <c r="E210" s="178">
        <v>317.8</v>
      </c>
      <c r="F210" s="179"/>
      <c r="G210" s="180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3.9199999999999999E-2</v>
      </c>
      <c r="O210" s="157">
        <f>ROUND(E210*N210,2)</f>
        <v>12.46</v>
      </c>
      <c r="P210" s="157">
        <v>0</v>
      </c>
      <c r="Q210" s="157">
        <f>ROUND(E210*P210,2)</f>
        <v>0</v>
      </c>
      <c r="R210" s="158"/>
      <c r="S210" s="158" t="s">
        <v>374</v>
      </c>
      <c r="T210" s="158" t="s">
        <v>375</v>
      </c>
      <c r="U210" s="158">
        <v>1.05</v>
      </c>
      <c r="V210" s="158">
        <f>ROUND(E210*U210,2)</f>
        <v>333.69</v>
      </c>
      <c r="W210" s="158"/>
      <c r="X210" s="158" t="s">
        <v>353</v>
      </c>
      <c r="Y210" s="158" t="s">
        <v>354</v>
      </c>
      <c r="Z210" s="147"/>
      <c r="AA210" s="147"/>
      <c r="AB210" s="147"/>
      <c r="AC210" s="147"/>
      <c r="AD210" s="147"/>
      <c r="AE210" s="147"/>
      <c r="AF210" s="147"/>
      <c r="AG210" s="147" t="s">
        <v>355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9" t="s">
        <v>604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357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9" t="s">
        <v>1401</v>
      </c>
      <c r="D212" s="160"/>
      <c r="E212" s="161">
        <v>100.8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357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9" t="s">
        <v>1402</v>
      </c>
      <c r="D213" s="160"/>
      <c r="E213" s="161">
        <v>50.4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357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9" t="s">
        <v>1403</v>
      </c>
      <c r="D214" s="160"/>
      <c r="E214" s="161">
        <v>156.80000000000001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357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9" t="s">
        <v>1404</v>
      </c>
      <c r="D215" s="160"/>
      <c r="E215" s="161">
        <v>9.8000000000000007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357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361</v>
      </c>
      <c r="D216" s="162"/>
      <c r="E216" s="163">
        <v>317.8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357</v>
      </c>
      <c r="AH216" s="147">
        <v>1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5">
        <v>23</v>
      </c>
      <c r="B217" s="176" t="s">
        <v>1405</v>
      </c>
      <c r="C217" s="188" t="s">
        <v>1406</v>
      </c>
      <c r="D217" s="177" t="s">
        <v>350</v>
      </c>
      <c r="E217" s="178">
        <v>317.8</v>
      </c>
      <c r="F217" s="179"/>
      <c r="G217" s="180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0</v>
      </c>
      <c r="O217" s="157">
        <f>ROUND(E217*N217,2)</f>
        <v>0</v>
      </c>
      <c r="P217" s="157">
        <v>0</v>
      </c>
      <c r="Q217" s="157">
        <f>ROUND(E217*P217,2)</f>
        <v>0</v>
      </c>
      <c r="R217" s="158"/>
      <c r="S217" s="158" t="s">
        <v>374</v>
      </c>
      <c r="T217" s="158" t="s">
        <v>375</v>
      </c>
      <c r="U217" s="158">
        <v>0.32</v>
      </c>
      <c r="V217" s="158">
        <f>ROUND(E217*U217,2)</f>
        <v>101.7</v>
      </c>
      <c r="W217" s="158"/>
      <c r="X217" s="158" t="s">
        <v>353</v>
      </c>
      <c r="Y217" s="158" t="s">
        <v>354</v>
      </c>
      <c r="Z217" s="147"/>
      <c r="AA217" s="147"/>
      <c r="AB217" s="147"/>
      <c r="AC217" s="147"/>
      <c r="AD217" s="147"/>
      <c r="AE217" s="147"/>
      <c r="AF217" s="147"/>
      <c r="AG217" s="147" t="s">
        <v>355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9" t="s">
        <v>604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357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9" t="s">
        <v>1401</v>
      </c>
      <c r="D219" s="160"/>
      <c r="E219" s="161">
        <v>100.8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357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9" t="s">
        <v>1402</v>
      </c>
      <c r="D220" s="160"/>
      <c r="E220" s="161">
        <v>50.4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357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9" t="s">
        <v>1403</v>
      </c>
      <c r="D221" s="160"/>
      <c r="E221" s="161">
        <v>156.80000000000001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357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9" t="s">
        <v>1404</v>
      </c>
      <c r="D222" s="160"/>
      <c r="E222" s="161">
        <v>9.8000000000000007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357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361</v>
      </c>
      <c r="D223" s="162"/>
      <c r="E223" s="163">
        <v>317.8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357</v>
      </c>
      <c r="AH223" s="147">
        <v>1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5">
        <v>24</v>
      </c>
      <c r="B224" s="176" t="s">
        <v>1407</v>
      </c>
      <c r="C224" s="188" t="s">
        <v>1408</v>
      </c>
      <c r="D224" s="177" t="s">
        <v>497</v>
      </c>
      <c r="E224" s="178">
        <v>21.8294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1.0211600000000001</v>
      </c>
      <c r="O224" s="157">
        <f>ROUND(E224*N224,2)</f>
        <v>22.29</v>
      </c>
      <c r="P224" s="157">
        <v>0</v>
      </c>
      <c r="Q224" s="157">
        <f>ROUND(E224*P224,2)</f>
        <v>0</v>
      </c>
      <c r="R224" s="158"/>
      <c r="S224" s="158" t="s">
        <v>374</v>
      </c>
      <c r="T224" s="158" t="s">
        <v>375</v>
      </c>
      <c r="U224" s="158">
        <v>23.530999999999999</v>
      </c>
      <c r="V224" s="158">
        <f>ROUND(E224*U224,2)</f>
        <v>513.66999999999996</v>
      </c>
      <c r="W224" s="158"/>
      <c r="X224" s="158" t="s">
        <v>353</v>
      </c>
      <c r="Y224" s="158" t="s">
        <v>354</v>
      </c>
      <c r="Z224" s="147"/>
      <c r="AA224" s="147"/>
      <c r="AB224" s="147"/>
      <c r="AC224" s="147"/>
      <c r="AD224" s="147"/>
      <c r="AE224" s="147"/>
      <c r="AF224" s="147"/>
      <c r="AG224" s="147" t="s">
        <v>355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9" t="s">
        <v>604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357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9" t="s">
        <v>1409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357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9" t="s">
        <v>1410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357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9" t="s">
        <v>1411</v>
      </c>
      <c r="D228" s="160"/>
      <c r="E228" s="161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357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9" t="s">
        <v>1412</v>
      </c>
      <c r="D229" s="160"/>
      <c r="E229" s="161">
        <v>14.552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357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9" t="s">
        <v>1413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357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9" t="s">
        <v>1414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357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9" t="s">
        <v>1415</v>
      </c>
      <c r="D232" s="160"/>
      <c r="E232" s="161">
        <v>7.2774000000000001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357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361</v>
      </c>
      <c r="D233" s="162"/>
      <c r="E233" s="163">
        <v>21.8294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357</v>
      </c>
      <c r="AH233" s="147">
        <v>1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81">
        <v>25</v>
      </c>
      <c r="B234" s="182" t="s">
        <v>1416</v>
      </c>
      <c r="C234" s="191" t="s">
        <v>1417</v>
      </c>
      <c r="D234" s="183" t="s">
        <v>389</v>
      </c>
      <c r="E234" s="184">
        <v>19</v>
      </c>
      <c r="F234" s="185"/>
      <c r="G234" s="186">
        <f t="shared" ref="G234:G239" si="0">ROUND(E234*F234,2)</f>
        <v>0</v>
      </c>
      <c r="H234" s="159"/>
      <c r="I234" s="158">
        <f t="shared" ref="I234:I239" si="1">ROUND(E234*H234,2)</f>
        <v>0</v>
      </c>
      <c r="J234" s="159"/>
      <c r="K234" s="158">
        <f t="shared" ref="K234:K239" si="2">ROUND(E234*J234,2)</f>
        <v>0</v>
      </c>
      <c r="L234" s="158">
        <v>21</v>
      </c>
      <c r="M234" s="158">
        <f t="shared" ref="M234:M239" si="3">G234*(1+L234/100)</f>
        <v>0</v>
      </c>
      <c r="N234" s="157">
        <v>0</v>
      </c>
      <c r="O234" s="157">
        <f t="shared" ref="O234:O239" si="4">ROUND(E234*N234,2)</f>
        <v>0</v>
      </c>
      <c r="P234" s="157">
        <v>0</v>
      </c>
      <c r="Q234" s="157">
        <f t="shared" ref="Q234:Q239" si="5">ROUND(E234*P234,2)</f>
        <v>0</v>
      </c>
      <c r="R234" s="158"/>
      <c r="S234" s="158" t="s">
        <v>351</v>
      </c>
      <c r="T234" s="158" t="s">
        <v>352</v>
      </c>
      <c r="U234" s="158">
        <v>0</v>
      </c>
      <c r="V234" s="158">
        <f t="shared" ref="V234:V239" si="6">ROUND(E234*U234,2)</f>
        <v>0</v>
      </c>
      <c r="W234" s="158"/>
      <c r="X234" s="158" t="s">
        <v>353</v>
      </c>
      <c r="Y234" s="158" t="s">
        <v>354</v>
      </c>
      <c r="Z234" s="147"/>
      <c r="AA234" s="147"/>
      <c r="AB234" s="147"/>
      <c r="AC234" s="147"/>
      <c r="AD234" s="147"/>
      <c r="AE234" s="147"/>
      <c r="AF234" s="147"/>
      <c r="AG234" s="147" t="s">
        <v>355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81">
        <v>26</v>
      </c>
      <c r="B235" s="182" t="s">
        <v>1418</v>
      </c>
      <c r="C235" s="191" t="s">
        <v>1419</v>
      </c>
      <c r="D235" s="183" t="s">
        <v>389</v>
      </c>
      <c r="E235" s="184">
        <v>7</v>
      </c>
      <c r="F235" s="185"/>
      <c r="G235" s="186">
        <f t="shared" si="0"/>
        <v>0</v>
      </c>
      <c r="H235" s="159"/>
      <c r="I235" s="158">
        <f t="shared" si="1"/>
        <v>0</v>
      </c>
      <c r="J235" s="159"/>
      <c r="K235" s="158">
        <f t="shared" si="2"/>
        <v>0</v>
      </c>
      <c r="L235" s="158">
        <v>21</v>
      </c>
      <c r="M235" s="158">
        <f t="shared" si="3"/>
        <v>0</v>
      </c>
      <c r="N235" s="157">
        <v>0</v>
      </c>
      <c r="O235" s="157">
        <f t="shared" si="4"/>
        <v>0</v>
      </c>
      <c r="P235" s="157">
        <v>0</v>
      </c>
      <c r="Q235" s="157">
        <f t="shared" si="5"/>
        <v>0</v>
      </c>
      <c r="R235" s="158"/>
      <c r="S235" s="158" t="s">
        <v>351</v>
      </c>
      <c r="T235" s="158" t="s">
        <v>352</v>
      </c>
      <c r="U235" s="158">
        <v>0</v>
      </c>
      <c r="V235" s="158">
        <f t="shared" si="6"/>
        <v>0</v>
      </c>
      <c r="W235" s="158"/>
      <c r="X235" s="158" t="s">
        <v>353</v>
      </c>
      <c r="Y235" s="158" t="s">
        <v>354</v>
      </c>
      <c r="Z235" s="147"/>
      <c r="AA235" s="147"/>
      <c r="AB235" s="147"/>
      <c r="AC235" s="147"/>
      <c r="AD235" s="147"/>
      <c r="AE235" s="147"/>
      <c r="AF235" s="147"/>
      <c r="AG235" s="147" t="s">
        <v>355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81">
        <v>27</v>
      </c>
      <c r="B236" s="182" t="s">
        <v>1420</v>
      </c>
      <c r="C236" s="191" t="s">
        <v>1421</v>
      </c>
      <c r="D236" s="183" t="s">
        <v>389</v>
      </c>
      <c r="E236" s="184">
        <v>4</v>
      </c>
      <c r="F236" s="185"/>
      <c r="G236" s="186">
        <f t="shared" si="0"/>
        <v>0</v>
      </c>
      <c r="H236" s="159"/>
      <c r="I236" s="158">
        <f t="shared" si="1"/>
        <v>0</v>
      </c>
      <c r="J236" s="159"/>
      <c r="K236" s="158">
        <f t="shared" si="2"/>
        <v>0</v>
      </c>
      <c r="L236" s="158">
        <v>21</v>
      </c>
      <c r="M236" s="158">
        <f t="shared" si="3"/>
        <v>0</v>
      </c>
      <c r="N236" s="157">
        <v>0</v>
      </c>
      <c r="O236" s="157">
        <f t="shared" si="4"/>
        <v>0</v>
      </c>
      <c r="P236" s="157">
        <v>0</v>
      </c>
      <c r="Q236" s="157">
        <f t="shared" si="5"/>
        <v>0</v>
      </c>
      <c r="R236" s="158"/>
      <c r="S236" s="158" t="s">
        <v>351</v>
      </c>
      <c r="T236" s="158" t="s">
        <v>352</v>
      </c>
      <c r="U236" s="158">
        <v>0</v>
      </c>
      <c r="V236" s="158">
        <f t="shared" si="6"/>
        <v>0</v>
      </c>
      <c r="W236" s="158"/>
      <c r="X236" s="158" t="s">
        <v>353</v>
      </c>
      <c r="Y236" s="158" t="s">
        <v>354</v>
      </c>
      <c r="Z236" s="147"/>
      <c r="AA236" s="147"/>
      <c r="AB236" s="147"/>
      <c r="AC236" s="147"/>
      <c r="AD236" s="147"/>
      <c r="AE236" s="147"/>
      <c r="AF236" s="147"/>
      <c r="AG236" s="147" t="s">
        <v>355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81">
        <v>28</v>
      </c>
      <c r="B237" s="182" t="s">
        <v>1422</v>
      </c>
      <c r="C237" s="191" t="s">
        <v>1423</v>
      </c>
      <c r="D237" s="183" t="s">
        <v>389</v>
      </c>
      <c r="E237" s="184">
        <v>5</v>
      </c>
      <c r="F237" s="185"/>
      <c r="G237" s="186">
        <f t="shared" si="0"/>
        <v>0</v>
      </c>
      <c r="H237" s="159"/>
      <c r="I237" s="158">
        <f t="shared" si="1"/>
        <v>0</v>
      </c>
      <c r="J237" s="159"/>
      <c r="K237" s="158">
        <f t="shared" si="2"/>
        <v>0</v>
      </c>
      <c r="L237" s="158">
        <v>21</v>
      </c>
      <c r="M237" s="158">
        <f t="shared" si="3"/>
        <v>0</v>
      </c>
      <c r="N237" s="157">
        <v>0</v>
      </c>
      <c r="O237" s="157">
        <f t="shared" si="4"/>
        <v>0</v>
      </c>
      <c r="P237" s="157">
        <v>0</v>
      </c>
      <c r="Q237" s="157">
        <f t="shared" si="5"/>
        <v>0</v>
      </c>
      <c r="R237" s="158"/>
      <c r="S237" s="158" t="s">
        <v>351</v>
      </c>
      <c r="T237" s="158" t="s">
        <v>352</v>
      </c>
      <c r="U237" s="158">
        <v>0</v>
      </c>
      <c r="V237" s="158">
        <f t="shared" si="6"/>
        <v>0</v>
      </c>
      <c r="W237" s="158"/>
      <c r="X237" s="158" t="s">
        <v>353</v>
      </c>
      <c r="Y237" s="158" t="s">
        <v>354</v>
      </c>
      <c r="Z237" s="147"/>
      <c r="AA237" s="147"/>
      <c r="AB237" s="147"/>
      <c r="AC237" s="147"/>
      <c r="AD237" s="147"/>
      <c r="AE237" s="147"/>
      <c r="AF237" s="147"/>
      <c r="AG237" s="147" t="s">
        <v>355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81">
        <v>29</v>
      </c>
      <c r="B238" s="182" t="s">
        <v>1424</v>
      </c>
      <c r="C238" s="191" t="s">
        <v>1425</v>
      </c>
      <c r="D238" s="183" t="s">
        <v>389</v>
      </c>
      <c r="E238" s="184">
        <v>1</v>
      </c>
      <c r="F238" s="185"/>
      <c r="G238" s="186">
        <f t="shared" si="0"/>
        <v>0</v>
      </c>
      <c r="H238" s="159"/>
      <c r="I238" s="158">
        <f t="shared" si="1"/>
        <v>0</v>
      </c>
      <c r="J238" s="159"/>
      <c r="K238" s="158">
        <f t="shared" si="2"/>
        <v>0</v>
      </c>
      <c r="L238" s="158">
        <v>21</v>
      </c>
      <c r="M238" s="158">
        <f t="shared" si="3"/>
        <v>0</v>
      </c>
      <c r="N238" s="157">
        <v>0</v>
      </c>
      <c r="O238" s="157">
        <f t="shared" si="4"/>
        <v>0</v>
      </c>
      <c r="P238" s="157">
        <v>0</v>
      </c>
      <c r="Q238" s="157">
        <f t="shared" si="5"/>
        <v>0</v>
      </c>
      <c r="R238" s="158"/>
      <c r="S238" s="158" t="s">
        <v>351</v>
      </c>
      <c r="T238" s="158" t="s">
        <v>352</v>
      </c>
      <c r="U238" s="158">
        <v>0</v>
      </c>
      <c r="V238" s="158">
        <f t="shared" si="6"/>
        <v>0</v>
      </c>
      <c r="W238" s="158"/>
      <c r="X238" s="158" t="s">
        <v>353</v>
      </c>
      <c r="Y238" s="158" t="s">
        <v>354</v>
      </c>
      <c r="Z238" s="147"/>
      <c r="AA238" s="147"/>
      <c r="AB238" s="147"/>
      <c r="AC238" s="147"/>
      <c r="AD238" s="147"/>
      <c r="AE238" s="147"/>
      <c r="AF238" s="147"/>
      <c r="AG238" s="147" t="s">
        <v>355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5">
        <v>30</v>
      </c>
      <c r="B239" s="176" t="s">
        <v>1426</v>
      </c>
      <c r="C239" s="188" t="s">
        <v>1427</v>
      </c>
      <c r="D239" s="177" t="s">
        <v>350</v>
      </c>
      <c r="E239" s="178">
        <v>1166.924</v>
      </c>
      <c r="F239" s="179"/>
      <c r="G239" s="180">
        <f t="shared" si="0"/>
        <v>0</v>
      </c>
      <c r="H239" s="159"/>
      <c r="I239" s="158">
        <f t="shared" si="1"/>
        <v>0</v>
      </c>
      <c r="J239" s="159"/>
      <c r="K239" s="158">
        <f t="shared" si="2"/>
        <v>0</v>
      </c>
      <c r="L239" s="158">
        <v>21</v>
      </c>
      <c r="M239" s="158">
        <f t="shared" si="3"/>
        <v>0</v>
      </c>
      <c r="N239" s="157">
        <v>4.8999999999999998E-4</v>
      </c>
      <c r="O239" s="157">
        <f t="shared" si="4"/>
        <v>0.56999999999999995</v>
      </c>
      <c r="P239" s="157">
        <v>0</v>
      </c>
      <c r="Q239" s="157">
        <f t="shared" si="5"/>
        <v>0</v>
      </c>
      <c r="R239" s="158"/>
      <c r="S239" s="158" t="s">
        <v>374</v>
      </c>
      <c r="T239" s="158" t="s">
        <v>375</v>
      </c>
      <c r="U239" s="158">
        <v>9.4E-2</v>
      </c>
      <c r="V239" s="158">
        <f t="shared" si="6"/>
        <v>109.69</v>
      </c>
      <c r="W239" s="158"/>
      <c r="X239" s="158" t="s">
        <v>353</v>
      </c>
      <c r="Y239" s="158" t="s">
        <v>354</v>
      </c>
      <c r="Z239" s="147"/>
      <c r="AA239" s="147"/>
      <c r="AB239" s="147"/>
      <c r="AC239" s="147"/>
      <c r="AD239" s="147"/>
      <c r="AE239" s="147"/>
      <c r="AF239" s="147"/>
      <c r="AG239" s="147" t="s">
        <v>355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9" t="s">
        <v>604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357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9" t="s">
        <v>1428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357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9" t="s">
        <v>1335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357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9" t="s">
        <v>1336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357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9" t="s">
        <v>1429</v>
      </c>
      <c r="D244" s="160"/>
      <c r="E244" s="161">
        <v>1166.924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357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361</v>
      </c>
      <c r="D245" s="162"/>
      <c r="E245" s="163">
        <v>1166.924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357</v>
      </c>
      <c r="AH245" s="147">
        <v>1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13.6" x14ac:dyDescent="0.2">
      <c r="A246" s="168" t="s">
        <v>346</v>
      </c>
      <c r="B246" s="169" t="s">
        <v>112</v>
      </c>
      <c r="C246" s="187" t="s">
        <v>113</v>
      </c>
      <c r="D246" s="170"/>
      <c r="E246" s="171"/>
      <c r="F246" s="172"/>
      <c r="G246" s="173">
        <f>SUMIF(AG247:AG451,"&lt;&gt;NOR",G247:G451)</f>
        <v>0</v>
      </c>
      <c r="H246" s="167"/>
      <c r="I246" s="167">
        <f>SUM(I247:I451)</f>
        <v>0</v>
      </c>
      <c r="J246" s="167"/>
      <c r="K246" s="167">
        <f>SUM(K247:K451)</f>
        <v>0</v>
      </c>
      <c r="L246" s="167"/>
      <c r="M246" s="167">
        <f>SUM(M247:M451)</f>
        <v>0</v>
      </c>
      <c r="N246" s="166"/>
      <c r="O246" s="166">
        <f>SUM(O247:O451)</f>
        <v>97.61</v>
      </c>
      <c r="P246" s="166"/>
      <c r="Q246" s="166">
        <f>SUM(Q247:Q451)</f>
        <v>0</v>
      </c>
      <c r="R246" s="167"/>
      <c r="S246" s="167"/>
      <c r="T246" s="167"/>
      <c r="U246" s="167"/>
      <c r="V246" s="167">
        <f>SUM(V247:V451)</f>
        <v>2276.1800000000003</v>
      </c>
      <c r="W246" s="167"/>
      <c r="X246" s="167"/>
      <c r="Y246" s="167"/>
      <c r="AG246" t="s">
        <v>347</v>
      </c>
    </row>
    <row r="247" spans="1:60" ht="21.75" outlineLevel="1" x14ac:dyDescent="0.2">
      <c r="A247" s="175">
        <v>31</v>
      </c>
      <c r="B247" s="176" t="s">
        <v>1430</v>
      </c>
      <c r="C247" s="188" t="s">
        <v>1431</v>
      </c>
      <c r="D247" s="177" t="s">
        <v>350</v>
      </c>
      <c r="E247" s="178">
        <v>63.078749999999999</v>
      </c>
      <c r="F247" s="179"/>
      <c r="G247" s="180">
        <f>ROUND(E247*F247,2)</f>
        <v>0</v>
      </c>
      <c r="H247" s="159"/>
      <c r="I247" s="158">
        <f>ROUND(E247*H247,2)</f>
        <v>0</v>
      </c>
      <c r="J247" s="159"/>
      <c r="K247" s="158">
        <f>ROUND(E247*J247,2)</f>
        <v>0</v>
      </c>
      <c r="L247" s="158">
        <v>21</v>
      </c>
      <c r="M247" s="158">
        <f>G247*(1+L247/100)</f>
        <v>0</v>
      </c>
      <c r="N247" s="157">
        <v>0.19400999999999999</v>
      </c>
      <c r="O247" s="157">
        <f>ROUND(E247*N247,2)</f>
        <v>12.24</v>
      </c>
      <c r="P247" s="157">
        <v>0</v>
      </c>
      <c r="Q247" s="157">
        <f>ROUND(E247*P247,2)</f>
        <v>0</v>
      </c>
      <c r="R247" s="158"/>
      <c r="S247" s="158" t="s">
        <v>1347</v>
      </c>
      <c r="T247" s="158" t="s">
        <v>1347</v>
      </c>
      <c r="U247" s="158">
        <v>0.6</v>
      </c>
      <c r="V247" s="158">
        <f>ROUND(E247*U247,2)</f>
        <v>37.85</v>
      </c>
      <c r="W247" s="158"/>
      <c r="X247" s="158" t="s">
        <v>353</v>
      </c>
      <c r="Y247" s="158" t="s">
        <v>354</v>
      </c>
      <c r="Z247" s="147"/>
      <c r="AA247" s="147"/>
      <c r="AB247" s="147"/>
      <c r="AC247" s="147"/>
      <c r="AD247" s="147"/>
      <c r="AE247" s="147"/>
      <c r="AF247" s="147"/>
      <c r="AG247" s="147" t="s">
        <v>355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9" t="s">
        <v>604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357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9" t="s">
        <v>358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357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9" t="s">
        <v>1432</v>
      </c>
      <c r="D250" s="160"/>
      <c r="E250" s="161">
        <v>28.035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357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9" t="s">
        <v>1433</v>
      </c>
      <c r="D251" s="160"/>
      <c r="E251" s="161">
        <v>35.043750000000003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357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361</v>
      </c>
      <c r="D252" s="162"/>
      <c r="E252" s="163">
        <v>63.078749999999999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357</v>
      </c>
      <c r="AH252" s="147">
        <v>1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9" t="s">
        <v>1434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357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9" t="s">
        <v>1435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357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361</v>
      </c>
      <c r="D255" s="162"/>
      <c r="E255" s="163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357</v>
      </c>
      <c r="AH255" s="147">
        <v>1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1.75" outlineLevel="1" x14ac:dyDescent="0.2">
      <c r="A256" s="175">
        <v>32</v>
      </c>
      <c r="B256" s="176" t="s">
        <v>1436</v>
      </c>
      <c r="C256" s="188" t="s">
        <v>1437</v>
      </c>
      <c r="D256" s="177" t="s">
        <v>350</v>
      </c>
      <c r="E256" s="178">
        <v>105.685</v>
      </c>
      <c r="F256" s="179"/>
      <c r="G256" s="180">
        <f>ROUND(E256*F256,2)</f>
        <v>0</v>
      </c>
      <c r="H256" s="159"/>
      <c r="I256" s="158">
        <f>ROUND(E256*H256,2)</f>
        <v>0</v>
      </c>
      <c r="J256" s="159"/>
      <c r="K256" s="158">
        <f>ROUND(E256*J256,2)</f>
        <v>0</v>
      </c>
      <c r="L256" s="158">
        <v>21</v>
      </c>
      <c r="M256" s="158">
        <f>G256*(1+L256/100)</f>
        <v>0</v>
      </c>
      <c r="N256" s="157">
        <v>5.2810000000000003E-2</v>
      </c>
      <c r="O256" s="157">
        <f>ROUND(E256*N256,2)</f>
        <v>5.58</v>
      </c>
      <c r="P256" s="157">
        <v>0</v>
      </c>
      <c r="Q256" s="157">
        <f>ROUND(E256*P256,2)</f>
        <v>0</v>
      </c>
      <c r="R256" s="158"/>
      <c r="S256" s="158" t="s">
        <v>351</v>
      </c>
      <c r="T256" s="158" t="s">
        <v>352</v>
      </c>
      <c r="U256" s="158">
        <v>1.2869999999999999</v>
      </c>
      <c r="V256" s="158">
        <f>ROUND(E256*U256,2)</f>
        <v>136.02000000000001</v>
      </c>
      <c r="W256" s="158"/>
      <c r="X256" s="158" t="s">
        <v>353</v>
      </c>
      <c r="Y256" s="158" t="s">
        <v>354</v>
      </c>
      <c r="Z256" s="147"/>
      <c r="AA256" s="147"/>
      <c r="AB256" s="147"/>
      <c r="AC256" s="147"/>
      <c r="AD256" s="147"/>
      <c r="AE256" s="147"/>
      <c r="AF256" s="147"/>
      <c r="AG256" s="147" t="s">
        <v>355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9" t="s">
        <v>604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357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9" t="s">
        <v>358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357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9" t="s">
        <v>1438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357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9" t="s">
        <v>1439</v>
      </c>
      <c r="D260" s="160"/>
      <c r="E260" s="161">
        <v>42.875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357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361</v>
      </c>
      <c r="D261" s="162"/>
      <c r="E261" s="163">
        <v>42.875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357</v>
      </c>
      <c r="AH261" s="147">
        <v>1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9" t="s">
        <v>1434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357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9" t="s">
        <v>1440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357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9" t="s">
        <v>1441</v>
      </c>
      <c r="D264" s="160"/>
      <c r="E264" s="161">
        <v>66.5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357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9" t="s">
        <v>1442</v>
      </c>
      <c r="D265" s="160"/>
      <c r="E265" s="161">
        <v>-3.69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357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361</v>
      </c>
      <c r="D266" s="162"/>
      <c r="E266" s="163">
        <v>62.81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357</v>
      </c>
      <c r="AH266" s="147">
        <v>1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1.75" outlineLevel="1" x14ac:dyDescent="0.2">
      <c r="A267" s="175">
        <v>33</v>
      </c>
      <c r="B267" s="176" t="s">
        <v>1443</v>
      </c>
      <c r="C267" s="188" t="s">
        <v>1444</v>
      </c>
      <c r="D267" s="177" t="s">
        <v>350</v>
      </c>
      <c r="E267" s="178">
        <v>92.174999999999997</v>
      </c>
      <c r="F267" s="179"/>
      <c r="G267" s="180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7">
        <v>4.8099999999999997E-2</v>
      </c>
      <c r="O267" s="157">
        <f>ROUND(E267*N267,2)</f>
        <v>4.43</v>
      </c>
      <c r="P267" s="157">
        <v>0</v>
      </c>
      <c r="Q267" s="157">
        <f>ROUND(E267*P267,2)</f>
        <v>0</v>
      </c>
      <c r="R267" s="158"/>
      <c r="S267" s="158" t="s">
        <v>351</v>
      </c>
      <c r="T267" s="158" t="s">
        <v>352</v>
      </c>
      <c r="U267" s="158">
        <v>1.2869999999999999</v>
      </c>
      <c r="V267" s="158">
        <f>ROUND(E267*U267,2)</f>
        <v>118.63</v>
      </c>
      <c r="W267" s="158"/>
      <c r="X267" s="158" t="s">
        <v>353</v>
      </c>
      <c r="Y267" s="158" t="s">
        <v>354</v>
      </c>
      <c r="Z267" s="147"/>
      <c r="AA267" s="147"/>
      <c r="AB267" s="147"/>
      <c r="AC267" s="147"/>
      <c r="AD267" s="147"/>
      <c r="AE267" s="147"/>
      <c r="AF267" s="147"/>
      <c r="AG267" s="147" t="s">
        <v>355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89" t="s">
        <v>604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357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9" t="s">
        <v>358</v>
      </c>
      <c r="D269" s="160"/>
      <c r="E269" s="161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357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9" t="s">
        <v>1438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357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9" t="s">
        <v>1445</v>
      </c>
      <c r="D271" s="160"/>
      <c r="E271" s="161">
        <v>95.41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357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9" t="s">
        <v>1446</v>
      </c>
      <c r="D272" s="160"/>
      <c r="E272" s="161">
        <v>-5.5350000000000001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357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9" t="s">
        <v>1447</v>
      </c>
      <c r="D273" s="160"/>
      <c r="E273" s="161">
        <v>-4.92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357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361</v>
      </c>
      <c r="D274" s="162"/>
      <c r="E274" s="163">
        <v>84.954999999999998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357</v>
      </c>
      <c r="AH274" s="147">
        <v>1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9" t="s">
        <v>1434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357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9" t="s">
        <v>1440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357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9" t="s">
        <v>1448</v>
      </c>
      <c r="D277" s="160"/>
      <c r="E277" s="161">
        <v>7.22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357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361</v>
      </c>
      <c r="D278" s="162"/>
      <c r="E278" s="163">
        <v>7.22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357</v>
      </c>
      <c r="AH278" s="147">
        <v>1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32.6" outlineLevel="1" x14ac:dyDescent="0.2">
      <c r="A279" s="175">
        <v>34</v>
      </c>
      <c r="B279" s="176" t="s">
        <v>1449</v>
      </c>
      <c r="C279" s="188" t="s">
        <v>1450</v>
      </c>
      <c r="D279" s="177" t="s">
        <v>350</v>
      </c>
      <c r="E279" s="178">
        <v>833.15750000000003</v>
      </c>
      <c r="F279" s="179"/>
      <c r="G279" s="180">
        <f>ROUND(E279*F279,2)</f>
        <v>0</v>
      </c>
      <c r="H279" s="159"/>
      <c r="I279" s="158">
        <f>ROUND(E279*H279,2)</f>
        <v>0</v>
      </c>
      <c r="J279" s="159"/>
      <c r="K279" s="158">
        <f>ROUND(E279*J279,2)</f>
        <v>0</v>
      </c>
      <c r="L279" s="158">
        <v>21</v>
      </c>
      <c r="M279" s="158">
        <f>G279*(1+L279/100)</f>
        <v>0</v>
      </c>
      <c r="N279" s="157">
        <v>5.2810000000000003E-2</v>
      </c>
      <c r="O279" s="157">
        <f>ROUND(E279*N279,2)</f>
        <v>44</v>
      </c>
      <c r="P279" s="157">
        <v>0</v>
      </c>
      <c r="Q279" s="157">
        <f>ROUND(E279*P279,2)</f>
        <v>0</v>
      </c>
      <c r="R279" s="158"/>
      <c r="S279" s="158" t="s">
        <v>351</v>
      </c>
      <c r="T279" s="158" t="s">
        <v>352</v>
      </c>
      <c r="U279" s="158">
        <v>1.2869999999999999</v>
      </c>
      <c r="V279" s="158">
        <f>ROUND(E279*U279,2)</f>
        <v>1072.27</v>
      </c>
      <c r="W279" s="158"/>
      <c r="X279" s="158" t="s">
        <v>353</v>
      </c>
      <c r="Y279" s="158" t="s">
        <v>354</v>
      </c>
      <c r="Z279" s="147"/>
      <c r="AA279" s="147"/>
      <c r="AB279" s="147"/>
      <c r="AC279" s="147"/>
      <c r="AD279" s="147"/>
      <c r="AE279" s="147"/>
      <c r="AF279" s="147"/>
      <c r="AG279" s="147" t="s">
        <v>355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89" t="s">
        <v>604</v>
      </c>
      <c r="D280" s="160"/>
      <c r="E280" s="161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357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9" t="s">
        <v>358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357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9" t="s">
        <v>1451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357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9" t="s">
        <v>1452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357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9" t="s">
        <v>1453</v>
      </c>
      <c r="D284" s="160"/>
      <c r="E284" s="161">
        <v>505.52499999999998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357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9" t="s">
        <v>1454</v>
      </c>
      <c r="D285" s="160"/>
      <c r="E285" s="161">
        <v>-4.5149999999999997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357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9" t="s">
        <v>1455</v>
      </c>
      <c r="D286" s="160"/>
      <c r="E286" s="161">
        <v>-4.41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357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9" t="s">
        <v>1456</v>
      </c>
      <c r="D287" s="160"/>
      <c r="E287" s="161">
        <v>-10.25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357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9" t="s">
        <v>1457</v>
      </c>
      <c r="D288" s="160"/>
      <c r="E288" s="161">
        <v>-1.845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357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9" t="s">
        <v>1458</v>
      </c>
      <c r="D289" s="160"/>
      <c r="E289" s="161">
        <v>19.5625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357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9" t="s">
        <v>1459</v>
      </c>
      <c r="D290" s="160"/>
      <c r="E290" s="161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357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9" t="s">
        <v>1460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357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9" t="s">
        <v>1461</v>
      </c>
      <c r="D292" s="160"/>
      <c r="E292" s="161">
        <v>238.95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357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9" t="s">
        <v>1462</v>
      </c>
      <c r="D293" s="160"/>
      <c r="E293" s="161">
        <v>-4.0999999999999996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357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9" t="s">
        <v>1463</v>
      </c>
      <c r="D294" s="160"/>
      <c r="E294" s="161">
        <v>-3.2250000000000001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357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9" t="s">
        <v>1454</v>
      </c>
      <c r="D295" s="160"/>
      <c r="E295" s="161">
        <v>-4.5149999999999997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357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361</v>
      </c>
      <c r="D296" s="162"/>
      <c r="E296" s="163">
        <v>731.17750000000001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357</v>
      </c>
      <c r="AH296" s="147">
        <v>1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9" t="s">
        <v>1434</v>
      </c>
      <c r="D297" s="160"/>
      <c r="E297" s="161"/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357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9" t="s">
        <v>1464</v>
      </c>
      <c r="D298" s="160"/>
      <c r="E298" s="161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357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9" t="s">
        <v>1465</v>
      </c>
      <c r="D299" s="160"/>
      <c r="E299" s="161">
        <v>113.05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357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9" t="s">
        <v>1466</v>
      </c>
      <c r="D300" s="160"/>
      <c r="E300" s="161">
        <v>-11.07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357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361</v>
      </c>
      <c r="D301" s="162"/>
      <c r="E301" s="163">
        <v>101.98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357</v>
      </c>
      <c r="AH301" s="147">
        <v>1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2.6" outlineLevel="1" x14ac:dyDescent="0.2">
      <c r="A302" s="175">
        <v>35</v>
      </c>
      <c r="B302" s="176" t="s">
        <v>1467</v>
      </c>
      <c r="C302" s="188" t="s">
        <v>1468</v>
      </c>
      <c r="D302" s="177" t="s">
        <v>350</v>
      </c>
      <c r="E302" s="178">
        <v>27.954999999999998</v>
      </c>
      <c r="F302" s="179"/>
      <c r="G302" s="180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5.2810000000000003E-2</v>
      </c>
      <c r="O302" s="157">
        <f>ROUND(E302*N302,2)</f>
        <v>1.48</v>
      </c>
      <c r="P302" s="157">
        <v>0</v>
      </c>
      <c r="Q302" s="157">
        <f>ROUND(E302*P302,2)</f>
        <v>0</v>
      </c>
      <c r="R302" s="158"/>
      <c r="S302" s="158" t="s">
        <v>351</v>
      </c>
      <c r="T302" s="158" t="s">
        <v>352</v>
      </c>
      <c r="U302" s="158">
        <v>1.2869999999999999</v>
      </c>
      <c r="V302" s="158">
        <f>ROUND(E302*U302,2)</f>
        <v>35.979999999999997</v>
      </c>
      <c r="W302" s="158"/>
      <c r="X302" s="158" t="s">
        <v>353</v>
      </c>
      <c r="Y302" s="158" t="s">
        <v>354</v>
      </c>
      <c r="Z302" s="147"/>
      <c r="AA302" s="147"/>
      <c r="AB302" s="147"/>
      <c r="AC302" s="147"/>
      <c r="AD302" s="147"/>
      <c r="AE302" s="147"/>
      <c r="AF302" s="147"/>
      <c r="AG302" s="147" t="s">
        <v>355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89" t="s">
        <v>1434</v>
      </c>
      <c r="D303" s="160"/>
      <c r="E303" s="161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357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9" t="s">
        <v>1440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357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9" t="s">
        <v>1469</v>
      </c>
      <c r="D305" s="160"/>
      <c r="E305" s="161">
        <v>30.21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357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9" t="s">
        <v>1470</v>
      </c>
      <c r="D306" s="160"/>
      <c r="E306" s="161">
        <v>-2.2549999999999999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357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0" t="s">
        <v>361</v>
      </c>
      <c r="D307" s="162"/>
      <c r="E307" s="163">
        <v>27.954999999999998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357</v>
      </c>
      <c r="AH307" s="147">
        <v>1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5">
        <v>36</v>
      </c>
      <c r="B308" s="176" t="s">
        <v>1471</v>
      </c>
      <c r="C308" s="188" t="s">
        <v>1472</v>
      </c>
      <c r="D308" s="177" t="s">
        <v>373</v>
      </c>
      <c r="E308" s="178">
        <v>23</v>
      </c>
      <c r="F308" s="179"/>
      <c r="G308" s="180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7">
        <v>1.934E-2</v>
      </c>
      <c r="O308" s="157">
        <f>ROUND(E308*N308,2)</f>
        <v>0.44</v>
      </c>
      <c r="P308" s="157">
        <v>0</v>
      </c>
      <c r="Q308" s="157">
        <f>ROUND(E308*P308,2)</f>
        <v>0</v>
      </c>
      <c r="R308" s="158"/>
      <c r="S308" s="158" t="s">
        <v>374</v>
      </c>
      <c r="T308" s="158" t="s">
        <v>375</v>
      </c>
      <c r="U308" s="158">
        <v>0.997</v>
      </c>
      <c r="V308" s="158">
        <f>ROUND(E308*U308,2)</f>
        <v>22.93</v>
      </c>
      <c r="W308" s="158"/>
      <c r="X308" s="158" t="s">
        <v>353</v>
      </c>
      <c r="Y308" s="158" t="s">
        <v>354</v>
      </c>
      <c r="Z308" s="147"/>
      <c r="AA308" s="147"/>
      <c r="AB308" s="147"/>
      <c r="AC308" s="147"/>
      <c r="AD308" s="147"/>
      <c r="AE308" s="147"/>
      <c r="AF308" s="147"/>
      <c r="AG308" s="147" t="s">
        <v>355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9" t="s">
        <v>604</v>
      </c>
      <c r="D309" s="160"/>
      <c r="E309" s="161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357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9" t="s">
        <v>358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357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9" t="s">
        <v>1473</v>
      </c>
      <c r="D311" s="160"/>
      <c r="E311" s="161">
        <v>15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357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361</v>
      </c>
      <c r="D312" s="162"/>
      <c r="E312" s="163">
        <v>15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357</v>
      </c>
      <c r="AH312" s="147">
        <v>1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9" t="s">
        <v>1434</v>
      </c>
      <c r="D313" s="160"/>
      <c r="E313" s="161"/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357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9" t="s">
        <v>127</v>
      </c>
      <c r="D314" s="160"/>
      <c r="E314" s="161">
        <v>8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357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361</v>
      </c>
      <c r="D315" s="162"/>
      <c r="E315" s="163">
        <v>8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357</v>
      </c>
      <c r="AH315" s="147">
        <v>1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5">
        <v>37</v>
      </c>
      <c r="B316" s="176" t="s">
        <v>1474</v>
      </c>
      <c r="C316" s="188" t="s">
        <v>1475</v>
      </c>
      <c r="D316" s="177" t="s">
        <v>373</v>
      </c>
      <c r="E316" s="178">
        <v>4</v>
      </c>
      <c r="F316" s="179"/>
      <c r="G316" s="180">
        <f>ROUND(E316*F316,2)</f>
        <v>0</v>
      </c>
      <c r="H316" s="159"/>
      <c r="I316" s="158">
        <f>ROUND(E316*H316,2)</f>
        <v>0</v>
      </c>
      <c r="J316" s="159"/>
      <c r="K316" s="158">
        <f>ROUND(E316*J316,2)</f>
        <v>0</v>
      </c>
      <c r="L316" s="158">
        <v>21</v>
      </c>
      <c r="M316" s="158">
        <f>G316*(1+L316/100)</f>
        <v>0</v>
      </c>
      <c r="N316" s="157">
        <v>2.98E-2</v>
      </c>
      <c r="O316" s="157">
        <f>ROUND(E316*N316,2)</f>
        <v>0.12</v>
      </c>
      <c r="P316" s="157">
        <v>0</v>
      </c>
      <c r="Q316" s="157">
        <f>ROUND(E316*P316,2)</f>
        <v>0</v>
      </c>
      <c r="R316" s="158"/>
      <c r="S316" s="158" t="s">
        <v>374</v>
      </c>
      <c r="T316" s="158" t="s">
        <v>375</v>
      </c>
      <c r="U316" s="158">
        <v>1.7946</v>
      </c>
      <c r="V316" s="158">
        <f>ROUND(E316*U316,2)</f>
        <v>7.18</v>
      </c>
      <c r="W316" s="158"/>
      <c r="X316" s="158" t="s">
        <v>353</v>
      </c>
      <c r="Y316" s="158" t="s">
        <v>354</v>
      </c>
      <c r="Z316" s="147"/>
      <c r="AA316" s="147"/>
      <c r="AB316" s="147"/>
      <c r="AC316" s="147"/>
      <c r="AD316" s="147"/>
      <c r="AE316" s="147"/>
      <c r="AF316" s="147"/>
      <c r="AG316" s="147" t="s">
        <v>355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189" t="s">
        <v>604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357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9" t="s">
        <v>358</v>
      </c>
      <c r="D318" s="160"/>
      <c r="E318" s="161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357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9" t="s">
        <v>116</v>
      </c>
      <c r="D319" s="160"/>
      <c r="E319" s="161">
        <v>4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357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361</v>
      </c>
      <c r="D320" s="162"/>
      <c r="E320" s="163">
        <v>4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357</v>
      </c>
      <c r="AH320" s="147">
        <v>1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9" t="s">
        <v>1434</v>
      </c>
      <c r="D321" s="160"/>
      <c r="E321" s="161"/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357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9" t="s">
        <v>1435</v>
      </c>
      <c r="D322" s="160"/>
      <c r="E322" s="161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357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361</v>
      </c>
      <c r="D323" s="162"/>
      <c r="E323" s="163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357</v>
      </c>
      <c r="AH323" s="147">
        <v>1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5">
        <v>38</v>
      </c>
      <c r="B324" s="176" t="s">
        <v>1476</v>
      </c>
      <c r="C324" s="188" t="s">
        <v>1477</v>
      </c>
      <c r="D324" s="177" t="s">
        <v>373</v>
      </c>
      <c r="E324" s="178">
        <v>17</v>
      </c>
      <c r="F324" s="179"/>
      <c r="G324" s="180">
        <f>ROUND(E324*F324,2)</f>
        <v>0</v>
      </c>
      <c r="H324" s="159"/>
      <c r="I324" s="158">
        <f>ROUND(E324*H324,2)</f>
        <v>0</v>
      </c>
      <c r="J324" s="159"/>
      <c r="K324" s="158">
        <f>ROUND(E324*J324,2)</f>
        <v>0</v>
      </c>
      <c r="L324" s="158">
        <v>21</v>
      </c>
      <c r="M324" s="158">
        <f>G324*(1+L324/100)</f>
        <v>0</v>
      </c>
      <c r="N324" s="157">
        <v>0</v>
      </c>
      <c r="O324" s="157">
        <f>ROUND(E324*N324,2)</f>
        <v>0</v>
      </c>
      <c r="P324" s="157">
        <v>0</v>
      </c>
      <c r="Q324" s="157">
        <f>ROUND(E324*P324,2)</f>
        <v>0</v>
      </c>
      <c r="R324" s="158"/>
      <c r="S324" s="158" t="s">
        <v>374</v>
      </c>
      <c r="T324" s="158" t="s">
        <v>375</v>
      </c>
      <c r="U324" s="158">
        <v>4</v>
      </c>
      <c r="V324" s="158">
        <f>ROUND(E324*U324,2)</f>
        <v>68</v>
      </c>
      <c r="W324" s="158"/>
      <c r="X324" s="158" t="s">
        <v>353</v>
      </c>
      <c r="Y324" s="158" t="s">
        <v>354</v>
      </c>
      <c r="Z324" s="147"/>
      <c r="AA324" s="147"/>
      <c r="AB324" s="147"/>
      <c r="AC324" s="147"/>
      <c r="AD324" s="147"/>
      <c r="AE324" s="147"/>
      <c r="AF324" s="147"/>
      <c r="AG324" s="147" t="s">
        <v>355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89" t="s">
        <v>604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357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9" t="s">
        <v>358</v>
      </c>
      <c r="D326" s="160"/>
      <c r="E326" s="161"/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357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9" t="s">
        <v>768</v>
      </c>
      <c r="D327" s="160"/>
      <c r="E327" s="161">
        <v>12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357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361</v>
      </c>
      <c r="D328" s="162"/>
      <c r="E328" s="163">
        <v>12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357</v>
      </c>
      <c r="AH328" s="147">
        <v>1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9" t="s">
        <v>1434</v>
      </c>
      <c r="D329" s="160"/>
      <c r="E329" s="161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357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9" t="s">
        <v>118</v>
      </c>
      <c r="D330" s="160"/>
      <c r="E330" s="161">
        <v>5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357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0" t="s">
        <v>361</v>
      </c>
      <c r="D331" s="162"/>
      <c r="E331" s="163">
        <v>5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357</v>
      </c>
      <c r="AH331" s="147">
        <v>1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1.75" outlineLevel="1" x14ac:dyDescent="0.2">
      <c r="A332" s="175">
        <v>39</v>
      </c>
      <c r="B332" s="176" t="s">
        <v>1478</v>
      </c>
      <c r="C332" s="188" t="s">
        <v>1479</v>
      </c>
      <c r="D332" s="177" t="s">
        <v>350</v>
      </c>
      <c r="E332" s="178">
        <v>28.035</v>
      </c>
      <c r="F332" s="179"/>
      <c r="G332" s="180">
        <f>ROUND(E332*F332,2)</f>
        <v>0</v>
      </c>
      <c r="H332" s="159"/>
      <c r="I332" s="158">
        <f>ROUND(E332*H332,2)</f>
        <v>0</v>
      </c>
      <c r="J332" s="159"/>
      <c r="K332" s="158">
        <f>ROUND(E332*J332,2)</f>
        <v>0</v>
      </c>
      <c r="L332" s="158">
        <v>21</v>
      </c>
      <c r="M332" s="158">
        <f>G332*(1+L332/100)</f>
        <v>0</v>
      </c>
      <c r="N332" s="157">
        <v>1.495E-2</v>
      </c>
      <c r="O332" s="157">
        <f>ROUND(E332*N332,2)</f>
        <v>0.42</v>
      </c>
      <c r="P332" s="157">
        <v>0</v>
      </c>
      <c r="Q332" s="157">
        <f>ROUND(E332*P332,2)</f>
        <v>0</v>
      </c>
      <c r="R332" s="158"/>
      <c r="S332" s="158" t="s">
        <v>351</v>
      </c>
      <c r="T332" s="158" t="s">
        <v>352</v>
      </c>
      <c r="U332" s="158">
        <v>0.8</v>
      </c>
      <c r="V332" s="158">
        <f>ROUND(E332*U332,2)</f>
        <v>22.43</v>
      </c>
      <c r="W332" s="158"/>
      <c r="X332" s="158" t="s">
        <v>353</v>
      </c>
      <c r="Y332" s="158" t="s">
        <v>354</v>
      </c>
      <c r="Z332" s="147"/>
      <c r="AA332" s="147"/>
      <c r="AB332" s="147"/>
      <c r="AC332" s="147"/>
      <c r="AD332" s="147"/>
      <c r="AE332" s="147"/>
      <c r="AF332" s="147"/>
      <c r="AG332" s="147" t="s">
        <v>355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89" t="s">
        <v>604</v>
      </c>
      <c r="D333" s="160"/>
      <c r="E333" s="161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357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9" t="s">
        <v>358</v>
      </c>
      <c r="D334" s="160"/>
      <c r="E334" s="161"/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357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9" t="s">
        <v>1480</v>
      </c>
      <c r="D335" s="160"/>
      <c r="E335" s="161">
        <v>28.035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357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361</v>
      </c>
      <c r="D336" s="162"/>
      <c r="E336" s="163">
        <v>28.035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357</v>
      </c>
      <c r="AH336" s="147">
        <v>1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9" t="s">
        <v>1434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357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9" t="s">
        <v>1435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357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0" t="s">
        <v>361</v>
      </c>
      <c r="D339" s="162"/>
      <c r="E339" s="163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357</v>
      </c>
      <c r="AH339" s="147">
        <v>1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1.75" outlineLevel="1" x14ac:dyDescent="0.2">
      <c r="A340" s="175">
        <v>40</v>
      </c>
      <c r="B340" s="176" t="s">
        <v>1481</v>
      </c>
      <c r="C340" s="188" t="s">
        <v>1482</v>
      </c>
      <c r="D340" s="177" t="s">
        <v>350</v>
      </c>
      <c r="E340" s="178">
        <v>113.44875</v>
      </c>
      <c r="F340" s="179"/>
      <c r="G340" s="180">
        <f>ROUND(E340*F340,2)</f>
        <v>0</v>
      </c>
      <c r="H340" s="159"/>
      <c r="I340" s="158">
        <f>ROUND(E340*H340,2)</f>
        <v>0</v>
      </c>
      <c r="J340" s="159"/>
      <c r="K340" s="158">
        <f>ROUND(E340*J340,2)</f>
        <v>0</v>
      </c>
      <c r="L340" s="158">
        <v>21</v>
      </c>
      <c r="M340" s="158">
        <f>G340*(1+L340/100)</f>
        <v>0</v>
      </c>
      <c r="N340" s="157">
        <v>1.389E-2</v>
      </c>
      <c r="O340" s="157">
        <f>ROUND(E340*N340,2)</f>
        <v>1.58</v>
      </c>
      <c r="P340" s="157">
        <v>0</v>
      </c>
      <c r="Q340" s="157">
        <f>ROUND(E340*P340,2)</f>
        <v>0</v>
      </c>
      <c r="R340" s="158"/>
      <c r="S340" s="158" t="s">
        <v>351</v>
      </c>
      <c r="T340" s="158" t="s">
        <v>352</v>
      </c>
      <c r="U340" s="158">
        <v>0.8</v>
      </c>
      <c r="V340" s="158">
        <f>ROUND(E340*U340,2)</f>
        <v>90.76</v>
      </c>
      <c r="W340" s="158"/>
      <c r="X340" s="158" t="s">
        <v>353</v>
      </c>
      <c r="Y340" s="158" t="s">
        <v>354</v>
      </c>
      <c r="Z340" s="147"/>
      <c r="AA340" s="147"/>
      <c r="AB340" s="147"/>
      <c r="AC340" s="147"/>
      <c r="AD340" s="147"/>
      <c r="AE340" s="147"/>
      <c r="AF340" s="147"/>
      <c r="AG340" s="147" t="s">
        <v>355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9" t="s">
        <v>604</v>
      </c>
      <c r="D341" s="160"/>
      <c r="E341" s="161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357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9" t="s">
        <v>358</v>
      </c>
      <c r="D342" s="160"/>
      <c r="E342" s="161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357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9" t="s">
        <v>1483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357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9" t="s">
        <v>1484</v>
      </c>
      <c r="D344" s="160"/>
      <c r="E344" s="161">
        <v>37.59375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357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9" t="s">
        <v>1485</v>
      </c>
      <c r="D345" s="160"/>
      <c r="E345" s="161">
        <v>-9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357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9" t="s">
        <v>1486</v>
      </c>
      <c r="D346" s="160"/>
      <c r="E346" s="161">
        <v>20.9375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357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9" t="s">
        <v>1487</v>
      </c>
      <c r="D347" s="160"/>
      <c r="E347" s="161">
        <v>-1.875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357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9" t="s">
        <v>1488</v>
      </c>
      <c r="D348" s="160"/>
      <c r="E348" s="161">
        <v>-0.5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357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9" t="s">
        <v>1489</v>
      </c>
      <c r="D349" s="160"/>
      <c r="E349" s="161">
        <v>16.5625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357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9" t="s">
        <v>1490</v>
      </c>
      <c r="D350" s="160"/>
      <c r="E350" s="161">
        <v>-4.5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357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90" t="s">
        <v>361</v>
      </c>
      <c r="D351" s="162"/>
      <c r="E351" s="163">
        <v>59.21875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357</v>
      </c>
      <c r="AH351" s="147">
        <v>1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9" t="s">
        <v>1434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357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9" t="s">
        <v>1491</v>
      </c>
      <c r="D353" s="160"/>
      <c r="E353" s="161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357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9" t="s">
        <v>1492</v>
      </c>
      <c r="D354" s="160"/>
      <c r="E354" s="161">
        <v>23.25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357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9" t="s">
        <v>1493</v>
      </c>
      <c r="D355" s="160"/>
      <c r="E355" s="161">
        <v>-2.25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357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9" t="s">
        <v>1494</v>
      </c>
      <c r="D356" s="160"/>
      <c r="E356" s="161">
        <v>-1.125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357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9" t="s">
        <v>1495</v>
      </c>
      <c r="D357" s="160"/>
      <c r="E357" s="161">
        <v>13.125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357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9" t="s">
        <v>1496</v>
      </c>
      <c r="D358" s="160"/>
      <c r="E358" s="161">
        <v>-1.5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357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9" t="s">
        <v>1497</v>
      </c>
      <c r="D359" s="160"/>
      <c r="E359" s="161">
        <v>12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357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9" t="s">
        <v>369</v>
      </c>
      <c r="D360" s="160"/>
      <c r="E360" s="161">
        <v>-2.02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357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9" t="s">
        <v>1498</v>
      </c>
      <c r="D361" s="160"/>
      <c r="E361" s="161">
        <v>12.75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357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0" t="s">
        <v>361</v>
      </c>
      <c r="D362" s="162"/>
      <c r="E362" s="163">
        <v>54.23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357</v>
      </c>
      <c r="AH362" s="147">
        <v>1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ht="21.75" outlineLevel="1" x14ac:dyDescent="0.2">
      <c r="A363" s="175">
        <v>41</v>
      </c>
      <c r="B363" s="176" t="s">
        <v>1499</v>
      </c>
      <c r="C363" s="188" t="s">
        <v>1500</v>
      </c>
      <c r="D363" s="177" t="s">
        <v>350</v>
      </c>
      <c r="E363" s="178">
        <v>21.074999999999999</v>
      </c>
      <c r="F363" s="179"/>
      <c r="G363" s="180">
        <f>ROUND(E363*F363,2)</f>
        <v>0</v>
      </c>
      <c r="H363" s="159"/>
      <c r="I363" s="158">
        <f>ROUND(E363*H363,2)</f>
        <v>0</v>
      </c>
      <c r="J363" s="159"/>
      <c r="K363" s="158">
        <f>ROUND(E363*J363,2)</f>
        <v>0</v>
      </c>
      <c r="L363" s="158">
        <v>21</v>
      </c>
      <c r="M363" s="158">
        <f>G363*(1+L363/100)</f>
        <v>0</v>
      </c>
      <c r="N363" s="157">
        <v>2.9190000000000001E-2</v>
      </c>
      <c r="O363" s="157">
        <f>ROUND(E363*N363,2)</f>
        <v>0.62</v>
      </c>
      <c r="P363" s="157">
        <v>0</v>
      </c>
      <c r="Q363" s="157">
        <f>ROUND(E363*P363,2)</f>
        <v>0</v>
      </c>
      <c r="R363" s="158"/>
      <c r="S363" s="158" t="s">
        <v>351</v>
      </c>
      <c r="T363" s="158" t="s">
        <v>352</v>
      </c>
      <c r="U363" s="158">
        <v>0.94799999999999995</v>
      </c>
      <c r="V363" s="158">
        <f>ROUND(E363*U363,2)</f>
        <v>19.98</v>
      </c>
      <c r="W363" s="158"/>
      <c r="X363" s="158" t="s">
        <v>353</v>
      </c>
      <c r="Y363" s="158" t="s">
        <v>354</v>
      </c>
      <c r="Z363" s="147"/>
      <c r="AA363" s="147"/>
      <c r="AB363" s="147"/>
      <c r="AC363" s="147"/>
      <c r="AD363" s="147"/>
      <c r="AE363" s="147"/>
      <c r="AF363" s="147"/>
      <c r="AG363" s="147" t="s">
        <v>355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2" x14ac:dyDescent="0.2">
      <c r="A364" s="154"/>
      <c r="B364" s="155"/>
      <c r="C364" s="189" t="s">
        <v>604</v>
      </c>
      <c r="D364" s="160"/>
      <c r="E364" s="161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357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9" t="s">
        <v>358</v>
      </c>
      <c r="D365" s="160"/>
      <c r="E365" s="161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357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9" t="s">
        <v>1435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357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0" t="s">
        <v>361</v>
      </c>
      <c r="D367" s="162"/>
      <c r="E367" s="163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357</v>
      </c>
      <c r="AH367" s="147">
        <v>1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9" t="s">
        <v>1434</v>
      </c>
      <c r="D368" s="160"/>
      <c r="E368" s="161"/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357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89" t="s">
        <v>1491</v>
      </c>
      <c r="D369" s="160"/>
      <c r="E369" s="161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357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89" t="s">
        <v>1501</v>
      </c>
      <c r="D370" s="160"/>
      <c r="E370" s="161">
        <v>21.074999999999999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357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90" t="s">
        <v>361</v>
      </c>
      <c r="D371" s="162"/>
      <c r="E371" s="163">
        <v>21.074999999999999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357</v>
      </c>
      <c r="AH371" s="147">
        <v>1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21.75" outlineLevel="1" x14ac:dyDescent="0.2">
      <c r="A372" s="175">
        <v>42</v>
      </c>
      <c r="B372" s="176" t="s">
        <v>1502</v>
      </c>
      <c r="C372" s="188" t="s">
        <v>1503</v>
      </c>
      <c r="D372" s="177" t="s">
        <v>350</v>
      </c>
      <c r="E372" s="178">
        <v>42.3125</v>
      </c>
      <c r="F372" s="179"/>
      <c r="G372" s="180">
        <f>ROUND(E372*F372,2)</f>
        <v>0</v>
      </c>
      <c r="H372" s="159"/>
      <c r="I372" s="158">
        <f>ROUND(E372*H372,2)</f>
        <v>0</v>
      </c>
      <c r="J372" s="159"/>
      <c r="K372" s="158">
        <f>ROUND(E372*J372,2)</f>
        <v>0</v>
      </c>
      <c r="L372" s="158">
        <v>21</v>
      </c>
      <c r="M372" s="158">
        <f>G372*(1+L372/100)</f>
        <v>0</v>
      </c>
      <c r="N372" s="157">
        <v>2.9190000000000001E-2</v>
      </c>
      <c r="O372" s="157">
        <f>ROUND(E372*N372,2)</f>
        <v>1.24</v>
      </c>
      <c r="P372" s="157">
        <v>0</v>
      </c>
      <c r="Q372" s="157">
        <f>ROUND(E372*P372,2)</f>
        <v>0</v>
      </c>
      <c r="R372" s="158"/>
      <c r="S372" s="158" t="s">
        <v>351</v>
      </c>
      <c r="T372" s="158" t="s">
        <v>352</v>
      </c>
      <c r="U372" s="158">
        <v>0.94799999999999995</v>
      </c>
      <c r="V372" s="158">
        <f>ROUND(E372*U372,2)</f>
        <v>40.11</v>
      </c>
      <c r="W372" s="158"/>
      <c r="X372" s="158" t="s">
        <v>353</v>
      </c>
      <c r="Y372" s="158" t="s">
        <v>354</v>
      </c>
      <c r="Z372" s="147"/>
      <c r="AA372" s="147"/>
      <c r="AB372" s="147"/>
      <c r="AC372" s="147"/>
      <c r="AD372" s="147"/>
      <c r="AE372" s="147"/>
      <c r="AF372" s="147"/>
      <c r="AG372" s="147" t="s">
        <v>355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189" t="s">
        <v>604</v>
      </c>
      <c r="D373" s="160"/>
      <c r="E373" s="161"/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357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9" t="s">
        <v>358</v>
      </c>
      <c r="D374" s="160"/>
      <c r="E374" s="161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357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89" t="s">
        <v>1483</v>
      </c>
      <c r="D375" s="160"/>
      <c r="E375" s="161"/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357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9" t="s">
        <v>1504</v>
      </c>
      <c r="D376" s="160"/>
      <c r="E376" s="161">
        <v>24.3125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357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89" t="s">
        <v>1505</v>
      </c>
      <c r="D377" s="160"/>
      <c r="E377" s="161">
        <v>-1.5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357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361</v>
      </c>
      <c r="D378" s="162"/>
      <c r="E378" s="163">
        <v>22.8125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357</v>
      </c>
      <c r="AH378" s="147">
        <v>1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89" t="s">
        <v>1434</v>
      </c>
      <c r="D379" s="160"/>
      <c r="E379" s="161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357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9" t="s">
        <v>1491</v>
      </c>
      <c r="D380" s="160"/>
      <c r="E380" s="161"/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357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89" t="s">
        <v>1506</v>
      </c>
      <c r="D381" s="160"/>
      <c r="E381" s="161">
        <v>10.125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357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89" t="s">
        <v>1507</v>
      </c>
      <c r="D382" s="160"/>
      <c r="E382" s="161">
        <v>9.375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357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90" t="s">
        <v>361</v>
      </c>
      <c r="D383" s="162"/>
      <c r="E383" s="163">
        <v>19.5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357</v>
      </c>
      <c r="AH383" s="147">
        <v>1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1.75" outlineLevel="1" x14ac:dyDescent="0.2">
      <c r="A384" s="175">
        <v>43</v>
      </c>
      <c r="B384" s="176" t="s">
        <v>1508</v>
      </c>
      <c r="C384" s="188" t="s">
        <v>1509</v>
      </c>
      <c r="D384" s="177" t="s">
        <v>350</v>
      </c>
      <c r="E384" s="178">
        <v>4.21875</v>
      </c>
      <c r="F384" s="179"/>
      <c r="G384" s="180">
        <f>ROUND(E384*F384,2)</f>
        <v>0</v>
      </c>
      <c r="H384" s="159"/>
      <c r="I384" s="158">
        <f>ROUND(E384*H384,2)</f>
        <v>0</v>
      </c>
      <c r="J384" s="159"/>
      <c r="K384" s="158">
        <f>ROUND(E384*J384,2)</f>
        <v>0</v>
      </c>
      <c r="L384" s="158">
        <v>21</v>
      </c>
      <c r="M384" s="158">
        <f>G384*(1+L384/100)</f>
        <v>0</v>
      </c>
      <c r="N384" s="157">
        <v>2.9190000000000001E-2</v>
      </c>
      <c r="O384" s="157">
        <f>ROUND(E384*N384,2)</f>
        <v>0.12</v>
      </c>
      <c r="P384" s="157">
        <v>0</v>
      </c>
      <c r="Q384" s="157">
        <f>ROUND(E384*P384,2)</f>
        <v>0</v>
      </c>
      <c r="R384" s="158"/>
      <c r="S384" s="158" t="s">
        <v>351</v>
      </c>
      <c r="T384" s="158" t="s">
        <v>352</v>
      </c>
      <c r="U384" s="158">
        <v>0.94799999999999995</v>
      </c>
      <c r="V384" s="158">
        <f>ROUND(E384*U384,2)</f>
        <v>4</v>
      </c>
      <c r="W384" s="158"/>
      <c r="X384" s="158" t="s">
        <v>353</v>
      </c>
      <c r="Y384" s="158" t="s">
        <v>354</v>
      </c>
      <c r="Z384" s="147"/>
      <c r="AA384" s="147"/>
      <c r="AB384" s="147"/>
      <c r="AC384" s="147"/>
      <c r="AD384" s="147"/>
      <c r="AE384" s="147"/>
      <c r="AF384" s="147"/>
      <c r="AG384" s="147" t="s">
        <v>355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89" t="s">
        <v>604</v>
      </c>
      <c r="D385" s="160"/>
      <c r="E385" s="161"/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357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89" t="s">
        <v>1434</v>
      </c>
      <c r="D386" s="160"/>
      <c r="E386" s="161"/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357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9" t="s">
        <v>1491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357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9" t="s">
        <v>1510</v>
      </c>
      <c r="D388" s="160"/>
      <c r="E388" s="161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357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89" t="s">
        <v>1511</v>
      </c>
      <c r="D389" s="160"/>
      <c r="E389" s="161">
        <v>4.21875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357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361</v>
      </c>
      <c r="D390" s="162"/>
      <c r="E390" s="163">
        <v>4.21875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357</v>
      </c>
      <c r="AH390" s="147">
        <v>1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32.6" outlineLevel="1" x14ac:dyDescent="0.2">
      <c r="A391" s="175">
        <v>44</v>
      </c>
      <c r="B391" s="176" t="s">
        <v>1512</v>
      </c>
      <c r="C391" s="188" t="s">
        <v>1513</v>
      </c>
      <c r="D391" s="177" t="s">
        <v>350</v>
      </c>
      <c r="E391" s="178">
        <v>804.34</v>
      </c>
      <c r="F391" s="179"/>
      <c r="G391" s="180">
        <f>ROUND(E391*F391,2)</f>
        <v>0</v>
      </c>
      <c r="H391" s="159"/>
      <c r="I391" s="158">
        <f>ROUND(E391*H391,2)</f>
        <v>0</v>
      </c>
      <c r="J391" s="159"/>
      <c r="K391" s="158">
        <f>ROUND(E391*J391,2)</f>
        <v>0</v>
      </c>
      <c r="L391" s="158">
        <v>21</v>
      </c>
      <c r="M391" s="158">
        <f>G391*(1+L391/100)</f>
        <v>0</v>
      </c>
      <c r="N391" s="157">
        <v>0</v>
      </c>
      <c r="O391" s="157">
        <f>ROUND(E391*N391,2)</f>
        <v>0</v>
      </c>
      <c r="P391" s="157">
        <v>0</v>
      </c>
      <c r="Q391" s="157">
        <f>ROUND(E391*P391,2)</f>
        <v>0</v>
      </c>
      <c r="R391" s="158"/>
      <c r="S391" s="158" t="s">
        <v>351</v>
      </c>
      <c r="T391" s="158" t="s">
        <v>352</v>
      </c>
      <c r="U391" s="158">
        <v>0.746</v>
      </c>
      <c r="V391" s="158">
        <f>ROUND(E391*U391,2)</f>
        <v>600.04</v>
      </c>
      <c r="W391" s="158"/>
      <c r="X391" s="158" t="s">
        <v>353</v>
      </c>
      <c r="Y391" s="158" t="s">
        <v>354</v>
      </c>
      <c r="Z391" s="147"/>
      <c r="AA391" s="147"/>
      <c r="AB391" s="147"/>
      <c r="AC391" s="147"/>
      <c r="AD391" s="147"/>
      <c r="AE391" s="147"/>
      <c r="AF391" s="147"/>
      <c r="AG391" s="147" t="s">
        <v>355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89" t="s">
        <v>604</v>
      </c>
      <c r="D392" s="160"/>
      <c r="E392" s="161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357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9" t="s">
        <v>1514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357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89" t="s">
        <v>1515</v>
      </c>
      <c r="D394" s="160"/>
      <c r="E394" s="161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357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9" t="s">
        <v>1516</v>
      </c>
      <c r="D395" s="160"/>
      <c r="E395" s="161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7"/>
      <c r="AA395" s="147"/>
      <c r="AB395" s="147"/>
      <c r="AC395" s="147"/>
      <c r="AD395" s="147"/>
      <c r="AE395" s="147"/>
      <c r="AF395" s="147"/>
      <c r="AG395" s="147" t="s">
        <v>357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9" t="s">
        <v>1517</v>
      </c>
      <c r="D396" s="160"/>
      <c r="E396" s="161">
        <v>138.94999999999999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357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9" t="s">
        <v>1518</v>
      </c>
      <c r="D397" s="160"/>
      <c r="E397" s="161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357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9" t="s">
        <v>1519</v>
      </c>
      <c r="D398" s="160"/>
      <c r="E398" s="161">
        <v>144.69999999999999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357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9" t="s">
        <v>1520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357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9" t="s">
        <v>1521</v>
      </c>
      <c r="D400" s="160"/>
      <c r="E400" s="161">
        <v>199.12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357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89" t="s">
        <v>1522</v>
      </c>
      <c r="D401" s="160"/>
      <c r="E401" s="161">
        <v>-25.12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357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89" t="s">
        <v>1523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357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9" t="s">
        <v>1524</v>
      </c>
      <c r="D403" s="160"/>
      <c r="E403" s="161">
        <v>95.75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357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89" t="s">
        <v>1525</v>
      </c>
      <c r="D404" s="160"/>
      <c r="E404" s="161">
        <v>117.28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357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0" t="s">
        <v>361</v>
      </c>
      <c r="D405" s="162"/>
      <c r="E405" s="163">
        <v>670.68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357</v>
      </c>
      <c r="AH405" s="147">
        <v>1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9" t="s">
        <v>1526</v>
      </c>
      <c r="D406" s="160"/>
      <c r="E406" s="161"/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357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9" t="s">
        <v>1516</v>
      </c>
      <c r="D407" s="160"/>
      <c r="E407" s="161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357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9" t="s">
        <v>1527</v>
      </c>
      <c r="D408" s="160"/>
      <c r="E408" s="161">
        <v>24.81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357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9" t="s">
        <v>1518</v>
      </c>
      <c r="D409" s="160"/>
      <c r="E409" s="161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357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9" t="s">
        <v>1527</v>
      </c>
      <c r="D410" s="160"/>
      <c r="E410" s="161">
        <v>24.81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357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89" t="s">
        <v>1520</v>
      </c>
      <c r="D411" s="160"/>
      <c r="E411" s="161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357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89" t="s">
        <v>1528</v>
      </c>
      <c r="D412" s="160"/>
      <c r="E412" s="161">
        <v>34.54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357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9" t="s">
        <v>1523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357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9" t="s">
        <v>1529</v>
      </c>
      <c r="D414" s="160"/>
      <c r="E414" s="161">
        <v>49.5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357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361</v>
      </c>
      <c r="D415" s="162"/>
      <c r="E415" s="163">
        <v>133.66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357</v>
      </c>
      <c r="AH415" s="147">
        <v>1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21.75" outlineLevel="1" x14ac:dyDescent="0.2">
      <c r="A416" s="175">
        <v>45</v>
      </c>
      <c r="B416" s="176" t="s">
        <v>1530</v>
      </c>
      <c r="C416" s="188" t="s">
        <v>1531</v>
      </c>
      <c r="D416" s="177" t="s">
        <v>350</v>
      </c>
      <c r="E416" s="178">
        <v>704.21400000000006</v>
      </c>
      <c r="F416" s="179"/>
      <c r="G416" s="180">
        <f>ROUND(E416*F416,2)</f>
        <v>0</v>
      </c>
      <c r="H416" s="159"/>
      <c r="I416" s="158">
        <f>ROUND(E416*H416,2)</f>
        <v>0</v>
      </c>
      <c r="J416" s="159"/>
      <c r="K416" s="158">
        <f>ROUND(E416*J416,2)</f>
        <v>0</v>
      </c>
      <c r="L416" s="158">
        <v>21</v>
      </c>
      <c r="M416" s="158">
        <f>G416*(1+L416/100)</f>
        <v>0</v>
      </c>
      <c r="N416" s="157">
        <v>0.03</v>
      </c>
      <c r="O416" s="157">
        <f>ROUND(E416*N416,2)</f>
        <v>21.13</v>
      </c>
      <c r="P416" s="157">
        <v>0</v>
      </c>
      <c r="Q416" s="157">
        <f>ROUND(E416*P416,2)</f>
        <v>0</v>
      </c>
      <c r="R416" s="158"/>
      <c r="S416" s="158" t="s">
        <v>351</v>
      </c>
      <c r="T416" s="158" t="s">
        <v>352</v>
      </c>
      <c r="U416" s="158">
        <v>0</v>
      </c>
      <c r="V416" s="158">
        <f>ROUND(E416*U416,2)</f>
        <v>0</v>
      </c>
      <c r="W416" s="158"/>
      <c r="X416" s="158" t="s">
        <v>540</v>
      </c>
      <c r="Y416" s="158" t="s">
        <v>354</v>
      </c>
      <c r="Z416" s="147"/>
      <c r="AA416" s="147"/>
      <c r="AB416" s="147"/>
      <c r="AC416" s="147"/>
      <c r="AD416" s="147"/>
      <c r="AE416" s="147"/>
      <c r="AF416" s="147"/>
      <c r="AG416" s="147" t="s">
        <v>541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89" t="s">
        <v>604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357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9" t="s">
        <v>1514</v>
      </c>
      <c r="D418" s="160"/>
      <c r="E418" s="161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357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9" t="s">
        <v>1515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357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89" t="s">
        <v>1516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357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9" t="s">
        <v>1517</v>
      </c>
      <c r="D421" s="160"/>
      <c r="E421" s="161">
        <v>138.94999999999999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357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9" t="s">
        <v>1518</v>
      </c>
      <c r="D422" s="160"/>
      <c r="E422" s="161"/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357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9" t="s">
        <v>1519</v>
      </c>
      <c r="D423" s="160"/>
      <c r="E423" s="161">
        <v>144.69999999999999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357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9" t="s">
        <v>1520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357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89" t="s">
        <v>1521</v>
      </c>
      <c r="D425" s="160"/>
      <c r="E425" s="161">
        <v>199.12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357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89" t="s">
        <v>1522</v>
      </c>
      <c r="D426" s="160"/>
      <c r="E426" s="161">
        <v>-25.12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357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9" t="s">
        <v>1523</v>
      </c>
      <c r="D427" s="160"/>
      <c r="E427" s="161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357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9" t="s">
        <v>1524</v>
      </c>
      <c r="D428" s="160"/>
      <c r="E428" s="161">
        <v>95.75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357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9" t="s">
        <v>1525</v>
      </c>
      <c r="D429" s="160"/>
      <c r="E429" s="161">
        <v>117.28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357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0" t="s">
        <v>361</v>
      </c>
      <c r="D430" s="162"/>
      <c r="E430" s="163">
        <v>670.68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357</v>
      </c>
      <c r="AH430" s="147">
        <v>1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2" t="s">
        <v>1532</v>
      </c>
      <c r="D431" s="164"/>
      <c r="E431" s="165">
        <v>33.533999999999999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357</v>
      </c>
      <c r="AH431" s="147">
        <v>4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1.75" outlineLevel="1" x14ac:dyDescent="0.2">
      <c r="A432" s="175">
        <v>46</v>
      </c>
      <c r="B432" s="176" t="s">
        <v>1533</v>
      </c>
      <c r="C432" s="188" t="s">
        <v>1534</v>
      </c>
      <c r="D432" s="177" t="s">
        <v>350</v>
      </c>
      <c r="E432" s="178">
        <v>140.34299999999999</v>
      </c>
      <c r="F432" s="179"/>
      <c r="G432" s="180">
        <f>ROUND(E432*F432,2)</f>
        <v>0</v>
      </c>
      <c r="H432" s="159"/>
      <c r="I432" s="158">
        <f>ROUND(E432*H432,2)</f>
        <v>0</v>
      </c>
      <c r="J432" s="159"/>
      <c r="K432" s="158">
        <f>ROUND(E432*J432,2)</f>
        <v>0</v>
      </c>
      <c r="L432" s="158">
        <v>21</v>
      </c>
      <c r="M432" s="158">
        <f>G432*(1+L432/100)</f>
        <v>0</v>
      </c>
      <c r="N432" s="157">
        <v>0.03</v>
      </c>
      <c r="O432" s="157">
        <f>ROUND(E432*N432,2)</f>
        <v>4.21</v>
      </c>
      <c r="P432" s="157">
        <v>0</v>
      </c>
      <c r="Q432" s="157">
        <f>ROUND(E432*P432,2)</f>
        <v>0</v>
      </c>
      <c r="R432" s="158"/>
      <c r="S432" s="158" t="s">
        <v>351</v>
      </c>
      <c r="T432" s="158" t="s">
        <v>352</v>
      </c>
      <c r="U432" s="158">
        <v>0</v>
      </c>
      <c r="V432" s="158">
        <f>ROUND(E432*U432,2)</f>
        <v>0</v>
      </c>
      <c r="W432" s="158"/>
      <c r="X432" s="158" t="s">
        <v>540</v>
      </c>
      <c r="Y432" s="158" t="s">
        <v>354</v>
      </c>
      <c r="Z432" s="147"/>
      <c r="AA432" s="147"/>
      <c r="AB432" s="147"/>
      <c r="AC432" s="147"/>
      <c r="AD432" s="147"/>
      <c r="AE432" s="147"/>
      <c r="AF432" s="147"/>
      <c r="AG432" s="147" t="s">
        <v>541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">
      <c r="A433" s="154"/>
      <c r="B433" s="155"/>
      <c r="C433" s="189" t="s">
        <v>604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357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9" t="s">
        <v>1514</v>
      </c>
      <c r="D434" s="160"/>
      <c r="E434" s="161"/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357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89" t="s">
        <v>1526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357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89" t="s">
        <v>1516</v>
      </c>
      <c r="D436" s="160"/>
      <c r="E436" s="161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357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89" t="s">
        <v>1527</v>
      </c>
      <c r="D437" s="160"/>
      <c r="E437" s="161">
        <v>24.81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357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89" t="s">
        <v>1518</v>
      </c>
      <c r="D438" s="160"/>
      <c r="E438" s="161"/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357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89" t="s">
        <v>1527</v>
      </c>
      <c r="D439" s="160"/>
      <c r="E439" s="161">
        <v>24.81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357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89" t="s">
        <v>1520</v>
      </c>
      <c r="D440" s="160"/>
      <c r="E440" s="161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357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89" t="s">
        <v>1528</v>
      </c>
      <c r="D441" s="160"/>
      <c r="E441" s="161">
        <v>34.54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357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9" t="s">
        <v>1523</v>
      </c>
      <c r="D442" s="160"/>
      <c r="E442" s="161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357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89" t="s">
        <v>1529</v>
      </c>
      <c r="D443" s="160"/>
      <c r="E443" s="161">
        <v>49.5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357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90" t="s">
        <v>361</v>
      </c>
      <c r="D444" s="162"/>
      <c r="E444" s="163">
        <v>133.66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357</v>
      </c>
      <c r="AH444" s="147">
        <v>1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2" t="s">
        <v>1532</v>
      </c>
      <c r="D445" s="164"/>
      <c r="E445" s="165">
        <v>6.6829999999999998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357</v>
      </c>
      <c r="AH445" s="147">
        <v>4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81">
        <v>47</v>
      </c>
      <c r="B446" s="182" t="s">
        <v>1535</v>
      </c>
      <c r="C446" s="191" t="s">
        <v>1536</v>
      </c>
      <c r="D446" s="183" t="s">
        <v>389</v>
      </c>
      <c r="E446" s="184">
        <v>1</v>
      </c>
      <c r="F446" s="185"/>
      <c r="G446" s="186">
        <f>ROUND(E446*F446,2)</f>
        <v>0</v>
      </c>
      <c r="H446" s="159"/>
      <c r="I446" s="158">
        <f>ROUND(E446*H446,2)</f>
        <v>0</v>
      </c>
      <c r="J446" s="159"/>
      <c r="K446" s="158">
        <f>ROUND(E446*J446,2)</f>
        <v>0</v>
      </c>
      <c r="L446" s="158">
        <v>21</v>
      </c>
      <c r="M446" s="158">
        <f>G446*(1+L446/100)</f>
        <v>0</v>
      </c>
      <c r="N446" s="157">
        <v>0</v>
      </c>
      <c r="O446" s="157">
        <f>ROUND(E446*N446,2)</f>
        <v>0</v>
      </c>
      <c r="P446" s="157">
        <v>0</v>
      </c>
      <c r="Q446" s="157">
        <f>ROUND(E446*P446,2)</f>
        <v>0</v>
      </c>
      <c r="R446" s="158"/>
      <c r="S446" s="158" t="s">
        <v>351</v>
      </c>
      <c r="T446" s="158" t="s">
        <v>352</v>
      </c>
      <c r="U446" s="158">
        <v>0</v>
      </c>
      <c r="V446" s="158">
        <f>ROUND(E446*U446,2)</f>
        <v>0</v>
      </c>
      <c r="W446" s="158"/>
      <c r="X446" s="158" t="s">
        <v>353</v>
      </c>
      <c r="Y446" s="158" t="s">
        <v>354</v>
      </c>
      <c r="Z446" s="147"/>
      <c r="AA446" s="147"/>
      <c r="AB446" s="147"/>
      <c r="AC446" s="147"/>
      <c r="AD446" s="147"/>
      <c r="AE446" s="147"/>
      <c r="AF446" s="147"/>
      <c r="AG446" s="147" t="s">
        <v>355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75">
        <v>48</v>
      </c>
      <c r="B447" s="176" t="s">
        <v>1537</v>
      </c>
      <c r="C447" s="188" t="s">
        <v>1538</v>
      </c>
      <c r="D447" s="177" t="s">
        <v>389</v>
      </c>
      <c r="E447" s="178">
        <v>4</v>
      </c>
      <c r="F447" s="179"/>
      <c r="G447" s="180">
        <f>ROUND(E447*F447,2)</f>
        <v>0</v>
      </c>
      <c r="H447" s="159"/>
      <c r="I447" s="158">
        <f>ROUND(E447*H447,2)</f>
        <v>0</v>
      </c>
      <c r="J447" s="159"/>
      <c r="K447" s="158">
        <f>ROUND(E447*J447,2)</f>
        <v>0</v>
      </c>
      <c r="L447" s="158">
        <v>21</v>
      </c>
      <c r="M447" s="158">
        <f>G447*(1+L447/100)</f>
        <v>0</v>
      </c>
      <c r="N447" s="157">
        <v>0</v>
      </c>
      <c r="O447" s="157">
        <f>ROUND(E447*N447,2)</f>
        <v>0</v>
      </c>
      <c r="P447" s="157">
        <v>0</v>
      </c>
      <c r="Q447" s="157">
        <f>ROUND(E447*P447,2)</f>
        <v>0</v>
      </c>
      <c r="R447" s="158"/>
      <c r="S447" s="158" t="s">
        <v>351</v>
      </c>
      <c r="T447" s="158" t="s">
        <v>352</v>
      </c>
      <c r="U447" s="158">
        <v>0</v>
      </c>
      <c r="V447" s="158">
        <f>ROUND(E447*U447,2)</f>
        <v>0</v>
      </c>
      <c r="W447" s="158"/>
      <c r="X447" s="158" t="s">
        <v>353</v>
      </c>
      <c r="Y447" s="158" t="s">
        <v>354</v>
      </c>
      <c r="Z447" s="147"/>
      <c r="AA447" s="147"/>
      <c r="AB447" s="147"/>
      <c r="AC447" s="147"/>
      <c r="AD447" s="147"/>
      <c r="AE447" s="147"/>
      <c r="AF447" s="147"/>
      <c r="AG447" s="147" t="s">
        <v>355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189" t="s">
        <v>604</v>
      </c>
      <c r="D448" s="160"/>
      <c r="E448" s="161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357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9" t="s">
        <v>1539</v>
      </c>
      <c r="D449" s="160"/>
      <c r="E449" s="161">
        <v>2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357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89" t="s">
        <v>1540</v>
      </c>
      <c r="D450" s="160"/>
      <c r="E450" s="161">
        <v>2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357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90" t="s">
        <v>361</v>
      </c>
      <c r="D451" s="162"/>
      <c r="E451" s="163">
        <v>4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357</v>
      </c>
      <c r="AH451" s="147">
        <v>1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7.2" x14ac:dyDescent="0.2">
      <c r="A452" s="168" t="s">
        <v>346</v>
      </c>
      <c r="B452" s="169" t="s">
        <v>114</v>
      </c>
      <c r="C452" s="187" t="s">
        <v>115</v>
      </c>
      <c r="D452" s="170"/>
      <c r="E452" s="171"/>
      <c r="F452" s="172"/>
      <c r="G452" s="173">
        <f>SUMIF(AG453:AG477,"&lt;&gt;NOR",G453:G477)</f>
        <v>0</v>
      </c>
      <c r="H452" s="167"/>
      <c r="I452" s="167">
        <f>SUM(I453:I477)</f>
        <v>0</v>
      </c>
      <c r="J452" s="167"/>
      <c r="K452" s="167">
        <f>SUM(K453:K477)</f>
        <v>0</v>
      </c>
      <c r="L452" s="167"/>
      <c r="M452" s="167">
        <f>SUM(M453:M477)</f>
        <v>0</v>
      </c>
      <c r="N452" s="166"/>
      <c r="O452" s="166">
        <f>SUM(O453:O477)</f>
        <v>0</v>
      </c>
      <c r="P452" s="166"/>
      <c r="Q452" s="166">
        <f>SUM(Q453:Q477)</f>
        <v>0</v>
      </c>
      <c r="R452" s="167"/>
      <c r="S452" s="167"/>
      <c r="T452" s="167"/>
      <c r="U452" s="167"/>
      <c r="V452" s="167">
        <f>SUM(V453:V477)</f>
        <v>0</v>
      </c>
      <c r="W452" s="167"/>
      <c r="X452" s="167"/>
      <c r="Y452" s="167"/>
      <c r="AG452" t="s">
        <v>347</v>
      </c>
    </row>
    <row r="453" spans="1:60" outlineLevel="1" x14ac:dyDescent="0.2">
      <c r="A453" s="181">
        <v>49</v>
      </c>
      <c r="B453" s="182" t="s">
        <v>1541</v>
      </c>
      <c r="C453" s="191" t="s">
        <v>1542</v>
      </c>
      <c r="D453" s="183" t="s">
        <v>722</v>
      </c>
      <c r="E453" s="184">
        <v>24</v>
      </c>
      <c r="F453" s="185"/>
      <c r="G453" s="186">
        <f t="shared" ref="G453:G477" si="7">ROUND(E453*F453,2)</f>
        <v>0</v>
      </c>
      <c r="H453" s="159"/>
      <c r="I453" s="158">
        <f t="shared" ref="I453:I477" si="8">ROUND(E453*H453,2)</f>
        <v>0</v>
      </c>
      <c r="J453" s="159"/>
      <c r="K453" s="158">
        <f t="shared" ref="K453:K477" si="9">ROUND(E453*J453,2)</f>
        <v>0</v>
      </c>
      <c r="L453" s="158">
        <v>21</v>
      </c>
      <c r="M453" s="158">
        <f t="shared" ref="M453:M477" si="10">G453*(1+L453/100)</f>
        <v>0</v>
      </c>
      <c r="N453" s="157">
        <v>0</v>
      </c>
      <c r="O453" s="157">
        <f t="shared" ref="O453:O477" si="11">ROUND(E453*N453,2)</f>
        <v>0</v>
      </c>
      <c r="P453" s="157">
        <v>0</v>
      </c>
      <c r="Q453" s="157">
        <f t="shared" ref="Q453:Q477" si="12">ROUND(E453*P453,2)</f>
        <v>0</v>
      </c>
      <c r="R453" s="158"/>
      <c r="S453" s="158" t="s">
        <v>351</v>
      </c>
      <c r="T453" s="158" t="s">
        <v>352</v>
      </c>
      <c r="U453" s="158">
        <v>0</v>
      </c>
      <c r="V453" s="158">
        <f t="shared" ref="V453:V477" si="13">ROUND(E453*U453,2)</f>
        <v>0</v>
      </c>
      <c r="W453" s="158"/>
      <c r="X453" s="158" t="s">
        <v>540</v>
      </c>
      <c r="Y453" s="158" t="s">
        <v>354</v>
      </c>
      <c r="Z453" s="147"/>
      <c r="AA453" s="147"/>
      <c r="AB453" s="147"/>
      <c r="AC453" s="147"/>
      <c r="AD453" s="147"/>
      <c r="AE453" s="147"/>
      <c r="AF453" s="147"/>
      <c r="AG453" s="147" t="s">
        <v>723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81">
        <v>50</v>
      </c>
      <c r="B454" s="182" t="s">
        <v>1543</v>
      </c>
      <c r="C454" s="191" t="s">
        <v>1544</v>
      </c>
      <c r="D454" s="183" t="s">
        <v>722</v>
      </c>
      <c r="E454" s="184">
        <v>4</v>
      </c>
      <c r="F454" s="185"/>
      <c r="G454" s="186">
        <f t="shared" si="7"/>
        <v>0</v>
      </c>
      <c r="H454" s="159"/>
      <c r="I454" s="158">
        <f t="shared" si="8"/>
        <v>0</v>
      </c>
      <c r="J454" s="159"/>
      <c r="K454" s="158">
        <f t="shared" si="9"/>
        <v>0</v>
      </c>
      <c r="L454" s="158">
        <v>21</v>
      </c>
      <c r="M454" s="158">
        <f t="shared" si="10"/>
        <v>0</v>
      </c>
      <c r="N454" s="157">
        <v>0</v>
      </c>
      <c r="O454" s="157">
        <f t="shared" si="11"/>
        <v>0</v>
      </c>
      <c r="P454" s="157">
        <v>0</v>
      </c>
      <c r="Q454" s="157">
        <f t="shared" si="12"/>
        <v>0</v>
      </c>
      <c r="R454" s="158"/>
      <c r="S454" s="158" t="s">
        <v>351</v>
      </c>
      <c r="T454" s="158" t="s">
        <v>352</v>
      </c>
      <c r="U454" s="158">
        <v>0</v>
      </c>
      <c r="V454" s="158">
        <f t="shared" si="13"/>
        <v>0</v>
      </c>
      <c r="W454" s="158"/>
      <c r="X454" s="158" t="s">
        <v>540</v>
      </c>
      <c r="Y454" s="158" t="s">
        <v>354</v>
      </c>
      <c r="Z454" s="147"/>
      <c r="AA454" s="147"/>
      <c r="AB454" s="147"/>
      <c r="AC454" s="147"/>
      <c r="AD454" s="147"/>
      <c r="AE454" s="147"/>
      <c r="AF454" s="147"/>
      <c r="AG454" s="147" t="s">
        <v>723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81">
        <v>51</v>
      </c>
      <c r="B455" s="182" t="s">
        <v>1545</v>
      </c>
      <c r="C455" s="191" t="s">
        <v>1546</v>
      </c>
      <c r="D455" s="183" t="s">
        <v>722</v>
      </c>
      <c r="E455" s="184">
        <v>3</v>
      </c>
      <c r="F455" s="185"/>
      <c r="G455" s="186">
        <f t="shared" si="7"/>
        <v>0</v>
      </c>
      <c r="H455" s="159"/>
      <c r="I455" s="158">
        <f t="shared" si="8"/>
        <v>0</v>
      </c>
      <c r="J455" s="159"/>
      <c r="K455" s="158">
        <f t="shared" si="9"/>
        <v>0</v>
      </c>
      <c r="L455" s="158">
        <v>21</v>
      </c>
      <c r="M455" s="158">
        <f t="shared" si="10"/>
        <v>0</v>
      </c>
      <c r="N455" s="157">
        <v>0</v>
      </c>
      <c r="O455" s="157">
        <f t="shared" si="11"/>
        <v>0</v>
      </c>
      <c r="P455" s="157">
        <v>0</v>
      </c>
      <c r="Q455" s="157">
        <f t="shared" si="12"/>
        <v>0</v>
      </c>
      <c r="R455" s="158"/>
      <c r="S455" s="158" t="s">
        <v>351</v>
      </c>
      <c r="T455" s="158" t="s">
        <v>352</v>
      </c>
      <c r="U455" s="158">
        <v>0</v>
      </c>
      <c r="V455" s="158">
        <f t="shared" si="13"/>
        <v>0</v>
      </c>
      <c r="W455" s="158"/>
      <c r="X455" s="158" t="s">
        <v>540</v>
      </c>
      <c r="Y455" s="158" t="s">
        <v>354</v>
      </c>
      <c r="Z455" s="147"/>
      <c r="AA455" s="147"/>
      <c r="AB455" s="147"/>
      <c r="AC455" s="147"/>
      <c r="AD455" s="147"/>
      <c r="AE455" s="147"/>
      <c r="AF455" s="147"/>
      <c r="AG455" s="147" t="s">
        <v>723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81">
        <v>52</v>
      </c>
      <c r="B456" s="182" t="s">
        <v>1547</v>
      </c>
      <c r="C456" s="191" t="s">
        <v>1548</v>
      </c>
      <c r="D456" s="183" t="s">
        <v>722</v>
      </c>
      <c r="E456" s="184">
        <v>10</v>
      </c>
      <c r="F456" s="185"/>
      <c r="G456" s="186">
        <f t="shared" si="7"/>
        <v>0</v>
      </c>
      <c r="H456" s="159"/>
      <c r="I456" s="158">
        <f t="shared" si="8"/>
        <v>0</v>
      </c>
      <c r="J456" s="159"/>
      <c r="K456" s="158">
        <f t="shared" si="9"/>
        <v>0</v>
      </c>
      <c r="L456" s="158">
        <v>21</v>
      </c>
      <c r="M456" s="158">
        <f t="shared" si="10"/>
        <v>0</v>
      </c>
      <c r="N456" s="157">
        <v>0</v>
      </c>
      <c r="O456" s="157">
        <f t="shared" si="11"/>
        <v>0</v>
      </c>
      <c r="P456" s="157">
        <v>0</v>
      </c>
      <c r="Q456" s="157">
        <f t="shared" si="12"/>
        <v>0</v>
      </c>
      <c r="R456" s="158"/>
      <c r="S456" s="158" t="s">
        <v>351</v>
      </c>
      <c r="T456" s="158" t="s">
        <v>352</v>
      </c>
      <c r="U456" s="158">
        <v>0</v>
      </c>
      <c r="V456" s="158">
        <f t="shared" si="13"/>
        <v>0</v>
      </c>
      <c r="W456" s="158"/>
      <c r="X456" s="158" t="s">
        <v>540</v>
      </c>
      <c r="Y456" s="158" t="s">
        <v>354</v>
      </c>
      <c r="Z456" s="147"/>
      <c r="AA456" s="147"/>
      <c r="AB456" s="147"/>
      <c r="AC456" s="147"/>
      <c r="AD456" s="147"/>
      <c r="AE456" s="147"/>
      <c r="AF456" s="147"/>
      <c r="AG456" s="147" t="s">
        <v>723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81">
        <v>53</v>
      </c>
      <c r="B457" s="182" t="s">
        <v>1549</v>
      </c>
      <c r="C457" s="191" t="s">
        <v>1550</v>
      </c>
      <c r="D457" s="183" t="s">
        <v>722</v>
      </c>
      <c r="E457" s="184">
        <v>8</v>
      </c>
      <c r="F457" s="185"/>
      <c r="G457" s="186">
        <f t="shared" si="7"/>
        <v>0</v>
      </c>
      <c r="H457" s="159"/>
      <c r="I457" s="158">
        <f t="shared" si="8"/>
        <v>0</v>
      </c>
      <c r="J457" s="159"/>
      <c r="K457" s="158">
        <f t="shared" si="9"/>
        <v>0</v>
      </c>
      <c r="L457" s="158">
        <v>21</v>
      </c>
      <c r="M457" s="158">
        <f t="shared" si="10"/>
        <v>0</v>
      </c>
      <c r="N457" s="157">
        <v>0</v>
      </c>
      <c r="O457" s="157">
        <f t="shared" si="11"/>
        <v>0</v>
      </c>
      <c r="P457" s="157">
        <v>0</v>
      </c>
      <c r="Q457" s="157">
        <f t="shared" si="12"/>
        <v>0</v>
      </c>
      <c r="R457" s="158"/>
      <c r="S457" s="158" t="s">
        <v>351</v>
      </c>
      <c r="T457" s="158" t="s">
        <v>352</v>
      </c>
      <c r="U457" s="158">
        <v>0</v>
      </c>
      <c r="V457" s="158">
        <f t="shared" si="13"/>
        <v>0</v>
      </c>
      <c r="W457" s="158"/>
      <c r="X457" s="158" t="s">
        <v>540</v>
      </c>
      <c r="Y457" s="158" t="s">
        <v>354</v>
      </c>
      <c r="Z457" s="147"/>
      <c r="AA457" s="147"/>
      <c r="AB457" s="147"/>
      <c r="AC457" s="147"/>
      <c r="AD457" s="147"/>
      <c r="AE457" s="147"/>
      <c r="AF457" s="147"/>
      <c r="AG457" s="147" t="s">
        <v>723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81">
        <v>54</v>
      </c>
      <c r="B458" s="182" t="s">
        <v>1551</v>
      </c>
      <c r="C458" s="191" t="s">
        <v>1552</v>
      </c>
      <c r="D458" s="183" t="s">
        <v>722</v>
      </c>
      <c r="E458" s="184">
        <v>3</v>
      </c>
      <c r="F458" s="185"/>
      <c r="G458" s="186">
        <f t="shared" si="7"/>
        <v>0</v>
      </c>
      <c r="H458" s="159"/>
      <c r="I458" s="158">
        <f t="shared" si="8"/>
        <v>0</v>
      </c>
      <c r="J458" s="159"/>
      <c r="K458" s="158">
        <f t="shared" si="9"/>
        <v>0</v>
      </c>
      <c r="L458" s="158">
        <v>21</v>
      </c>
      <c r="M458" s="158">
        <f t="shared" si="10"/>
        <v>0</v>
      </c>
      <c r="N458" s="157">
        <v>0</v>
      </c>
      <c r="O458" s="157">
        <f t="shared" si="11"/>
        <v>0</v>
      </c>
      <c r="P458" s="157">
        <v>0</v>
      </c>
      <c r="Q458" s="157">
        <f t="shared" si="12"/>
        <v>0</v>
      </c>
      <c r="R458" s="158"/>
      <c r="S458" s="158" t="s">
        <v>351</v>
      </c>
      <c r="T458" s="158" t="s">
        <v>352</v>
      </c>
      <c r="U458" s="158">
        <v>0</v>
      </c>
      <c r="V458" s="158">
        <f t="shared" si="13"/>
        <v>0</v>
      </c>
      <c r="W458" s="158"/>
      <c r="X458" s="158" t="s">
        <v>540</v>
      </c>
      <c r="Y458" s="158" t="s">
        <v>354</v>
      </c>
      <c r="Z458" s="147"/>
      <c r="AA458" s="147"/>
      <c r="AB458" s="147"/>
      <c r="AC458" s="147"/>
      <c r="AD458" s="147"/>
      <c r="AE458" s="147"/>
      <c r="AF458" s="147"/>
      <c r="AG458" s="147" t="s">
        <v>723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81">
        <v>55</v>
      </c>
      <c r="B459" s="182" t="s">
        <v>1553</v>
      </c>
      <c r="C459" s="191" t="s">
        <v>1554</v>
      </c>
      <c r="D459" s="183" t="s">
        <v>722</v>
      </c>
      <c r="E459" s="184">
        <v>3</v>
      </c>
      <c r="F459" s="185"/>
      <c r="G459" s="186">
        <f t="shared" si="7"/>
        <v>0</v>
      </c>
      <c r="H459" s="159"/>
      <c r="I459" s="158">
        <f t="shared" si="8"/>
        <v>0</v>
      </c>
      <c r="J459" s="159"/>
      <c r="K459" s="158">
        <f t="shared" si="9"/>
        <v>0</v>
      </c>
      <c r="L459" s="158">
        <v>21</v>
      </c>
      <c r="M459" s="158">
        <f t="shared" si="10"/>
        <v>0</v>
      </c>
      <c r="N459" s="157">
        <v>0</v>
      </c>
      <c r="O459" s="157">
        <f t="shared" si="11"/>
        <v>0</v>
      </c>
      <c r="P459" s="157">
        <v>0</v>
      </c>
      <c r="Q459" s="157">
        <f t="shared" si="12"/>
        <v>0</v>
      </c>
      <c r="R459" s="158"/>
      <c r="S459" s="158" t="s">
        <v>351</v>
      </c>
      <c r="T459" s="158" t="s">
        <v>352</v>
      </c>
      <c r="U459" s="158">
        <v>0</v>
      </c>
      <c r="V459" s="158">
        <f t="shared" si="13"/>
        <v>0</v>
      </c>
      <c r="W459" s="158"/>
      <c r="X459" s="158" t="s">
        <v>540</v>
      </c>
      <c r="Y459" s="158" t="s">
        <v>354</v>
      </c>
      <c r="Z459" s="147"/>
      <c r="AA459" s="147"/>
      <c r="AB459" s="147"/>
      <c r="AC459" s="147"/>
      <c r="AD459" s="147"/>
      <c r="AE459" s="147"/>
      <c r="AF459" s="147"/>
      <c r="AG459" s="147" t="s">
        <v>723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81">
        <v>56</v>
      </c>
      <c r="B460" s="182" t="s">
        <v>1555</v>
      </c>
      <c r="C460" s="191" t="s">
        <v>1556</v>
      </c>
      <c r="D460" s="183" t="s">
        <v>722</v>
      </c>
      <c r="E460" s="184">
        <v>1</v>
      </c>
      <c r="F460" s="185"/>
      <c r="G460" s="186">
        <f t="shared" si="7"/>
        <v>0</v>
      </c>
      <c r="H460" s="159"/>
      <c r="I460" s="158">
        <f t="shared" si="8"/>
        <v>0</v>
      </c>
      <c r="J460" s="159"/>
      <c r="K460" s="158">
        <f t="shared" si="9"/>
        <v>0</v>
      </c>
      <c r="L460" s="158">
        <v>21</v>
      </c>
      <c r="M460" s="158">
        <f t="shared" si="10"/>
        <v>0</v>
      </c>
      <c r="N460" s="157">
        <v>0</v>
      </c>
      <c r="O460" s="157">
        <f t="shared" si="11"/>
        <v>0</v>
      </c>
      <c r="P460" s="157">
        <v>0</v>
      </c>
      <c r="Q460" s="157">
        <f t="shared" si="12"/>
        <v>0</v>
      </c>
      <c r="R460" s="158"/>
      <c r="S460" s="158" t="s">
        <v>351</v>
      </c>
      <c r="T460" s="158" t="s">
        <v>352</v>
      </c>
      <c r="U460" s="158">
        <v>0</v>
      </c>
      <c r="V460" s="158">
        <f t="shared" si="13"/>
        <v>0</v>
      </c>
      <c r="W460" s="158"/>
      <c r="X460" s="158" t="s">
        <v>540</v>
      </c>
      <c r="Y460" s="158" t="s">
        <v>354</v>
      </c>
      <c r="Z460" s="147"/>
      <c r="AA460" s="147"/>
      <c r="AB460" s="147"/>
      <c r="AC460" s="147"/>
      <c r="AD460" s="147"/>
      <c r="AE460" s="147"/>
      <c r="AF460" s="147"/>
      <c r="AG460" s="147" t="s">
        <v>723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81">
        <v>57</v>
      </c>
      <c r="B461" s="182" t="s">
        <v>1557</v>
      </c>
      <c r="C461" s="191" t="s">
        <v>1558</v>
      </c>
      <c r="D461" s="183" t="s">
        <v>722</v>
      </c>
      <c r="E461" s="184">
        <v>3</v>
      </c>
      <c r="F461" s="185"/>
      <c r="G461" s="186">
        <f t="shared" si="7"/>
        <v>0</v>
      </c>
      <c r="H461" s="159"/>
      <c r="I461" s="158">
        <f t="shared" si="8"/>
        <v>0</v>
      </c>
      <c r="J461" s="159"/>
      <c r="K461" s="158">
        <f t="shared" si="9"/>
        <v>0</v>
      </c>
      <c r="L461" s="158">
        <v>21</v>
      </c>
      <c r="M461" s="158">
        <f t="shared" si="10"/>
        <v>0</v>
      </c>
      <c r="N461" s="157">
        <v>0</v>
      </c>
      <c r="O461" s="157">
        <f t="shared" si="11"/>
        <v>0</v>
      </c>
      <c r="P461" s="157">
        <v>0</v>
      </c>
      <c r="Q461" s="157">
        <f t="shared" si="12"/>
        <v>0</v>
      </c>
      <c r="R461" s="158"/>
      <c r="S461" s="158" t="s">
        <v>351</v>
      </c>
      <c r="T461" s="158" t="s">
        <v>352</v>
      </c>
      <c r="U461" s="158">
        <v>0</v>
      </c>
      <c r="V461" s="158">
        <f t="shared" si="13"/>
        <v>0</v>
      </c>
      <c r="W461" s="158"/>
      <c r="X461" s="158" t="s">
        <v>540</v>
      </c>
      <c r="Y461" s="158" t="s">
        <v>354</v>
      </c>
      <c r="Z461" s="147"/>
      <c r="AA461" s="147"/>
      <c r="AB461" s="147"/>
      <c r="AC461" s="147"/>
      <c r="AD461" s="147"/>
      <c r="AE461" s="147"/>
      <c r="AF461" s="147"/>
      <c r="AG461" s="147" t="s">
        <v>723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81">
        <v>58</v>
      </c>
      <c r="B462" s="182" t="s">
        <v>1559</v>
      </c>
      <c r="C462" s="191" t="s">
        <v>1560</v>
      </c>
      <c r="D462" s="183" t="s">
        <v>722</v>
      </c>
      <c r="E462" s="184">
        <v>20</v>
      </c>
      <c r="F462" s="185"/>
      <c r="G462" s="186">
        <f t="shared" si="7"/>
        <v>0</v>
      </c>
      <c r="H462" s="159"/>
      <c r="I462" s="158">
        <f t="shared" si="8"/>
        <v>0</v>
      </c>
      <c r="J462" s="159"/>
      <c r="K462" s="158">
        <f t="shared" si="9"/>
        <v>0</v>
      </c>
      <c r="L462" s="158">
        <v>21</v>
      </c>
      <c r="M462" s="158">
        <f t="shared" si="10"/>
        <v>0</v>
      </c>
      <c r="N462" s="157">
        <v>0</v>
      </c>
      <c r="O462" s="157">
        <f t="shared" si="11"/>
        <v>0</v>
      </c>
      <c r="P462" s="157">
        <v>0</v>
      </c>
      <c r="Q462" s="157">
        <f t="shared" si="12"/>
        <v>0</v>
      </c>
      <c r="R462" s="158"/>
      <c r="S462" s="158" t="s">
        <v>351</v>
      </c>
      <c r="T462" s="158" t="s">
        <v>352</v>
      </c>
      <c r="U462" s="158">
        <v>0</v>
      </c>
      <c r="V462" s="158">
        <f t="shared" si="13"/>
        <v>0</v>
      </c>
      <c r="W462" s="158"/>
      <c r="X462" s="158" t="s">
        <v>540</v>
      </c>
      <c r="Y462" s="158" t="s">
        <v>354</v>
      </c>
      <c r="Z462" s="147"/>
      <c r="AA462" s="147"/>
      <c r="AB462" s="147"/>
      <c r="AC462" s="147"/>
      <c r="AD462" s="147"/>
      <c r="AE462" s="147"/>
      <c r="AF462" s="147"/>
      <c r="AG462" s="147" t="s">
        <v>723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81">
        <v>59</v>
      </c>
      <c r="B463" s="182" t="s">
        <v>1561</v>
      </c>
      <c r="C463" s="191" t="s">
        <v>1562</v>
      </c>
      <c r="D463" s="183" t="s">
        <v>722</v>
      </c>
      <c r="E463" s="184">
        <v>8</v>
      </c>
      <c r="F463" s="185"/>
      <c r="G463" s="186">
        <f t="shared" si="7"/>
        <v>0</v>
      </c>
      <c r="H463" s="159"/>
      <c r="I463" s="158">
        <f t="shared" si="8"/>
        <v>0</v>
      </c>
      <c r="J463" s="159"/>
      <c r="K463" s="158">
        <f t="shared" si="9"/>
        <v>0</v>
      </c>
      <c r="L463" s="158">
        <v>21</v>
      </c>
      <c r="M463" s="158">
        <f t="shared" si="10"/>
        <v>0</v>
      </c>
      <c r="N463" s="157">
        <v>0</v>
      </c>
      <c r="O463" s="157">
        <f t="shared" si="11"/>
        <v>0</v>
      </c>
      <c r="P463" s="157">
        <v>0</v>
      </c>
      <c r="Q463" s="157">
        <f t="shared" si="12"/>
        <v>0</v>
      </c>
      <c r="R463" s="158"/>
      <c r="S463" s="158" t="s">
        <v>351</v>
      </c>
      <c r="T463" s="158" t="s">
        <v>352</v>
      </c>
      <c r="U463" s="158">
        <v>0</v>
      </c>
      <c r="V463" s="158">
        <f t="shared" si="13"/>
        <v>0</v>
      </c>
      <c r="W463" s="158"/>
      <c r="X463" s="158" t="s">
        <v>540</v>
      </c>
      <c r="Y463" s="158" t="s">
        <v>354</v>
      </c>
      <c r="Z463" s="147"/>
      <c r="AA463" s="147"/>
      <c r="AB463" s="147"/>
      <c r="AC463" s="147"/>
      <c r="AD463" s="147"/>
      <c r="AE463" s="147"/>
      <c r="AF463" s="147"/>
      <c r="AG463" s="147" t="s">
        <v>723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81">
        <v>60</v>
      </c>
      <c r="B464" s="182" t="s">
        <v>1563</v>
      </c>
      <c r="C464" s="191" t="s">
        <v>1564</v>
      </c>
      <c r="D464" s="183" t="s">
        <v>722</v>
      </c>
      <c r="E464" s="184">
        <v>2</v>
      </c>
      <c r="F464" s="185"/>
      <c r="G464" s="186">
        <f t="shared" si="7"/>
        <v>0</v>
      </c>
      <c r="H464" s="159"/>
      <c r="I464" s="158">
        <f t="shared" si="8"/>
        <v>0</v>
      </c>
      <c r="J464" s="159"/>
      <c r="K464" s="158">
        <f t="shared" si="9"/>
        <v>0</v>
      </c>
      <c r="L464" s="158">
        <v>21</v>
      </c>
      <c r="M464" s="158">
        <f t="shared" si="10"/>
        <v>0</v>
      </c>
      <c r="N464" s="157">
        <v>0</v>
      </c>
      <c r="O464" s="157">
        <f t="shared" si="11"/>
        <v>0</v>
      </c>
      <c r="P464" s="157">
        <v>0</v>
      </c>
      <c r="Q464" s="157">
        <f t="shared" si="12"/>
        <v>0</v>
      </c>
      <c r="R464" s="158"/>
      <c r="S464" s="158" t="s">
        <v>351</v>
      </c>
      <c r="T464" s="158" t="s">
        <v>352</v>
      </c>
      <c r="U464" s="158">
        <v>0</v>
      </c>
      <c r="V464" s="158">
        <f t="shared" si="13"/>
        <v>0</v>
      </c>
      <c r="W464" s="158"/>
      <c r="X464" s="158" t="s">
        <v>540</v>
      </c>
      <c r="Y464" s="158" t="s">
        <v>354</v>
      </c>
      <c r="Z464" s="147"/>
      <c r="AA464" s="147"/>
      <c r="AB464" s="147"/>
      <c r="AC464" s="147"/>
      <c r="AD464" s="147"/>
      <c r="AE464" s="147"/>
      <c r="AF464" s="147"/>
      <c r="AG464" s="147" t="s">
        <v>723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81">
        <v>61</v>
      </c>
      <c r="B465" s="182" t="s">
        <v>1565</v>
      </c>
      <c r="C465" s="191" t="s">
        <v>1566</v>
      </c>
      <c r="D465" s="183" t="s">
        <v>722</v>
      </c>
      <c r="E465" s="184">
        <v>1</v>
      </c>
      <c r="F465" s="185"/>
      <c r="G465" s="186">
        <f t="shared" si="7"/>
        <v>0</v>
      </c>
      <c r="H465" s="159"/>
      <c r="I465" s="158">
        <f t="shared" si="8"/>
        <v>0</v>
      </c>
      <c r="J465" s="159"/>
      <c r="K465" s="158">
        <f t="shared" si="9"/>
        <v>0</v>
      </c>
      <c r="L465" s="158">
        <v>21</v>
      </c>
      <c r="M465" s="158">
        <f t="shared" si="10"/>
        <v>0</v>
      </c>
      <c r="N465" s="157">
        <v>0</v>
      </c>
      <c r="O465" s="157">
        <f t="shared" si="11"/>
        <v>0</v>
      </c>
      <c r="P465" s="157">
        <v>0</v>
      </c>
      <c r="Q465" s="157">
        <f t="shared" si="12"/>
        <v>0</v>
      </c>
      <c r="R465" s="158"/>
      <c r="S465" s="158" t="s">
        <v>351</v>
      </c>
      <c r="T465" s="158" t="s">
        <v>352</v>
      </c>
      <c r="U465" s="158">
        <v>0</v>
      </c>
      <c r="V465" s="158">
        <f t="shared" si="13"/>
        <v>0</v>
      </c>
      <c r="W465" s="158"/>
      <c r="X465" s="158" t="s">
        <v>540</v>
      </c>
      <c r="Y465" s="158" t="s">
        <v>354</v>
      </c>
      <c r="Z465" s="147"/>
      <c r="AA465" s="147"/>
      <c r="AB465" s="147"/>
      <c r="AC465" s="147"/>
      <c r="AD465" s="147"/>
      <c r="AE465" s="147"/>
      <c r="AF465" s="147"/>
      <c r="AG465" s="147" t="s">
        <v>723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81">
        <v>62</v>
      </c>
      <c r="B466" s="182" t="s">
        <v>1567</v>
      </c>
      <c r="C466" s="191" t="s">
        <v>1568</v>
      </c>
      <c r="D466" s="183" t="s">
        <v>722</v>
      </c>
      <c r="E466" s="184">
        <v>1</v>
      </c>
      <c r="F466" s="185"/>
      <c r="G466" s="186">
        <f t="shared" si="7"/>
        <v>0</v>
      </c>
      <c r="H466" s="159"/>
      <c r="I466" s="158">
        <f t="shared" si="8"/>
        <v>0</v>
      </c>
      <c r="J466" s="159"/>
      <c r="K466" s="158">
        <f t="shared" si="9"/>
        <v>0</v>
      </c>
      <c r="L466" s="158">
        <v>21</v>
      </c>
      <c r="M466" s="158">
        <f t="shared" si="10"/>
        <v>0</v>
      </c>
      <c r="N466" s="157">
        <v>0</v>
      </c>
      <c r="O466" s="157">
        <f t="shared" si="11"/>
        <v>0</v>
      </c>
      <c r="P466" s="157">
        <v>0</v>
      </c>
      <c r="Q466" s="157">
        <f t="shared" si="12"/>
        <v>0</v>
      </c>
      <c r="R466" s="158"/>
      <c r="S466" s="158" t="s">
        <v>351</v>
      </c>
      <c r="T466" s="158" t="s">
        <v>352</v>
      </c>
      <c r="U466" s="158">
        <v>0</v>
      </c>
      <c r="V466" s="158">
        <f t="shared" si="13"/>
        <v>0</v>
      </c>
      <c r="W466" s="158"/>
      <c r="X466" s="158" t="s">
        <v>540</v>
      </c>
      <c r="Y466" s="158" t="s">
        <v>354</v>
      </c>
      <c r="Z466" s="147"/>
      <c r="AA466" s="147"/>
      <c r="AB466" s="147"/>
      <c r="AC466" s="147"/>
      <c r="AD466" s="147"/>
      <c r="AE466" s="147"/>
      <c r="AF466" s="147"/>
      <c r="AG466" s="147" t="s">
        <v>723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81">
        <v>63</v>
      </c>
      <c r="B467" s="182" t="s">
        <v>1569</v>
      </c>
      <c r="C467" s="191" t="s">
        <v>1570</v>
      </c>
      <c r="D467" s="183" t="s">
        <v>722</v>
      </c>
      <c r="E467" s="184">
        <v>13</v>
      </c>
      <c r="F467" s="185"/>
      <c r="G467" s="186">
        <f t="shared" si="7"/>
        <v>0</v>
      </c>
      <c r="H467" s="159"/>
      <c r="I467" s="158">
        <f t="shared" si="8"/>
        <v>0</v>
      </c>
      <c r="J467" s="159"/>
      <c r="K467" s="158">
        <f t="shared" si="9"/>
        <v>0</v>
      </c>
      <c r="L467" s="158">
        <v>21</v>
      </c>
      <c r="M467" s="158">
        <f t="shared" si="10"/>
        <v>0</v>
      </c>
      <c r="N467" s="157">
        <v>0</v>
      </c>
      <c r="O467" s="157">
        <f t="shared" si="11"/>
        <v>0</v>
      </c>
      <c r="P467" s="157">
        <v>0</v>
      </c>
      <c r="Q467" s="157">
        <f t="shared" si="12"/>
        <v>0</v>
      </c>
      <c r="R467" s="158"/>
      <c r="S467" s="158" t="s">
        <v>351</v>
      </c>
      <c r="T467" s="158" t="s">
        <v>352</v>
      </c>
      <c r="U467" s="158">
        <v>0</v>
      </c>
      <c r="V467" s="158">
        <f t="shared" si="13"/>
        <v>0</v>
      </c>
      <c r="W467" s="158"/>
      <c r="X467" s="158" t="s">
        <v>540</v>
      </c>
      <c r="Y467" s="158" t="s">
        <v>354</v>
      </c>
      <c r="Z467" s="147"/>
      <c r="AA467" s="147"/>
      <c r="AB467" s="147"/>
      <c r="AC467" s="147"/>
      <c r="AD467" s="147"/>
      <c r="AE467" s="147"/>
      <c r="AF467" s="147"/>
      <c r="AG467" s="147" t="s">
        <v>723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81">
        <v>64</v>
      </c>
      <c r="B468" s="182" t="s">
        <v>1571</v>
      </c>
      <c r="C468" s="191" t="s">
        <v>1572</v>
      </c>
      <c r="D468" s="183" t="s">
        <v>722</v>
      </c>
      <c r="E468" s="184">
        <v>2</v>
      </c>
      <c r="F468" s="185"/>
      <c r="G468" s="186">
        <f t="shared" si="7"/>
        <v>0</v>
      </c>
      <c r="H468" s="159"/>
      <c r="I468" s="158">
        <f t="shared" si="8"/>
        <v>0</v>
      </c>
      <c r="J468" s="159"/>
      <c r="K468" s="158">
        <f t="shared" si="9"/>
        <v>0</v>
      </c>
      <c r="L468" s="158">
        <v>21</v>
      </c>
      <c r="M468" s="158">
        <f t="shared" si="10"/>
        <v>0</v>
      </c>
      <c r="N468" s="157">
        <v>0</v>
      </c>
      <c r="O468" s="157">
        <f t="shared" si="11"/>
        <v>0</v>
      </c>
      <c r="P468" s="157">
        <v>0</v>
      </c>
      <c r="Q468" s="157">
        <f t="shared" si="12"/>
        <v>0</v>
      </c>
      <c r="R468" s="158"/>
      <c r="S468" s="158" t="s">
        <v>351</v>
      </c>
      <c r="T468" s="158" t="s">
        <v>352</v>
      </c>
      <c r="U468" s="158">
        <v>0</v>
      </c>
      <c r="V468" s="158">
        <f t="shared" si="13"/>
        <v>0</v>
      </c>
      <c r="W468" s="158"/>
      <c r="X468" s="158" t="s">
        <v>540</v>
      </c>
      <c r="Y468" s="158" t="s">
        <v>354</v>
      </c>
      <c r="Z468" s="147"/>
      <c r="AA468" s="147"/>
      <c r="AB468" s="147"/>
      <c r="AC468" s="147"/>
      <c r="AD468" s="147"/>
      <c r="AE468" s="147"/>
      <c r="AF468" s="147"/>
      <c r="AG468" s="147" t="s">
        <v>723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81">
        <v>65</v>
      </c>
      <c r="B469" s="182" t="s">
        <v>1573</v>
      </c>
      <c r="C469" s="191" t="s">
        <v>1574</v>
      </c>
      <c r="D469" s="183" t="s">
        <v>722</v>
      </c>
      <c r="E469" s="184">
        <v>16</v>
      </c>
      <c r="F469" s="185"/>
      <c r="G469" s="186">
        <f t="shared" si="7"/>
        <v>0</v>
      </c>
      <c r="H469" s="159"/>
      <c r="I469" s="158">
        <f t="shared" si="8"/>
        <v>0</v>
      </c>
      <c r="J469" s="159"/>
      <c r="K469" s="158">
        <f t="shared" si="9"/>
        <v>0</v>
      </c>
      <c r="L469" s="158">
        <v>21</v>
      </c>
      <c r="M469" s="158">
        <f t="shared" si="10"/>
        <v>0</v>
      </c>
      <c r="N469" s="157">
        <v>0</v>
      </c>
      <c r="O469" s="157">
        <f t="shared" si="11"/>
        <v>0</v>
      </c>
      <c r="P469" s="157">
        <v>0</v>
      </c>
      <c r="Q469" s="157">
        <f t="shared" si="12"/>
        <v>0</v>
      </c>
      <c r="R469" s="158"/>
      <c r="S469" s="158" t="s">
        <v>351</v>
      </c>
      <c r="T469" s="158" t="s">
        <v>352</v>
      </c>
      <c r="U469" s="158">
        <v>0</v>
      </c>
      <c r="V469" s="158">
        <f t="shared" si="13"/>
        <v>0</v>
      </c>
      <c r="W469" s="158"/>
      <c r="X469" s="158" t="s">
        <v>540</v>
      </c>
      <c r="Y469" s="158" t="s">
        <v>354</v>
      </c>
      <c r="Z469" s="147"/>
      <c r="AA469" s="147"/>
      <c r="AB469" s="147"/>
      <c r="AC469" s="147"/>
      <c r="AD469" s="147"/>
      <c r="AE469" s="147"/>
      <c r="AF469" s="147"/>
      <c r="AG469" s="147" t="s">
        <v>723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81">
        <v>66</v>
      </c>
      <c r="B470" s="182" t="s">
        <v>1575</v>
      </c>
      <c r="C470" s="191" t="s">
        <v>1576</v>
      </c>
      <c r="D470" s="183" t="s">
        <v>722</v>
      </c>
      <c r="E470" s="184">
        <v>8</v>
      </c>
      <c r="F470" s="185"/>
      <c r="G470" s="186">
        <f t="shared" si="7"/>
        <v>0</v>
      </c>
      <c r="H470" s="159"/>
      <c r="I470" s="158">
        <f t="shared" si="8"/>
        <v>0</v>
      </c>
      <c r="J470" s="159"/>
      <c r="K470" s="158">
        <f t="shared" si="9"/>
        <v>0</v>
      </c>
      <c r="L470" s="158">
        <v>21</v>
      </c>
      <c r="M470" s="158">
        <f t="shared" si="10"/>
        <v>0</v>
      </c>
      <c r="N470" s="157">
        <v>0</v>
      </c>
      <c r="O470" s="157">
        <f t="shared" si="11"/>
        <v>0</v>
      </c>
      <c r="P470" s="157">
        <v>0</v>
      </c>
      <c r="Q470" s="157">
        <f t="shared" si="12"/>
        <v>0</v>
      </c>
      <c r="R470" s="158"/>
      <c r="S470" s="158" t="s">
        <v>351</v>
      </c>
      <c r="T470" s="158" t="s">
        <v>352</v>
      </c>
      <c r="U470" s="158">
        <v>0</v>
      </c>
      <c r="V470" s="158">
        <f t="shared" si="13"/>
        <v>0</v>
      </c>
      <c r="W470" s="158"/>
      <c r="X470" s="158" t="s">
        <v>540</v>
      </c>
      <c r="Y470" s="158" t="s">
        <v>354</v>
      </c>
      <c r="Z470" s="147"/>
      <c r="AA470" s="147"/>
      <c r="AB470" s="147"/>
      <c r="AC470" s="147"/>
      <c r="AD470" s="147"/>
      <c r="AE470" s="147"/>
      <c r="AF470" s="147"/>
      <c r="AG470" s="147" t="s">
        <v>723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1.75" outlineLevel="1" x14ac:dyDescent="0.2">
      <c r="A471" s="181">
        <v>67</v>
      </c>
      <c r="B471" s="182" t="s">
        <v>1577</v>
      </c>
      <c r="C471" s="191" t="s">
        <v>1578</v>
      </c>
      <c r="D471" s="183" t="s">
        <v>722</v>
      </c>
      <c r="E471" s="184">
        <v>1</v>
      </c>
      <c r="F471" s="185"/>
      <c r="G471" s="186">
        <f t="shared" si="7"/>
        <v>0</v>
      </c>
      <c r="H471" s="159"/>
      <c r="I471" s="158">
        <f t="shared" si="8"/>
        <v>0</v>
      </c>
      <c r="J471" s="159"/>
      <c r="K471" s="158">
        <f t="shared" si="9"/>
        <v>0</v>
      </c>
      <c r="L471" s="158">
        <v>21</v>
      </c>
      <c r="M471" s="158">
        <f t="shared" si="10"/>
        <v>0</v>
      </c>
      <c r="N471" s="157">
        <v>0</v>
      </c>
      <c r="O471" s="157">
        <f t="shared" si="11"/>
        <v>0</v>
      </c>
      <c r="P471" s="157">
        <v>0</v>
      </c>
      <c r="Q471" s="157">
        <f t="shared" si="12"/>
        <v>0</v>
      </c>
      <c r="R471" s="158"/>
      <c r="S471" s="158" t="s">
        <v>351</v>
      </c>
      <c r="T471" s="158" t="s">
        <v>352</v>
      </c>
      <c r="U471" s="158">
        <v>0</v>
      </c>
      <c r="V471" s="158">
        <f t="shared" si="13"/>
        <v>0</v>
      </c>
      <c r="W471" s="158"/>
      <c r="X471" s="158" t="s">
        <v>540</v>
      </c>
      <c r="Y471" s="158" t="s">
        <v>354</v>
      </c>
      <c r="Z471" s="147"/>
      <c r="AA471" s="147"/>
      <c r="AB471" s="147"/>
      <c r="AC471" s="147"/>
      <c r="AD471" s="147"/>
      <c r="AE471" s="147"/>
      <c r="AF471" s="147"/>
      <c r="AG471" s="147" t="s">
        <v>723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1.75" outlineLevel="1" x14ac:dyDescent="0.2">
      <c r="A472" s="181">
        <v>68</v>
      </c>
      <c r="B472" s="182" t="s">
        <v>1579</v>
      </c>
      <c r="C472" s="191" t="s">
        <v>1580</v>
      </c>
      <c r="D472" s="183" t="s">
        <v>722</v>
      </c>
      <c r="E472" s="184">
        <v>1</v>
      </c>
      <c r="F472" s="185"/>
      <c r="G472" s="186">
        <f t="shared" si="7"/>
        <v>0</v>
      </c>
      <c r="H472" s="159"/>
      <c r="I472" s="158">
        <f t="shared" si="8"/>
        <v>0</v>
      </c>
      <c r="J472" s="159"/>
      <c r="K472" s="158">
        <f t="shared" si="9"/>
        <v>0</v>
      </c>
      <c r="L472" s="158">
        <v>21</v>
      </c>
      <c r="M472" s="158">
        <f t="shared" si="10"/>
        <v>0</v>
      </c>
      <c r="N472" s="157">
        <v>0</v>
      </c>
      <c r="O472" s="157">
        <f t="shared" si="11"/>
        <v>0</v>
      </c>
      <c r="P472" s="157">
        <v>0</v>
      </c>
      <c r="Q472" s="157">
        <f t="shared" si="12"/>
        <v>0</v>
      </c>
      <c r="R472" s="158"/>
      <c r="S472" s="158" t="s">
        <v>351</v>
      </c>
      <c r="T472" s="158" t="s">
        <v>352</v>
      </c>
      <c r="U472" s="158">
        <v>0</v>
      </c>
      <c r="V472" s="158">
        <f t="shared" si="13"/>
        <v>0</v>
      </c>
      <c r="W472" s="158"/>
      <c r="X472" s="158" t="s">
        <v>540</v>
      </c>
      <c r="Y472" s="158" t="s">
        <v>354</v>
      </c>
      <c r="Z472" s="147"/>
      <c r="AA472" s="147"/>
      <c r="AB472" s="147"/>
      <c r="AC472" s="147"/>
      <c r="AD472" s="147"/>
      <c r="AE472" s="147"/>
      <c r="AF472" s="147"/>
      <c r="AG472" s="147" t="s">
        <v>723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81">
        <v>69</v>
      </c>
      <c r="B473" s="182" t="s">
        <v>1581</v>
      </c>
      <c r="C473" s="191" t="s">
        <v>1582</v>
      </c>
      <c r="D473" s="183" t="s">
        <v>722</v>
      </c>
      <c r="E473" s="184">
        <v>1</v>
      </c>
      <c r="F473" s="185"/>
      <c r="G473" s="186">
        <f t="shared" si="7"/>
        <v>0</v>
      </c>
      <c r="H473" s="159"/>
      <c r="I473" s="158">
        <f t="shared" si="8"/>
        <v>0</v>
      </c>
      <c r="J473" s="159"/>
      <c r="K473" s="158">
        <f t="shared" si="9"/>
        <v>0</v>
      </c>
      <c r="L473" s="158">
        <v>21</v>
      </c>
      <c r="M473" s="158">
        <f t="shared" si="10"/>
        <v>0</v>
      </c>
      <c r="N473" s="157">
        <v>0</v>
      </c>
      <c r="O473" s="157">
        <f t="shared" si="11"/>
        <v>0</v>
      </c>
      <c r="P473" s="157">
        <v>0</v>
      </c>
      <c r="Q473" s="157">
        <f t="shared" si="12"/>
        <v>0</v>
      </c>
      <c r="R473" s="158"/>
      <c r="S473" s="158" t="s">
        <v>351</v>
      </c>
      <c r="T473" s="158" t="s">
        <v>352</v>
      </c>
      <c r="U473" s="158">
        <v>0</v>
      </c>
      <c r="V473" s="158">
        <f t="shared" si="13"/>
        <v>0</v>
      </c>
      <c r="W473" s="158"/>
      <c r="X473" s="158" t="s">
        <v>540</v>
      </c>
      <c r="Y473" s="158" t="s">
        <v>354</v>
      </c>
      <c r="Z473" s="147"/>
      <c r="AA473" s="147"/>
      <c r="AB473" s="147"/>
      <c r="AC473" s="147"/>
      <c r="AD473" s="147"/>
      <c r="AE473" s="147"/>
      <c r="AF473" s="147"/>
      <c r="AG473" s="147" t="s">
        <v>723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21.75" outlineLevel="1" x14ac:dyDescent="0.2">
      <c r="A474" s="181">
        <v>70</v>
      </c>
      <c r="B474" s="182" t="s">
        <v>1583</v>
      </c>
      <c r="C474" s="191" t="s">
        <v>1584</v>
      </c>
      <c r="D474" s="183" t="s">
        <v>722</v>
      </c>
      <c r="E474" s="184">
        <v>1</v>
      </c>
      <c r="F474" s="185"/>
      <c r="G474" s="186">
        <f t="shared" si="7"/>
        <v>0</v>
      </c>
      <c r="H474" s="159"/>
      <c r="I474" s="158">
        <f t="shared" si="8"/>
        <v>0</v>
      </c>
      <c r="J474" s="159"/>
      <c r="K474" s="158">
        <f t="shared" si="9"/>
        <v>0</v>
      </c>
      <c r="L474" s="158">
        <v>21</v>
      </c>
      <c r="M474" s="158">
        <f t="shared" si="10"/>
        <v>0</v>
      </c>
      <c r="N474" s="157">
        <v>0</v>
      </c>
      <c r="O474" s="157">
        <f t="shared" si="11"/>
        <v>0</v>
      </c>
      <c r="P474" s="157">
        <v>0</v>
      </c>
      <c r="Q474" s="157">
        <f t="shared" si="12"/>
        <v>0</v>
      </c>
      <c r="R474" s="158"/>
      <c r="S474" s="158" t="s">
        <v>351</v>
      </c>
      <c r="T474" s="158" t="s">
        <v>352</v>
      </c>
      <c r="U474" s="158">
        <v>0</v>
      </c>
      <c r="V474" s="158">
        <f t="shared" si="13"/>
        <v>0</v>
      </c>
      <c r="W474" s="158"/>
      <c r="X474" s="158" t="s">
        <v>353</v>
      </c>
      <c r="Y474" s="158" t="s">
        <v>354</v>
      </c>
      <c r="Z474" s="147"/>
      <c r="AA474" s="147"/>
      <c r="AB474" s="147"/>
      <c r="AC474" s="147"/>
      <c r="AD474" s="147"/>
      <c r="AE474" s="147"/>
      <c r="AF474" s="147"/>
      <c r="AG474" s="147" t="s">
        <v>1285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81">
        <v>71</v>
      </c>
      <c r="B475" s="182" t="s">
        <v>1585</v>
      </c>
      <c r="C475" s="191" t="s">
        <v>1586</v>
      </c>
      <c r="D475" s="183" t="s">
        <v>722</v>
      </c>
      <c r="E475" s="184">
        <v>1</v>
      </c>
      <c r="F475" s="185"/>
      <c r="G475" s="186">
        <f t="shared" si="7"/>
        <v>0</v>
      </c>
      <c r="H475" s="159"/>
      <c r="I475" s="158">
        <f t="shared" si="8"/>
        <v>0</v>
      </c>
      <c r="J475" s="159"/>
      <c r="K475" s="158">
        <f t="shared" si="9"/>
        <v>0</v>
      </c>
      <c r="L475" s="158">
        <v>21</v>
      </c>
      <c r="M475" s="158">
        <f t="shared" si="10"/>
        <v>0</v>
      </c>
      <c r="N475" s="157">
        <v>0</v>
      </c>
      <c r="O475" s="157">
        <f t="shared" si="11"/>
        <v>0</v>
      </c>
      <c r="P475" s="157">
        <v>0</v>
      </c>
      <c r="Q475" s="157">
        <f t="shared" si="12"/>
        <v>0</v>
      </c>
      <c r="R475" s="158"/>
      <c r="S475" s="158" t="s">
        <v>351</v>
      </c>
      <c r="T475" s="158" t="s">
        <v>352</v>
      </c>
      <c r="U475" s="158">
        <v>0</v>
      </c>
      <c r="V475" s="158">
        <f t="shared" si="13"/>
        <v>0</v>
      </c>
      <c r="W475" s="158"/>
      <c r="X475" s="158" t="s">
        <v>540</v>
      </c>
      <c r="Y475" s="158" t="s">
        <v>354</v>
      </c>
      <c r="Z475" s="147"/>
      <c r="AA475" s="147"/>
      <c r="AB475" s="147"/>
      <c r="AC475" s="147"/>
      <c r="AD475" s="147"/>
      <c r="AE475" s="147"/>
      <c r="AF475" s="147"/>
      <c r="AG475" s="147" t="s">
        <v>723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81">
        <v>72</v>
      </c>
      <c r="B476" s="182" t="s">
        <v>1587</v>
      </c>
      <c r="C476" s="191" t="s">
        <v>1588</v>
      </c>
      <c r="D476" s="183" t="s">
        <v>722</v>
      </c>
      <c r="E476" s="184">
        <v>1</v>
      </c>
      <c r="F476" s="185"/>
      <c r="G476" s="186">
        <f t="shared" si="7"/>
        <v>0</v>
      </c>
      <c r="H476" s="159"/>
      <c r="I476" s="158">
        <f t="shared" si="8"/>
        <v>0</v>
      </c>
      <c r="J476" s="159"/>
      <c r="K476" s="158">
        <f t="shared" si="9"/>
        <v>0</v>
      </c>
      <c r="L476" s="158">
        <v>21</v>
      </c>
      <c r="M476" s="158">
        <f t="shared" si="10"/>
        <v>0</v>
      </c>
      <c r="N476" s="157">
        <v>0</v>
      </c>
      <c r="O476" s="157">
        <f t="shared" si="11"/>
        <v>0</v>
      </c>
      <c r="P476" s="157">
        <v>0</v>
      </c>
      <c r="Q476" s="157">
        <f t="shared" si="12"/>
        <v>0</v>
      </c>
      <c r="R476" s="158"/>
      <c r="S476" s="158" t="s">
        <v>351</v>
      </c>
      <c r="T476" s="158" t="s">
        <v>352</v>
      </c>
      <c r="U476" s="158">
        <v>0</v>
      </c>
      <c r="V476" s="158">
        <f t="shared" si="13"/>
        <v>0</v>
      </c>
      <c r="W476" s="158"/>
      <c r="X476" s="158" t="s">
        <v>540</v>
      </c>
      <c r="Y476" s="158" t="s">
        <v>354</v>
      </c>
      <c r="Z476" s="147"/>
      <c r="AA476" s="147"/>
      <c r="AB476" s="147"/>
      <c r="AC476" s="147"/>
      <c r="AD476" s="147"/>
      <c r="AE476" s="147"/>
      <c r="AF476" s="147"/>
      <c r="AG476" s="147" t="s">
        <v>723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1.75" outlineLevel="1" x14ac:dyDescent="0.2">
      <c r="A477" s="181">
        <v>73</v>
      </c>
      <c r="B477" s="182" t="s">
        <v>1589</v>
      </c>
      <c r="C477" s="191" t="s">
        <v>1590</v>
      </c>
      <c r="D477" s="183" t="s">
        <v>722</v>
      </c>
      <c r="E477" s="184">
        <v>1</v>
      </c>
      <c r="F477" s="185"/>
      <c r="G477" s="186">
        <f t="shared" si="7"/>
        <v>0</v>
      </c>
      <c r="H477" s="159"/>
      <c r="I477" s="158">
        <f t="shared" si="8"/>
        <v>0</v>
      </c>
      <c r="J477" s="159"/>
      <c r="K477" s="158">
        <f t="shared" si="9"/>
        <v>0</v>
      </c>
      <c r="L477" s="158">
        <v>21</v>
      </c>
      <c r="M477" s="158">
        <f t="shared" si="10"/>
        <v>0</v>
      </c>
      <c r="N477" s="157">
        <v>0</v>
      </c>
      <c r="O477" s="157">
        <f t="shared" si="11"/>
        <v>0</v>
      </c>
      <c r="P477" s="157">
        <v>0</v>
      </c>
      <c r="Q477" s="157">
        <f t="shared" si="12"/>
        <v>0</v>
      </c>
      <c r="R477" s="158"/>
      <c r="S477" s="158" t="s">
        <v>351</v>
      </c>
      <c r="T477" s="158" t="s">
        <v>352</v>
      </c>
      <c r="U477" s="158">
        <v>0</v>
      </c>
      <c r="V477" s="158">
        <f t="shared" si="13"/>
        <v>0</v>
      </c>
      <c r="W477" s="158"/>
      <c r="X477" s="158" t="s">
        <v>540</v>
      </c>
      <c r="Y477" s="158" t="s">
        <v>354</v>
      </c>
      <c r="Z477" s="147"/>
      <c r="AA477" s="147"/>
      <c r="AB477" s="147"/>
      <c r="AC477" s="147"/>
      <c r="AD477" s="147"/>
      <c r="AE477" s="147"/>
      <c r="AF477" s="147"/>
      <c r="AG477" s="147" t="s">
        <v>723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13.6" x14ac:dyDescent="0.2">
      <c r="A478" s="168" t="s">
        <v>346</v>
      </c>
      <c r="B478" s="169" t="s">
        <v>116</v>
      </c>
      <c r="C478" s="187" t="s">
        <v>117</v>
      </c>
      <c r="D478" s="170"/>
      <c r="E478" s="171"/>
      <c r="F478" s="172"/>
      <c r="G478" s="173">
        <f>SUMIF(AG479:AG524,"&lt;&gt;NOR",G479:G524)</f>
        <v>0</v>
      </c>
      <c r="H478" s="167"/>
      <c r="I478" s="167">
        <f>SUM(I479:I524)</f>
        <v>0</v>
      </c>
      <c r="J478" s="167"/>
      <c r="K478" s="167">
        <f>SUM(K479:K524)</f>
        <v>0</v>
      </c>
      <c r="L478" s="167"/>
      <c r="M478" s="167">
        <f>SUM(M479:M524)</f>
        <v>0</v>
      </c>
      <c r="N478" s="166"/>
      <c r="O478" s="166">
        <f>SUM(O479:O524)</f>
        <v>38.4</v>
      </c>
      <c r="P478" s="166"/>
      <c r="Q478" s="166">
        <f>SUM(Q479:Q524)</f>
        <v>0</v>
      </c>
      <c r="R478" s="167"/>
      <c r="S478" s="167"/>
      <c r="T478" s="167"/>
      <c r="U478" s="167"/>
      <c r="V478" s="167">
        <f>SUM(V479:V524)</f>
        <v>1215.6799999999996</v>
      </c>
      <c r="W478" s="167"/>
      <c r="X478" s="167"/>
      <c r="Y478" s="167"/>
      <c r="AG478" t="s">
        <v>347</v>
      </c>
    </row>
    <row r="479" spans="1:60" ht="21.75" outlineLevel="1" x14ac:dyDescent="0.2">
      <c r="A479" s="175">
        <v>74</v>
      </c>
      <c r="B479" s="176" t="s">
        <v>1591</v>
      </c>
      <c r="C479" s="188" t="s">
        <v>1592</v>
      </c>
      <c r="D479" s="177" t="s">
        <v>350</v>
      </c>
      <c r="E479" s="178">
        <v>148.44</v>
      </c>
      <c r="F479" s="179"/>
      <c r="G479" s="180">
        <f>ROUND(E479*F479,2)</f>
        <v>0</v>
      </c>
      <c r="H479" s="159"/>
      <c r="I479" s="158">
        <f>ROUND(E479*H479,2)</f>
        <v>0</v>
      </c>
      <c r="J479" s="159"/>
      <c r="K479" s="158">
        <f>ROUND(E479*J479,2)</f>
        <v>0</v>
      </c>
      <c r="L479" s="158">
        <v>21</v>
      </c>
      <c r="M479" s="158">
        <f>G479*(1+L479/100)</f>
        <v>0</v>
      </c>
      <c r="N479" s="157">
        <v>0</v>
      </c>
      <c r="O479" s="157">
        <f>ROUND(E479*N479,2)</f>
        <v>0</v>
      </c>
      <c r="P479" s="157">
        <v>0</v>
      </c>
      <c r="Q479" s="157">
        <f>ROUND(E479*P479,2)</f>
        <v>0</v>
      </c>
      <c r="R479" s="158"/>
      <c r="S479" s="158" t="s">
        <v>351</v>
      </c>
      <c r="T479" s="158" t="s">
        <v>352</v>
      </c>
      <c r="U479" s="158">
        <v>0</v>
      </c>
      <c r="V479" s="158">
        <f>ROUND(E479*U479,2)</f>
        <v>0</v>
      </c>
      <c r="W479" s="158"/>
      <c r="X479" s="158" t="s">
        <v>353</v>
      </c>
      <c r="Y479" s="158" t="s">
        <v>354</v>
      </c>
      <c r="Z479" s="147"/>
      <c r="AA479" s="147"/>
      <c r="AB479" s="147"/>
      <c r="AC479" s="147"/>
      <c r="AD479" s="147"/>
      <c r="AE479" s="147"/>
      <c r="AF479" s="147"/>
      <c r="AG479" s="147" t="s">
        <v>355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">
      <c r="A480" s="154"/>
      <c r="B480" s="155"/>
      <c r="C480" s="189" t="s">
        <v>604</v>
      </c>
      <c r="D480" s="160"/>
      <c r="E480" s="161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357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89" t="s">
        <v>1593</v>
      </c>
      <c r="D481" s="160"/>
      <c r="E481" s="161">
        <v>31.7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357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9" t="s">
        <v>1594</v>
      </c>
      <c r="D482" s="160"/>
      <c r="E482" s="161">
        <v>16.010000000000002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357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89" t="s">
        <v>1595</v>
      </c>
      <c r="D483" s="160"/>
      <c r="E483" s="161">
        <v>4.4400000000000004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357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89" t="s">
        <v>1596</v>
      </c>
      <c r="D484" s="160"/>
      <c r="E484" s="161">
        <v>7.66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357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89" t="s">
        <v>1597</v>
      </c>
      <c r="D485" s="160"/>
      <c r="E485" s="161">
        <v>2.38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357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9" t="s">
        <v>1598</v>
      </c>
      <c r="D486" s="160"/>
      <c r="E486" s="161">
        <v>12.06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357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9" t="s">
        <v>1599</v>
      </c>
      <c r="D487" s="160"/>
      <c r="E487" s="161">
        <v>42.06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357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9" t="s">
        <v>1600</v>
      </c>
      <c r="D488" s="160"/>
      <c r="E488" s="161">
        <v>32.130000000000003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357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90" t="s">
        <v>361</v>
      </c>
      <c r="D489" s="162"/>
      <c r="E489" s="163">
        <v>148.44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357</v>
      </c>
      <c r="AH489" s="147">
        <v>1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5">
        <v>75</v>
      </c>
      <c r="B490" s="176" t="s">
        <v>1601</v>
      </c>
      <c r="C490" s="188" t="s">
        <v>1602</v>
      </c>
      <c r="D490" s="177" t="s">
        <v>350</v>
      </c>
      <c r="E490" s="178">
        <v>1194.1300000000001</v>
      </c>
      <c r="F490" s="179"/>
      <c r="G490" s="180">
        <f>ROUND(E490*F490,2)</f>
        <v>0</v>
      </c>
      <c r="H490" s="159"/>
      <c r="I490" s="158">
        <f>ROUND(E490*H490,2)</f>
        <v>0</v>
      </c>
      <c r="J490" s="159"/>
      <c r="K490" s="158">
        <f>ROUND(E490*J490,2)</f>
        <v>0</v>
      </c>
      <c r="L490" s="158">
        <v>21</v>
      </c>
      <c r="M490" s="158">
        <f>G490*(1+L490/100)</f>
        <v>0</v>
      </c>
      <c r="N490" s="157">
        <v>3.8700000000000002E-3</v>
      </c>
      <c r="O490" s="157">
        <f>ROUND(E490*N490,2)</f>
        <v>4.62</v>
      </c>
      <c r="P490" s="157">
        <v>0</v>
      </c>
      <c r="Q490" s="157">
        <f>ROUND(E490*P490,2)</f>
        <v>0</v>
      </c>
      <c r="R490" s="158"/>
      <c r="S490" s="158" t="s">
        <v>374</v>
      </c>
      <c r="T490" s="158" t="s">
        <v>375</v>
      </c>
      <c r="U490" s="158">
        <v>0.47399999999999998</v>
      </c>
      <c r="V490" s="158">
        <f>ROUND(E490*U490,2)</f>
        <v>566.02</v>
      </c>
      <c r="W490" s="158"/>
      <c r="X490" s="158" t="s">
        <v>353</v>
      </c>
      <c r="Y490" s="158" t="s">
        <v>354</v>
      </c>
      <c r="Z490" s="147"/>
      <c r="AA490" s="147"/>
      <c r="AB490" s="147"/>
      <c r="AC490" s="147"/>
      <c r="AD490" s="147"/>
      <c r="AE490" s="147"/>
      <c r="AF490" s="147"/>
      <c r="AG490" s="147" t="s">
        <v>355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2" x14ac:dyDescent="0.2">
      <c r="A491" s="154"/>
      <c r="B491" s="155"/>
      <c r="C491" s="189" t="s">
        <v>604</v>
      </c>
      <c r="D491" s="160"/>
      <c r="E491" s="161"/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357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89" t="s">
        <v>1603</v>
      </c>
      <c r="D492" s="160"/>
      <c r="E492" s="161">
        <v>603.19000000000005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357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9" t="s">
        <v>1604</v>
      </c>
      <c r="D493" s="160"/>
      <c r="E493" s="161">
        <v>590.94000000000005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357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0" t="s">
        <v>361</v>
      </c>
      <c r="D494" s="162"/>
      <c r="E494" s="163">
        <v>1194.1300000000001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357</v>
      </c>
      <c r="AH494" s="147">
        <v>1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75">
        <v>76</v>
      </c>
      <c r="B495" s="176" t="s">
        <v>1605</v>
      </c>
      <c r="C495" s="188" t="s">
        <v>1606</v>
      </c>
      <c r="D495" s="177" t="s">
        <v>350</v>
      </c>
      <c r="E495" s="178">
        <v>1194.1300000000001</v>
      </c>
      <c r="F495" s="179"/>
      <c r="G495" s="180">
        <f>ROUND(E495*F495,2)</f>
        <v>0</v>
      </c>
      <c r="H495" s="159"/>
      <c r="I495" s="158">
        <f>ROUND(E495*H495,2)</f>
        <v>0</v>
      </c>
      <c r="J495" s="159"/>
      <c r="K495" s="158">
        <f>ROUND(E495*J495,2)</f>
        <v>0</v>
      </c>
      <c r="L495" s="158">
        <v>21</v>
      </c>
      <c r="M495" s="158">
        <f>G495*(1+L495/100)</f>
        <v>0</v>
      </c>
      <c r="N495" s="157">
        <v>0</v>
      </c>
      <c r="O495" s="157">
        <f>ROUND(E495*N495,2)</f>
        <v>0</v>
      </c>
      <c r="P495" s="157">
        <v>0</v>
      </c>
      <c r="Q495" s="157">
        <f>ROUND(E495*P495,2)</f>
        <v>0</v>
      </c>
      <c r="R495" s="158"/>
      <c r="S495" s="158" t="s">
        <v>374</v>
      </c>
      <c r="T495" s="158" t="s">
        <v>375</v>
      </c>
      <c r="U495" s="158">
        <v>0.16</v>
      </c>
      <c r="V495" s="158">
        <f>ROUND(E495*U495,2)</f>
        <v>191.06</v>
      </c>
      <c r="W495" s="158"/>
      <c r="X495" s="158" t="s">
        <v>353</v>
      </c>
      <c r="Y495" s="158" t="s">
        <v>354</v>
      </c>
      <c r="Z495" s="147"/>
      <c r="AA495" s="147"/>
      <c r="AB495" s="147"/>
      <c r="AC495" s="147"/>
      <c r="AD495" s="147"/>
      <c r="AE495" s="147"/>
      <c r="AF495" s="147"/>
      <c r="AG495" s="147" t="s">
        <v>355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189" t="s">
        <v>604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357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89" t="s">
        <v>1603</v>
      </c>
      <c r="D497" s="160"/>
      <c r="E497" s="161">
        <v>603.19000000000005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357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89" t="s">
        <v>1604</v>
      </c>
      <c r="D498" s="160"/>
      <c r="E498" s="161">
        <v>590.94000000000005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357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90" t="s">
        <v>361</v>
      </c>
      <c r="D499" s="162"/>
      <c r="E499" s="163">
        <v>1194.1300000000001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357</v>
      </c>
      <c r="AH499" s="147">
        <v>1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75">
        <v>77</v>
      </c>
      <c r="B500" s="176" t="s">
        <v>1607</v>
      </c>
      <c r="C500" s="188" t="s">
        <v>1608</v>
      </c>
      <c r="D500" s="177" t="s">
        <v>350</v>
      </c>
      <c r="E500" s="178">
        <v>1194.1300000000001</v>
      </c>
      <c r="F500" s="179"/>
      <c r="G500" s="180">
        <f>ROUND(E500*F500,2)</f>
        <v>0</v>
      </c>
      <c r="H500" s="159"/>
      <c r="I500" s="158">
        <f>ROUND(E500*H500,2)</f>
        <v>0</v>
      </c>
      <c r="J500" s="159"/>
      <c r="K500" s="158">
        <f>ROUND(E500*J500,2)</f>
        <v>0</v>
      </c>
      <c r="L500" s="158">
        <v>21</v>
      </c>
      <c r="M500" s="158">
        <f>G500*(1+L500/100)</f>
        <v>0</v>
      </c>
      <c r="N500" s="157">
        <v>1.6900000000000001E-3</v>
      </c>
      <c r="O500" s="157">
        <f>ROUND(E500*N500,2)</f>
        <v>2.02</v>
      </c>
      <c r="P500" s="157">
        <v>0</v>
      </c>
      <c r="Q500" s="157">
        <f>ROUND(E500*P500,2)</f>
        <v>0</v>
      </c>
      <c r="R500" s="158"/>
      <c r="S500" s="158" t="s">
        <v>374</v>
      </c>
      <c r="T500" s="158" t="s">
        <v>375</v>
      </c>
      <c r="U500" s="158">
        <v>0.115</v>
      </c>
      <c r="V500" s="158">
        <f>ROUND(E500*U500,2)</f>
        <v>137.32</v>
      </c>
      <c r="W500" s="158"/>
      <c r="X500" s="158" t="s">
        <v>353</v>
      </c>
      <c r="Y500" s="158" t="s">
        <v>354</v>
      </c>
      <c r="Z500" s="147"/>
      <c r="AA500" s="147"/>
      <c r="AB500" s="147"/>
      <c r="AC500" s="147"/>
      <c r="AD500" s="147"/>
      <c r="AE500" s="147"/>
      <c r="AF500" s="147"/>
      <c r="AG500" s="147" t="s">
        <v>355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2" x14ac:dyDescent="0.2">
      <c r="A501" s="154"/>
      <c r="B501" s="155"/>
      <c r="C501" s="189" t="s">
        <v>604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357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89" t="s">
        <v>1603</v>
      </c>
      <c r="D502" s="160"/>
      <c r="E502" s="161">
        <v>603.19000000000005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357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89" t="s">
        <v>1604</v>
      </c>
      <c r="D503" s="160"/>
      <c r="E503" s="161">
        <v>590.94000000000005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357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90" t="s">
        <v>361</v>
      </c>
      <c r="D504" s="162"/>
      <c r="E504" s="163">
        <v>1194.1300000000001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357</v>
      </c>
      <c r="AH504" s="147">
        <v>1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75">
        <v>78</v>
      </c>
      <c r="B505" s="176" t="s">
        <v>1609</v>
      </c>
      <c r="C505" s="188" t="s">
        <v>1610</v>
      </c>
      <c r="D505" s="177" t="s">
        <v>350</v>
      </c>
      <c r="E505" s="178">
        <v>1194.1300000000001</v>
      </c>
      <c r="F505" s="179"/>
      <c r="G505" s="180">
        <f>ROUND(E505*F505,2)</f>
        <v>0</v>
      </c>
      <c r="H505" s="159"/>
      <c r="I505" s="158">
        <f>ROUND(E505*H505,2)</f>
        <v>0</v>
      </c>
      <c r="J505" s="159"/>
      <c r="K505" s="158">
        <f>ROUND(E505*J505,2)</f>
        <v>0</v>
      </c>
      <c r="L505" s="158">
        <v>21</v>
      </c>
      <c r="M505" s="158">
        <f>G505*(1+L505/100)</f>
        <v>0</v>
      </c>
      <c r="N505" s="157">
        <v>0</v>
      </c>
      <c r="O505" s="157">
        <f>ROUND(E505*N505,2)</f>
        <v>0</v>
      </c>
      <c r="P505" s="157">
        <v>0</v>
      </c>
      <c r="Q505" s="157">
        <f>ROUND(E505*P505,2)</f>
        <v>0</v>
      </c>
      <c r="R505" s="158"/>
      <c r="S505" s="158" t="s">
        <v>374</v>
      </c>
      <c r="T505" s="158" t="s">
        <v>375</v>
      </c>
      <c r="U505" s="158">
        <v>0.04</v>
      </c>
      <c r="V505" s="158">
        <f>ROUND(E505*U505,2)</f>
        <v>47.77</v>
      </c>
      <c r="W505" s="158"/>
      <c r="X505" s="158" t="s">
        <v>353</v>
      </c>
      <c r="Y505" s="158" t="s">
        <v>354</v>
      </c>
      <c r="Z505" s="147"/>
      <c r="AA505" s="147"/>
      <c r="AB505" s="147"/>
      <c r="AC505" s="147"/>
      <c r="AD505" s="147"/>
      <c r="AE505" s="147"/>
      <c r="AF505" s="147"/>
      <c r="AG505" s="147" t="s">
        <v>355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">
      <c r="A506" s="154"/>
      <c r="B506" s="155"/>
      <c r="C506" s="189" t="s">
        <v>604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357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89" t="s">
        <v>1603</v>
      </c>
      <c r="D507" s="160"/>
      <c r="E507" s="161">
        <v>603.19000000000005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357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89" t="s">
        <v>1604</v>
      </c>
      <c r="D508" s="160"/>
      <c r="E508" s="161">
        <v>590.94000000000005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357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90" t="s">
        <v>361</v>
      </c>
      <c r="D509" s="162"/>
      <c r="E509" s="163">
        <v>1194.1300000000001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7"/>
      <c r="AA509" s="147"/>
      <c r="AB509" s="147"/>
      <c r="AC509" s="147"/>
      <c r="AD509" s="147"/>
      <c r="AE509" s="147"/>
      <c r="AF509" s="147"/>
      <c r="AG509" s="147" t="s">
        <v>357</v>
      </c>
      <c r="AH509" s="147">
        <v>1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1.75" outlineLevel="1" x14ac:dyDescent="0.2">
      <c r="A510" s="175">
        <v>79</v>
      </c>
      <c r="B510" s="176" t="s">
        <v>1611</v>
      </c>
      <c r="C510" s="188" t="s">
        <v>1612</v>
      </c>
      <c r="D510" s="177" t="s">
        <v>350</v>
      </c>
      <c r="E510" s="178">
        <v>1194.1300000000001</v>
      </c>
      <c r="F510" s="179"/>
      <c r="G510" s="180">
        <f>ROUND(E510*F510,2)</f>
        <v>0</v>
      </c>
      <c r="H510" s="159"/>
      <c r="I510" s="158">
        <f>ROUND(E510*H510,2)</f>
        <v>0</v>
      </c>
      <c r="J510" s="159"/>
      <c r="K510" s="158">
        <f>ROUND(E510*J510,2)</f>
        <v>0</v>
      </c>
      <c r="L510" s="158">
        <v>21</v>
      </c>
      <c r="M510" s="158">
        <f>G510*(1+L510/100)</f>
        <v>0</v>
      </c>
      <c r="N510" s="157">
        <v>1.5630000000000002E-2</v>
      </c>
      <c r="O510" s="157">
        <f>ROUND(E510*N510,2)</f>
        <v>18.66</v>
      </c>
      <c r="P510" s="157">
        <v>0</v>
      </c>
      <c r="Q510" s="157">
        <f>ROUND(E510*P510,2)</f>
        <v>0</v>
      </c>
      <c r="R510" s="158"/>
      <c r="S510" s="158" t="s">
        <v>351</v>
      </c>
      <c r="T510" s="158" t="s">
        <v>352</v>
      </c>
      <c r="U510" s="158">
        <v>0.19900000000000001</v>
      </c>
      <c r="V510" s="158">
        <f>ROUND(E510*U510,2)</f>
        <v>237.63</v>
      </c>
      <c r="W510" s="158"/>
      <c r="X510" s="158" t="s">
        <v>353</v>
      </c>
      <c r="Y510" s="158" t="s">
        <v>354</v>
      </c>
      <c r="Z510" s="147"/>
      <c r="AA510" s="147"/>
      <c r="AB510" s="147"/>
      <c r="AC510" s="147"/>
      <c r="AD510" s="147"/>
      <c r="AE510" s="147"/>
      <c r="AF510" s="147"/>
      <c r="AG510" s="147" t="s">
        <v>355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189" t="s">
        <v>604</v>
      </c>
      <c r="D511" s="160"/>
      <c r="E511" s="161"/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357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4"/>
      <c r="B512" s="155"/>
      <c r="C512" s="189" t="s">
        <v>1603</v>
      </c>
      <c r="D512" s="160"/>
      <c r="E512" s="161">
        <v>603.19000000000005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357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4"/>
      <c r="B513" s="155"/>
      <c r="C513" s="189" t="s">
        <v>1604</v>
      </c>
      <c r="D513" s="160"/>
      <c r="E513" s="161">
        <v>590.94000000000005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357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90" t="s">
        <v>361</v>
      </c>
      <c r="D514" s="162"/>
      <c r="E514" s="163">
        <v>1194.1300000000001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357</v>
      </c>
      <c r="AH514" s="147">
        <v>1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75">
        <v>80</v>
      </c>
      <c r="B515" s="176" t="s">
        <v>1613</v>
      </c>
      <c r="C515" s="188" t="s">
        <v>1614</v>
      </c>
      <c r="D515" s="177" t="s">
        <v>350</v>
      </c>
      <c r="E515" s="178">
        <v>1194.1300000000001</v>
      </c>
      <c r="F515" s="179"/>
      <c r="G515" s="180">
        <f>ROUND(E515*F515,2)</f>
        <v>0</v>
      </c>
      <c r="H515" s="159"/>
      <c r="I515" s="158">
        <f>ROUND(E515*H515,2)</f>
        <v>0</v>
      </c>
      <c r="J515" s="159"/>
      <c r="K515" s="158">
        <f>ROUND(E515*J515,2)</f>
        <v>0</v>
      </c>
      <c r="L515" s="158">
        <v>21</v>
      </c>
      <c r="M515" s="158">
        <f>G515*(1+L515/100)</f>
        <v>0</v>
      </c>
      <c r="N515" s="157">
        <v>1.09E-2</v>
      </c>
      <c r="O515" s="157">
        <f>ROUND(E515*N515,2)</f>
        <v>13.02</v>
      </c>
      <c r="P515" s="157">
        <v>0</v>
      </c>
      <c r="Q515" s="157">
        <f>ROUND(E515*P515,2)</f>
        <v>0</v>
      </c>
      <c r="R515" s="158"/>
      <c r="S515" s="158" t="s">
        <v>374</v>
      </c>
      <c r="T515" s="158" t="s">
        <v>375</v>
      </c>
      <c r="U515" s="158">
        <v>2.5000000000000001E-2</v>
      </c>
      <c r="V515" s="158">
        <f>ROUND(E515*U515,2)</f>
        <v>29.85</v>
      </c>
      <c r="W515" s="158"/>
      <c r="X515" s="158" t="s">
        <v>353</v>
      </c>
      <c r="Y515" s="158" t="s">
        <v>354</v>
      </c>
      <c r="Z515" s="147"/>
      <c r="AA515" s="147"/>
      <c r="AB515" s="147"/>
      <c r="AC515" s="147"/>
      <c r="AD515" s="147"/>
      <c r="AE515" s="147"/>
      <c r="AF515" s="147"/>
      <c r="AG515" s="147" t="s">
        <v>355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2" x14ac:dyDescent="0.2">
      <c r="A516" s="154"/>
      <c r="B516" s="155"/>
      <c r="C516" s="189" t="s">
        <v>604</v>
      </c>
      <c r="D516" s="160"/>
      <c r="E516" s="161"/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7"/>
      <c r="AA516" s="147"/>
      <c r="AB516" s="147"/>
      <c r="AC516" s="147"/>
      <c r="AD516" s="147"/>
      <c r="AE516" s="147"/>
      <c r="AF516" s="147"/>
      <c r="AG516" s="147" t="s">
        <v>357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">
      <c r="A517" s="154"/>
      <c r="B517" s="155"/>
      <c r="C517" s="189" t="s">
        <v>1603</v>
      </c>
      <c r="D517" s="160"/>
      <c r="E517" s="161">
        <v>603.19000000000005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357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89" t="s">
        <v>1604</v>
      </c>
      <c r="D518" s="160"/>
      <c r="E518" s="161">
        <v>590.94000000000005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357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90" t="s">
        <v>361</v>
      </c>
      <c r="D519" s="162"/>
      <c r="E519" s="163">
        <v>1194.1300000000001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357</v>
      </c>
      <c r="AH519" s="147">
        <v>1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1.75" outlineLevel="1" x14ac:dyDescent="0.2">
      <c r="A520" s="175">
        <v>81</v>
      </c>
      <c r="B520" s="176" t="s">
        <v>1615</v>
      </c>
      <c r="C520" s="188" t="s">
        <v>1616</v>
      </c>
      <c r="D520" s="177" t="s">
        <v>350</v>
      </c>
      <c r="E520" s="178">
        <v>6.35</v>
      </c>
      <c r="F520" s="179"/>
      <c r="G520" s="180">
        <f>ROUND(E520*F520,2)</f>
        <v>0</v>
      </c>
      <c r="H520" s="159"/>
      <c r="I520" s="158">
        <f>ROUND(E520*H520,2)</f>
        <v>0</v>
      </c>
      <c r="J520" s="159"/>
      <c r="K520" s="158">
        <f>ROUND(E520*J520,2)</f>
        <v>0</v>
      </c>
      <c r="L520" s="158">
        <v>21</v>
      </c>
      <c r="M520" s="158">
        <f>G520*(1+L520/100)</f>
        <v>0</v>
      </c>
      <c r="N520" s="157">
        <v>1.1900000000000001E-2</v>
      </c>
      <c r="O520" s="157">
        <f>ROUND(E520*N520,2)</f>
        <v>0.08</v>
      </c>
      <c r="P520" s="157">
        <v>0</v>
      </c>
      <c r="Q520" s="157">
        <f>ROUND(E520*P520,2)</f>
        <v>0</v>
      </c>
      <c r="R520" s="158"/>
      <c r="S520" s="158" t="s">
        <v>374</v>
      </c>
      <c r="T520" s="158" t="s">
        <v>375</v>
      </c>
      <c r="U520" s="158">
        <v>0.95</v>
      </c>
      <c r="V520" s="158">
        <f>ROUND(E520*U520,2)</f>
        <v>6.03</v>
      </c>
      <c r="W520" s="158"/>
      <c r="X520" s="158" t="s">
        <v>353</v>
      </c>
      <c r="Y520" s="158" t="s">
        <v>354</v>
      </c>
      <c r="Z520" s="147"/>
      <c r="AA520" s="147"/>
      <c r="AB520" s="147"/>
      <c r="AC520" s="147"/>
      <c r="AD520" s="147"/>
      <c r="AE520" s="147"/>
      <c r="AF520" s="147"/>
      <c r="AG520" s="147" t="s">
        <v>355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9" t="s">
        <v>604</v>
      </c>
      <c r="D521" s="160"/>
      <c r="E521" s="161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357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89" t="s">
        <v>1617</v>
      </c>
      <c r="D522" s="160"/>
      <c r="E522" s="161">
        <v>6.35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357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90" t="s">
        <v>361</v>
      </c>
      <c r="D523" s="162"/>
      <c r="E523" s="163">
        <v>6.35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7"/>
      <c r="AA523" s="147"/>
      <c r="AB523" s="147"/>
      <c r="AC523" s="147"/>
      <c r="AD523" s="147"/>
      <c r="AE523" s="147"/>
      <c r="AF523" s="147"/>
      <c r="AG523" s="147" t="s">
        <v>357</v>
      </c>
      <c r="AH523" s="147">
        <v>1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81">
        <v>82</v>
      </c>
      <c r="B524" s="182" t="s">
        <v>1618</v>
      </c>
      <c r="C524" s="191" t="s">
        <v>1619</v>
      </c>
      <c r="D524" s="183" t="s">
        <v>389</v>
      </c>
      <c r="E524" s="184">
        <v>1</v>
      </c>
      <c r="F524" s="185"/>
      <c r="G524" s="186">
        <f>ROUND(E524*F524,2)</f>
        <v>0</v>
      </c>
      <c r="H524" s="159"/>
      <c r="I524" s="158">
        <f>ROUND(E524*H524,2)</f>
        <v>0</v>
      </c>
      <c r="J524" s="159"/>
      <c r="K524" s="158">
        <f>ROUND(E524*J524,2)</f>
        <v>0</v>
      </c>
      <c r="L524" s="158">
        <v>21</v>
      </c>
      <c r="M524" s="158">
        <f>G524*(1+L524/100)</f>
        <v>0</v>
      </c>
      <c r="N524" s="157">
        <v>0</v>
      </c>
      <c r="O524" s="157">
        <f>ROUND(E524*N524,2)</f>
        <v>0</v>
      </c>
      <c r="P524" s="157">
        <v>0</v>
      </c>
      <c r="Q524" s="157">
        <f>ROUND(E524*P524,2)</f>
        <v>0</v>
      </c>
      <c r="R524" s="158"/>
      <c r="S524" s="158" t="s">
        <v>351</v>
      </c>
      <c r="T524" s="158" t="s">
        <v>352</v>
      </c>
      <c r="U524" s="158">
        <v>0</v>
      </c>
      <c r="V524" s="158">
        <f>ROUND(E524*U524,2)</f>
        <v>0</v>
      </c>
      <c r="W524" s="158"/>
      <c r="X524" s="158" t="s">
        <v>353</v>
      </c>
      <c r="Y524" s="158" t="s">
        <v>354</v>
      </c>
      <c r="Z524" s="147"/>
      <c r="AA524" s="147"/>
      <c r="AB524" s="147"/>
      <c r="AC524" s="147"/>
      <c r="AD524" s="147"/>
      <c r="AE524" s="147"/>
      <c r="AF524" s="147"/>
      <c r="AG524" s="147" t="s">
        <v>355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13.6" x14ac:dyDescent="0.2">
      <c r="A525" s="168" t="s">
        <v>346</v>
      </c>
      <c r="B525" s="169" t="s">
        <v>118</v>
      </c>
      <c r="C525" s="187" t="s">
        <v>119</v>
      </c>
      <c r="D525" s="170"/>
      <c r="E525" s="171"/>
      <c r="F525" s="172"/>
      <c r="G525" s="173">
        <f>SUMIF(AG526:AG532,"&lt;&gt;NOR",G526:G532)</f>
        <v>0</v>
      </c>
      <c r="H525" s="167"/>
      <c r="I525" s="167">
        <f>SUM(I526:I532)</f>
        <v>0</v>
      </c>
      <c r="J525" s="167"/>
      <c r="K525" s="167">
        <f>SUM(K526:K532)</f>
        <v>0</v>
      </c>
      <c r="L525" s="167"/>
      <c r="M525" s="167">
        <f>SUM(M526:M532)</f>
        <v>0</v>
      </c>
      <c r="N525" s="166"/>
      <c r="O525" s="166">
        <f>SUM(O526:O532)</f>
        <v>0</v>
      </c>
      <c r="P525" s="166"/>
      <c r="Q525" s="166">
        <f>SUM(Q526:Q532)</f>
        <v>0</v>
      </c>
      <c r="R525" s="167"/>
      <c r="S525" s="167"/>
      <c r="T525" s="167"/>
      <c r="U525" s="167"/>
      <c r="V525" s="167">
        <f>SUM(V526:V532)</f>
        <v>43.67</v>
      </c>
      <c r="W525" s="167"/>
      <c r="X525" s="167"/>
      <c r="Y525" s="167"/>
      <c r="AG525" t="s">
        <v>347</v>
      </c>
    </row>
    <row r="526" spans="1:60" ht="21.75" outlineLevel="1" x14ac:dyDescent="0.2">
      <c r="A526" s="175">
        <v>83</v>
      </c>
      <c r="B526" s="176" t="s">
        <v>1620</v>
      </c>
      <c r="C526" s="188" t="s">
        <v>1621</v>
      </c>
      <c r="D526" s="177" t="s">
        <v>350</v>
      </c>
      <c r="E526" s="178">
        <v>1166.924</v>
      </c>
      <c r="F526" s="179"/>
      <c r="G526" s="180">
        <f>ROUND(E526*F526,2)</f>
        <v>0</v>
      </c>
      <c r="H526" s="159"/>
      <c r="I526" s="158">
        <f>ROUND(E526*H526,2)</f>
        <v>0</v>
      </c>
      <c r="J526" s="159"/>
      <c r="K526" s="158">
        <f>ROUND(E526*J526,2)</f>
        <v>0</v>
      </c>
      <c r="L526" s="158">
        <v>21</v>
      </c>
      <c r="M526" s="158">
        <f>G526*(1+L526/100)</f>
        <v>0</v>
      </c>
      <c r="N526" s="157">
        <v>0</v>
      </c>
      <c r="O526" s="157">
        <f>ROUND(E526*N526,2)</f>
        <v>0</v>
      </c>
      <c r="P526" s="157">
        <v>0</v>
      </c>
      <c r="Q526" s="157">
        <f>ROUND(E526*P526,2)</f>
        <v>0</v>
      </c>
      <c r="R526" s="158"/>
      <c r="S526" s="158" t="s">
        <v>351</v>
      </c>
      <c r="T526" s="158" t="s">
        <v>352</v>
      </c>
      <c r="U526" s="158">
        <v>3.7420000000000002E-2</v>
      </c>
      <c r="V526" s="158">
        <f>ROUND(E526*U526,2)</f>
        <v>43.67</v>
      </c>
      <c r="W526" s="158"/>
      <c r="X526" s="158" t="s">
        <v>353</v>
      </c>
      <c r="Y526" s="158" t="s">
        <v>354</v>
      </c>
      <c r="Z526" s="147"/>
      <c r="AA526" s="147"/>
      <c r="AB526" s="147"/>
      <c r="AC526" s="147"/>
      <c r="AD526" s="147"/>
      <c r="AE526" s="147"/>
      <c r="AF526" s="147"/>
      <c r="AG526" s="147" t="s">
        <v>355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">
      <c r="A527" s="154"/>
      <c r="B527" s="155"/>
      <c r="C527" s="189" t="s">
        <v>604</v>
      </c>
      <c r="D527" s="160"/>
      <c r="E527" s="161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357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189" t="s">
        <v>1622</v>
      </c>
      <c r="D528" s="160"/>
      <c r="E528" s="161"/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7"/>
      <c r="AA528" s="147"/>
      <c r="AB528" s="147"/>
      <c r="AC528" s="147"/>
      <c r="AD528" s="147"/>
      <c r="AE528" s="147"/>
      <c r="AF528" s="147"/>
      <c r="AG528" s="147" t="s">
        <v>357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4"/>
      <c r="B529" s="155"/>
      <c r="C529" s="189" t="s">
        <v>1335</v>
      </c>
      <c r="D529" s="160"/>
      <c r="E529" s="161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7"/>
      <c r="AA529" s="147"/>
      <c r="AB529" s="147"/>
      <c r="AC529" s="147"/>
      <c r="AD529" s="147"/>
      <c r="AE529" s="147"/>
      <c r="AF529" s="147"/>
      <c r="AG529" s="147" t="s">
        <v>357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89" t="s">
        <v>1336</v>
      </c>
      <c r="D530" s="160"/>
      <c r="E530" s="161"/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7"/>
      <c r="AA530" s="147"/>
      <c r="AB530" s="147"/>
      <c r="AC530" s="147"/>
      <c r="AD530" s="147"/>
      <c r="AE530" s="147"/>
      <c r="AF530" s="147"/>
      <c r="AG530" s="147" t="s">
        <v>357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89" t="s">
        <v>1429</v>
      </c>
      <c r="D531" s="160"/>
      <c r="E531" s="161">
        <v>1166.924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357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90" t="s">
        <v>361</v>
      </c>
      <c r="D532" s="162"/>
      <c r="E532" s="163">
        <v>1166.924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357</v>
      </c>
      <c r="AH532" s="147">
        <v>1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13.6" x14ac:dyDescent="0.2">
      <c r="A533" s="168" t="s">
        <v>346</v>
      </c>
      <c r="B533" s="169" t="s">
        <v>120</v>
      </c>
      <c r="C533" s="187" t="s">
        <v>121</v>
      </c>
      <c r="D533" s="170"/>
      <c r="E533" s="171"/>
      <c r="F533" s="172"/>
      <c r="G533" s="173">
        <f>SUMIF(AG534:AG552,"&lt;&gt;NOR",G534:G552)</f>
        <v>0</v>
      </c>
      <c r="H533" s="167"/>
      <c r="I533" s="167">
        <f>SUM(I534:I552)</f>
        <v>0</v>
      </c>
      <c r="J533" s="167"/>
      <c r="K533" s="167">
        <f>SUM(K534:K552)</f>
        <v>0</v>
      </c>
      <c r="L533" s="167"/>
      <c r="M533" s="167">
        <f>SUM(M534:M552)</f>
        <v>0</v>
      </c>
      <c r="N533" s="166"/>
      <c r="O533" s="166">
        <f>SUM(O534:O552)</f>
        <v>6.0799999999999992</v>
      </c>
      <c r="P533" s="166"/>
      <c r="Q533" s="166">
        <f>SUM(Q534:Q552)</f>
        <v>0</v>
      </c>
      <c r="R533" s="167"/>
      <c r="S533" s="167"/>
      <c r="T533" s="167"/>
      <c r="U533" s="167"/>
      <c r="V533" s="167">
        <f>SUM(V534:V552)</f>
        <v>110.53999999999999</v>
      </c>
      <c r="W533" s="167"/>
      <c r="X533" s="167"/>
      <c r="Y533" s="167"/>
      <c r="AG533" t="s">
        <v>347</v>
      </c>
    </row>
    <row r="534" spans="1:60" ht="32.6" outlineLevel="1" x14ac:dyDescent="0.2">
      <c r="A534" s="175">
        <v>84</v>
      </c>
      <c r="B534" s="176" t="s">
        <v>1623</v>
      </c>
      <c r="C534" s="188" t="s">
        <v>1624</v>
      </c>
      <c r="D534" s="177" t="s">
        <v>350</v>
      </c>
      <c r="E534" s="178">
        <v>126.1575</v>
      </c>
      <c r="F534" s="179"/>
      <c r="G534" s="180">
        <f>ROUND(E534*F534,2)</f>
        <v>0</v>
      </c>
      <c r="H534" s="159"/>
      <c r="I534" s="158">
        <f>ROUND(E534*H534,2)</f>
        <v>0</v>
      </c>
      <c r="J534" s="159"/>
      <c r="K534" s="158">
        <f>ROUND(E534*J534,2)</f>
        <v>0</v>
      </c>
      <c r="L534" s="158">
        <v>21</v>
      </c>
      <c r="M534" s="158">
        <f>G534*(1+L534/100)</f>
        <v>0</v>
      </c>
      <c r="N534" s="157">
        <v>4.7660000000000001E-2</v>
      </c>
      <c r="O534" s="157">
        <f>ROUND(E534*N534,2)</f>
        <v>6.01</v>
      </c>
      <c r="P534" s="157">
        <v>0</v>
      </c>
      <c r="Q534" s="157">
        <f>ROUND(E534*P534,2)</f>
        <v>0</v>
      </c>
      <c r="R534" s="158"/>
      <c r="S534" s="158" t="s">
        <v>374</v>
      </c>
      <c r="T534" s="158" t="s">
        <v>375</v>
      </c>
      <c r="U534" s="158">
        <v>0.84</v>
      </c>
      <c r="V534" s="158">
        <f>ROUND(E534*U534,2)</f>
        <v>105.97</v>
      </c>
      <c r="W534" s="158"/>
      <c r="X534" s="158" t="s">
        <v>353</v>
      </c>
      <c r="Y534" s="158" t="s">
        <v>354</v>
      </c>
      <c r="Z534" s="147"/>
      <c r="AA534" s="147"/>
      <c r="AB534" s="147"/>
      <c r="AC534" s="147"/>
      <c r="AD534" s="147"/>
      <c r="AE534" s="147"/>
      <c r="AF534" s="147"/>
      <c r="AG534" s="147" t="s">
        <v>355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2" x14ac:dyDescent="0.2">
      <c r="A535" s="154"/>
      <c r="B535" s="155"/>
      <c r="C535" s="189" t="s">
        <v>604</v>
      </c>
      <c r="D535" s="160"/>
      <c r="E535" s="161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7"/>
      <c r="AA535" s="147"/>
      <c r="AB535" s="147"/>
      <c r="AC535" s="147"/>
      <c r="AD535" s="147"/>
      <c r="AE535" s="147"/>
      <c r="AF535" s="147"/>
      <c r="AG535" s="147" t="s">
        <v>357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89" t="s">
        <v>1625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357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89" t="s">
        <v>1626</v>
      </c>
      <c r="D537" s="160"/>
      <c r="E537" s="161">
        <v>126.1575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357</v>
      </c>
      <c r="AH537" s="147">
        <v>5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4"/>
      <c r="B538" s="155"/>
      <c r="C538" s="190" t="s">
        <v>361</v>
      </c>
      <c r="D538" s="162"/>
      <c r="E538" s="163">
        <v>126.1575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7"/>
      <c r="AA538" s="147"/>
      <c r="AB538" s="147"/>
      <c r="AC538" s="147"/>
      <c r="AD538" s="147"/>
      <c r="AE538" s="147"/>
      <c r="AF538" s="147"/>
      <c r="AG538" s="147" t="s">
        <v>357</v>
      </c>
      <c r="AH538" s="147">
        <v>1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ht="21.75" outlineLevel="1" x14ac:dyDescent="0.2">
      <c r="A539" s="175">
        <v>85</v>
      </c>
      <c r="B539" s="176" t="s">
        <v>1627</v>
      </c>
      <c r="C539" s="188" t="s">
        <v>1628</v>
      </c>
      <c r="D539" s="177" t="s">
        <v>350</v>
      </c>
      <c r="E539" s="178">
        <v>126.1575</v>
      </c>
      <c r="F539" s="179"/>
      <c r="G539" s="180">
        <f>ROUND(E539*F539,2)</f>
        <v>0</v>
      </c>
      <c r="H539" s="159"/>
      <c r="I539" s="158">
        <f>ROUND(E539*H539,2)</f>
        <v>0</v>
      </c>
      <c r="J539" s="159"/>
      <c r="K539" s="158">
        <f>ROUND(E539*J539,2)</f>
        <v>0</v>
      </c>
      <c r="L539" s="158">
        <v>21</v>
      </c>
      <c r="M539" s="158">
        <f>G539*(1+L539/100)</f>
        <v>0</v>
      </c>
      <c r="N539" s="157">
        <v>8.0000000000000007E-5</v>
      </c>
      <c r="O539" s="157">
        <f>ROUND(E539*N539,2)</f>
        <v>0.01</v>
      </c>
      <c r="P539" s="157">
        <v>0</v>
      </c>
      <c r="Q539" s="157">
        <f>ROUND(E539*P539,2)</f>
        <v>0</v>
      </c>
      <c r="R539" s="158"/>
      <c r="S539" s="158" t="s">
        <v>374</v>
      </c>
      <c r="T539" s="158" t="s">
        <v>375</v>
      </c>
      <c r="U539" s="158">
        <v>0</v>
      </c>
      <c r="V539" s="158">
        <f>ROUND(E539*U539,2)</f>
        <v>0</v>
      </c>
      <c r="W539" s="158"/>
      <c r="X539" s="158" t="s">
        <v>353</v>
      </c>
      <c r="Y539" s="158" t="s">
        <v>354</v>
      </c>
      <c r="Z539" s="147"/>
      <c r="AA539" s="147"/>
      <c r="AB539" s="147"/>
      <c r="AC539" s="147"/>
      <c r="AD539" s="147"/>
      <c r="AE539" s="147"/>
      <c r="AF539" s="147"/>
      <c r="AG539" s="147" t="s">
        <v>355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189" t="s">
        <v>604</v>
      </c>
      <c r="D540" s="160"/>
      <c r="E540" s="161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357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89" t="s">
        <v>1629</v>
      </c>
      <c r="D541" s="160"/>
      <c r="E541" s="161">
        <v>126.1575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357</v>
      </c>
      <c r="AH541" s="147">
        <v>5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4"/>
      <c r="B542" s="155"/>
      <c r="C542" s="190" t="s">
        <v>361</v>
      </c>
      <c r="D542" s="162"/>
      <c r="E542" s="163">
        <v>126.1575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7"/>
      <c r="AA542" s="147"/>
      <c r="AB542" s="147"/>
      <c r="AC542" s="147"/>
      <c r="AD542" s="147"/>
      <c r="AE542" s="147"/>
      <c r="AF542" s="147"/>
      <c r="AG542" s="147" t="s">
        <v>357</v>
      </c>
      <c r="AH542" s="147">
        <v>1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5">
        <v>86</v>
      </c>
      <c r="B543" s="176" t="s">
        <v>1630</v>
      </c>
      <c r="C543" s="188" t="s">
        <v>1631</v>
      </c>
      <c r="D543" s="177" t="s">
        <v>512</v>
      </c>
      <c r="E543" s="178">
        <v>30</v>
      </c>
      <c r="F543" s="179"/>
      <c r="G543" s="180">
        <f>ROUND(E543*F543,2)</f>
        <v>0</v>
      </c>
      <c r="H543" s="159"/>
      <c r="I543" s="158">
        <f>ROUND(E543*H543,2)</f>
        <v>0</v>
      </c>
      <c r="J543" s="159"/>
      <c r="K543" s="158">
        <f>ROUND(E543*J543,2)</f>
        <v>0</v>
      </c>
      <c r="L543" s="158">
        <v>21</v>
      </c>
      <c r="M543" s="158">
        <f>G543*(1+L543/100)</f>
        <v>0</v>
      </c>
      <c r="N543" s="157">
        <v>4.6000000000000001E-4</v>
      </c>
      <c r="O543" s="157">
        <f>ROUND(E543*N543,2)</f>
        <v>0.01</v>
      </c>
      <c r="P543" s="157">
        <v>0</v>
      </c>
      <c r="Q543" s="157">
        <f>ROUND(E543*P543,2)</f>
        <v>0</v>
      </c>
      <c r="R543" s="158"/>
      <c r="S543" s="158" t="s">
        <v>374</v>
      </c>
      <c r="T543" s="158" t="s">
        <v>375</v>
      </c>
      <c r="U543" s="158">
        <v>0</v>
      </c>
      <c r="V543" s="158">
        <f>ROUND(E543*U543,2)</f>
        <v>0</v>
      </c>
      <c r="W543" s="158"/>
      <c r="X543" s="158" t="s">
        <v>353</v>
      </c>
      <c r="Y543" s="158" t="s">
        <v>354</v>
      </c>
      <c r="Z543" s="147"/>
      <c r="AA543" s="147"/>
      <c r="AB543" s="147"/>
      <c r="AC543" s="147"/>
      <c r="AD543" s="147"/>
      <c r="AE543" s="147"/>
      <c r="AF543" s="147"/>
      <c r="AG543" s="147" t="s">
        <v>355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89" t="s">
        <v>604</v>
      </c>
      <c r="D544" s="160"/>
      <c r="E544" s="161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357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89" t="s">
        <v>1632</v>
      </c>
      <c r="D545" s="160"/>
      <c r="E545" s="161">
        <v>30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7"/>
      <c r="AA545" s="147"/>
      <c r="AB545" s="147"/>
      <c r="AC545" s="147"/>
      <c r="AD545" s="147"/>
      <c r="AE545" s="147"/>
      <c r="AF545" s="147"/>
      <c r="AG545" s="147" t="s">
        <v>357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90" t="s">
        <v>361</v>
      </c>
      <c r="D546" s="162"/>
      <c r="E546" s="163">
        <v>30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357</v>
      </c>
      <c r="AH546" s="147">
        <v>1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ht="21.75" outlineLevel="1" x14ac:dyDescent="0.2">
      <c r="A547" s="175">
        <v>87</v>
      </c>
      <c r="B547" s="176" t="s">
        <v>431</v>
      </c>
      <c r="C547" s="188" t="s">
        <v>1633</v>
      </c>
      <c r="D547" s="177" t="s">
        <v>350</v>
      </c>
      <c r="E547" s="178">
        <v>12.61575</v>
      </c>
      <c r="F547" s="179"/>
      <c r="G547" s="180">
        <f>ROUND(E547*F547,2)</f>
        <v>0</v>
      </c>
      <c r="H547" s="159"/>
      <c r="I547" s="158">
        <f>ROUND(E547*H547,2)</f>
        <v>0</v>
      </c>
      <c r="J547" s="159"/>
      <c r="K547" s="158">
        <f>ROUND(E547*J547,2)</f>
        <v>0</v>
      </c>
      <c r="L547" s="158">
        <v>21</v>
      </c>
      <c r="M547" s="158">
        <f>G547*(1+L547/100)</f>
        <v>0</v>
      </c>
      <c r="N547" s="157">
        <v>3.6700000000000001E-3</v>
      </c>
      <c r="O547" s="157">
        <f>ROUND(E547*N547,2)</f>
        <v>0.05</v>
      </c>
      <c r="P547" s="157">
        <v>0</v>
      </c>
      <c r="Q547" s="157">
        <f>ROUND(E547*P547,2)</f>
        <v>0</v>
      </c>
      <c r="R547" s="158"/>
      <c r="S547" s="158" t="s">
        <v>374</v>
      </c>
      <c r="T547" s="158" t="s">
        <v>375</v>
      </c>
      <c r="U547" s="158">
        <v>0.36199999999999999</v>
      </c>
      <c r="V547" s="158">
        <f>ROUND(E547*U547,2)</f>
        <v>4.57</v>
      </c>
      <c r="W547" s="158"/>
      <c r="X547" s="158" t="s">
        <v>353</v>
      </c>
      <c r="Y547" s="158" t="s">
        <v>354</v>
      </c>
      <c r="Z547" s="147"/>
      <c r="AA547" s="147"/>
      <c r="AB547" s="147"/>
      <c r="AC547" s="147"/>
      <c r="AD547" s="147"/>
      <c r="AE547" s="147"/>
      <c r="AF547" s="147"/>
      <c r="AG547" s="147" t="s">
        <v>355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2" x14ac:dyDescent="0.2">
      <c r="A548" s="154"/>
      <c r="B548" s="155"/>
      <c r="C548" s="189" t="s">
        <v>604</v>
      </c>
      <c r="D548" s="160"/>
      <c r="E548" s="161"/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357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89" t="s">
        <v>1634</v>
      </c>
      <c r="D549" s="160"/>
      <c r="E549" s="161"/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357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89" t="s">
        <v>1635</v>
      </c>
      <c r="D550" s="160"/>
      <c r="E550" s="161"/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357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89" t="s">
        <v>1636</v>
      </c>
      <c r="D551" s="160"/>
      <c r="E551" s="161">
        <v>12.61575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357</v>
      </c>
      <c r="AH551" s="147">
        <v>5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90" t="s">
        <v>361</v>
      </c>
      <c r="D552" s="162"/>
      <c r="E552" s="163">
        <v>12.61575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357</v>
      </c>
      <c r="AH552" s="147">
        <v>1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13.6" x14ac:dyDescent="0.2">
      <c r="A553" s="168" t="s">
        <v>346</v>
      </c>
      <c r="B553" s="169" t="s">
        <v>122</v>
      </c>
      <c r="C553" s="187" t="s">
        <v>123</v>
      </c>
      <c r="D553" s="170"/>
      <c r="E553" s="171"/>
      <c r="F553" s="172"/>
      <c r="G553" s="173">
        <f>SUMIF(AG554:AG589,"&lt;&gt;NOR",G554:G589)</f>
        <v>0</v>
      </c>
      <c r="H553" s="167"/>
      <c r="I553" s="167">
        <f>SUM(I554:I589)</f>
        <v>0</v>
      </c>
      <c r="J553" s="167"/>
      <c r="K553" s="167">
        <f>SUM(K554:K589)</f>
        <v>0</v>
      </c>
      <c r="L553" s="167"/>
      <c r="M553" s="167">
        <f>SUM(M554:M589)</f>
        <v>0</v>
      </c>
      <c r="N553" s="166"/>
      <c r="O553" s="166">
        <f>SUM(O554:O589)</f>
        <v>22.95</v>
      </c>
      <c r="P553" s="166"/>
      <c r="Q553" s="166">
        <f>SUM(Q554:Q589)</f>
        <v>0</v>
      </c>
      <c r="R553" s="167"/>
      <c r="S553" s="167"/>
      <c r="T553" s="167"/>
      <c r="U553" s="167"/>
      <c r="V553" s="167">
        <f>SUM(V554:V589)</f>
        <v>302.98000000000008</v>
      </c>
      <c r="W553" s="167"/>
      <c r="X553" s="167"/>
      <c r="Y553" s="167"/>
      <c r="AG553" t="s">
        <v>347</v>
      </c>
    </row>
    <row r="554" spans="1:60" outlineLevel="1" x14ac:dyDescent="0.2">
      <c r="A554" s="175">
        <v>88</v>
      </c>
      <c r="B554" s="176" t="s">
        <v>1637</v>
      </c>
      <c r="C554" s="188" t="s">
        <v>1638</v>
      </c>
      <c r="D554" s="177" t="s">
        <v>350</v>
      </c>
      <c r="E554" s="178">
        <v>1166.924</v>
      </c>
      <c r="F554" s="179"/>
      <c r="G554" s="180">
        <f>ROUND(E554*F554,2)</f>
        <v>0</v>
      </c>
      <c r="H554" s="159"/>
      <c r="I554" s="158">
        <f>ROUND(E554*H554,2)</f>
        <v>0</v>
      </c>
      <c r="J554" s="159"/>
      <c r="K554" s="158">
        <f>ROUND(E554*J554,2)</f>
        <v>0</v>
      </c>
      <c r="L554" s="158">
        <v>21</v>
      </c>
      <c r="M554" s="158">
        <f>G554*(1+L554/100)</f>
        <v>0</v>
      </c>
      <c r="N554" s="157">
        <v>2.2000000000000001E-4</v>
      </c>
      <c r="O554" s="157">
        <f>ROUND(E554*N554,2)</f>
        <v>0.26</v>
      </c>
      <c r="P554" s="157">
        <v>0</v>
      </c>
      <c r="Q554" s="157">
        <f>ROUND(E554*P554,2)</f>
        <v>0</v>
      </c>
      <c r="R554" s="158"/>
      <c r="S554" s="158" t="s">
        <v>374</v>
      </c>
      <c r="T554" s="158" t="s">
        <v>375</v>
      </c>
      <c r="U554" s="158">
        <v>0.02</v>
      </c>
      <c r="V554" s="158">
        <f>ROUND(E554*U554,2)</f>
        <v>23.34</v>
      </c>
      <c r="W554" s="158"/>
      <c r="X554" s="158" t="s">
        <v>353</v>
      </c>
      <c r="Y554" s="158" t="s">
        <v>354</v>
      </c>
      <c r="Z554" s="147"/>
      <c r="AA554" s="147"/>
      <c r="AB554" s="147"/>
      <c r="AC554" s="147"/>
      <c r="AD554" s="147"/>
      <c r="AE554" s="147"/>
      <c r="AF554" s="147"/>
      <c r="AG554" s="147" t="s">
        <v>355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2" x14ac:dyDescent="0.2">
      <c r="A555" s="154"/>
      <c r="B555" s="155"/>
      <c r="C555" s="189" t="s">
        <v>604</v>
      </c>
      <c r="D555" s="160"/>
      <c r="E555" s="161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58"/>
      <c r="Z555" s="147"/>
      <c r="AA555" s="147"/>
      <c r="AB555" s="147"/>
      <c r="AC555" s="147"/>
      <c r="AD555" s="147"/>
      <c r="AE555" s="147"/>
      <c r="AF555" s="147"/>
      <c r="AG555" s="147" t="s">
        <v>357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89" t="s">
        <v>1335</v>
      </c>
      <c r="D556" s="160"/>
      <c r="E556" s="161"/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357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89" t="s">
        <v>1336</v>
      </c>
      <c r="D557" s="160"/>
      <c r="E557" s="161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357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189" t="s">
        <v>1429</v>
      </c>
      <c r="D558" s="160"/>
      <c r="E558" s="161">
        <v>1166.924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357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90" t="s">
        <v>361</v>
      </c>
      <c r="D559" s="162"/>
      <c r="E559" s="163">
        <v>1166.924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58"/>
      <c r="Z559" s="147"/>
      <c r="AA559" s="147"/>
      <c r="AB559" s="147"/>
      <c r="AC559" s="147"/>
      <c r="AD559" s="147"/>
      <c r="AE559" s="147"/>
      <c r="AF559" s="147"/>
      <c r="AG559" s="147" t="s">
        <v>357</v>
      </c>
      <c r="AH559" s="147">
        <v>1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1.75" outlineLevel="1" x14ac:dyDescent="0.2">
      <c r="A560" s="175">
        <v>89</v>
      </c>
      <c r="B560" s="176" t="s">
        <v>1639</v>
      </c>
      <c r="C560" s="188" t="s">
        <v>1640</v>
      </c>
      <c r="D560" s="177" t="s">
        <v>350</v>
      </c>
      <c r="E560" s="178">
        <v>1166.924</v>
      </c>
      <c r="F560" s="179"/>
      <c r="G560" s="180">
        <f>ROUND(E560*F560,2)</f>
        <v>0</v>
      </c>
      <c r="H560" s="159"/>
      <c r="I560" s="158">
        <f>ROUND(E560*H560,2)</f>
        <v>0</v>
      </c>
      <c r="J560" s="159"/>
      <c r="K560" s="158">
        <f>ROUND(E560*J560,2)</f>
        <v>0</v>
      </c>
      <c r="L560" s="158">
        <v>21</v>
      </c>
      <c r="M560" s="158">
        <f>G560*(1+L560/100)</f>
        <v>0</v>
      </c>
      <c r="N560" s="157">
        <v>5.0000000000000001E-3</v>
      </c>
      <c r="O560" s="157">
        <f>ROUND(E560*N560,2)</f>
        <v>5.83</v>
      </c>
      <c r="P560" s="157">
        <v>0</v>
      </c>
      <c r="Q560" s="157">
        <f>ROUND(E560*P560,2)</f>
        <v>0</v>
      </c>
      <c r="R560" s="158"/>
      <c r="S560" s="158" t="s">
        <v>374</v>
      </c>
      <c r="T560" s="158" t="s">
        <v>375</v>
      </c>
      <c r="U560" s="158">
        <v>0.17799999999999999</v>
      </c>
      <c r="V560" s="158">
        <f>ROUND(E560*U560,2)</f>
        <v>207.71</v>
      </c>
      <c r="W560" s="158"/>
      <c r="X560" s="158" t="s">
        <v>353</v>
      </c>
      <c r="Y560" s="158" t="s">
        <v>354</v>
      </c>
      <c r="Z560" s="147"/>
      <c r="AA560" s="147"/>
      <c r="AB560" s="147"/>
      <c r="AC560" s="147"/>
      <c r="AD560" s="147"/>
      <c r="AE560" s="147"/>
      <c r="AF560" s="147"/>
      <c r="AG560" s="147" t="s">
        <v>355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">
      <c r="A561" s="154"/>
      <c r="B561" s="155"/>
      <c r="C561" s="189" t="s">
        <v>604</v>
      </c>
      <c r="D561" s="160"/>
      <c r="E561" s="161"/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357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189" t="s">
        <v>1335</v>
      </c>
      <c r="D562" s="160"/>
      <c r="E562" s="161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357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89" t="s">
        <v>1336</v>
      </c>
      <c r="D563" s="160"/>
      <c r="E563" s="161"/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357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89" t="s">
        <v>1429</v>
      </c>
      <c r="D564" s="160"/>
      <c r="E564" s="161">
        <v>1166.924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357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90" t="s">
        <v>361</v>
      </c>
      <c r="D565" s="162"/>
      <c r="E565" s="163">
        <v>1166.924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357</v>
      </c>
      <c r="AH565" s="147">
        <v>1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75">
        <v>90</v>
      </c>
      <c r="B566" s="176" t="s">
        <v>1641</v>
      </c>
      <c r="C566" s="188" t="s">
        <v>1642</v>
      </c>
      <c r="D566" s="177" t="s">
        <v>350</v>
      </c>
      <c r="E566" s="178">
        <v>154.52000000000001</v>
      </c>
      <c r="F566" s="179"/>
      <c r="G566" s="180">
        <f>ROUND(E566*F566,2)</f>
        <v>0</v>
      </c>
      <c r="H566" s="159"/>
      <c r="I566" s="158">
        <f>ROUND(E566*H566,2)</f>
        <v>0</v>
      </c>
      <c r="J566" s="159"/>
      <c r="K566" s="158">
        <f>ROUND(E566*J566,2)</f>
        <v>0</v>
      </c>
      <c r="L566" s="158">
        <v>21</v>
      </c>
      <c r="M566" s="158">
        <f>G566*(1+L566/100)</f>
        <v>0</v>
      </c>
      <c r="N566" s="157">
        <v>2.5999999999999998E-4</v>
      </c>
      <c r="O566" s="157">
        <f>ROUND(E566*N566,2)</f>
        <v>0.04</v>
      </c>
      <c r="P566" s="157">
        <v>0</v>
      </c>
      <c r="Q566" s="157">
        <f>ROUND(E566*P566,2)</f>
        <v>0</v>
      </c>
      <c r="R566" s="158"/>
      <c r="S566" s="158" t="s">
        <v>374</v>
      </c>
      <c r="T566" s="158" t="s">
        <v>375</v>
      </c>
      <c r="U566" s="158">
        <v>0.09</v>
      </c>
      <c r="V566" s="158">
        <f>ROUND(E566*U566,2)</f>
        <v>13.91</v>
      </c>
      <c r="W566" s="158"/>
      <c r="X566" s="158" t="s">
        <v>353</v>
      </c>
      <c r="Y566" s="158" t="s">
        <v>354</v>
      </c>
      <c r="Z566" s="147"/>
      <c r="AA566" s="147"/>
      <c r="AB566" s="147"/>
      <c r="AC566" s="147"/>
      <c r="AD566" s="147"/>
      <c r="AE566" s="147"/>
      <c r="AF566" s="147"/>
      <c r="AG566" s="147" t="s">
        <v>355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2" x14ac:dyDescent="0.2">
      <c r="A567" s="154"/>
      <c r="B567" s="155"/>
      <c r="C567" s="189" t="s">
        <v>604</v>
      </c>
      <c r="D567" s="160"/>
      <c r="E567" s="161"/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357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89" t="s">
        <v>1643</v>
      </c>
      <c r="D568" s="160"/>
      <c r="E568" s="161">
        <v>154.52000000000001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357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">
      <c r="A569" s="154"/>
      <c r="B569" s="155"/>
      <c r="C569" s="190" t="s">
        <v>361</v>
      </c>
      <c r="D569" s="162"/>
      <c r="E569" s="163">
        <v>154.52000000000001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357</v>
      </c>
      <c r="AH569" s="147">
        <v>1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75">
        <v>91</v>
      </c>
      <c r="B570" s="176" t="s">
        <v>1644</v>
      </c>
      <c r="C570" s="188" t="s">
        <v>1645</v>
      </c>
      <c r="D570" s="177" t="s">
        <v>350</v>
      </c>
      <c r="E570" s="178">
        <v>154.52000000000001</v>
      </c>
      <c r="F570" s="179"/>
      <c r="G570" s="180">
        <f>ROUND(E570*F570,2)</f>
        <v>0</v>
      </c>
      <c r="H570" s="159"/>
      <c r="I570" s="158">
        <f>ROUND(E570*H570,2)</f>
        <v>0</v>
      </c>
      <c r="J570" s="159"/>
      <c r="K570" s="158">
        <f>ROUND(E570*J570,2)</f>
        <v>0</v>
      </c>
      <c r="L570" s="158">
        <v>21</v>
      </c>
      <c r="M570" s="158">
        <f>G570*(1+L570/100)</f>
        <v>0</v>
      </c>
      <c r="N570" s="157">
        <v>0.105</v>
      </c>
      <c r="O570" s="157">
        <f>ROUND(E570*N570,2)</f>
        <v>16.22</v>
      </c>
      <c r="P570" s="157">
        <v>0</v>
      </c>
      <c r="Q570" s="157">
        <f>ROUND(E570*P570,2)</f>
        <v>0</v>
      </c>
      <c r="R570" s="158"/>
      <c r="S570" s="158" t="s">
        <v>351</v>
      </c>
      <c r="T570" s="158" t="s">
        <v>352</v>
      </c>
      <c r="U570" s="158">
        <v>0.153</v>
      </c>
      <c r="V570" s="158">
        <f>ROUND(E570*U570,2)</f>
        <v>23.64</v>
      </c>
      <c r="W570" s="158"/>
      <c r="X570" s="158" t="s">
        <v>353</v>
      </c>
      <c r="Y570" s="158" t="s">
        <v>354</v>
      </c>
      <c r="Z570" s="147"/>
      <c r="AA570" s="147"/>
      <c r="AB570" s="147"/>
      <c r="AC570" s="147"/>
      <c r="AD570" s="147"/>
      <c r="AE570" s="147"/>
      <c r="AF570" s="147"/>
      <c r="AG570" s="147" t="s">
        <v>355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">
      <c r="A571" s="154"/>
      <c r="B571" s="155"/>
      <c r="C571" s="189" t="s">
        <v>604</v>
      </c>
      <c r="D571" s="160"/>
      <c r="E571" s="161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357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89" t="s">
        <v>1643</v>
      </c>
      <c r="D572" s="160"/>
      <c r="E572" s="161">
        <v>154.52000000000001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357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90" t="s">
        <v>361</v>
      </c>
      <c r="D573" s="162"/>
      <c r="E573" s="163">
        <v>154.52000000000001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357</v>
      </c>
      <c r="AH573" s="147">
        <v>1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75">
        <v>92</v>
      </c>
      <c r="B574" s="176" t="s">
        <v>1646</v>
      </c>
      <c r="C574" s="188" t="s">
        <v>1647</v>
      </c>
      <c r="D574" s="177" t="s">
        <v>350</v>
      </c>
      <c r="E574" s="178">
        <v>154.52000000000001</v>
      </c>
      <c r="F574" s="179"/>
      <c r="G574" s="180">
        <f>ROUND(E574*F574,2)</f>
        <v>0</v>
      </c>
      <c r="H574" s="159"/>
      <c r="I574" s="158">
        <f>ROUND(E574*H574,2)</f>
        <v>0</v>
      </c>
      <c r="J574" s="159"/>
      <c r="K574" s="158">
        <f>ROUND(E574*J574,2)</f>
        <v>0</v>
      </c>
      <c r="L574" s="158">
        <v>21</v>
      </c>
      <c r="M574" s="158">
        <f>G574*(1+L574/100)</f>
        <v>0</v>
      </c>
      <c r="N574" s="157">
        <v>0</v>
      </c>
      <c r="O574" s="157">
        <f>ROUND(E574*N574,2)</f>
        <v>0</v>
      </c>
      <c r="P574" s="157">
        <v>0</v>
      </c>
      <c r="Q574" s="157">
        <f>ROUND(E574*P574,2)</f>
        <v>0</v>
      </c>
      <c r="R574" s="158"/>
      <c r="S574" s="158" t="s">
        <v>374</v>
      </c>
      <c r="T574" s="158" t="s">
        <v>375</v>
      </c>
      <c r="U574" s="158">
        <v>0.05</v>
      </c>
      <c r="V574" s="158">
        <f>ROUND(E574*U574,2)</f>
        <v>7.73</v>
      </c>
      <c r="W574" s="158"/>
      <c r="X574" s="158" t="s">
        <v>353</v>
      </c>
      <c r="Y574" s="158" t="s">
        <v>354</v>
      </c>
      <c r="Z574" s="147"/>
      <c r="AA574" s="147"/>
      <c r="AB574" s="147"/>
      <c r="AC574" s="147"/>
      <c r="AD574" s="147"/>
      <c r="AE574" s="147"/>
      <c r="AF574" s="147"/>
      <c r="AG574" s="147" t="s">
        <v>355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2" x14ac:dyDescent="0.2">
      <c r="A575" s="154"/>
      <c r="B575" s="155"/>
      <c r="C575" s="189" t="s">
        <v>604</v>
      </c>
      <c r="D575" s="160"/>
      <c r="E575" s="161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357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9" t="s">
        <v>1643</v>
      </c>
      <c r="D576" s="160"/>
      <c r="E576" s="161">
        <v>154.52000000000001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357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4"/>
      <c r="B577" s="155"/>
      <c r="C577" s="190" t="s">
        <v>361</v>
      </c>
      <c r="D577" s="162"/>
      <c r="E577" s="163">
        <v>154.52000000000001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357</v>
      </c>
      <c r="AH577" s="147">
        <v>1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21.75" outlineLevel="1" x14ac:dyDescent="0.2">
      <c r="A578" s="175">
        <v>93</v>
      </c>
      <c r="B578" s="176" t="s">
        <v>1648</v>
      </c>
      <c r="C578" s="188" t="s">
        <v>1649</v>
      </c>
      <c r="D578" s="177" t="s">
        <v>512</v>
      </c>
      <c r="E578" s="178">
        <v>144.84</v>
      </c>
      <c r="F578" s="179"/>
      <c r="G578" s="180">
        <f>ROUND(E578*F578,2)</f>
        <v>0</v>
      </c>
      <c r="H578" s="159"/>
      <c r="I578" s="158">
        <f>ROUND(E578*H578,2)</f>
        <v>0</v>
      </c>
      <c r="J578" s="159"/>
      <c r="K578" s="158">
        <f>ROUND(E578*J578,2)</f>
        <v>0</v>
      </c>
      <c r="L578" s="158">
        <v>21</v>
      </c>
      <c r="M578" s="158">
        <f>G578*(1+L578/100)</f>
        <v>0</v>
      </c>
      <c r="N578" s="157">
        <v>3.8300000000000001E-3</v>
      </c>
      <c r="O578" s="157">
        <f>ROUND(E578*N578,2)</f>
        <v>0.55000000000000004</v>
      </c>
      <c r="P578" s="157">
        <v>0</v>
      </c>
      <c r="Q578" s="157">
        <f>ROUND(E578*P578,2)</f>
        <v>0</v>
      </c>
      <c r="R578" s="158"/>
      <c r="S578" s="158" t="s">
        <v>374</v>
      </c>
      <c r="T578" s="158" t="s">
        <v>375</v>
      </c>
      <c r="U578" s="158">
        <v>0.13400000000000001</v>
      </c>
      <c r="V578" s="158">
        <f>ROUND(E578*U578,2)</f>
        <v>19.41</v>
      </c>
      <c r="W578" s="158"/>
      <c r="X578" s="158" t="s">
        <v>353</v>
      </c>
      <c r="Y578" s="158" t="s">
        <v>354</v>
      </c>
      <c r="Z578" s="147"/>
      <c r="AA578" s="147"/>
      <c r="AB578" s="147"/>
      <c r="AC578" s="147"/>
      <c r="AD578" s="147"/>
      <c r="AE578" s="147"/>
      <c r="AF578" s="147"/>
      <c r="AG578" s="147" t="s">
        <v>355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2" x14ac:dyDescent="0.2">
      <c r="A579" s="154"/>
      <c r="B579" s="155"/>
      <c r="C579" s="189" t="s">
        <v>604</v>
      </c>
      <c r="D579" s="160"/>
      <c r="E579" s="161"/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357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89" t="s">
        <v>1335</v>
      </c>
      <c r="D580" s="160"/>
      <c r="E580" s="161"/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357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89" t="s">
        <v>1336</v>
      </c>
      <c r="D581" s="160"/>
      <c r="E581" s="161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357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89" t="s">
        <v>1650</v>
      </c>
      <c r="D582" s="160"/>
      <c r="E582" s="161">
        <v>144.84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357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90" t="s">
        <v>361</v>
      </c>
      <c r="D583" s="162"/>
      <c r="E583" s="163">
        <v>144.84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357</v>
      </c>
      <c r="AH583" s="147">
        <v>1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1.75" outlineLevel="1" x14ac:dyDescent="0.2">
      <c r="A584" s="175">
        <v>94</v>
      </c>
      <c r="B584" s="176" t="s">
        <v>1651</v>
      </c>
      <c r="C584" s="188" t="s">
        <v>1652</v>
      </c>
      <c r="D584" s="177" t="s">
        <v>512</v>
      </c>
      <c r="E584" s="178">
        <v>144.84</v>
      </c>
      <c r="F584" s="179"/>
      <c r="G584" s="180">
        <f>ROUND(E584*F584,2)</f>
        <v>0</v>
      </c>
      <c r="H584" s="159"/>
      <c r="I584" s="158">
        <f>ROUND(E584*H584,2)</f>
        <v>0</v>
      </c>
      <c r="J584" s="159"/>
      <c r="K584" s="158">
        <f>ROUND(E584*J584,2)</f>
        <v>0</v>
      </c>
      <c r="L584" s="158">
        <v>21</v>
      </c>
      <c r="M584" s="158">
        <f>G584*(1+L584/100)</f>
        <v>0</v>
      </c>
      <c r="N584" s="157">
        <v>3.2000000000000003E-4</v>
      </c>
      <c r="O584" s="157">
        <f>ROUND(E584*N584,2)</f>
        <v>0.05</v>
      </c>
      <c r="P584" s="157">
        <v>0</v>
      </c>
      <c r="Q584" s="157">
        <f>ROUND(E584*P584,2)</f>
        <v>0</v>
      </c>
      <c r="R584" s="158"/>
      <c r="S584" s="158" t="s">
        <v>374</v>
      </c>
      <c r="T584" s="158" t="s">
        <v>375</v>
      </c>
      <c r="U584" s="158">
        <v>0.05</v>
      </c>
      <c r="V584" s="158">
        <f>ROUND(E584*U584,2)</f>
        <v>7.24</v>
      </c>
      <c r="W584" s="158"/>
      <c r="X584" s="158" t="s">
        <v>353</v>
      </c>
      <c r="Y584" s="158" t="s">
        <v>354</v>
      </c>
      <c r="Z584" s="147"/>
      <c r="AA584" s="147"/>
      <c r="AB584" s="147"/>
      <c r="AC584" s="147"/>
      <c r="AD584" s="147"/>
      <c r="AE584" s="147"/>
      <c r="AF584" s="147"/>
      <c r="AG584" s="147" t="s">
        <v>355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2" x14ac:dyDescent="0.2">
      <c r="A585" s="154"/>
      <c r="B585" s="155"/>
      <c r="C585" s="189" t="s">
        <v>604</v>
      </c>
      <c r="D585" s="160"/>
      <c r="E585" s="161"/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357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89" t="s">
        <v>1335</v>
      </c>
      <c r="D586" s="160"/>
      <c r="E586" s="161"/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357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9" t="s">
        <v>1336</v>
      </c>
      <c r="D587" s="160"/>
      <c r="E587" s="161"/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357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89" t="s">
        <v>1650</v>
      </c>
      <c r="D588" s="160"/>
      <c r="E588" s="161">
        <v>144.84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357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4"/>
      <c r="B589" s="155"/>
      <c r="C589" s="190" t="s">
        <v>361</v>
      </c>
      <c r="D589" s="162"/>
      <c r="E589" s="163">
        <v>144.84</v>
      </c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357</v>
      </c>
      <c r="AH589" s="147">
        <v>1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ht="13.6" x14ac:dyDescent="0.2">
      <c r="A590" s="168" t="s">
        <v>346</v>
      </c>
      <c r="B590" s="169" t="s">
        <v>131</v>
      </c>
      <c r="C590" s="187" t="s">
        <v>132</v>
      </c>
      <c r="D590" s="170"/>
      <c r="E590" s="171"/>
      <c r="F590" s="172"/>
      <c r="G590" s="173">
        <f>SUMIF(AG591:AG596,"&lt;&gt;NOR",G591:G596)</f>
        <v>0</v>
      </c>
      <c r="H590" s="167"/>
      <c r="I590" s="167">
        <f>SUM(I591:I596)</f>
        <v>0</v>
      </c>
      <c r="J590" s="167"/>
      <c r="K590" s="167">
        <f>SUM(K591:K596)</f>
        <v>0</v>
      </c>
      <c r="L590" s="167"/>
      <c r="M590" s="167">
        <f>SUM(M591:M596)</f>
        <v>0</v>
      </c>
      <c r="N590" s="166"/>
      <c r="O590" s="166">
        <f>SUM(O591:O596)</f>
        <v>0</v>
      </c>
      <c r="P590" s="166"/>
      <c r="Q590" s="166">
        <f>SUM(Q591:Q596)</f>
        <v>0</v>
      </c>
      <c r="R590" s="167"/>
      <c r="S590" s="167"/>
      <c r="T590" s="167"/>
      <c r="U590" s="167"/>
      <c r="V590" s="167">
        <f>SUM(V591:V596)</f>
        <v>40</v>
      </c>
      <c r="W590" s="167"/>
      <c r="X590" s="167"/>
      <c r="Y590" s="167"/>
      <c r="AG590" t="s">
        <v>347</v>
      </c>
    </row>
    <row r="591" spans="1:60" outlineLevel="1" x14ac:dyDescent="0.2">
      <c r="A591" s="175">
        <v>95</v>
      </c>
      <c r="B591" s="176" t="s">
        <v>484</v>
      </c>
      <c r="C591" s="188" t="s">
        <v>485</v>
      </c>
      <c r="D591" s="177" t="s">
        <v>486</v>
      </c>
      <c r="E591" s="178">
        <v>40</v>
      </c>
      <c r="F591" s="179"/>
      <c r="G591" s="180">
        <f>ROUND(E591*F591,2)</f>
        <v>0</v>
      </c>
      <c r="H591" s="159"/>
      <c r="I591" s="158">
        <f>ROUND(E591*H591,2)</f>
        <v>0</v>
      </c>
      <c r="J591" s="159"/>
      <c r="K591" s="158">
        <f>ROUND(E591*J591,2)</f>
        <v>0</v>
      </c>
      <c r="L591" s="158">
        <v>21</v>
      </c>
      <c r="M591" s="158">
        <f>G591*(1+L591/100)</f>
        <v>0</v>
      </c>
      <c r="N591" s="157">
        <v>0</v>
      </c>
      <c r="O591" s="157">
        <f>ROUND(E591*N591,2)</f>
        <v>0</v>
      </c>
      <c r="P591" s="157">
        <v>0</v>
      </c>
      <c r="Q591" s="157">
        <f>ROUND(E591*P591,2)</f>
        <v>0</v>
      </c>
      <c r="R591" s="158"/>
      <c r="S591" s="158" t="s">
        <v>374</v>
      </c>
      <c r="T591" s="158" t="s">
        <v>375</v>
      </c>
      <c r="U591" s="158">
        <v>1</v>
      </c>
      <c r="V591" s="158">
        <f>ROUND(E591*U591,2)</f>
        <v>40</v>
      </c>
      <c r="W591" s="158"/>
      <c r="X591" s="158" t="s">
        <v>353</v>
      </c>
      <c r="Y591" s="158" t="s">
        <v>354</v>
      </c>
      <c r="Z591" s="147"/>
      <c r="AA591" s="147"/>
      <c r="AB591" s="147"/>
      <c r="AC591" s="147"/>
      <c r="AD591" s="147"/>
      <c r="AE591" s="147"/>
      <c r="AF591" s="147"/>
      <c r="AG591" s="147" t="s">
        <v>355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2" x14ac:dyDescent="0.2">
      <c r="A592" s="154"/>
      <c r="B592" s="155"/>
      <c r="C592" s="189" t="s">
        <v>604</v>
      </c>
      <c r="D592" s="160"/>
      <c r="E592" s="161"/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357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89" t="s">
        <v>1653</v>
      </c>
      <c r="D593" s="160"/>
      <c r="E593" s="161"/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7"/>
      <c r="AA593" s="147"/>
      <c r="AB593" s="147"/>
      <c r="AC593" s="147"/>
      <c r="AD593" s="147"/>
      <c r="AE593" s="147"/>
      <c r="AF593" s="147"/>
      <c r="AG593" s="147" t="s">
        <v>357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89" t="s">
        <v>1654</v>
      </c>
      <c r="D594" s="160"/>
      <c r="E594" s="161">
        <v>30</v>
      </c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357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9" t="s">
        <v>1655</v>
      </c>
      <c r="D595" s="160"/>
      <c r="E595" s="161">
        <v>10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357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90" t="s">
        <v>361</v>
      </c>
      <c r="D596" s="162"/>
      <c r="E596" s="163">
        <v>40</v>
      </c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58"/>
      <c r="Z596" s="147"/>
      <c r="AA596" s="147"/>
      <c r="AB596" s="147"/>
      <c r="AC596" s="147"/>
      <c r="AD596" s="147"/>
      <c r="AE596" s="147"/>
      <c r="AF596" s="147"/>
      <c r="AG596" s="147" t="s">
        <v>357</v>
      </c>
      <c r="AH596" s="147">
        <v>1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13.6" x14ac:dyDescent="0.2">
      <c r="A597" s="168" t="s">
        <v>346</v>
      </c>
      <c r="B597" s="169" t="s">
        <v>133</v>
      </c>
      <c r="C597" s="187" t="s">
        <v>134</v>
      </c>
      <c r="D597" s="170"/>
      <c r="E597" s="171"/>
      <c r="F597" s="172"/>
      <c r="G597" s="173">
        <f>SUMIF(AG598:AG662,"&lt;&gt;NOR",G598:G662)</f>
        <v>0</v>
      </c>
      <c r="H597" s="167"/>
      <c r="I597" s="167">
        <f>SUM(I598:I662)</f>
        <v>0</v>
      </c>
      <c r="J597" s="167"/>
      <c r="K597" s="167">
        <f>SUM(K598:K662)</f>
        <v>0</v>
      </c>
      <c r="L597" s="167"/>
      <c r="M597" s="167">
        <f>SUM(M598:M662)</f>
        <v>0</v>
      </c>
      <c r="N597" s="166"/>
      <c r="O597" s="166">
        <f>SUM(O598:O662)</f>
        <v>29.76</v>
      </c>
      <c r="P597" s="166"/>
      <c r="Q597" s="166">
        <f>SUM(Q598:Q662)</f>
        <v>0</v>
      </c>
      <c r="R597" s="167"/>
      <c r="S597" s="167"/>
      <c r="T597" s="167"/>
      <c r="U597" s="167"/>
      <c r="V597" s="167">
        <f>SUM(V598:V662)</f>
        <v>704.63</v>
      </c>
      <c r="W597" s="167"/>
      <c r="X597" s="167"/>
      <c r="Y597" s="167"/>
      <c r="AG597" t="s">
        <v>347</v>
      </c>
    </row>
    <row r="598" spans="1:60" ht="21.75" outlineLevel="1" x14ac:dyDescent="0.2">
      <c r="A598" s="181">
        <v>96</v>
      </c>
      <c r="B598" s="182" t="s">
        <v>1656</v>
      </c>
      <c r="C598" s="191" t="s">
        <v>1657</v>
      </c>
      <c r="D598" s="183" t="s">
        <v>1658</v>
      </c>
      <c r="E598" s="184">
        <v>40</v>
      </c>
      <c r="F598" s="185"/>
      <c r="G598" s="186">
        <f>ROUND(E598*F598,2)</f>
        <v>0</v>
      </c>
      <c r="H598" s="159"/>
      <c r="I598" s="158">
        <f>ROUND(E598*H598,2)</f>
        <v>0</v>
      </c>
      <c r="J598" s="159"/>
      <c r="K598" s="158">
        <f>ROUND(E598*J598,2)</f>
        <v>0</v>
      </c>
      <c r="L598" s="158">
        <v>21</v>
      </c>
      <c r="M598" s="158">
        <f>G598*(1+L598/100)</f>
        <v>0</v>
      </c>
      <c r="N598" s="157">
        <v>0</v>
      </c>
      <c r="O598" s="157">
        <f>ROUND(E598*N598,2)</f>
        <v>0</v>
      </c>
      <c r="P598" s="157">
        <v>0</v>
      </c>
      <c r="Q598" s="157">
        <f>ROUND(E598*P598,2)</f>
        <v>0</v>
      </c>
      <c r="R598" s="158"/>
      <c r="S598" s="158" t="s">
        <v>351</v>
      </c>
      <c r="T598" s="158" t="s">
        <v>352</v>
      </c>
      <c r="U598" s="158">
        <v>0</v>
      </c>
      <c r="V598" s="158">
        <f>ROUND(E598*U598,2)</f>
        <v>0</v>
      </c>
      <c r="W598" s="158"/>
      <c r="X598" s="158" t="s">
        <v>353</v>
      </c>
      <c r="Y598" s="158" t="s">
        <v>354</v>
      </c>
      <c r="Z598" s="147"/>
      <c r="AA598" s="147"/>
      <c r="AB598" s="147"/>
      <c r="AC598" s="147"/>
      <c r="AD598" s="147"/>
      <c r="AE598" s="147"/>
      <c r="AF598" s="147"/>
      <c r="AG598" s="147" t="s">
        <v>355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75">
        <v>97</v>
      </c>
      <c r="B599" s="176" t="s">
        <v>1659</v>
      </c>
      <c r="C599" s="188" t="s">
        <v>1660</v>
      </c>
      <c r="D599" s="177" t="s">
        <v>350</v>
      </c>
      <c r="E599" s="178">
        <v>1172.25</v>
      </c>
      <c r="F599" s="179"/>
      <c r="G599" s="180">
        <f>ROUND(E599*F599,2)</f>
        <v>0</v>
      </c>
      <c r="H599" s="159"/>
      <c r="I599" s="158">
        <f>ROUND(E599*H599,2)</f>
        <v>0</v>
      </c>
      <c r="J599" s="159"/>
      <c r="K599" s="158">
        <f>ROUND(E599*J599,2)</f>
        <v>0</v>
      </c>
      <c r="L599" s="158">
        <v>21</v>
      </c>
      <c r="M599" s="158">
        <f>G599*(1+L599/100)</f>
        <v>0</v>
      </c>
      <c r="N599" s="157">
        <v>1.8380000000000001E-2</v>
      </c>
      <c r="O599" s="157">
        <f>ROUND(E599*N599,2)</f>
        <v>21.55</v>
      </c>
      <c r="P599" s="157">
        <v>0</v>
      </c>
      <c r="Q599" s="157">
        <f>ROUND(E599*P599,2)</f>
        <v>0</v>
      </c>
      <c r="R599" s="158"/>
      <c r="S599" s="158" t="s">
        <v>374</v>
      </c>
      <c r="T599" s="158" t="s">
        <v>375</v>
      </c>
      <c r="U599" s="158">
        <v>0.14399999999999999</v>
      </c>
      <c r="V599" s="158">
        <f>ROUND(E599*U599,2)</f>
        <v>168.8</v>
      </c>
      <c r="W599" s="158"/>
      <c r="X599" s="158" t="s">
        <v>353</v>
      </c>
      <c r="Y599" s="158" t="s">
        <v>354</v>
      </c>
      <c r="Z599" s="147"/>
      <c r="AA599" s="147"/>
      <c r="AB599" s="147"/>
      <c r="AC599" s="147"/>
      <c r="AD599" s="147"/>
      <c r="AE599" s="147"/>
      <c r="AF599" s="147"/>
      <c r="AG599" s="147" t="s">
        <v>355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2" x14ac:dyDescent="0.2">
      <c r="A600" s="154"/>
      <c r="B600" s="155"/>
      <c r="C600" s="189" t="s">
        <v>604</v>
      </c>
      <c r="D600" s="160"/>
      <c r="E600" s="161"/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7"/>
      <c r="AA600" s="147"/>
      <c r="AB600" s="147"/>
      <c r="AC600" s="147"/>
      <c r="AD600" s="147"/>
      <c r="AE600" s="147"/>
      <c r="AF600" s="147"/>
      <c r="AG600" s="147" t="s">
        <v>357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89" t="s">
        <v>1661</v>
      </c>
      <c r="D601" s="160"/>
      <c r="E601" s="161"/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7"/>
      <c r="AA601" s="147"/>
      <c r="AB601" s="147"/>
      <c r="AC601" s="147"/>
      <c r="AD601" s="147"/>
      <c r="AE601" s="147"/>
      <c r="AF601" s="147"/>
      <c r="AG601" s="147" t="s">
        <v>357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89" t="s">
        <v>1662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357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89" t="s">
        <v>1663</v>
      </c>
      <c r="D603" s="160"/>
      <c r="E603" s="161">
        <v>681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357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89" t="s">
        <v>1664</v>
      </c>
      <c r="D604" s="160"/>
      <c r="E604" s="161"/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357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89" t="s">
        <v>1665</v>
      </c>
      <c r="D605" s="160"/>
      <c r="E605" s="161"/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58"/>
      <c r="Z605" s="147"/>
      <c r="AA605" s="147"/>
      <c r="AB605" s="147"/>
      <c r="AC605" s="147"/>
      <c r="AD605" s="147"/>
      <c r="AE605" s="147"/>
      <c r="AF605" s="147"/>
      <c r="AG605" s="147" t="s">
        <v>357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9" t="s">
        <v>1666</v>
      </c>
      <c r="D606" s="160"/>
      <c r="E606" s="161">
        <v>491.25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357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0" t="s">
        <v>361</v>
      </c>
      <c r="D607" s="162"/>
      <c r="E607" s="163">
        <v>1172.25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357</v>
      </c>
      <c r="AH607" s="147">
        <v>1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75">
        <v>98</v>
      </c>
      <c r="B608" s="176" t="s">
        <v>1667</v>
      </c>
      <c r="C608" s="188" t="s">
        <v>1668</v>
      </c>
      <c r="D608" s="177" t="s">
        <v>350</v>
      </c>
      <c r="E608" s="178">
        <v>71507.25</v>
      </c>
      <c r="F608" s="179"/>
      <c r="G608" s="180">
        <f>ROUND(E608*F608,2)</f>
        <v>0</v>
      </c>
      <c r="H608" s="159"/>
      <c r="I608" s="158">
        <f>ROUND(E608*H608,2)</f>
        <v>0</v>
      </c>
      <c r="J608" s="159"/>
      <c r="K608" s="158">
        <f>ROUND(E608*J608,2)</f>
        <v>0</v>
      </c>
      <c r="L608" s="158">
        <v>21</v>
      </c>
      <c r="M608" s="158">
        <f>G608*(1+L608/100)</f>
        <v>0</v>
      </c>
      <c r="N608" s="157">
        <v>0</v>
      </c>
      <c r="O608" s="157">
        <f>ROUND(E608*N608,2)</f>
        <v>0</v>
      </c>
      <c r="P608" s="157">
        <v>0</v>
      </c>
      <c r="Q608" s="157">
        <f>ROUND(E608*P608,2)</f>
        <v>0</v>
      </c>
      <c r="R608" s="158"/>
      <c r="S608" s="158" t="s">
        <v>374</v>
      </c>
      <c r="T608" s="158" t="s">
        <v>375</v>
      </c>
      <c r="U608" s="158">
        <v>0</v>
      </c>
      <c r="V608" s="158">
        <f>ROUND(E608*U608,2)</f>
        <v>0</v>
      </c>
      <c r="W608" s="158"/>
      <c r="X608" s="158" t="s">
        <v>353</v>
      </c>
      <c r="Y608" s="158" t="s">
        <v>354</v>
      </c>
      <c r="Z608" s="147"/>
      <c r="AA608" s="147"/>
      <c r="AB608" s="147"/>
      <c r="AC608" s="147"/>
      <c r="AD608" s="147"/>
      <c r="AE608" s="147"/>
      <c r="AF608" s="147"/>
      <c r="AG608" s="147" t="s">
        <v>355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2" x14ac:dyDescent="0.2">
      <c r="A609" s="154"/>
      <c r="B609" s="155"/>
      <c r="C609" s="189" t="s">
        <v>604</v>
      </c>
      <c r="D609" s="160"/>
      <c r="E609" s="161"/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7"/>
      <c r="AA609" s="147"/>
      <c r="AB609" s="147"/>
      <c r="AC609" s="147"/>
      <c r="AD609" s="147"/>
      <c r="AE609" s="147"/>
      <c r="AF609" s="147"/>
      <c r="AG609" s="147" t="s">
        <v>357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89" t="s">
        <v>1669</v>
      </c>
      <c r="D610" s="160"/>
      <c r="E610" s="161">
        <v>1172.25</v>
      </c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357</v>
      </c>
      <c r="AH610" s="147">
        <v>5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90" t="s">
        <v>361</v>
      </c>
      <c r="D611" s="162"/>
      <c r="E611" s="163">
        <v>1172.25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357</v>
      </c>
      <c r="AH611" s="147">
        <v>1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92" t="s">
        <v>1670</v>
      </c>
      <c r="D612" s="164"/>
      <c r="E612" s="165">
        <v>70335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7"/>
      <c r="AA612" s="147"/>
      <c r="AB612" s="147"/>
      <c r="AC612" s="147"/>
      <c r="AD612" s="147"/>
      <c r="AE612" s="147"/>
      <c r="AF612" s="147"/>
      <c r="AG612" s="147" t="s">
        <v>357</v>
      </c>
      <c r="AH612" s="147">
        <v>4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1.75" outlineLevel="1" x14ac:dyDescent="0.2">
      <c r="A613" s="175">
        <v>99</v>
      </c>
      <c r="B613" s="176" t="s">
        <v>1671</v>
      </c>
      <c r="C613" s="188" t="s">
        <v>1672</v>
      </c>
      <c r="D613" s="177" t="s">
        <v>350</v>
      </c>
      <c r="E613" s="178">
        <v>1172.25</v>
      </c>
      <c r="F613" s="179"/>
      <c r="G613" s="180">
        <f>ROUND(E613*F613,2)</f>
        <v>0</v>
      </c>
      <c r="H613" s="159"/>
      <c r="I613" s="158">
        <f>ROUND(E613*H613,2)</f>
        <v>0</v>
      </c>
      <c r="J613" s="159"/>
      <c r="K613" s="158">
        <f>ROUND(E613*J613,2)</f>
        <v>0</v>
      </c>
      <c r="L613" s="158">
        <v>21</v>
      </c>
      <c r="M613" s="158">
        <f>G613*(1+L613/100)</f>
        <v>0</v>
      </c>
      <c r="N613" s="157">
        <v>0</v>
      </c>
      <c r="O613" s="157">
        <f>ROUND(E613*N613,2)</f>
        <v>0</v>
      </c>
      <c r="P613" s="157">
        <v>0</v>
      </c>
      <c r="Q613" s="157">
        <f>ROUND(E613*P613,2)</f>
        <v>0</v>
      </c>
      <c r="R613" s="158"/>
      <c r="S613" s="158" t="s">
        <v>374</v>
      </c>
      <c r="T613" s="158" t="s">
        <v>375</v>
      </c>
      <c r="U613" s="158">
        <v>0.126</v>
      </c>
      <c r="V613" s="158">
        <f>ROUND(E613*U613,2)</f>
        <v>147.69999999999999</v>
      </c>
      <c r="W613" s="158"/>
      <c r="X613" s="158" t="s">
        <v>353</v>
      </c>
      <c r="Y613" s="158" t="s">
        <v>354</v>
      </c>
      <c r="Z613" s="147"/>
      <c r="AA613" s="147"/>
      <c r="AB613" s="147"/>
      <c r="AC613" s="147"/>
      <c r="AD613" s="147"/>
      <c r="AE613" s="147"/>
      <c r="AF613" s="147"/>
      <c r="AG613" s="147" t="s">
        <v>355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2" x14ac:dyDescent="0.2">
      <c r="A614" s="154"/>
      <c r="B614" s="155"/>
      <c r="C614" s="189" t="s">
        <v>604</v>
      </c>
      <c r="D614" s="160"/>
      <c r="E614" s="161"/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357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9" t="s">
        <v>1669</v>
      </c>
      <c r="D615" s="160"/>
      <c r="E615" s="161">
        <v>1172.25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357</v>
      </c>
      <c r="AH615" s="147">
        <v>5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0" t="s">
        <v>361</v>
      </c>
      <c r="D616" s="162"/>
      <c r="E616" s="163">
        <v>1172.25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357</v>
      </c>
      <c r="AH616" s="147">
        <v>1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75">
        <v>100</v>
      </c>
      <c r="B617" s="176" t="s">
        <v>1673</v>
      </c>
      <c r="C617" s="188" t="s">
        <v>1674</v>
      </c>
      <c r="D617" s="177" t="s">
        <v>350</v>
      </c>
      <c r="E617" s="178">
        <v>723.33</v>
      </c>
      <c r="F617" s="179"/>
      <c r="G617" s="180">
        <f>ROUND(E617*F617,2)</f>
        <v>0</v>
      </c>
      <c r="H617" s="159"/>
      <c r="I617" s="158">
        <f>ROUND(E617*H617,2)</f>
        <v>0</v>
      </c>
      <c r="J617" s="159"/>
      <c r="K617" s="158">
        <f>ROUND(E617*J617,2)</f>
        <v>0</v>
      </c>
      <c r="L617" s="158">
        <v>21</v>
      </c>
      <c r="M617" s="158">
        <f>G617*(1+L617/100)</f>
        <v>0</v>
      </c>
      <c r="N617" s="157">
        <v>6.3499999999999997E-3</v>
      </c>
      <c r="O617" s="157">
        <f>ROUND(E617*N617,2)</f>
        <v>4.59</v>
      </c>
      <c r="P617" s="157">
        <v>0</v>
      </c>
      <c r="Q617" s="157">
        <f>ROUND(E617*P617,2)</f>
        <v>0</v>
      </c>
      <c r="R617" s="158"/>
      <c r="S617" s="158" t="s">
        <v>374</v>
      </c>
      <c r="T617" s="158" t="s">
        <v>375</v>
      </c>
      <c r="U617" s="158">
        <v>0.26</v>
      </c>
      <c r="V617" s="158">
        <f>ROUND(E617*U617,2)</f>
        <v>188.07</v>
      </c>
      <c r="W617" s="158"/>
      <c r="X617" s="158" t="s">
        <v>353</v>
      </c>
      <c r="Y617" s="158" t="s">
        <v>354</v>
      </c>
      <c r="Z617" s="147"/>
      <c r="AA617" s="147"/>
      <c r="AB617" s="147"/>
      <c r="AC617" s="147"/>
      <c r="AD617" s="147"/>
      <c r="AE617" s="147"/>
      <c r="AF617" s="147"/>
      <c r="AG617" s="147" t="s">
        <v>355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189" t="s">
        <v>604</v>
      </c>
      <c r="D618" s="160"/>
      <c r="E618" s="161"/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7"/>
      <c r="AA618" s="147"/>
      <c r="AB618" s="147"/>
      <c r="AC618" s="147"/>
      <c r="AD618" s="147"/>
      <c r="AE618" s="147"/>
      <c r="AF618" s="147"/>
      <c r="AG618" s="147" t="s">
        <v>357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89" t="s">
        <v>1675</v>
      </c>
      <c r="D619" s="160"/>
      <c r="E619" s="161">
        <v>18.88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357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89" t="s">
        <v>1676</v>
      </c>
      <c r="D620" s="160"/>
      <c r="E620" s="161">
        <v>105.45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357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89" t="s">
        <v>1677</v>
      </c>
      <c r="D621" s="160"/>
      <c r="E621" s="161">
        <v>112.21</v>
      </c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357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89" t="s">
        <v>1678</v>
      </c>
      <c r="D622" s="160"/>
      <c r="E622" s="161">
        <v>46.07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357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9" t="s">
        <v>1679</v>
      </c>
      <c r="D623" s="160"/>
      <c r="E623" s="161">
        <v>40.880000000000003</v>
      </c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357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89" t="s">
        <v>1680</v>
      </c>
      <c r="D624" s="160"/>
      <c r="E624" s="161">
        <v>96.07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357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89" t="s">
        <v>1593</v>
      </c>
      <c r="D625" s="160"/>
      <c r="E625" s="161">
        <v>31.7</v>
      </c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357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9" t="s">
        <v>1594</v>
      </c>
      <c r="D626" s="160"/>
      <c r="E626" s="161">
        <v>16.010000000000002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357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89" t="s">
        <v>1595</v>
      </c>
      <c r="D627" s="160"/>
      <c r="E627" s="161">
        <v>4.4400000000000004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357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89" t="s">
        <v>1596</v>
      </c>
      <c r="D628" s="160"/>
      <c r="E628" s="161">
        <v>7.66</v>
      </c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357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9" t="s">
        <v>1597</v>
      </c>
      <c r="D629" s="160"/>
      <c r="E629" s="161">
        <v>2.38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357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89" t="s">
        <v>1598</v>
      </c>
      <c r="D630" s="160"/>
      <c r="E630" s="161">
        <v>12.06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357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89" t="s">
        <v>1599</v>
      </c>
      <c r="D631" s="160"/>
      <c r="E631" s="161">
        <v>42.06</v>
      </c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357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89" t="s">
        <v>1600</v>
      </c>
      <c r="D632" s="160"/>
      <c r="E632" s="161">
        <v>32.130000000000003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357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">
      <c r="A633" s="154"/>
      <c r="B633" s="155"/>
      <c r="C633" s="189" t="s">
        <v>1681</v>
      </c>
      <c r="D633" s="160"/>
      <c r="E633" s="161">
        <v>12.9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357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4"/>
      <c r="B634" s="155"/>
      <c r="C634" s="189" t="s">
        <v>1682</v>
      </c>
      <c r="D634" s="160"/>
      <c r="E634" s="161">
        <v>19.54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357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89" t="s">
        <v>1683</v>
      </c>
      <c r="D635" s="160"/>
      <c r="E635" s="161">
        <v>7.94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357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89" t="s">
        <v>1684</v>
      </c>
      <c r="D636" s="160"/>
      <c r="E636" s="161">
        <v>4.4800000000000004</v>
      </c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7"/>
      <c r="AA636" s="147"/>
      <c r="AB636" s="147"/>
      <c r="AC636" s="147"/>
      <c r="AD636" s="147"/>
      <c r="AE636" s="147"/>
      <c r="AF636" s="147"/>
      <c r="AG636" s="147" t="s">
        <v>357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4"/>
      <c r="B637" s="155"/>
      <c r="C637" s="189" t="s">
        <v>1685</v>
      </c>
      <c r="D637" s="160"/>
      <c r="E637" s="161">
        <v>52.9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357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89" t="s">
        <v>1686</v>
      </c>
      <c r="D638" s="160"/>
      <c r="E638" s="161">
        <v>17.41</v>
      </c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357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9" t="s">
        <v>1687</v>
      </c>
      <c r="D639" s="160"/>
      <c r="E639" s="161">
        <v>4.1100000000000003</v>
      </c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357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89" t="s">
        <v>1688</v>
      </c>
      <c r="D640" s="160"/>
      <c r="E640" s="161">
        <v>15.49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357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">
      <c r="A641" s="154"/>
      <c r="B641" s="155"/>
      <c r="C641" s="189" t="s">
        <v>1689</v>
      </c>
      <c r="D641" s="160"/>
      <c r="E641" s="161">
        <v>8.2100000000000009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58"/>
      <c r="Z641" s="147"/>
      <c r="AA641" s="147"/>
      <c r="AB641" s="147"/>
      <c r="AC641" s="147"/>
      <c r="AD641" s="147"/>
      <c r="AE641" s="147"/>
      <c r="AF641" s="147"/>
      <c r="AG641" s="147" t="s">
        <v>357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4"/>
      <c r="B642" s="155"/>
      <c r="C642" s="189" t="s">
        <v>1690</v>
      </c>
      <c r="D642" s="160"/>
      <c r="E642" s="161">
        <v>12.35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357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90" t="s">
        <v>361</v>
      </c>
      <c r="D643" s="162"/>
      <c r="E643" s="163">
        <v>723.33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7"/>
      <c r="AA643" s="147"/>
      <c r="AB643" s="147"/>
      <c r="AC643" s="147"/>
      <c r="AD643" s="147"/>
      <c r="AE643" s="147"/>
      <c r="AF643" s="147"/>
      <c r="AG643" s="147" t="s">
        <v>357</v>
      </c>
      <c r="AH643" s="147">
        <v>1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75">
        <v>101</v>
      </c>
      <c r="B644" s="176" t="s">
        <v>1691</v>
      </c>
      <c r="C644" s="188" t="s">
        <v>1692</v>
      </c>
      <c r="D644" s="177" t="s">
        <v>350</v>
      </c>
      <c r="E644" s="178">
        <v>551.67999999999995</v>
      </c>
      <c r="F644" s="179"/>
      <c r="G644" s="180">
        <f>ROUND(E644*F644,2)</f>
        <v>0</v>
      </c>
      <c r="H644" s="159"/>
      <c r="I644" s="158">
        <f>ROUND(E644*H644,2)</f>
        <v>0</v>
      </c>
      <c r="J644" s="159"/>
      <c r="K644" s="158">
        <f>ROUND(E644*J644,2)</f>
        <v>0</v>
      </c>
      <c r="L644" s="158">
        <v>21</v>
      </c>
      <c r="M644" s="158">
        <f>G644*(1+L644/100)</f>
        <v>0</v>
      </c>
      <c r="N644" s="157">
        <v>6.3499999999999997E-3</v>
      </c>
      <c r="O644" s="157">
        <f>ROUND(E644*N644,2)</f>
        <v>3.5</v>
      </c>
      <c r="P644" s="157">
        <v>0</v>
      </c>
      <c r="Q644" s="157">
        <f>ROUND(E644*P644,2)</f>
        <v>0</v>
      </c>
      <c r="R644" s="158"/>
      <c r="S644" s="158" t="s">
        <v>351</v>
      </c>
      <c r="T644" s="158" t="s">
        <v>352</v>
      </c>
      <c r="U644" s="158">
        <v>0.26</v>
      </c>
      <c r="V644" s="158">
        <f>ROUND(E644*U644,2)</f>
        <v>143.44</v>
      </c>
      <c r="W644" s="158"/>
      <c r="X644" s="158" t="s">
        <v>353</v>
      </c>
      <c r="Y644" s="158" t="s">
        <v>354</v>
      </c>
      <c r="Z644" s="147"/>
      <c r="AA644" s="147"/>
      <c r="AB644" s="147"/>
      <c r="AC644" s="147"/>
      <c r="AD644" s="147"/>
      <c r="AE644" s="147"/>
      <c r="AF644" s="147"/>
      <c r="AG644" s="147" t="s">
        <v>355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2" x14ac:dyDescent="0.2">
      <c r="A645" s="154"/>
      <c r="B645" s="155"/>
      <c r="C645" s="189" t="s">
        <v>604</v>
      </c>
      <c r="D645" s="160"/>
      <c r="E645" s="161"/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357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">
      <c r="A646" s="154"/>
      <c r="B646" s="155"/>
      <c r="C646" s="189" t="s">
        <v>1693</v>
      </c>
      <c r="D646" s="160"/>
      <c r="E646" s="161">
        <v>192.47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357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89" t="s">
        <v>1694</v>
      </c>
      <c r="D647" s="160"/>
      <c r="E647" s="161">
        <v>204.77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357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89" t="s">
        <v>1695</v>
      </c>
      <c r="D648" s="160"/>
      <c r="E648" s="161">
        <v>154.44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357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4"/>
      <c r="B649" s="155"/>
      <c r="C649" s="190" t="s">
        <v>361</v>
      </c>
      <c r="D649" s="162"/>
      <c r="E649" s="163">
        <v>551.67999999999995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357</v>
      </c>
      <c r="AH649" s="147">
        <v>1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75">
        <v>102</v>
      </c>
      <c r="B650" s="176" t="s">
        <v>1696</v>
      </c>
      <c r="C650" s="188" t="s">
        <v>1697</v>
      </c>
      <c r="D650" s="177" t="s">
        <v>350</v>
      </c>
      <c r="E650" s="178">
        <v>1172.25</v>
      </c>
      <c r="F650" s="179"/>
      <c r="G650" s="180">
        <f>ROUND(E650*F650,2)</f>
        <v>0</v>
      </c>
      <c r="H650" s="159"/>
      <c r="I650" s="158">
        <f>ROUND(E650*H650,2)</f>
        <v>0</v>
      </c>
      <c r="J650" s="159"/>
      <c r="K650" s="158">
        <f>ROUND(E650*J650,2)</f>
        <v>0</v>
      </c>
      <c r="L650" s="158">
        <v>21</v>
      </c>
      <c r="M650" s="158">
        <f>G650*(1+L650/100)</f>
        <v>0</v>
      </c>
      <c r="N650" s="157">
        <v>0</v>
      </c>
      <c r="O650" s="157">
        <f>ROUND(E650*N650,2)</f>
        <v>0</v>
      </c>
      <c r="P650" s="157">
        <v>0</v>
      </c>
      <c r="Q650" s="157">
        <f>ROUND(E650*P650,2)</f>
        <v>0</v>
      </c>
      <c r="R650" s="158"/>
      <c r="S650" s="158" t="s">
        <v>374</v>
      </c>
      <c r="T650" s="158" t="s">
        <v>375</v>
      </c>
      <c r="U650" s="158">
        <v>3.0300000000000001E-2</v>
      </c>
      <c r="V650" s="158">
        <f>ROUND(E650*U650,2)</f>
        <v>35.520000000000003</v>
      </c>
      <c r="W650" s="158"/>
      <c r="X650" s="158" t="s">
        <v>353</v>
      </c>
      <c r="Y650" s="158" t="s">
        <v>354</v>
      </c>
      <c r="Z650" s="147"/>
      <c r="AA650" s="147"/>
      <c r="AB650" s="147"/>
      <c r="AC650" s="147"/>
      <c r="AD650" s="147"/>
      <c r="AE650" s="147"/>
      <c r="AF650" s="147"/>
      <c r="AG650" s="147" t="s">
        <v>355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">
      <c r="A651" s="154"/>
      <c r="B651" s="155"/>
      <c r="C651" s="189" t="s">
        <v>604</v>
      </c>
      <c r="D651" s="160"/>
      <c r="E651" s="161"/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357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89" t="s">
        <v>1669</v>
      </c>
      <c r="D652" s="160"/>
      <c r="E652" s="161">
        <v>1172.25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357</v>
      </c>
      <c r="AH652" s="147">
        <v>5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4"/>
      <c r="B653" s="155"/>
      <c r="C653" s="190" t="s">
        <v>361</v>
      </c>
      <c r="D653" s="162"/>
      <c r="E653" s="163">
        <v>1172.25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357</v>
      </c>
      <c r="AH653" s="147">
        <v>1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75">
        <v>103</v>
      </c>
      <c r="B654" s="176" t="s">
        <v>1698</v>
      </c>
      <c r="C654" s="188" t="s">
        <v>1699</v>
      </c>
      <c r="D654" s="177" t="s">
        <v>350</v>
      </c>
      <c r="E654" s="178">
        <v>2344.5</v>
      </c>
      <c r="F654" s="179"/>
      <c r="G654" s="180">
        <f>ROUND(E654*F654,2)</f>
        <v>0</v>
      </c>
      <c r="H654" s="159"/>
      <c r="I654" s="158">
        <f>ROUND(E654*H654,2)</f>
        <v>0</v>
      </c>
      <c r="J654" s="159"/>
      <c r="K654" s="158">
        <f>ROUND(E654*J654,2)</f>
        <v>0</v>
      </c>
      <c r="L654" s="158">
        <v>21</v>
      </c>
      <c r="M654" s="158">
        <f>G654*(1+L654/100)</f>
        <v>0</v>
      </c>
      <c r="N654" s="157">
        <v>5.0000000000000002E-5</v>
      </c>
      <c r="O654" s="157">
        <f>ROUND(E654*N654,2)</f>
        <v>0.12</v>
      </c>
      <c r="P654" s="157">
        <v>0</v>
      </c>
      <c r="Q654" s="157">
        <f>ROUND(E654*P654,2)</f>
        <v>0</v>
      </c>
      <c r="R654" s="158"/>
      <c r="S654" s="158" t="s">
        <v>374</v>
      </c>
      <c r="T654" s="158" t="s">
        <v>375</v>
      </c>
      <c r="U654" s="158">
        <v>0</v>
      </c>
      <c r="V654" s="158">
        <f>ROUND(E654*U654,2)</f>
        <v>0</v>
      </c>
      <c r="W654" s="158"/>
      <c r="X654" s="158" t="s">
        <v>353</v>
      </c>
      <c r="Y654" s="158" t="s">
        <v>354</v>
      </c>
      <c r="Z654" s="147"/>
      <c r="AA654" s="147"/>
      <c r="AB654" s="147"/>
      <c r="AC654" s="147"/>
      <c r="AD654" s="147"/>
      <c r="AE654" s="147"/>
      <c r="AF654" s="147"/>
      <c r="AG654" s="147" t="s">
        <v>355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2" x14ac:dyDescent="0.2">
      <c r="A655" s="154"/>
      <c r="B655" s="155"/>
      <c r="C655" s="189" t="s">
        <v>604</v>
      </c>
      <c r="D655" s="160"/>
      <c r="E655" s="161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357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89" t="s">
        <v>1669</v>
      </c>
      <c r="D656" s="160"/>
      <c r="E656" s="161">
        <v>1172.25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357</v>
      </c>
      <c r="AH656" s="147">
        <v>5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90" t="s">
        <v>361</v>
      </c>
      <c r="D657" s="162"/>
      <c r="E657" s="163">
        <v>1172.25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357</v>
      </c>
      <c r="AH657" s="147">
        <v>1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92" t="s">
        <v>1700</v>
      </c>
      <c r="D658" s="164"/>
      <c r="E658" s="165">
        <v>1172.25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357</v>
      </c>
      <c r="AH658" s="147">
        <v>4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75">
        <v>104</v>
      </c>
      <c r="B659" s="176" t="s">
        <v>1701</v>
      </c>
      <c r="C659" s="188" t="s">
        <v>1702</v>
      </c>
      <c r="D659" s="177" t="s">
        <v>350</v>
      </c>
      <c r="E659" s="178">
        <v>1172.25</v>
      </c>
      <c r="F659" s="179"/>
      <c r="G659" s="180">
        <f>ROUND(E659*F659,2)</f>
        <v>0</v>
      </c>
      <c r="H659" s="159"/>
      <c r="I659" s="158">
        <f>ROUND(E659*H659,2)</f>
        <v>0</v>
      </c>
      <c r="J659" s="159"/>
      <c r="K659" s="158">
        <f>ROUND(E659*J659,2)</f>
        <v>0</v>
      </c>
      <c r="L659" s="158">
        <v>21</v>
      </c>
      <c r="M659" s="158">
        <f>G659*(1+L659/100)</f>
        <v>0</v>
      </c>
      <c r="N659" s="157">
        <v>0</v>
      </c>
      <c r="O659" s="157">
        <f>ROUND(E659*N659,2)</f>
        <v>0</v>
      </c>
      <c r="P659" s="157">
        <v>0</v>
      </c>
      <c r="Q659" s="157">
        <f>ROUND(E659*P659,2)</f>
        <v>0</v>
      </c>
      <c r="R659" s="158"/>
      <c r="S659" s="158" t="s">
        <v>374</v>
      </c>
      <c r="T659" s="158" t="s">
        <v>375</v>
      </c>
      <c r="U659" s="158">
        <v>1.7999999999999999E-2</v>
      </c>
      <c r="V659" s="158">
        <f>ROUND(E659*U659,2)</f>
        <v>21.1</v>
      </c>
      <c r="W659" s="158"/>
      <c r="X659" s="158" t="s">
        <v>353</v>
      </c>
      <c r="Y659" s="158" t="s">
        <v>354</v>
      </c>
      <c r="Z659" s="147"/>
      <c r="AA659" s="147"/>
      <c r="AB659" s="147"/>
      <c r="AC659" s="147"/>
      <c r="AD659" s="147"/>
      <c r="AE659" s="147"/>
      <c r="AF659" s="147"/>
      <c r="AG659" s="147" t="s">
        <v>355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2" x14ac:dyDescent="0.2">
      <c r="A660" s="154"/>
      <c r="B660" s="155"/>
      <c r="C660" s="189" t="s">
        <v>604</v>
      </c>
      <c r="D660" s="160"/>
      <c r="E660" s="161"/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357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89" t="s">
        <v>1669</v>
      </c>
      <c r="D661" s="160"/>
      <c r="E661" s="161">
        <v>1172.25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357</v>
      </c>
      <c r="AH661" s="147">
        <v>5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90" t="s">
        <v>361</v>
      </c>
      <c r="D662" s="162"/>
      <c r="E662" s="163">
        <v>1172.25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357</v>
      </c>
      <c r="AH662" s="147">
        <v>1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ht="27.2" x14ac:dyDescent="0.2">
      <c r="A663" s="168" t="s">
        <v>346</v>
      </c>
      <c r="B663" s="169" t="s">
        <v>135</v>
      </c>
      <c r="C663" s="187" t="s">
        <v>136</v>
      </c>
      <c r="D663" s="170"/>
      <c r="E663" s="171"/>
      <c r="F663" s="172"/>
      <c r="G663" s="173">
        <f>SUMIF(AG664:AG693,"&lt;&gt;NOR",G664:G693)</f>
        <v>0</v>
      </c>
      <c r="H663" s="167"/>
      <c r="I663" s="167">
        <f>SUM(I664:I693)</f>
        <v>0</v>
      </c>
      <c r="J663" s="167"/>
      <c r="K663" s="167">
        <f>SUM(K664:K693)</f>
        <v>0</v>
      </c>
      <c r="L663" s="167"/>
      <c r="M663" s="167">
        <f>SUM(M664:M693)</f>
        <v>0</v>
      </c>
      <c r="N663" s="166"/>
      <c r="O663" s="166">
        <f>SUM(O664:O693)</f>
        <v>0.05</v>
      </c>
      <c r="P663" s="166"/>
      <c r="Q663" s="166">
        <f>SUM(Q664:Q693)</f>
        <v>0</v>
      </c>
      <c r="R663" s="167"/>
      <c r="S663" s="167"/>
      <c r="T663" s="167"/>
      <c r="U663" s="167"/>
      <c r="V663" s="167">
        <f>SUM(V664:V693)</f>
        <v>451.35</v>
      </c>
      <c r="W663" s="167"/>
      <c r="X663" s="167"/>
      <c r="Y663" s="167"/>
      <c r="AG663" t="s">
        <v>347</v>
      </c>
    </row>
    <row r="664" spans="1:60" outlineLevel="1" x14ac:dyDescent="0.2">
      <c r="A664" s="175">
        <v>105</v>
      </c>
      <c r="B664" s="176" t="s">
        <v>1703</v>
      </c>
      <c r="C664" s="188" t="s">
        <v>1704</v>
      </c>
      <c r="D664" s="177" t="s">
        <v>350</v>
      </c>
      <c r="E664" s="178">
        <v>1275.01</v>
      </c>
      <c r="F664" s="179"/>
      <c r="G664" s="180">
        <f>ROUND(E664*F664,2)</f>
        <v>0</v>
      </c>
      <c r="H664" s="159"/>
      <c r="I664" s="158">
        <f>ROUND(E664*H664,2)</f>
        <v>0</v>
      </c>
      <c r="J664" s="159"/>
      <c r="K664" s="158">
        <f>ROUND(E664*J664,2)</f>
        <v>0</v>
      </c>
      <c r="L664" s="158">
        <v>21</v>
      </c>
      <c r="M664" s="158">
        <f>G664*(1+L664/100)</f>
        <v>0</v>
      </c>
      <c r="N664" s="157">
        <v>4.0000000000000003E-5</v>
      </c>
      <c r="O664" s="157">
        <f>ROUND(E664*N664,2)</f>
        <v>0.05</v>
      </c>
      <c r="P664" s="157">
        <v>0</v>
      </c>
      <c r="Q664" s="157">
        <f>ROUND(E664*P664,2)</f>
        <v>0</v>
      </c>
      <c r="R664" s="158"/>
      <c r="S664" s="158" t="s">
        <v>374</v>
      </c>
      <c r="T664" s="158" t="s">
        <v>375</v>
      </c>
      <c r="U664" s="158">
        <v>0.35399999999999998</v>
      </c>
      <c r="V664" s="158">
        <f>ROUND(E664*U664,2)</f>
        <v>451.35</v>
      </c>
      <c r="W664" s="158"/>
      <c r="X664" s="158" t="s">
        <v>353</v>
      </c>
      <c r="Y664" s="158" t="s">
        <v>354</v>
      </c>
      <c r="Z664" s="147"/>
      <c r="AA664" s="147"/>
      <c r="AB664" s="147"/>
      <c r="AC664" s="147"/>
      <c r="AD664" s="147"/>
      <c r="AE664" s="147"/>
      <c r="AF664" s="147"/>
      <c r="AG664" s="147" t="s">
        <v>355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2" x14ac:dyDescent="0.2">
      <c r="A665" s="154"/>
      <c r="B665" s="155"/>
      <c r="C665" s="189" t="s">
        <v>604</v>
      </c>
      <c r="D665" s="160"/>
      <c r="E665" s="161"/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357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4"/>
      <c r="B666" s="155"/>
      <c r="C666" s="189" t="s">
        <v>1675</v>
      </c>
      <c r="D666" s="160"/>
      <c r="E666" s="161">
        <v>18.88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357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">
      <c r="A667" s="154"/>
      <c r="B667" s="155"/>
      <c r="C667" s="189" t="s">
        <v>1676</v>
      </c>
      <c r="D667" s="160"/>
      <c r="E667" s="161">
        <v>105.45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357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">
      <c r="A668" s="154"/>
      <c r="B668" s="155"/>
      <c r="C668" s="189" t="s">
        <v>1677</v>
      </c>
      <c r="D668" s="160"/>
      <c r="E668" s="161">
        <v>112.21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357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89" t="s">
        <v>1678</v>
      </c>
      <c r="D669" s="160"/>
      <c r="E669" s="161">
        <v>46.07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357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89" t="s">
        <v>1679</v>
      </c>
      <c r="D670" s="160"/>
      <c r="E670" s="161">
        <v>40.880000000000003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357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4"/>
      <c r="B671" s="155"/>
      <c r="C671" s="189" t="s">
        <v>1680</v>
      </c>
      <c r="D671" s="160"/>
      <c r="E671" s="161">
        <v>96.07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357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4"/>
      <c r="B672" s="155"/>
      <c r="C672" s="189" t="s">
        <v>1693</v>
      </c>
      <c r="D672" s="160"/>
      <c r="E672" s="161">
        <v>192.47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357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4"/>
      <c r="B673" s="155"/>
      <c r="C673" s="189" t="s">
        <v>1593</v>
      </c>
      <c r="D673" s="160"/>
      <c r="E673" s="161">
        <v>31.7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357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89" t="s">
        <v>1594</v>
      </c>
      <c r="D674" s="160"/>
      <c r="E674" s="161">
        <v>16.010000000000002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357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4"/>
      <c r="B675" s="155"/>
      <c r="C675" s="189" t="s">
        <v>1595</v>
      </c>
      <c r="D675" s="160"/>
      <c r="E675" s="161">
        <v>4.4400000000000004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357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89" t="s">
        <v>1596</v>
      </c>
      <c r="D676" s="160"/>
      <c r="E676" s="161">
        <v>7.66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357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89" t="s">
        <v>1597</v>
      </c>
      <c r="D677" s="160"/>
      <c r="E677" s="161">
        <v>2.38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357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89" t="s">
        <v>1598</v>
      </c>
      <c r="D678" s="160"/>
      <c r="E678" s="161">
        <v>12.06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357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89" t="s">
        <v>1599</v>
      </c>
      <c r="D679" s="160"/>
      <c r="E679" s="161">
        <v>42.06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357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4"/>
      <c r="B680" s="155"/>
      <c r="C680" s="189" t="s">
        <v>1600</v>
      </c>
      <c r="D680" s="160"/>
      <c r="E680" s="161">
        <v>32.130000000000003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357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89" t="s">
        <v>1694</v>
      </c>
      <c r="D681" s="160"/>
      <c r="E681" s="161">
        <v>204.77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357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89" t="s">
        <v>1695</v>
      </c>
      <c r="D682" s="160"/>
      <c r="E682" s="161">
        <v>154.44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357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89" t="s">
        <v>1681</v>
      </c>
      <c r="D683" s="160"/>
      <c r="E683" s="161">
        <v>12.9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357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89" t="s">
        <v>1682</v>
      </c>
      <c r="D684" s="160"/>
      <c r="E684" s="161">
        <v>19.54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357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89" t="s">
        <v>1683</v>
      </c>
      <c r="D685" s="160"/>
      <c r="E685" s="161">
        <v>7.94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357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89" t="s">
        <v>1684</v>
      </c>
      <c r="D686" s="160"/>
      <c r="E686" s="161">
        <v>4.4800000000000004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357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89" t="s">
        <v>1685</v>
      </c>
      <c r="D687" s="160"/>
      <c r="E687" s="161">
        <v>52.9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357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4"/>
      <c r="B688" s="155"/>
      <c r="C688" s="189" t="s">
        <v>1686</v>
      </c>
      <c r="D688" s="160"/>
      <c r="E688" s="161">
        <v>17.41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357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">
      <c r="A689" s="154"/>
      <c r="B689" s="155"/>
      <c r="C689" s="189" t="s">
        <v>1687</v>
      </c>
      <c r="D689" s="160"/>
      <c r="E689" s="161">
        <v>4.1100000000000003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357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89" t="s">
        <v>1688</v>
      </c>
      <c r="D690" s="160"/>
      <c r="E690" s="161">
        <v>15.49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7"/>
      <c r="AA690" s="147"/>
      <c r="AB690" s="147"/>
      <c r="AC690" s="147"/>
      <c r="AD690" s="147"/>
      <c r="AE690" s="147"/>
      <c r="AF690" s="147"/>
      <c r="AG690" s="147" t="s">
        <v>357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4"/>
      <c r="B691" s="155"/>
      <c r="C691" s="189" t="s">
        <v>1689</v>
      </c>
      <c r="D691" s="160"/>
      <c r="E691" s="161">
        <v>8.2100000000000009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357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4"/>
      <c r="B692" s="155"/>
      <c r="C692" s="189" t="s">
        <v>1690</v>
      </c>
      <c r="D692" s="160"/>
      <c r="E692" s="161">
        <v>12.35</v>
      </c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58"/>
      <c r="Z692" s="147"/>
      <c r="AA692" s="147"/>
      <c r="AB692" s="147"/>
      <c r="AC692" s="147"/>
      <c r="AD692" s="147"/>
      <c r="AE692" s="147"/>
      <c r="AF692" s="147"/>
      <c r="AG692" s="147" t="s">
        <v>357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90" t="s">
        <v>361</v>
      </c>
      <c r="D693" s="162"/>
      <c r="E693" s="163">
        <v>1275.01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357</v>
      </c>
      <c r="AH693" s="147">
        <v>1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13.6" x14ac:dyDescent="0.2">
      <c r="A694" s="168" t="s">
        <v>346</v>
      </c>
      <c r="B694" s="169" t="s">
        <v>139</v>
      </c>
      <c r="C694" s="187" t="s">
        <v>140</v>
      </c>
      <c r="D694" s="170"/>
      <c r="E694" s="171"/>
      <c r="F694" s="172"/>
      <c r="G694" s="173">
        <f>SUMIF(AG695:AG695,"&lt;&gt;NOR",G695:G695)</f>
        <v>0</v>
      </c>
      <c r="H694" s="167"/>
      <c r="I694" s="167">
        <f>SUM(I695:I695)</f>
        <v>0</v>
      </c>
      <c r="J694" s="167"/>
      <c r="K694" s="167">
        <f>SUM(K695:K695)</f>
        <v>0</v>
      </c>
      <c r="L694" s="167"/>
      <c r="M694" s="167">
        <f>SUM(M695:M695)</f>
        <v>0</v>
      </c>
      <c r="N694" s="166"/>
      <c r="O694" s="166">
        <f>SUM(O695:O695)</f>
        <v>0</v>
      </c>
      <c r="P694" s="166"/>
      <c r="Q694" s="166">
        <f>SUM(Q695:Q695)</f>
        <v>0</v>
      </c>
      <c r="R694" s="167"/>
      <c r="S694" s="167"/>
      <c r="T694" s="167"/>
      <c r="U694" s="167"/>
      <c r="V694" s="167">
        <f>SUM(V695:V695)</f>
        <v>640.14</v>
      </c>
      <c r="W694" s="167"/>
      <c r="X694" s="167"/>
      <c r="Y694" s="167"/>
      <c r="AG694" t="s">
        <v>347</v>
      </c>
    </row>
    <row r="695" spans="1:60" outlineLevel="1" x14ac:dyDescent="0.2">
      <c r="A695" s="181">
        <v>106</v>
      </c>
      <c r="B695" s="182" t="s">
        <v>1705</v>
      </c>
      <c r="C695" s="191" t="s">
        <v>1706</v>
      </c>
      <c r="D695" s="183" t="s">
        <v>497</v>
      </c>
      <c r="E695" s="184">
        <v>1707.0291999999999</v>
      </c>
      <c r="F695" s="185"/>
      <c r="G695" s="186">
        <f>ROUND(E695*F695,2)</f>
        <v>0</v>
      </c>
      <c r="H695" s="159"/>
      <c r="I695" s="158">
        <f>ROUND(E695*H695,2)</f>
        <v>0</v>
      </c>
      <c r="J695" s="159"/>
      <c r="K695" s="158">
        <f>ROUND(E695*J695,2)</f>
        <v>0</v>
      </c>
      <c r="L695" s="158">
        <v>21</v>
      </c>
      <c r="M695" s="158">
        <f>G695*(1+L695/100)</f>
        <v>0</v>
      </c>
      <c r="N695" s="157">
        <v>0</v>
      </c>
      <c r="O695" s="157">
        <f>ROUND(E695*N695,2)</f>
        <v>0</v>
      </c>
      <c r="P695" s="157">
        <v>0</v>
      </c>
      <c r="Q695" s="157">
        <f>ROUND(E695*P695,2)</f>
        <v>0</v>
      </c>
      <c r="R695" s="158"/>
      <c r="S695" s="158" t="s">
        <v>374</v>
      </c>
      <c r="T695" s="158" t="s">
        <v>375</v>
      </c>
      <c r="U695" s="158">
        <v>0.375</v>
      </c>
      <c r="V695" s="158">
        <f>ROUND(E695*U695,2)</f>
        <v>640.14</v>
      </c>
      <c r="W695" s="158"/>
      <c r="X695" s="158" t="s">
        <v>498</v>
      </c>
      <c r="Y695" s="158" t="s">
        <v>354</v>
      </c>
      <c r="Z695" s="147"/>
      <c r="AA695" s="147"/>
      <c r="AB695" s="147"/>
      <c r="AC695" s="147"/>
      <c r="AD695" s="147"/>
      <c r="AE695" s="147"/>
      <c r="AF695" s="147"/>
      <c r="AG695" s="147" t="s">
        <v>499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13.6" x14ac:dyDescent="0.2">
      <c r="A696" s="168" t="s">
        <v>346</v>
      </c>
      <c r="B696" s="169" t="s">
        <v>212</v>
      </c>
      <c r="C696" s="187" t="s">
        <v>213</v>
      </c>
      <c r="D696" s="170"/>
      <c r="E696" s="171"/>
      <c r="F696" s="172"/>
      <c r="G696" s="173">
        <f>SUMIF(AG697:AG802,"&lt;&gt;NOR",G697:G802)</f>
        <v>0</v>
      </c>
      <c r="H696" s="167"/>
      <c r="I696" s="167">
        <f>SUM(I697:I802)</f>
        <v>0</v>
      </c>
      <c r="J696" s="167"/>
      <c r="K696" s="167">
        <f>SUM(K697:K802)</f>
        <v>0</v>
      </c>
      <c r="L696" s="167"/>
      <c r="M696" s="167">
        <f>SUM(M697:M802)</f>
        <v>0</v>
      </c>
      <c r="N696" s="166"/>
      <c r="O696" s="166">
        <f>SUM(O697:O802)</f>
        <v>2.9399999999999995</v>
      </c>
      <c r="P696" s="166"/>
      <c r="Q696" s="166">
        <f>SUM(Q697:Q802)</f>
        <v>0</v>
      </c>
      <c r="R696" s="167"/>
      <c r="S696" s="167"/>
      <c r="T696" s="167"/>
      <c r="U696" s="167"/>
      <c r="V696" s="167">
        <f>SUM(V697:V802)</f>
        <v>650.32000000000005</v>
      </c>
      <c r="W696" s="167"/>
      <c r="X696" s="167"/>
      <c r="Y696" s="167"/>
      <c r="AG696" t="s">
        <v>347</v>
      </c>
    </row>
    <row r="697" spans="1:60" outlineLevel="1" x14ac:dyDescent="0.2">
      <c r="A697" s="175">
        <v>107</v>
      </c>
      <c r="B697" s="176" t="s">
        <v>1707</v>
      </c>
      <c r="C697" s="188" t="s">
        <v>1708</v>
      </c>
      <c r="D697" s="177" t="s">
        <v>350</v>
      </c>
      <c r="E697" s="178">
        <v>1166.924</v>
      </c>
      <c r="F697" s="179"/>
      <c r="G697" s="180">
        <f>ROUND(E697*F697,2)</f>
        <v>0</v>
      </c>
      <c r="H697" s="159"/>
      <c r="I697" s="158">
        <f>ROUND(E697*H697,2)</f>
        <v>0</v>
      </c>
      <c r="J697" s="159"/>
      <c r="K697" s="158">
        <f>ROUND(E697*J697,2)</f>
        <v>0</v>
      </c>
      <c r="L697" s="158">
        <v>21</v>
      </c>
      <c r="M697" s="158">
        <f>G697*(1+L697/100)</f>
        <v>0</v>
      </c>
      <c r="N697" s="157">
        <v>0</v>
      </c>
      <c r="O697" s="157">
        <f>ROUND(E697*N697,2)</f>
        <v>0</v>
      </c>
      <c r="P697" s="157">
        <v>0</v>
      </c>
      <c r="Q697" s="157">
        <f>ROUND(E697*P697,2)</f>
        <v>0</v>
      </c>
      <c r="R697" s="158"/>
      <c r="S697" s="158" t="s">
        <v>374</v>
      </c>
      <c r="T697" s="158" t="s">
        <v>375</v>
      </c>
      <c r="U697" s="158">
        <v>0.31</v>
      </c>
      <c r="V697" s="158">
        <f>ROUND(E697*U697,2)</f>
        <v>361.75</v>
      </c>
      <c r="W697" s="158"/>
      <c r="X697" s="158" t="s">
        <v>353</v>
      </c>
      <c r="Y697" s="158" t="s">
        <v>354</v>
      </c>
      <c r="Z697" s="147"/>
      <c r="AA697" s="147"/>
      <c r="AB697" s="147"/>
      <c r="AC697" s="147"/>
      <c r="AD697" s="147"/>
      <c r="AE697" s="147"/>
      <c r="AF697" s="147"/>
      <c r="AG697" s="147" t="s">
        <v>355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2" x14ac:dyDescent="0.2">
      <c r="A698" s="154"/>
      <c r="B698" s="155"/>
      <c r="C698" s="189" t="s">
        <v>604</v>
      </c>
      <c r="D698" s="160"/>
      <c r="E698" s="161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7"/>
      <c r="AA698" s="147"/>
      <c r="AB698" s="147"/>
      <c r="AC698" s="147"/>
      <c r="AD698" s="147"/>
      <c r="AE698" s="147"/>
      <c r="AF698" s="147"/>
      <c r="AG698" s="147" t="s">
        <v>357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89" t="s">
        <v>1335</v>
      </c>
      <c r="D699" s="160"/>
      <c r="E699" s="161"/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357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89" t="s">
        <v>1336</v>
      </c>
      <c r="D700" s="160"/>
      <c r="E700" s="161"/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357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4"/>
      <c r="B701" s="155"/>
      <c r="C701" s="189" t="s">
        <v>1429</v>
      </c>
      <c r="D701" s="160"/>
      <c r="E701" s="161">
        <v>1166.924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357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90" t="s">
        <v>361</v>
      </c>
      <c r="D702" s="162"/>
      <c r="E702" s="163">
        <v>1166.924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357</v>
      </c>
      <c r="AH702" s="147">
        <v>1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75">
        <v>108</v>
      </c>
      <c r="B703" s="176" t="s">
        <v>1709</v>
      </c>
      <c r="C703" s="188" t="s">
        <v>1710</v>
      </c>
      <c r="D703" s="177" t="s">
        <v>350</v>
      </c>
      <c r="E703" s="178">
        <v>72.42</v>
      </c>
      <c r="F703" s="179"/>
      <c r="G703" s="180">
        <f>ROUND(E703*F703,2)</f>
        <v>0</v>
      </c>
      <c r="H703" s="159"/>
      <c r="I703" s="158">
        <f>ROUND(E703*H703,2)</f>
        <v>0</v>
      </c>
      <c r="J703" s="159"/>
      <c r="K703" s="158">
        <f>ROUND(E703*J703,2)</f>
        <v>0</v>
      </c>
      <c r="L703" s="158">
        <v>21</v>
      </c>
      <c r="M703" s="158">
        <f>G703*(1+L703/100)</f>
        <v>0</v>
      </c>
      <c r="N703" s="157">
        <v>0</v>
      </c>
      <c r="O703" s="157">
        <f>ROUND(E703*N703,2)</f>
        <v>0</v>
      </c>
      <c r="P703" s="157">
        <v>0</v>
      </c>
      <c r="Q703" s="157">
        <f>ROUND(E703*P703,2)</f>
        <v>0</v>
      </c>
      <c r="R703" s="158"/>
      <c r="S703" s="158" t="s">
        <v>374</v>
      </c>
      <c r="T703" s="158" t="s">
        <v>375</v>
      </c>
      <c r="U703" s="158">
        <v>0.39</v>
      </c>
      <c r="V703" s="158">
        <f>ROUND(E703*U703,2)</f>
        <v>28.24</v>
      </c>
      <c r="W703" s="158"/>
      <c r="X703" s="158" t="s">
        <v>353</v>
      </c>
      <c r="Y703" s="158" t="s">
        <v>354</v>
      </c>
      <c r="Z703" s="147"/>
      <c r="AA703" s="147"/>
      <c r="AB703" s="147"/>
      <c r="AC703" s="147"/>
      <c r="AD703" s="147"/>
      <c r="AE703" s="147"/>
      <c r="AF703" s="147"/>
      <c r="AG703" s="147" t="s">
        <v>355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2" x14ac:dyDescent="0.2">
      <c r="A704" s="154"/>
      <c r="B704" s="155"/>
      <c r="C704" s="189" t="s">
        <v>604</v>
      </c>
      <c r="D704" s="160"/>
      <c r="E704" s="161"/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357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89" t="s">
        <v>1335</v>
      </c>
      <c r="D705" s="160"/>
      <c r="E705" s="161"/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357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4"/>
      <c r="B706" s="155"/>
      <c r="C706" s="189" t="s">
        <v>1336</v>
      </c>
      <c r="D706" s="160"/>
      <c r="E706" s="161"/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7"/>
      <c r="AA706" s="147"/>
      <c r="AB706" s="147"/>
      <c r="AC706" s="147"/>
      <c r="AD706" s="147"/>
      <c r="AE706" s="147"/>
      <c r="AF706" s="147"/>
      <c r="AG706" s="147" t="s">
        <v>357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4"/>
      <c r="B707" s="155"/>
      <c r="C707" s="189" t="s">
        <v>1711</v>
      </c>
      <c r="D707" s="160"/>
      <c r="E707" s="161">
        <v>72.42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357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4"/>
      <c r="B708" s="155"/>
      <c r="C708" s="190" t="s">
        <v>361</v>
      </c>
      <c r="D708" s="162"/>
      <c r="E708" s="163">
        <v>72.42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357</v>
      </c>
      <c r="AH708" s="147">
        <v>1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75">
        <v>109</v>
      </c>
      <c r="B709" s="176" t="s">
        <v>1712</v>
      </c>
      <c r="C709" s="188" t="s">
        <v>1713</v>
      </c>
      <c r="D709" s="177" t="s">
        <v>350</v>
      </c>
      <c r="E709" s="178">
        <v>1487.2128</v>
      </c>
      <c r="F709" s="179"/>
      <c r="G709" s="180">
        <f>ROUND(E709*F709,2)</f>
        <v>0</v>
      </c>
      <c r="H709" s="159"/>
      <c r="I709" s="158">
        <f>ROUND(E709*H709,2)</f>
        <v>0</v>
      </c>
      <c r="J709" s="159"/>
      <c r="K709" s="158">
        <f>ROUND(E709*J709,2)</f>
        <v>0</v>
      </c>
      <c r="L709" s="158">
        <v>21</v>
      </c>
      <c r="M709" s="158">
        <f>G709*(1+L709/100)</f>
        <v>0</v>
      </c>
      <c r="N709" s="157">
        <v>1.2700000000000001E-3</v>
      </c>
      <c r="O709" s="157">
        <f>ROUND(E709*N709,2)</f>
        <v>1.89</v>
      </c>
      <c r="P709" s="157">
        <v>0</v>
      </c>
      <c r="Q709" s="157">
        <f>ROUND(E709*P709,2)</f>
        <v>0</v>
      </c>
      <c r="R709" s="158" t="s">
        <v>539</v>
      </c>
      <c r="S709" s="158" t="s">
        <v>374</v>
      </c>
      <c r="T709" s="158" t="s">
        <v>375</v>
      </c>
      <c r="U709" s="158">
        <v>0</v>
      </c>
      <c r="V709" s="158">
        <f>ROUND(E709*U709,2)</f>
        <v>0</v>
      </c>
      <c r="W709" s="158"/>
      <c r="X709" s="158" t="s">
        <v>540</v>
      </c>
      <c r="Y709" s="158" t="s">
        <v>354</v>
      </c>
      <c r="Z709" s="147"/>
      <c r="AA709" s="147"/>
      <c r="AB709" s="147"/>
      <c r="AC709" s="147"/>
      <c r="AD709" s="147"/>
      <c r="AE709" s="147"/>
      <c r="AF709" s="147"/>
      <c r="AG709" s="147" t="s">
        <v>541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2" x14ac:dyDescent="0.2">
      <c r="A710" s="154"/>
      <c r="B710" s="155"/>
      <c r="C710" s="189" t="s">
        <v>604</v>
      </c>
      <c r="D710" s="160"/>
      <c r="E710" s="161"/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357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4"/>
      <c r="B711" s="155"/>
      <c r="C711" s="189" t="s">
        <v>1714</v>
      </c>
      <c r="D711" s="160"/>
      <c r="E711" s="161"/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357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4"/>
      <c r="B712" s="155"/>
      <c r="C712" s="189" t="s">
        <v>1715</v>
      </c>
      <c r="D712" s="160"/>
      <c r="E712" s="161">
        <v>1166.924</v>
      </c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58"/>
      <c r="Z712" s="147"/>
      <c r="AA712" s="147"/>
      <c r="AB712" s="147"/>
      <c r="AC712" s="147"/>
      <c r="AD712" s="147"/>
      <c r="AE712" s="147"/>
      <c r="AF712" s="147"/>
      <c r="AG712" s="147" t="s">
        <v>357</v>
      </c>
      <c r="AH712" s="147">
        <v>5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4"/>
      <c r="B713" s="155"/>
      <c r="C713" s="189" t="s">
        <v>1716</v>
      </c>
      <c r="D713" s="160"/>
      <c r="E713" s="161"/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357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4"/>
      <c r="B714" s="155"/>
      <c r="C714" s="189" t="s">
        <v>1717</v>
      </c>
      <c r="D714" s="160"/>
      <c r="E714" s="161">
        <v>72.42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357</v>
      </c>
      <c r="AH714" s="147">
        <v>5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4"/>
      <c r="B715" s="155"/>
      <c r="C715" s="190" t="s">
        <v>361</v>
      </c>
      <c r="D715" s="162"/>
      <c r="E715" s="163">
        <v>1239.3440000000001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357</v>
      </c>
      <c r="AH715" s="147">
        <v>1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4"/>
      <c r="B716" s="155"/>
      <c r="C716" s="192" t="s">
        <v>1718</v>
      </c>
      <c r="D716" s="164"/>
      <c r="E716" s="165">
        <v>247.86879999999999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7"/>
      <c r="AA716" s="147"/>
      <c r="AB716" s="147"/>
      <c r="AC716" s="147"/>
      <c r="AD716" s="147"/>
      <c r="AE716" s="147"/>
      <c r="AF716" s="147"/>
      <c r="AG716" s="147" t="s">
        <v>357</v>
      </c>
      <c r="AH716" s="147">
        <v>4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75">
        <v>110</v>
      </c>
      <c r="B717" s="176" t="s">
        <v>1719</v>
      </c>
      <c r="C717" s="188" t="s">
        <v>1720</v>
      </c>
      <c r="D717" s="177" t="s">
        <v>350</v>
      </c>
      <c r="E717" s="178">
        <v>2333.848</v>
      </c>
      <c r="F717" s="179"/>
      <c r="G717" s="180">
        <f>ROUND(E717*F717,2)</f>
        <v>0</v>
      </c>
      <c r="H717" s="159"/>
      <c r="I717" s="158">
        <f>ROUND(E717*H717,2)</f>
        <v>0</v>
      </c>
      <c r="J717" s="159"/>
      <c r="K717" s="158">
        <f>ROUND(E717*J717,2)</f>
        <v>0</v>
      </c>
      <c r="L717" s="158">
        <v>21</v>
      </c>
      <c r="M717" s="158">
        <f>G717*(1+L717/100)</f>
        <v>0</v>
      </c>
      <c r="N717" s="157">
        <v>0</v>
      </c>
      <c r="O717" s="157">
        <f>ROUND(E717*N717,2)</f>
        <v>0</v>
      </c>
      <c r="P717" s="157">
        <v>0</v>
      </c>
      <c r="Q717" s="157">
        <f>ROUND(E717*P717,2)</f>
        <v>0</v>
      </c>
      <c r="R717" s="158"/>
      <c r="S717" s="158" t="s">
        <v>374</v>
      </c>
      <c r="T717" s="158" t="s">
        <v>375</v>
      </c>
      <c r="U717" s="158">
        <v>0.05</v>
      </c>
      <c r="V717" s="158">
        <f>ROUND(E717*U717,2)</f>
        <v>116.69</v>
      </c>
      <c r="W717" s="158"/>
      <c r="X717" s="158" t="s">
        <v>353</v>
      </c>
      <c r="Y717" s="158" t="s">
        <v>354</v>
      </c>
      <c r="Z717" s="147"/>
      <c r="AA717" s="147"/>
      <c r="AB717" s="147"/>
      <c r="AC717" s="147"/>
      <c r="AD717" s="147"/>
      <c r="AE717" s="147"/>
      <c r="AF717" s="147"/>
      <c r="AG717" s="147" t="s">
        <v>355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2" x14ac:dyDescent="0.2">
      <c r="A718" s="154"/>
      <c r="B718" s="155"/>
      <c r="C718" s="189" t="s">
        <v>604</v>
      </c>
      <c r="D718" s="160"/>
      <c r="E718" s="161"/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357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4"/>
      <c r="B719" s="155"/>
      <c r="C719" s="189" t="s">
        <v>1721</v>
      </c>
      <c r="D719" s="160"/>
      <c r="E719" s="161"/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58"/>
      <c r="Z719" s="147"/>
      <c r="AA719" s="147"/>
      <c r="AB719" s="147"/>
      <c r="AC719" s="147"/>
      <c r="AD719" s="147"/>
      <c r="AE719" s="147"/>
      <c r="AF719" s="147"/>
      <c r="AG719" s="147" t="s">
        <v>357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">
      <c r="A720" s="154"/>
      <c r="B720" s="155"/>
      <c r="C720" s="189" t="s">
        <v>1335</v>
      </c>
      <c r="D720" s="160"/>
      <c r="E720" s="161"/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7"/>
      <c r="AA720" s="147"/>
      <c r="AB720" s="147"/>
      <c r="AC720" s="147"/>
      <c r="AD720" s="147"/>
      <c r="AE720" s="147"/>
      <c r="AF720" s="147"/>
      <c r="AG720" s="147" t="s">
        <v>357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4"/>
      <c r="B721" s="155"/>
      <c r="C721" s="189" t="s">
        <v>1336</v>
      </c>
      <c r="D721" s="160"/>
      <c r="E721" s="161"/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357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89" t="s">
        <v>1429</v>
      </c>
      <c r="D722" s="160"/>
      <c r="E722" s="161">
        <v>1166.924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357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89" t="s">
        <v>1722</v>
      </c>
      <c r="D723" s="160"/>
      <c r="E723" s="161"/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357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4"/>
      <c r="B724" s="155"/>
      <c r="C724" s="189" t="s">
        <v>1335</v>
      </c>
      <c r="D724" s="160"/>
      <c r="E724" s="161"/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7"/>
      <c r="AA724" s="147"/>
      <c r="AB724" s="147"/>
      <c r="AC724" s="147"/>
      <c r="AD724" s="147"/>
      <c r="AE724" s="147"/>
      <c r="AF724" s="147"/>
      <c r="AG724" s="147" t="s">
        <v>357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">
      <c r="A725" s="154"/>
      <c r="B725" s="155"/>
      <c r="C725" s="189" t="s">
        <v>1336</v>
      </c>
      <c r="D725" s="160"/>
      <c r="E725" s="161"/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7"/>
      <c r="AA725" s="147"/>
      <c r="AB725" s="147"/>
      <c r="AC725" s="147"/>
      <c r="AD725" s="147"/>
      <c r="AE725" s="147"/>
      <c r="AF725" s="147"/>
      <c r="AG725" s="147" t="s">
        <v>357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">
      <c r="A726" s="154"/>
      <c r="B726" s="155"/>
      <c r="C726" s="189" t="s">
        <v>1429</v>
      </c>
      <c r="D726" s="160"/>
      <c r="E726" s="161">
        <v>1166.924</v>
      </c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58"/>
      <c r="Z726" s="147"/>
      <c r="AA726" s="147"/>
      <c r="AB726" s="147"/>
      <c r="AC726" s="147"/>
      <c r="AD726" s="147"/>
      <c r="AE726" s="147"/>
      <c r="AF726" s="147"/>
      <c r="AG726" s="147" t="s">
        <v>357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4"/>
      <c r="B727" s="155"/>
      <c r="C727" s="190" t="s">
        <v>361</v>
      </c>
      <c r="D727" s="162"/>
      <c r="E727" s="163">
        <v>2333.848</v>
      </c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357</v>
      </c>
      <c r="AH727" s="147">
        <v>1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75">
        <v>111</v>
      </c>
      <c r="B728" s="176" t="s">
        <v>1723</v>
      </c>
      <c r="C728" s="188" t="s">
        <v>1724</v>
      </c>
      <c r="D728" s="177" t="s">
        <v>350</v>
      </c>
      <c r="E728" s="178">
        <v>144.84</v>
      </c>
      <c r="F728" s="179"/>
      <c r="G728" s="180">
        <f>ROUND(E728*F728,2)</f>
        <v>0</v>
      </c>
      <c r="H728" s="159"/>
      <c r="I728" s="158">
        <f>ROUND(E728*H728,2)</f>
        <v>0</v>
      </c>
      <c r="J728" s="159"/>
      <c r="K728" s="158">
        <f>ROUND(E728*J728,2)</f>
        <v>0</v>
      </c>
      <c r="L728" s="158">
        <v>21</v>
      </c>
      <c r="M728" s="158">
        <f>G728*(1+L728/100)</f>
        <v>0</v>
      </c>
      <c r="N728" s="157">
        <v>0</v>
      </c>
      <c r="O728" s="157">
        <f>ROUND(E728*N728,2)</f>
        <v>0</v>
      </c>
      <c r="P728" s="157">
        <v>0</v>
      </c>
      <c r="Q728" s="157">
        <f>ROUND(E728*P728,2)</f>
        <v>0</v>
      </c>
      <c r="R728" s="158"/>
      <c r="S728" s="158" t="s">
        <v>374</v>
      </c>
      <c r="T728" s="158" t="s">
        <v>375</v>
      </c>
      <c r="U728" s="158">
        <v>0.11</v>
      </c>
      <c r="V728" s="158">
        <f>ROUND(E728*U728,2)</f>
        <v>15.93</v>
      </c>
      <c r="W728" s="158"/>
      <c r="X728" s="158" t="s">
        <v>353</v>
      </c>
      <c r="Y728" s="158" t="s">
        <v>354</v>
      </c>
      <c r="Z728" s="147"/>
      <c r="AA728" s="147"/>
      <c r="AB728" s="147"/>
      <c r="AC728" s="147"/>
      <c r="AD728" s="147"/>
      <c r="AE728" s="147"/>
      <c r="AF728" s="147"/>
      <c r="AG728" s="147" t="s">
        <v>355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2" x14ac:dyDescent="0.2">
      <c r="A729" s="154"/>
      <c r="B729" s="155"/>
      <c r="C729" s="189" t="s">
        <v>604</v>
      </c>
      <c r="D729" s="160"/>
      <c r="E729" s="161"/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7"/>
      <c r="AA729" s="147"/>
      <c r="AB729" s="147"/>
      <c r="AC729" s="147"/>
      <c r="AD729" s="147"/>
      <c r="AE729" s="147"/>
      <c r="AF729" s="147"/>
      <c r="AG729" s="147" t="s">
        <v>357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4"/>
      <c r="B730" s="155"/>
      <c r="C730" s="189" t="s">
        <v>1721</v>
      </c>
      <c r="D730" s="160"/>
      <c r="E730" s="161"/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357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189" t="s">
        <v>1335</v>
      </c>
      <c r="D731" s="160"/>
      <c r="E731" s="161"/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357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189" t="s">
        <v>1336</v>
      </c>
      <c r="D732" s="160"/>
      <c r="E732" s="161"/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357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189" t="s">
        <v>1711</v>
      </c>
      <c r="D733" s="160"/>
      <c r="E733" s="161">
        <v>72.42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357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189" t="s">
        <v>1722</v>
      </c>
      <c r="D734" s="160"/>
      <c r="E734" s="161"/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357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189" t="s">
        <v>1335</v>
      </c>
      <c r="D735" s="160"/>
      <c r="E735" s="161"/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357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189" t="s">
        <v>1336</v>
      </c>
      <c r="D736" s="160"/>
      <c r="E736" s="161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357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189" t="s">
        <v>1711</v>
      </c>
      <c r="D737" s="160"/>
      <c r="E737" s="161">
        <v>72.42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357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4"/>
      <c r="B738" s="155"/>
      <c r="C738" s="190" t="s">
        <v>361</v>
      </c>
      <c r="D738" s="162"/>
      <c r="E738" s="163">
        <v>144.84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 t="s">
        <v>357</v>
      </c>
      <c r="AH738" s="147">
        <v>1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75">
        <v>112</v>
      </c>
      <c r="B739" s="176" t="s">
        <v>1725</v>
      </c>
      <c r="C739" s="188" t="s">
        <v>1726</v>
      </c>
      <c r="D739" s="177" t="s">
        <v>350</v>
      </c>
      <c r="E739" s="178">
        <v>2850.4911999999999</v>
      </c>
      <c r="F739" s="179"/>
      <c r="G739" s="180">
        <f>ROUND(E739*F739,2)</f>
        <v>0</v>
      </c>
      <c r="H739" s="159"/>
      <c r="I739" s="158">
        <f>ROUND(E739*H739,2)</f>
        <v>0</v>
      </c>
      <c r="J739" s="159"/>
      <c r="K739" s="158">
        <f>ROUND(E739*J739,2)</f>
        <v>0</v>
      </c>
      <c r="L739" s="158">
        <v>21</v>
      </c>
      <c r="M739" s="158">
        <f>G739*(1+L739/100)</f>
        <v>0</v>
      </c>
      <c r="N739" s="157">
        <v>2.0000000000000001E-4</v>
      </c>
      <c r="O739" s="157">
        <f>ROUND(E739*N739,2)</f>
        <v>0.56999999999999995</v>
      </c>
      <c r="P739" s="157">
        <v>0</v>
      </c>
      <c r="Q739" s="157">
        <f>ROUND(E739*P739,2)</f>
        <v>0</v>
      </c>
      <c r="R739" s="158" t="s">
        <v>539</v>
      </c>
      <c r="S739" s="158" t="s">
        <v>374</v>
      </c>
      <c r="T739" s="158" t="s">
        <v>375</v>
      </c>
      <c r="U739" s="158">
        <v>0</v>
      </c>
      <c r="V739" s="158">
        <f>ROUND(E739*U739,2)</f>
        <v>0</v>
      </c>
      <c r="W739" s="158"/>
      <c r="X739" s="158" t="s">
        <v>540</v>
      </c>
      <c r="Y739" s="158" t="s">
        <v>354</v>
      </c>
      <c r="Z739" s="147"/>
      <c r="AA739" s="147"/>
      <c r="AB739" s="147"/>
      <c r="AC739" s="147"/>
      <c r="AD739" s="147"/>
      <c r="AE739" s="147"/>
      <c r="AF739" s="147"/>
      <c r="AG739" s="147" t="s">
        <v>541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2" x14ac:dyDescent="0.2">
      <c r="A740" s="154"/>
      <c r="B740" s="155"/>
      <c r="C740" s="189" t="s">
        <v>1714</v>
      </c>
      <c r="D740" s="160"/>
      <c r="E740" s="161"/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357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4"/>
      <c r="B741" s="155"/>
      <c r="C741" s="189" t="s">
        <v>1727</v>
      </c>
      <c r="D741" s="160"/>
      <c r="E741" s="161">
        <v>2333.848</v>
      </c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357</v>
      </c>
      <c r="AH741" s="147">
        <v>5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189" t="s">
        <v>1716</v>
      </c>
      <c r="D742" s="160"/>
      <c r="E742" s="161"/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 t="s">
        <v>357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4"/>
      <c r="B743" s="155"/>
      <c r="C743" s="189" t="s">
        <v>1728</v>
      </c>
      <c r="D743" s="160"/>
      <c r="E743" s="161">
        <v>144.84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357</v>
      </c>
      <c r="AH743" s="147">
        <v>5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90" t="s">
        <v>361</v>
      </c>
      <c r="D744" s="162"/>
      <c r="E744" s="163">
        <v>2478.6880000000001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357</v>
      </c>
      <c r="AH744" s="147">
        <v>1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">
      <c r="A745" s="154"/>
      <c r="B745" s="155"/>
      <c r="C745" s="192" t="s">
        <v>542</v>
      </c>
      <c r="D745" s="164"/>
      <c r="E745" s="165">
        <v>371.8032</v>
      </c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 t="s">
        <v>357</v>
      </c>
      <c r="AH745" s="147">
        <v>4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21.75" outlineLevel="1" x14ac:dyDescent="0.2">
      <c r="A746" s="175">
        <v>113</v>
      </c>
      <c r="B746" s="176" t="s">
        <v>500</v>
      </c>
      <c r="C746" s="188" t="s">
        <v>501</v>
      </c>
      <c r="D746" s="177" t="s">
        <v>350</v>
      </c>
      <c r="E746" s="178">
        <v>270.89</v>
      </c>
      <c r="F746" s="179"/>
      <c r="G746" s="180">
        <f>ROUND(E746*F746,2)</f>
        <v>0</v>
      </c>
      <c r="H746" s="159"/>
      <c r="I746" s="158">
        <f>ROUND(E746*H746,2)</f>
        <v>0</v>
      </c>
      <c r="J746" s="159"/>
      <c r="K746" s="158">
        <f>ROUND(E746*J746,2)</f>
        <v>0</v>
      </c>
      <c r="L746" s="158">
        <v>21</v>
      </c>
      <c r="M746" s="158">
        <f>G746*(1+L746/100)</f>
        <v>0</v>
      </c>
      <c r="N746" s="157">
        <v>2.1000000000000001E-4</v>
      </c>
      <c r="O746" s="157">
        <f>ROUND(E746*N746,2)</f>
        <v>0.06</v>
      </c>
      <c r="P746" s="157">
        <v>0</v>
      </c>
      <c r="Q746" s="157">
        <f>ROUND(E746*P746,2)</f>
        <v>0</v>
      </c>
      <c r="R746" s="158"/>
      <c r="S746" s="158" t="s">
        <v>374</v>
      </c>
      <c r="T746" s="158" t="s">
        <v>375</v>
      </c>
      <c r="U746" s="158">
        <v>9.5000000000000001E-2</v>
      </c>
      <c r="V746" s="158">
        <f>ROUND(E746*U746,2)</f>
        <v>25.73</v>
      </c>
      <c r="W746" s="158"/>
      <c r="X746" s="158" t="s">
        <v>353</v>
      </c>
      <c r="Y746" s="158" t="s">
        <v>354</v>
      </c>
      <c r="Z746" s="147"/>
      <c r="AA746" s="147"/>
      <c r="AB746" s="147"/>
      <c r="AC746" s="147"/>
      <c r="AD746" s="147"/>
      <c r="AE746" s="147"/>
      <c r="AF746" s="147"/>
      <c r="AG746" s="147" t="s">
        <v>355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2" x14ac:dyDescent="0.2">
      <c r="A747" s="154"/>
      <c r="B747" s="155"/>
      <c r="C747" s="189" t="s">
        <v>604</v>
      </c>
      <c r="D747" s="160"/>
      <c r="E747" s="161"/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 t="s">
        <v>357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">
      <c r="A748" s="154"/>
      <c r="B748" s="155"/>
      <c r="C748" s="189" t="s">
        <v>502</v>
      </c>
      <c r="D748" s="160"/>
      <c r="E748" s="161"/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357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4"/>
      <c r="B749" s="155"/>
      <c r="C749" s="189" t="s">
        <v>1594</v>
      </c>
      <c r="D749" s="160"/>
      <c r="E749" s="161">
        <v>16.010000000000002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357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4"/>
      <c r="B750" s="155"/>
      <c r="C750" s="189" t="s">
        <v>1596</v>
      </c>
      <c r="D750" s="160"/>
      <c r="E750" s="161">
        <v>7.66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357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">
      <c r="A751" s="154"/>
      <c r="B751" s="155"/>
      <c r="C751" s="189" t="s">
        <v>1598</v>
      </c>
      <c r="D751" s="160"/>
      <c r="E751" s="161">
        <v>12.06</v>
      </c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 t="s">
        <v>357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">
      <c r="A752" s="154"/>
      <c r="B752" s="155"/>
      <c r="C752" s="189" t="s">
        <v>1684</v>
      </c>
      <c r="D752" s="160"/>
      <c r="E752" s="161">
        <v>4.4800000000000004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 t="s">
        <v>357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">
      <c r="A753" s="154"/>
      <c r="B753" s="155"/>
      <c r="C753" s="189" t="s">
        <v>1686</v>
      </c>
      <c r="D753" s="160"/>
      <c r="E753" s="161">
        <v>17.41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357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">
      <c r="A754" s="154"/>
      <c r="B754" s="155"/>
      <c r="C754" s="189" t="s">
        <v>1689</v>
      </c>
      <c r="D754" s="160"/>
      <c r="E754" s="161">
        <v>8.2100000000000009</v>
      </c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357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">
      <c r="A755" s="154"/>
      <c r="B755" s="155"/>
      <c r="C755" s="190" t="s">
        <v>361</v>
      </c>
      <c r="D755" s="162"/>
      <c r="E755" s="163">
        <v>65.83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357</v>
      </c>
      <c r="AH755" s="147">
        <v>1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">
      <c r="A756" s="154"/>
      <c r="B756" s="155"/>
      <c r="C756" s="189" t="s">
        <v>404</v>
      </c>
      <c r="D756" s="160"/>
      <c r="E756" s="161"/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 t="s">
        <v>357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">
      <c r="A757" s="154"/>
      <c r="B757" s="155"/>
      <c r="C757" s="189" t="s">
        <v>1729</v>
      </c>
      <c r="D757" s="160"/>
      <c r="E757" s="161">
        <v>45.66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 t="s">
        <v>357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3" x14ac:dyDescent="0.2">
      <c r="A758" s="154"/>
      <c r="B758" s="155"/>
      <c r="C758" s="189" t="s">
        <v>1730</v>
      </c>
      <c r="D758" s="160"/>
      <c r="E758" s="161">
        <v>34.28</v>
      </c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7"/>
      <c r="AA758" s="147"/>
      <c r="AB758" s="147"/>
      <c r="AC758" s="147"/>
      <c r="AD758" s="147"/>
      <c r="AE758" s="147"/>
      <c r="AF758" s="147"/>
      <c r="AG758" s="147" t="s">
        <v>357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">
      <c r="A759" s="154"/>
      <c r="B759" s="155"/>
      <c r="C759" s="189" t="s">
        <v>1731</v>
      </c>
      <c r="D759" s="160"/>
      <c r="E759" s="161">
        <v>41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357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">
      <c r="A760" s="154"/>
      <c r="B760" s="155"/>
      <c r="C760" s="189" t="s">
        <v>1732</v>
      </c>
      <c r="D760" s="160"/>
      <c r="E760" s="161">
        <v>17.04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357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">
      <c r="A761" s="154"/>
      <c r="B761" s="155"/>
      <c r="C761" s="189" t="s">
        <v>1733</v>
      </c>
      <c r="D761" s="160"/>
      <c r="E761" s="161">
        <v>43.64</v>
      </c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7"/>
      <c r="AA761" s="147"/>
      <c r="AB761" s="147"/>
      <c r="AC761" s="147"/>
      <c r="AD761" s="147"/>
      <c r="AE761" s="147"/>
      <c r="AF761" s="147"/>
      <c r="AG761" s="147" t="s">
        <v>357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">
      <c r="A762" s="154"/>
      <c r="B762" s="155"/>
      <c r="C762" s="189" t="s">
        <v>1734</v>
      </c>
      <c r="D762" s="160"/>
      <c r="E762" s="161">
        <v>23.44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357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">
      <c r="A763" s="154"/>
      <c r="B763" s="155"/>
      <c r="C763" s="190" t="s">
        <v>361</v>
      </c>
      <c r="D763" s="162"/>
      <c r="E763" s="163">
        <v>205.06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 t="s">
        <v>357</v>
      </c>
      <c r="AH763" s="147">
        <v>1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75">
        <v>114</v>
      </c>
      <c r="B764" s="176" t="s">
        <v>508</v>
      </c>
      <c r="C764" s="188" t="s">
        <v>509</v>
      </c>
      <c r="D764" s="177" t="s">
        <v>350</v>
      </c>
      <c r="E764" s="178">
        <v>270.89</v>
      </c>
      <c r="F764" s="179"/>
      <c r="G764" s="180">
        <f>ROUND(E764*F764,2)</f>
        <v>0</v>
      </c>
      <c r="H764" s="159"/>
      <c r="I764" s="158">
        <f>ROUND(E764*H764,2)</f>
        <v>0</v>
      </c>
      <c r="J764" s="159"/>
      <c r="K764" s="158">
        <f>ROUND(E764*J764,2)</f>
        <v>0</v>
      </c>
      <c r="L764" s="158">
        <v>21</v>
      </c>
      <c r="M764" s="158">
        <f>G764*(1+L764/100)</f>
        <v>0</v>
      </c>
      <c r="N764" s="157">
        <v>1.2600000000000001E-3</v>
      </c>
      <c r="O764" s="157">
        <f>ROUND(E764*N764,2)</f>
        <v>0.34</v>
      </c>
      <c r="P764" s="157">
        <v>0</v>
      </c>
      <c r="Q764" s="157">
        <f>ROUND(E764*P764,2)</f>
        <v>0</v>
      </c>
      <c r="R764" s="158"/>
      <c r="S764" s="158" t="s">
        <v>374</v>
      </c>
      <c r="T764" s="158" t="s">
        <v>375</v>
      </c>
      <c r="U764" s="158">
        <v>0.24</v>
      </c>
      <c r="V764" s="158">
        <f>ROUND(E764*U764,2)</f>
        <v>65.010000000000005</v>
      </c>
      <c r="W764" s="158"/>
      <c r="X764" s="158" t="s">
        <v>353</v>
      </c>
      <c r="Y764" s="158" t="s">
        <v>354</v>
      </c>
      <c r="Z764" s="147"/>
      <c r="AA764" s="147"/>
      <c r="AB764" s="147"/>
      <c r="AC764" s="147"/>
      <c r="AD764" s="147"/>
      <c r="AE764" s="147"/>
      <c r="AF764" s="147"/>
      <c r="AG764" s="147" t="s">
        <v>355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2" x14ac:dyDescent="0.2">
      <c r="A765" s="154"/>
      <c r="B765" s="155"/>
      <c r="C765" s="189" t="s">
        <v>604</v>
      </c>
      <c r="D765" s="160"/>
      <c r="E765" s="161"/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58"/>
      <c r="Z765" s="147"/>
      <c r="AA765" s="147"/>
      <c r="AB765" s="147"/>
      <c r="AC765" s="147"/>
      <c r="AD765" s="147"/>
      <c r="AE765" s="147"/>
      <c r="AF765" s="147"/>
      <c r="AG765" s="147" t="s">
        <v>357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">
      <c r="A766" s="154"/>
      <c r="B766" s="155"/>
      <c r="C766" s="189" t="s">
        <v>502</v>
      </c>
      <c r="D766" s="160"/>
      <c r="E766" s="161"/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 t="s">
        <v>357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">
      <c r="A767" s="154"/>
      <c r="B767" s="155"/>
      <c r="C767" s="189" t="s">
        <v>1594</v>
      </c>
      <c r="D767" s="160"/>
      <c r="E767" s="161">
        <v>16.010000000000002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 t="s">
        <v>357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">
      <c r="A768" s="154"/>
      <c r="B768" s="155"/>
      <c r="C768" s="189" t="s">
        <v>1596</v>
      </c>
      <c r="D768" s="160"/>
      <c r="E768" s="161">
        <v>7.66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 t="s">
        <v>357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">
      <c r="A769" s="154"/>
      <c r="B769" s="155"/>
      <c r="C769" s="189" t="s">
        <v>1598</v>
      </c>
      <c r="D769" s="160"/>
      <c r="E769" s="161">
        <v>12.06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 t="s">
        <v>357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">
      <c r="A770" s="154"/>
      <c r="B770" s="155"/>
      <c r="C770" s="189" t="s">
        <v>1684</v>
      </c>
      <c r="D770" s="160"/>
      <c r="E770" s="161">
        <v>4.4800000000000004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58"/>
      <c r="Z770" s="147"/>
      <c r="AA770" s="147"/>
      <c r="AB770" s="147"/>
      <c r="AC770" s="147"/>
      <c r="AD770" s="147"/>
      <c r="AE770" s="147"/>
      <c r="AF770" s="147"/>
      <c r="AG770" s="147" t="s">
        <v>357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4"/>
      <c r="B771" s="155"/>
      <c r="C771" s="189" t="s">
        <v>1686</v>
      </c>
      <c r="D771" s="160"/>
      <c r="E771" s="161">
        <v>17.41</v>
      </c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357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">
      <c r="A772" s="154"/>
      <c r="B772" s="155"/>
      <c r="C772" s="189" t="s">
        <v>1689</v>
      </c>
      <c r="D772" s="160"/>
      <c r="E772" s="161">
        <v>8.2100000000000009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357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">
      <c r="A773" s="154"/>
      <c r="B773" s="155"/>
      <c r="C773" s="190" t="s">
        <v>361</v>
      </c>
      <c r="D773" s="162"/>
      <c r="E773" s="163">
        <v>65.83</v>
      </c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58"/>
      <c r="Z773" s="147"/>
      <c r="AA773" s="147"/>
      <c r="AB773" s="147"/>
      <c r="AC773" s="147"/>
      <c r="AD773" s="147"/>
      <c r="AE773" s="147"/>
      <c r="AF773" s="147"/>
      <c r="AG773" s="147" t="s">
        <v>357</v>
      </c>
      <c r="AH773" s="147">
        <v>1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4"/>
      <c r="B774" s="155"/>
      <c r="C774" s="189" t="s">
        <v>404</v>
      </c>
      <c r="D774" s="160"/>
      <c r="E774" s="161"/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357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">
      <c r="A775" s="154"/>
      <c r="B775" s="155"/>
      <c r="C775" s="189" t="s">
        <v>1729</v>
      </c>
      <c r="D775" s="160"/>
      <c r="E775" s="161">
        <v>45.66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 t="s">
        <v>357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">
      <c r="A776" s="154"/>
      <c r="B776" s="155"/>
      <c r="C776" s="189" t="s">
        <v>1730</v>
      </c>
      <c r="D776" s="160"/>
      <c r="E776" s="161">
        <v>34.28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357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4"/>
      <c r="B777" s="155"/>
      <c r="C777" s="189" t="s">
        <v>1731</v>
      </c>
      <c r="D777" s="160"/>
      <c r="E777" s="161">
        <v>41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357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4"/>
      <c r="B778" s="155"/>
      <c r="C778" s="189" t="s">
        <v>1732</v>
      </c>
      <c r="D778" s="160"/>
      <c r="E778" s="161">
        <v>17.04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357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">
      <c r="A779" s="154"/>
      <c r="B779" s="155"/>
      <c r="C779" s="189" t="s">
        <v>1733</v>
      </c>
      <c r="D779" s="160"/>
      <c r="E779" s="161">
        <v>43.64</v>
      </c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7"/>
      <c r="AA779" s="147"/>
      <c r="AB779" s="147"/>
      <c r="AC779" s="147"/>
      <c r="AD779" s="147"/>
      <c r="AE779" s="147"/>
      <c r="AF779" s="147"/>
      <c r="AG779" s="147" t="s">
        <v>357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">
      <c r="A780" s="154"/>
      <c r="B780" s="155"/>
      <c r="C780" s="189" t="s">
        <v>1734</v>
      </c>
      <c r="D780" s="160"/>
      <c r="E780" s="161">
        <v>23.44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7"/>
      <c r="AA780" s="147"/>
      <c r="AB780" s="147"/>
      <c r="AC780" s="147"/>
      <c r="AD780" s="147"/>
      <c r="AE780" s="147"/>
      <c r="AF780" s="147"/>
      <c r="AG780" s="147" t="s">
        <v>357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">
      <c r="A781" s="154"/>
      <c r="B781" s="155"/>
      <c r="C781" s="190" t="s">
        <v>361</v>
      </c>
      <c r="D781" s="162"/>
      <c r="E781" s="163">
        <v>205.06</v>
      </c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58"/>
      <c r="Z781" s="147"/>
      <c r="AA781" s="147"/>
      <c r="AB781" s="147"/>
      <c r="AC781" s="147"/>
      <c r="AD781" s="147"/>
      <c r="AE781" s="147"/>
      <c r="AF781" s="147"/>
      <c r="AG781" s="147" t="s">
        <v>357</v>
      </c>
      <c r="AH781" s="147">
        <v>1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75">
        <v>115</v>
      </c>
      <c r="B782" s="176" t="s">
        <v>510</v>
      </c>
      <c r="C782" s="188" t="s">
        <v>511</v>
      </c>
      <c r="D782" s="177" t="s">
        <v>512</v>
      </c>
      <c r="E782" s="178">
        <v>102.53</v>
      </c>
      <c r="F782" s="179"/>
      <c r="G782" s="180">
        <f>ROUND(E782*F782,2)</f>
        <v>0</v>
      </c>
      <c r="H782" s="159"/>
      <c r="I782" s="158">
        <f>ROUND(E782*H782,2)</f>
        <v>0</v>
      </c>
      <c r="J782" s="159"/>
      <c r="K782" s="158">
        <f>ROUND(E782*J782,2)</f>
        <v>0</v>
      </c>
      <c r="L782" s="158">
        <v>21</v>
      </c>
      <c r="M782" s="158">
        <f>G782*(1+L782/100)</f>
        <v>0</v>
      </c>
      <c r="N782" s="157">
        <v>3.2000000000000003E-4</v>
      </c>
      <c r="O782" s="157">
        <f>ROUND(E782*N782,2)</f>
        <v>0.03</v>
      </c>
      <c r="P782" s="157">
        <v>0</v>
      </c>
      <c r="Q782" s="157">
        <f>ROUND(E782*P782,2)</f>
        <v>0</v>
      </c>
      <c r="R782" s="158"/>
      <c r="S782" s="158" t="s">
        <v>374</v>
      </c>
      <c r="T782" s="158" t="s">
        <v>375</v>
      </c>
      <c r="U782" s="158">
        <v>0.11</v>
      </c>
      <c r="V782" s="158">
        <f>ROUND(E782*U782,2)</f>
        <v>11.28</v>
      </c>
      <c r="W782" s="158"/>
      <c r="X782" s="158" t="s">
        <v>353</v>
      </c>
      <c r="Y782" s="158" t="s">
        <v>354</v>
      </c>
      <c r="Z782" s="147"/>
      <c r="AA782" s="147"/>
      <c r="AB782" s="147"/>
      <c r="AC782" s="147"/>
      <c r="AD782" s="147"/>
      <c r="AE782" s="147"/>
      <c r="AF782" s="147"/>
      <c r="AG782" s="147" t="s">
        <v>355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2" x14ac:dyDescent="0.2">
      <c r="A783" s="154"/>
      <c r="B783" s="155"/>
      <c r="C783" s="189" t="s">
        <v>604</v>
      </c>
      <c r="D783" s="160"/>
      <c r="E783" s="161"/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7"/>
      <c r="AA783" s="147"/>
      <c r="AB783" s="147"/>
      <c r="AC783" s="147"/>
      <c r="AD783" s="147"/>
      <c r="AE783" s="147"/>
      <c r="AF783" s="147"/>
      <c r="AG783" s="147" t="s">
        <v>357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">
      <c r="A784" s="154"/>
      <c r="B784" s="155"/>
      <c r="C784" s="189" t="s">
        <v>502</v>
      </c>
      <c r="D784" s="160"/>
      <c r="E784" s="161"/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357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">
      <c r="A785" s="154"/>
      <c r="B785" s="155"/>
      <c r="C785" s="189" t="s">
        <v>1735</v>
      </c>
      <c r="D785" s="160"/>
      <c r="E785" s="161">
        <v>22.83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357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">
      <c r="A786" s="154"/>
      <c r="B786" s="155"/>
      <c r="C786" s="189" t="s">
        <v>1736</v>
      </c>
      <c r="D786" s="160"/>
      <c r="E786" s="161">
        <v>17.14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58"/>
      <c r="Z786" s="147"/>
      <c r="AA786" s="147"/>
      <c r="AB786" s="147"/>
      <c r="AC786" s="147"/>
      <c r="AD786" s="147"/>
      <c r="AE786" s="147"/>
      <c r="AF786" s="147"/>
      <c r="AG786" s="147" t="s">
        <v>357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">
      <c r="A787" s="154"/>
      <c r="B787" s="155"/>
      <c r="C787" s="189" t="s">
        <v>1737</v>
      </c>
      <c r="D787" s="160"/>
      <c r="E787" s="161">
        <v>20.5</v>
      </c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7"/>
      <c r="AA787" s="147"/>
      <c r="AB787" s="147"/>
      <c r="AC787" s="147"/>
      <c r="AD787" s="147"/>
      <c r="AE787" s="147"/>
      <c r="AF787" s="147"/>
      <c r="AG787" s="147" t="s">
        <v>357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">
      <c r="A788" s="154"/>
      <c r="B788" s="155"/>
      <c r="C788" s="189" t="s">
        <v>1738</v>
      </c>
      <c r="D788" s="160"/>
      <c r="E788" s="161">
        <v>8.52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7"/>
      <c r="AA788" s="147"/>
      <c r="AB788" s="147"/>
      <c r="AC788" s="147"/>
      <c r="AD788" s="147"/>
      <c r="AE788" s="147"/>
      <c r="AF788" s="147"/>
      <c r="AG788" s="147" t="s">
        <v>357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3" x14ac:dyDescent="0.2">
      <c r="A789" s="154"/>
      <c r="B789" s="155"/>
      <c r="C789" s="189" t="s">
        <v>1739</v>
      </c>
      <c r="D789" s="160"/>
      <c r="E789" s="161">
        <v>21.82</v>
      </c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58"/>
      <c r="Z789" s="147"/>
      <c r="AA789" s="147"/>
      <c r="AB789" s="147"/>
      <c r="AC789" s="147"/>
      <c r="AD789" s="147"/>
      <c r="AE789" s="147"/>
      <c r="AF789" s="147"/>
      <c r="AG789" s="147" t="s">
        <v>357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3" x14ac:dyDescent="0.2">
      <c r="A790" s="154"/>
      <c r="B790" s="155"/>
      <c r="C790" s="189" t="s">
        <v>1740</v>
      </c>
      <c r="D790" s="160"/>
      <c r="E790" s="161">
        <v>11.72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7"/>
      <c r="AA790" s="147"/>
      <c r="AB790" s="147"/>
      <c r="AC790" s="147"/>
      <c r="AD790" s="147"/>
      <c r="AE790" s="147"/>
      <c r="AF790" s="147"/>
      <c r="AG790" s="147" t="s">
        <v>357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3" x14ac:dyDescent="0.2">
      <c r="A791" s="154"/>
      <c r="B791" s="155"/>
      <c r="C791" s="190" t="s">
        <v>361</v>
      </c>
      <c r="D791" s="162"/>
      <c r="E791" s="163">
        <v>102.53</v>
      </c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58"/>
      <c r="Z791" s="147"/>
      <c r="AA791" s="147"/>
      <c r="AB791" s="147"/>
      <c r="AC791" s="147"/>
      <c r="AD791" s="147"/>
      <c r="AE791" s="147"/>
      <c r="AF791" s="147"/>
      <c r="AG791" s="147" t="s">
        <v>357</v>
      </c>
      <c r="AH791" s="147">
        <v>1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75">
        <v>116</v>
      </c>
      <c r="B792" s="176" t="s">
        <v>518</v>
      </c>
      <c r="C792" s="188" t="s">
        <v>519</v>
      </c>
      <c r="D792" s="177" t="s">
        <v>512</v>
      </c>
      <c r="E792" s="178">
        <v>150</v>
      </c>
      <c r="F792" s="179"/>
      <c r="G792" s="180">
        <f>ROUND(E792*F792,2)</f>
        <v>0</v>
      </c>
      <c r="H792" s="159"/>
      <c r="I792" s="158">
        <f>ROUND(E792*H792,2)</f>
        <v>0</v>
      </c>
      <c r="J792" s="159"/>
      <c r="K792" s="158">
        <f>ROUND(E792*J792,2)</f>
        <v>0</v>
      </c>
      <c r="L792" s="158">
        <v>21</v>
      </c>
      <c r="M792" s="158">
        <f>G792*(1+L792/100)</f>
        <v>0</v>
      </c>
      <c r="N792" s="157">
        <v>3.2000000000000003E-4</v>
      </c>
      <c r="O792" s="157">
        <f>ROUND(E792*N792,2)</f>
        <v>0.05</v>
      </c>
      <c r="P792" s="157">
        <v>0</v>
      </c>
      <c r="Q792" s="157">
        <f>ROUND(E792*P792,2)</f>
        <v>0</v>
      </c>
      <c r="R792" s="158"/>
      <c r="S792" s="158" t="s">
        <v>374</v>
      </c>
      <c r="T792" s="158" t="s">
        <v>375</v>
      </c>
      <c r="U792" s="158">
        <v>0.14000000000000001</v>
      </c>
      <c r="V792" s="158">
        <f>ROUND(E792*U792,2)</f>
        <v>21</v>
      </c>
      <c r="W792" s="158"/>
      <c r="X792" s="158" t="s">
        <v>353</v>
      </c>
      <c r="Y792" s="158" t="s">
        <v>354</v>
      </c>
      <c r="Z792" s="147"/>
      <c r="AA792" s="147"/>
      <c r="AB792" s="147"/>
      <c r="AC792" s="147"/>
      <c r="AD792" s="147"/>
      <c r="AE792" s="147"/>
      <c r="AF792" s="147"/>
      <c r="AG792" s="147" t="s">
        <v>355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2" x14ac:dyDescent="0.2">
      <c r="A793" s="154"/>
      <c r="B793" s="155"/>
      <c r="C793" s="189" t="s">
        <v>604</v>
      </c>
      <c r="D793" s="160"/>
      <c r="E793" s="161"/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357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">
      <c r="A794" s="154"/>
      <c r="B794" s="155"/>
      <c r="C794" s="189" t="s">
        <v>502</v>
      </c>
      <c r="D794" s="160"/>
      <c r="E794" s="161"/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7"/>
      <c r="AA794" s="147"/>
      <c r="AB794" s="147"/>
      <c r="AC794" s="147"/>
      <c r="AD794" s="147"/>
      <c r="AE794" s="147"/>
      <c r="AF794" s="147"/>
      <c r="AG794" s="147" t="s">
        <v>357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">
      <c r="A795" s="154"/>
      <c r="B795" s="155"/>
      <c r="C795" s="189" t="s">
        <v>1741</v>
      </c>
      <c r="D795" s="160"/>
      <c r="E795" s="161">
        <v>40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7"/>
      <c r="AA795" s="147"/>
      <c r="AB795" s="147"/>
      <c r="AC795" s="147"/>
      <c r="AD795" s="147"/>
      <c r="AE795" s="147"/>
      <c r="AF795" s="147"/>
      <c r="AG795" s="147" t="s">
        <v>357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">
      <c r="A796" s="154"/>
      <c r="B796" s="155"/>
      <c r="C796" s="189" t="s">
        <v>1742</v>
      </c>
      <c r="D796" s="160"/>
      <c r="E796" s="161">
        <v>34</v>
      </c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58"/>
      <c r="Z796" s="147"/>
      <c r="AA796" s="147"/>
      <c r="AB796" s="147"/>
      <c r="AC796" s="147"/>
      <c r="AD796" s="147"/>
      <c r="AE796" s="147"/>
      <c r="AF796" s="147"/>
      <c r="AG796" s="147" t="s">
        <v>357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3" x14ac:dyDescent="0.2">
      <c r="A797" s="154"/>
      <c r="B797" s="155"/>
      <c r="C797" s="189" t="s">
        <v>1743</v>
      </c>
      <c r="D797" s="160"/>
      <c r="E797" s="161">
        <v>40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7"/>
      <c r="AA797" s="147"/>
      <c r="AB797" s="147"/>
      <c r="AC797" s="147"/>
      <c r="AD797" s="147"/>
      <c r="AE797" s="147"/>
      <c r="AF797" s="147"/>
      <c r="AG797" s="147" t="s">
        <v>357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3" x14ac:dyDescent="0.2">
      <c r="A798" s="154"/>
      <c r="B798" s="155"/>
      <c r="C798" s="189" t="s">
        <v>1744</v>
      </c>
      <c r="D798" s="160"/>
      <c r="E798" s="161">
        <v>12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7"/>
      <c r="AA798" s="147"/>
      <c r="AB798" s="147"/>
      <c r="AC798" s="147"/>
      <c r="AD798" s="147"/>
      <c r="AE798" s="147"/>
      <c r="AF798" s="147"/>
      <c r="AG798" s="147" t="s">
        <v>357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3" x14ac:dyDescent="0.2">
      <c r="A799" s="154"/>
      <c r="B799" s="155"/>
      <c r="C799" s="189" t="s">
        <v>1745</v>
      </c>
      <c r="D799" s="160"/>
      <c r="E799" s="161">
        <v>12</v>
      </c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58"/>
      <c r="Z799" s="147"/>
      <c r="AA799" s="147"/>
      <c r="AB799" s="147"/>
      <c r="AC799" s="147"/>
      <c r="AD799" s="147"/>
      <c r="AE799" s="147"/>
      <c r="AF799" s="147"/>
      <c r="AG799" s="147" t="s">
        <v>357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3" x14ac:dyDescent="0.2">
      <c r="A800" s="154"/>
      <c r="B800" s="155"/>
      <c r="C800" s="189" t="s">
        <v>1746</v>
      </c>
      <c r="D800" s="160"/>
      <c r="E800" s="161">
        <v>12</v>
      </c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357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">
      <c r="A801" s="154"/>
      <c r="B801" s="155"/>
      <c r="C801" s="190" t="s">
        <v>361</v>
      </c>
      <c r="D801" s="162"/>
      <c r="E801" s="163">
        <v>150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7"/>
      <c r="AA801" s="147"/>
      <c r="AB801" s="147"/>
      <c r="AC801" s="147"/>
      <c r="AD801" s="147"/>
      <c r="AE801" s="147"/>
      <c r="AF801" s="147"/>
      <c r="AG801" s="147" t="s">
        <v>357</v>
      </c>
      <c r="AH801" s="147">
        <v>1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81">
        <v>117</v>
      </c>
      <c r="B802" s="182" t="s">
        <v>529</v>
      </c>
      <c r="C802" s="191" t="s">
        <v>530</v>
      </c>
      <c r="D802" s="183" t="s">
        <v>497</v>
      </c>
      <c r="E802" s="184">
        <v>2.9378799999999998</v>
      </c>
      <c r="F802" s="185"/>
      <c r="G802" s="186">
        <f>ROUND(E802*F802,2)</f>
        <v>0</v>
      </c>
      <c r="H802" s="159"/>
      <c r="I802" s="158">
        <f>ROUND(E802*H802,2)</f>
        <v>0</v>
      </c>
      <c r="J802" s="159"/>
      <c r="K802" s="158">
        <f>ROUND(E802*J802,2)</f>
        <v>0</v>
      </c>
      <c r="L802" s="158">
        <v>21</v>
      </c>
      <c r="M802" s="158">
        <f>G802*(1+L802/100)</f>
        <v>0</v>
      </c>
      <c r="N802" s="157">
        <v>0</v>
      </c>
      <c r="O802" s="157">
        <f>ROUND(E802*N802,2)</f>
        <v>0</v>
      </c>
      <c r="P802" s="157">
        <v>0</v>
      </c>
      <c r="Q802" s="157">
        <f>ROUND(E802*P802,2)</f>
        <v>0</v>
      </c>
      <c r="R802" s="158"/>
      <c r="S802" s="158" t="s">
        <v>374</v>
      </c>
      <c r="T802" s="158" t="s">
        <v>375</v>
      </c>
      <c r="U802" s="158">
        <v>1.5980000000000001</v>
      </c>
      <c r="V802" s="158">
        <f>ROUND(E802*U802,2)</f>
        <v>4.6900000000000004</v>
      </c>
      <c r="W802" s="158"/>
      <c r="X802" s="158" t="s">
        <v>498</v>
      </c>
      <c r="Y802" s="158" t="s">
        <v>354</v>
      </c>
      <c r="Z802" s="147"/>
      <c r="AA802" s="147"/>
      <c r="AB802" s="147"/>
      <c r="AC802" s="147"/>
      <c r="AD802" s="147"/>
      <c r="AE802" s="147"/>
      <c r="AF802" s="147"/>
      <c r="AG802" s="147" t="s">
        <v>499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13.6" x14ac:dyDescent="0.2">
      <c r="A803" s="168" t="s">
        <v>346</v>
      </c>
      <c r="B803" s="169" t="s">
        <v>214</v>
      </c>
      <c r="C803" s="187" t="s">
        <v>215</v>
      </c>
      <c r="D803" s="170"/>
      <c r="E803" s="171"/>
      <c r="F803" s="172"/>
      <c r="G803" s="173">
        <f>SUMIF(AG804:AG821,"&lt;&gt;NOR",G804:G821)</f>
        <v>0</v>
      </c>
      <c r="H803" s="167"/>
      <c r="I803" s="167">
        <f>SUM(I804:I821)</f>
        <v>0</v>
      </c>
      <c r="J803" s="167"/>
      <c r="K803" s="167">
        <f>SUM(K804:K821)</f>
        <v>0</v>
      </c>
      <c r="L803" s="167"/>
      <c r="M803" s="167">
        <f>SUM(M804:M821)</f>
        <v>0</v>
      </c>
      <c r="N803" s="166"/>
      <c r="O803" s="166">
        <f>SUM(O804:O821)</f>
        <v>2.92</v>
      </c>
      <c r="P803" s="166"/>
      <c r="Q803" s="166">
        <f>SUM(Q804:Q821)</f>
        <v>0</v>
      </c>
      <c r="R803" s="167"/>
      <c r="S803" s="167"/>
      <c r="T803" s="167"/>
      <c r="U803" s="167"/>
      <c r="V803" s="167">
        <f>SUM(V804:V821)</f>
        <v>1160.6200000000001</v>
      </c>
      <c r="W803" s="167"/>
      <c r="X803" s="167"/>
      <c r="Y803" s="167"/>
      <c r="AG803" t="s">
        <v>347</v>
      </c>
    </row>
    <row r="804" spans="1:60" ht="32.6" outlineLevel="1" x14ac:dyDescent="0.2">
      <c r="A804" s="175">
        <v>118</v>
      </c>
      <c r="B804" s="176" t="s">
        <v>1747</v>
      </c>
      <c r="C804" s="188" t="s">
        <v>1748</v>
      </c>
      <c r="D804" s="177" t="s">
        <v>350</v>
      </c>
      <c r="E804" s="178">
        <v>1194.1300000000001</v>
      </c>
      <c r="F804" s="179"/>
      <c r="G804" s="180">
        <f>ROUND(E804*F804,2)</f>
        <v>0</v>
      </c>
      <c r="H804" s="159"/>
      <c r="I804" s="158">
        <f>ROUND(E804*H804,2)</f>
        <v>0</v>
      </c>
      <c r="J804" s="159"/>
      <c r="K804" s="158">
        <f>ROUND(E804*J804,2)</f>
        <v>0</v>
      </c>
      <c r="L804" s="158">
        <v>21</v>
      </c>
      <c r="M804" s="158">
        <f>G804*(1+L804/100)</f>
        <v>0</v>
      </c>
      <c r="N804" s="157">
        <v>0</v>
      </c>
      <c r="O804" s="157">
        <f>ROUND(E804*N804,2)</f>
        <v>0</v>
      </c>
      <c r="P804" s="157">
        <v>0</v>
      </c>
      <c r="Q804" s="157">
        <f>ROUND(E804*P804,2)</f>
        <v>0</v>
      </c>
      <c r="R804" s="158"/>
      <c r="S804" s="158" t="s">
        <v>374</v>
      </c>
      <c r="T804" s="158" t="s">
        <v>375</v>
      </c>
      <c r="U804" s="158">
        <v>0.84799999999999998</v>
      </c>
      <c r="V804" s="158">
        <f>ROUND(E804*U804,2)</f>
        <v>1012.62</v>
      </c>
      <c r="W804" s="158"/>
      <c r="X804" s="158" t="s">
        <v>353</v>
      </c>
      <c r="Y804" s="158" t="s">
        <v>354</v>
      </c>
      <c r="Z804" s="147"/>
      <c r="AA804" s="147"/>
      <c r="AB804" s="147"/>
      <c r="AC804" s="147"/>
      <c r="AD804" s="147"/>
      <c r="AE804" s="147"/>
      <c r="AF804" s="147"/>
      <c r="AG804" s="147" t="s">
        <v>355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">
      <c r="A805" s="154"/>
      <c r="B805" s="155"/>
      <c r="C805" s="189" t="s">
        <v>604</v>
      </c>
      <c r="D805" s="160"/>
      <c r="E805" s="161"/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357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">
      <c r="A806" s="154"/>
      <c r="B806" s="155"/>
      <c r="C806" s="189" t="s">
        <v>1603</v>
      </c>
      <c r="D806" s="160"/>
      <c r="E806" s="161">
        <v>603.19000000000005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7"/>
      <c r="AA806" s="147"/>
      <c r="AB806" s="147"/>
      <c r="AC806" s="147"/>
      <c r="AD806" s="147"/>
      <c r="AE806" s="147"/>
      <c r="AF806" s="147"/>
      <c r="AG806" s="147" t="s">
        <v>357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">
      <c r="A807" s="154"/>
      <c r="B807" s="155"/>
      <c r="C807" s="189" t="s">
        <v>1604</v>
      </c>
      <c r="D807" s="160"/>
      <c r="E807" s="161">
        <v>590.94000000000005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7"/>
      <c r="AA807" s="147"/>
      <c r="AB807" s="147"/>
      <c r="AC807" s="147"/>
      <c r="AD807" s="147"/>
      <c r="AE807" s="147"/>
      <c r="AF807" s="147"/>
      <c r="AG807" s="147" t="s">
        <v>357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">
      <c r="A808" s="154"/>
      <c r="B808" s="155"/>
      <c r="C808" s="190" t="s">
        <v>361</v>
      </c>
      <c r="D808" s="162"/>
      <c r="E808" s="163">
        <v>1194.1300000000001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58"/>
      <c r="Z808" s="147"/>
      <c r="AA808" s="147"/>
      <c r="AB808" s="147"/>
      <c r="AC808" s="147"/>
      <c r="AD808" s="147"/>
      <c r="AE808" s="147"/>
      <c r="AF808" s="147"/>
      <c r="AG808" s="147" t="s">
        <v>357</v>
      </c>
      <c r="AH808" s="147">
        <v>1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2.6" outlineLevel="1" x14ac:dyDescent="0.2">
      <c r="A809" s="175">
        <v>119</v>
      </c>
      <c r="B809" s="176" t="s">
        <v>1749</v>
      </c>
      <c r="C809" s="188" t="s">
        <v>1750</v>
      </c>
      <c r="D809" s="177" t="s">
        <v>350</v>
      </c>
      <c r="E809" s="178">
        <v>1432.9559999999999</v>
      </c>
      <c r="F809" s="179"/>
      <c r="G809" s="180">
        <f>ROUND(E809*F809,2)</f>
        <v>0</v>
      </c>
      <c r="H809" s="159"/>
      <c r="I809" s="158">
        <f>ROUND(E809*H809,2)</f>
        <v>0</v>
      </c>
      <c r="J809" s="159"/>
      <c r="K809" s="158">
        <f>ROUND(E809*J809,2)</f>
        <v>0</v>
      </c>
      <c r="L809" s="158">
        <v>21</v>
      </c>
      <c r="M809" s="158">
        <f>G809*(1+L809/100)</f>
        <v>0</v>
      </c>
      <c r="N809" s="157">
        <v>1.8500000000000001E-3</v>
      </c>
      <c r="O809" s="157">
        <f>ROUND(E809*N809,2)</f>
        <v>2.65</v>
      </c>
      <c r="P809" s="157">
        <v>0</v>
      </c>
      <c r="Q809" s="157">
        <f>ROUND(E809*P809,2)</f>
        <v>0</v>
      </c>
      <c r="R809" s="158" t="s">
        <v>539</v>
      </c>
      <c r="S809" s="158" t="s">
        <v>374</v>
      </c>
      <c r="T809" s="158" t="s">
        <v>375</v>
      </c>
      <c r="U809" s="158">
        <v>0</v>
      </c>
      <c r="V809" s="158">
        <f>ROUND(E809*U809,2)</f>
        <v>0</v>
      </c>
      <c r="W809" s="158"/>
      <c r="X809" s="158" t="s">
        <v>540</v>
      </c>
      <c r="Y809" s="158" t="s">
        <v>354</v>
      </c>
      <c r="Z809" s="147"/>
      <c r="AA809" s="147"/>
      <c r="AB809" s="147"/>
      <c r="AC809" s="147"/>
      <c r="AD809" s="147"/>
      <c r="AE809" s="147"/>
      <c r="AF809" s="147"/>
      <c r="AG809" s="147" t="s">
        <v>541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">
      <c r="A810" s="154"/>
      <c r="B810" s="155"/>
      <c r="C810" s="189" t="s">
        <v>604</v>
      </c>
      <c r="D810" s="160"/>
      <c r="E810" s="161"/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357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">
      <c r="A811" s="154"/>
      <c r="B811" s="155"/>
      <c r="C811" s="189" t="s">
        <v>1603</v>
      </c>
      <c r="D811" s="160"/>
      <c r="E811" s="161">
        <v>603.19000000000005</v>
      </c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7"/>
      <c r="AA811" s="147"/>
      <c r="AB811" s="147"/>
      <c r="AC811" s="147"/>
      <c r="AD811" s="147"/>
      <c r="AE811" s="147"/>
      <c r="AF811" s="147"/>
      <c r="AG811" s="147" t="s">
        <v>357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">
      <c r="A812" s="154"/>
      <c r="B812" s="155"/>
      <c r="C812" s="189" t="s">
        <v>1604</v>
      </c>
      <c r="D812" s="160"/>
      <c r="E812" s="161">
        <v>590.94000000000005</v>
      </c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357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">
      <c r="A813" s="154"/>
      <c r="B813" s="155"/>
      <c r="C813" s="190" t="s">
        <v>361</v>
      </c>
      <c r="D813" s="162"/>
      <c r="E813" s="163">
        <v>1194.1300000000001</v>
      </c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58"/>
      <c r="Z813" s="147"/>
      <c r="AA813" s="147"/>
      <c r="AB813" s="147"/>
      <c r="AC813" s="147"/>
      <c r="AD813" s="147"/>
      <c r="AE813" s="147"/>
      <c r="AF813" s="147"/>
      <c r="AG813" s="147" t="s">
        <v>357</v>
      </c>
      <c r="AH813" s="147">
        <v>1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3" x14ac:dyDescent="0.2">
      <c r="A814" s="154"/>
      <c r="B814" s="155"/>
      <c r="C814" s="192" t="s">
        <v>1751</v>
      </c>
      <c r="D814" s="164"/>
      <c r="E814" s="165">
        <v>238.82599999999999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357</v>
      </c>
      <c r="AH814" s="147">
        <v>4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1.75" outlineLevel="1" x14ac:dyDescent="0.2">
      <c r="A815" s="175">
        <v>120</v>
      </c>
      <c r="B815" s="176" t="s">
        <v>1752</v>
      </c>
      <c r="C815" s="188" t="s">
        <v>1753</v>
      </c>
      <c r="D815" s="177" t="s">
        <v>350</v>
      </c>
      <c r="E815" s="178">
        <v>1432.9559999999999</v>
      </c>
      <c r="F815" s="179"/>
      <c r="G815" s="180">
        <f>ROUND(E815*F815,2)</f>
        <v>0</v>
      </c>
      <c r="H815" s="159"/>
      <c r="I815" s="158">
        <f>ROUND(E815*H815,2)</f>
        <v>0</v>
      </c>
      <c r="J815" s="159"/>
      <c r="K815" s="158">
        <f>ROUND(E815*J815,2)</f>
        <v>0</v>
      </c>
      <c r="L815" s="158">
        <v>21</v>
      </c>
      <c r="M815" s="158">
        <f>G815*(1+L815/100)</f>
        <v>0</v>
      </c>
      <c r="N815" s="157">
        <v>1.9000000000000001E-4</v>
      </c>
      <c r="O815" s="157">
        <f>ROUND(E815*N815,2)</f>
        <v>0.27</v>
      </c>
      <c r="P815" s="157">
        <v>0</v>
      </c>
      <c r="Q815" s="157">
        <f>ROUND(E815*P815,2)</f>
        <v>0</v>
      </c>
      <c r="R815" s="158"/>
      <c r="S815" s="158" t="s">
        <v>374</v>
      </c>
      <c r="T815" s="158" t="s">
        <v>375</v>
      </c>
      <c r="U815" s="158">
        <v>0.1</v>
      </c>
      <c r="V815" s="158">
        <f>ROUND(E815*U815,2)</f>
        <v>143.30000000000001</v>
      </c>
      <c r="W815" s="158"/>
      <c r="X815" s="158" t="s">
        <v>353</v>
      </c>
      <c r="Y815" s="158" t="s">
        <v>354</v>
      </c>
      <c r="Z815" s="147"/>
      <c r="AA815" s="147"/>
      <c r="AB815" s="147"/>
      <c r="AC815" s="147"/>
      <c r="AD815" s="147"/>
      <c r="AE815" s="147"/>
      <c r="AF815" s="147"/>
      <c r="AG815" s="147" t="s">
        <v>355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2" x14ac:dyDescent="0.2">
      <c r="A816" s="154"/>
      <c r="B816" s="155"/>
      <c r="C816" s="189" t="s">
        <v>604</v>
      </c>
      <c r="D816" s="160"/>
      <c r="E816" s="161"/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7"/>
      <c r="AA816" s="147"/>
      <c r="AB816" s="147"/>
      <c r="AC816" s="147"/>
      <c r="AD816" s="147"/>
      <c r="AE816" s="147"/>
      <c r="AF816" s="147"/>
      <c r="AG816" s="147" t="s">
        <v>357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3" x14ac:dyDescent="0.2">
      <c r="A817" s="154"/>
      <c r="B817" s="155"/>
      <c r="C817" s="189" t="s">
        <v>1603</v>
      </c>
      <c r="D817" s="160"/>
      <c r="E817" s="161">
        <v>603.19000000000005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7"/>
      <c r="AA817" s="147"/>
      <c r="AB817" s="147"/>
      <c r="AC817" s="147"/>
      <c r="AD817" s="147"/>
      <c r="AE817" s="147"/>
      <c r="AF817" s="147"/>
      <c r="AG817" s="147" t="s">
        <v>357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3" x14ac:dyDescent="0.2">
      <c r="A818" s="154"/>
      <c r="B818" s="155"/>
      <c r="C818" s="189" t="s">
        <v>1604</v>
      </c>
      <c r="D818" s="160"/>
      <c r="E818" s="161">
        <v>590.94000000000005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7"/>
      <c r="AA818" s="147"/>
      <c r="AB818" s="147"/>
      <c r="AC818" s="147"/>
      <c r="AD818" s="147"/>
      <c r="AE818" s="147"/>
      <c r="AF818" s="147"/>
      <c r="AG818" s="147" t="s">
        <v>357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">
      <c r="A819" s="154"/>
      <c r="B819" s="155"/>
      <c r="C819" s="190" t="s">
        <v>361</v>
      </c>
      <c r="D819" s="162"/>
      <c r="E819" s="163">
        <v>1194.1300000000001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357</v>
      </c>
      <c r="AH819" s="147">
        <v>1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">
      <c r="A820" s="154"/>
      <c r="B820" s="155"/>
      <c r="C820" s="192" t="s">
        <v>1751</v>
      </c>
      <c r="D820" s="164"/>
      <c r="E820" s="165">
        <v>238.82599999999999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7"/>
      <c r="AA820" s="147"/>
      <c r="AB820" s="147"/>
      <c r="AC820" s="147"/>
      <c r="AD820" s="147"/>
      <c r="AE820" s="147"/>
      <c r="AF820" s="147"/>
      <c r="AG820" s="147" t="s">
        <v>357</v>
      </c>
      <c r="AH820" s="147">
        <v>4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81">
        <v>121</v>
      </c>
      <c r="B821" s="182" t="s">
        <v>1754</v>
      </c>
      <c r="C821" s="191" t="s">
        <v>1755</v>
      </c>
      <c r="D821" s="183" t="s">
        <v>497</v>
      </c>
      <c r="E821" s="184">
        <v>2.9232300000000002</v>
      </c>
      <c r="F821" s="185"/>
      <c r="G821" s="186">
        <f>ROUND(E821*F821,2)</f>
        <v>0</v>
      </c>
      <c r="H821" s="159"/>
      <c r="I821" s="158">
        <f>ROUND(E821*H821,2)</f>
        <v>0</v>
      </c>
      <c r="J821" s="159"/>
      <c r="K821" s="158">
        <f>ROUND(E821*J821,2)</f>
        <v>0</v>
      </c>
      <c r="L821" s="158">
        <v>21</v>
      </c>
      <c r="M821" s="158">
        <f>G821*(1+L821/100)</f>
        <v>0</v>
      </c>
      <c r="N821" s="157">
        <v>0</v>
      </c>
      <c r="O821" s="157">
        <f>ROUND(E821*N821,2)</f>
        <v>0</v>
      </c>
      <c r="P821" s="157">
        <v>0</v>
      </c>
      <c r="Q821" s="157">
        <f>ROUND(E821*P821,2)</f>
        <v>0</v>
      </c>
      <c r="R821" s="158"/>
      <c r="S821" s="158" t="s">
        <v>374</v>
      </c>
      <c r="T821" s="158" t="s">
        <v>375</v>
      </c>
      <c r="U821" s="158">
        <v>1.609</v>
      </c>
      <c r="V821" s="158">
        <f>ROUND(E821*U821,2)</f>
        <v>4.7</v>
      </c>
      <c r="W821" s="158"/>
      <c r="X821" s="158" t="s">
        <v>498</v>
      </c>
      <c r="Y821" s="158" t="s">
        <v>354</v>
      </c>
      <c r="Z821" s="147"/>
      <c r="AA821" s="147"/>
      <c r="AB821" s="147"/>
      <c r="AC821" s="147"/>
      <c r="AD821" s="147"/>
      <c r="AE821" s="147"/>
      <c r="AF821" s="147"/>
      <c r="AG821" s="147" t="s">
        <v>499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13.6" x14ac:dyDescent="0.2">
      <c r="A822" s="168" t="s">
        <v>346</v>
      </c>
      <c r="B822" s="169" t="s">
        <v>216</v>
      </c>
      <c r="C822" s="187" t="s">
        <v>217</v>
      </c>
      <c r="D822" s="170"/>
      <c r="E822" s="171"/>
      <c r="F822" s="172"/>
      <c r="G822" s="173">
        <f>SUMIF(AG823:AG868,"&lt;&gt;NOR",G823:G868)</f>
        <v>0</v>
      </c>
      <c r="H822" s="167"/>
      <c r="I822" s="167">
        <f>SUM(I823:I868)</f>
        <v>0</v>
      </c>
      <c r="J822" s="167"/>
      <c r="K822" s="167">
        <f>SUM(K823:K868)</f>
        <v>0</v>
      </c>
      <c r="L822" s="167"/>
      <c r="M822" s="167">
        <f>SUM(M823:M868)</f>
        <v>0</v>
      </c>
      <c r="N822" s="166"/>
      <c r="O822" s="166">
        <f>SUM(O823:O868)</f>
        <v>77.72999999999999</v>
      </c>
      <c r="P822" s="166"/>
      <c r="Q822" s="166">
        <f>SUM(Q823:Q868)</f>
        <v>0</v>
      </c>
      <c r="R822" s="167"/>
      <c r="S822" s="167"/>
      <c r="T822" s="167"/>
      <c r="U822" s="167"/>
      <c r="V822" s="167">
        <f>SUM(V823:V868)</f>
        <v>807.89</v>
      </c>
      <c r="W822" s="167"/>
      <c r="X822" s="167"/>
      <c r="Y822" s="167"/>
      <c r="AG822" t="s">
        <v>347</v>
      </c>
    </row>
    <row r="823" spans="1:60" outlineLevel="1" x14ac:dyDescent="0.2">
      <c r="A823" s="175">
        <v>122</v>
      </c>
      <c r="B823" s="176" t="s">
        <v>1756</v>
      </c>
      <c r="C823" s="188" t="s">
        <v>1757</v>
      </c>
      <c r="D823" s="177" t="s">
        <v>350</v>
      </c>
      <c r="E823" s="178">
        <v>154.52000000000001</v>
      </c>
      <c r="F823" s="179"/>
      <c r="G823" s="180">
        <f>ROUND(E823*F823,2)</f>
        <v>0</v>
      </c>
      <c r="H823" s="159"/>
      <c r="I823" s="158">
        <f>ROUND(E823*H823,2)</f>
        <v>0</v>
      </c>
      <c r="J823" s="159"/>
      <c r="K823" s="158">
        <f>ROUND(E823*J823,2)</f>
        <v>0</v>
      </c>
      <c r="L823" s="158">
        <v>21</v>
      </c>
      <c r="M823" s="158">
        <f>G823*(1+L823/100)</f>
        <v>0</v>
      </c>
      <c r="N823" s="157">
        <v>1.0000000000000001E-5</v>
      </c>
      <c r="O823" s="157">
        <f>ROUND(E823*N823,2)</f>
        <v>0</v>
      </c>
      <c r="P823" s="157">
        <v>0</v>
      </c>
      <c r="Q823" s="157">
        <f>ROUND(E823*P823,2)</f>
        <v>0</v>
      </c>
      <c r="R823" s="158"/>
      <c r="S823" s="158" t="s">
        <v>374</v>
      </c>
      <c r="T823" s="158" t="s">
        <v>375</v>
      </c>
      <c r="U823" s="158">
        <v>7.0000000000000007E-2</v>
      </c>
      <c r="V823" s="158">
        <f>ROUND(E823*U823,2)</f>
        <v>10.82</v>
      </c>
      <c r="W823" s="158"/>
      <c r="X823" s="158" t="s">
        <v>353</v>
      </c>
      <c r="Y823" s="158" t="s">
        <v>354</v>
      </c>
      <c r="Z823" s="147"/>
      <c r="AA823" s="147"/>
      <c r="AB823" s="147"/>
      <c r="AC823" s="147"/>
      <c r="AD823" s="147"/>
      <c r="AE823" s="147"/>
      <c r="AF823" s="147"/>
      <c r="AG823" s="147" t="s">
        <v>355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2" x14ac:dyDescent="0.2">
      <c r="A824" s="154"/>
      <c r="B824" s="155"/>
      <c r="C824" s="189" t="s">
        <v>604</v>
      </c>
      <c r="D824" s="160"/>
      <c r="E824" s="161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357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3" x14ac:dyDescent="0.2">
      <c r="A825" s="154"/>
      <c r="B825" s="155"/>
      <c r="C825" s="189" t="s">
        <v>1643</v>
      </c>
      <c r="D825" s="160"/>
      <c r="E825" s="161">
        <v>154.52000000000001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7"/>
      <c r="AA825" s="147"/>
      <c r="AB825" s="147"/>
      <c r="AC825" s="147"/>
      <c r="AD825" s="147"/>
      <c r="AE825" s="147"/>
      <c r="AF825" s="147"/>
      <c r="AG825" s="147" t="s">
        <v>357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3" x14ac:dyDescent="0.2">
      <c r="A826" s="154"/>
      <c r="B826" s="155"/>
      <c r="C826" s="190" t="s">
        <v>361</v>
      </c>
      <c r="D826" s="162"/>
      <c r="E826" s="163">
        <v>154.52000000000001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7"/>
      <c r="AA826" s="147"/>
      <c r="AB826" s="147"/>
      <c r="AC826" s="147"/>
      <c r="AD826" s="147"/>
      <c r="AE826" s="147"/>
      <c r="AF826" s="147"/>
      <c r="AG826" s="147" t="s">
        <v>357</v>
      </c>
      <c r="AH826" s="147">
        <v>1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ht="21.75" outlineLevel="1" x14ac:dyDescent="0.2">
      <c r="A827" s="175">
        <v>123</v>
      </c>
      <c r="B827" s="176" t="s">
        <v>1758</v>
      </c>
      <c r="C827" s="188" t="s">
        <v>1759</v>
      </c>
      <c r="D827" s="177" t="s">
        <v>350</v>
      </c>
      <c r="E827" s="178">
        <v>154.52000000000001</v>
      </c>
      <c r="F827" s="179"/>
      <c r="G827" s="180">
        <f>ROUND(E827*F827,2)</f>
        <v>0</v>
      </c>
      <c r="H827" s="159"/>
      <c r="I827" s="158">
        <f>ROUND(E827*H827,2)</f>
        <v>0</v>
      </c>
      <c r="J827" s="159"/>
      <c r="K827" s="158">
        <f>ROUND(E827*J827,2)</f>
        <v>0</v>
      </c>
      <c r="L827" s="158">
        <v>21</v>
      </c>
      <c r="M827" s="158">
        <f>G827*(1+L827/100)</f>
        <v>0</v>
      </c>
      <c r="N827" s="157">
        <v>0</v>
      </c>
      <c r="O827" s="157">
        <f>ROUND(E827*N827,2)</f>
        <v>0</v>
      </c>
      <c r="P827" s="157">
        <v>0</v>
      </c>
      <c r="Q827" s="157">
        <f>ROUND(E827*P827,2)</f>
        <v>0</v>
      </c>
      <c r="R827" s="158"/>
      <c r="S827" s="158" t="s">
        <v>374</v>
      </c>
      <c r="T827" s="158" t="s">
        <v>375</v>
      </c>
      <c r="U827" s="158">
        <v>0.08</v>
      </c>
      <c r="V827" s="158">
        <f>ROUND(E827*U827,2)</f>
        <v>12.36</v>
      </c>
      <c r="W827" s="158"/>
      <c r="X827" s="158" t="s">
        <v>353</v>
      </c>
      <c r="Y827" s="158" t="s">
        <v>354</v>
      </c>
      <c r="Z827" s="147"/>
      <c r="AA827" s="147"/>
      <c r="AB827" s="147"/>
      <c r="AC827" s="147"/>
      <c r="AD827" s="147"/>
      <c r="AE827" s="147"/>
      <c r="AF827" s="147"/>
      <c r="AG827" s="147" t="s">
        <v>355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2" x14ac:dyDescent="0.2">
      <c r="A828" s="154"/>
      <c r="B828" s="155"/>
      <c r="C828" s="189" t="s">
        <v>604</v>
      </c>
      <c r="D828" s="160"/>
      <c r="E828" s="161"/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7"/>
      <c r="AA828" s="147"/>
      <c r="AB828" s="147"/>
      <c r="AC828" s="147"/>
      <c r="AD828" s="147"/>
      <c r="AE828" s="147"/>
      <c r="AF828" s="147"/>
      <c r="AG828" s="147" t="s">
        <v>357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3" x14ac:dyDescent="0.2">
      <c r="A829" s="154"/>
      <c r="B829" s="155"/>
      <c r="C829" s="189" t="s">
        <v>1643</v>
      </c>
      <c r="D829" s="160"/>
      <c r="E829" s="161">
        <v>154.52000000000001</v>
      </c>
      <c r="F829" s="158"/>
      <c r="G829" s="15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58"/>
      <c r="Z829" s="147"/>
      <c r="AA829" s="147"/>
      <c r="AB829" s="147"/>
      <c r="AC829" s="147"/>
      <c r="AD829" s="147"/>
      <c r="AE829" s="147"/>
      <c r="AF829" s="147"/>
      <c r="AG829" s="147" t="s">
        <v>357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3" x14ac:dyDescent="0.2">
      <c r="A830" s="154"/>
      <c r="B830" s="155"/>
      <c r="C830" s="190" t="s">
        <v>361</v>
      </c>
      <c r="D830" s="162"/>
      <c r="E830" s="163">
        <v>154.52000000000001</v>
      </c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7"/>
      <c r="AA830" s="147"/>
      <c r="AB830" s="147"/>
      <c r="AC830" s="147"/>
      <c r="AD830" s="147"/>
      <c r="AE830" s="147"/>
      <c r="AF830" s="147"/>
      <c r="AG830" s="147" t="s">
        <v>357</v>
      </c>
      <c r="AH830" s="147">
        <v>1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21.75" outlineLevel="1" x14ac:dyDescent="0.2">
      <c r="A831" s="175">
        <v>124</v>
      </c>
      <c r="B831" s="176" t="s">
        <v>1760</v>
      </c>
      <c r="C831" s="188" t="s">
        <v>1761</v>
      </c>
      <c r="D831" s="177" t="s">
        <v>350</v>
      </c>
      <c r="E831" s="178">
        <v>169.97200000000001</v>
      </c>
      <c r="F831" s="179"/>
      <c r="G831" s="180">
        <f>ROUND(E831*F831,2)</f>
        <v>0</v>
      </c>
      <c r="H831" s="159"/>
      <c r="I831" s="158">
        <f>ROUND(E831*H831,2)</f>
        <v>0</v>
      </c>
      <c r="J831" s="159"/>
      <c r="K831" s="158">
        <f>ROUND(E831*J831,2)</f>
        <v>0</v>
      </c>
      <c r="L831" s="158">
        <v>21</v>
      </c>
      <c r="M831" s="158">
        <f>G831*(1+L831/100)</f>
        <v>0</v>
      </c>
      <c r="N831" s="157">
        <v>4.0000000000000002E-4</v>
      </c>
      <c r="O831" s="157">
        <f>ROUND(E831*N831,2)</f>
        <v>7.0000000000000007E-2</v>
      </c>
      <c r="P831" s="157">
        <v>0</v>
      </c>
      <c r="Q831" s="157">
        <f>ROUND(E831*P831,2)</f>
        <v>0</v>
      </c>
      <c r="R831" s="158" t="s">
        <v>539</v>
      </c>
      <c r="S831" s="158" t="s">
        <v>374</v>
      </c>
      <c r="T831" s="158" t="s">
        <v>375</v>
      </c>
      <c r="U831" s="158">
        <v>0</v>
      </c>
      <c r="V831" s="158">
        <f>ROUND(E831*U831,2)</f>
        <v>0</v>
      </c>
      <c r="W831" s="158"/>
      <c r="X831" s="158" t="s">
        <v>540</v>
      </c>
      <c r="Y831" s="158" t="s">
        <v>354</v>
      </c>
      <c r="Z831" s="147"/>
      <c r="AA831" s="147"/>
      <c r="AB831" s="147"/>
      <c r="AC831" s="147"/>
      <c r="AD831" s="147"/>
      <c r="AE831" s="147"/>
      <c r="AF831" s="147"/>
      <c r="AG831" s="147" t="s">
        <v>541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2" x14ac:dyDescent="0.2">
      <c r="A832" s="154"/>
      <c r="B832" s="155"/>
      <c r="C832" s="189" t="s">
        <v>604</v>
      </c>
      <c r="D832" s="160"/>
      <c r="E832" s="161"/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7"/>
      <c r="AA832" s="147"/>
      <c r="AB832" s="147"/>
      <c r="AC832" s="147"/>
      <c r="AD832" s="147"/>
      <c r="AE832" s="147"/>
      <c r="AF832" s="147"/>
      <c r="AG832" s="147" t="s">
        <v>357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3" x14ac:dyDescent="0.2">
      <c r="A833" s="154"/>
      <c r="B833" s="155"/>
      <c r="C833" s="189" t="s">
        <v>1643</v>
      </c>
      <c r="D833" s="160"/>
      <c r="E833" s="161">
        <v>154.52000000000001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357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3" x14ac:dyDescent="0.2">
      <c r="A834" s="154"/>
      <c r="B834" s="155"/>
      <c r="C834" s="190" t="s">
        <v>361</v>
      </c>
      <c r="D834" s="162"/>
      <c r="E834" s="163">
        <v>154.52000000000001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7"/>
      <c r="AA834" s="147"/>
      <c r="AB834" s="147"/>
      <c r="AC834" s="147"/>
      <c r="AD834" s="147"/>
      <c r="AE834" s="147"/>
      <c r="AF834" s="147"/>
      <c r="AG834" s="147" t="s">
        <v>357</v>
      </c>
      <c r="AH834" s="147">
        <v>1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3" x14ac:dyDescent="0.2">
      <c r="A835" s="154"/>
      <c r="B835" s="155"/>
      <c r="C835" s="192" t="s">
        <v>1762</v>
      </c>
      <c r="D835" s="164"/>
      <c r="E835" s="165">
        <v>15.452</v>
      </c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7"/>
      <c r="AA835" s="147"/>
      <c r="AB835" s="147"/>
      <c r="AC835" s="147"/>
      <c r="AD835" s="147"/>
      <c r="AE835" s="147"/>
      <c r="AF835" s="147"/>
      <c r="AG835" s="147" t="s">
        <v>357</v>
      </c>
      <c r="AH835" s="147">
        <v>4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75">
        <v>125</v>
      </c>
      <c r="B836" s="176" t="s">
        <v>1763</v>
      </c>
      <c r="C836" s="188" t="s">
        <v>1764</v>
      </c>
      <c r="D836" s="177" t="s">
        <v>350</v>
      </c>
      <c r="E836" s="178">
        <v>1166.924</v>
      </c>
      <c r="F836" s="179"/>
      <c r="G836" s="180">
        <f>ROUND(E836*F836,2)</f>
        <v>0</v>
      </c>
      <c r="H836" s="159"/>
      <c r="I836" s="158">
        <f>ROUND(E836*H836,2)</f>
        <v>0</v>
      </c>
      <c r="J836" s="159"/>
      <c r="K836" s="158">
        <f>ROUND(E836*J836,2)</f>
        <v>0</v>
      </c>
      <c r="L836" s="158">
        <v>21</v>
      </c>
      <c r="M836" s="158">
        <f>G836*(1+L836/100)</f>
        <v>0</v>
      </c>
      <c r="N836" s="157">
        <v>0</v>
      </c>
      <c r="O836" s="157">
        <f>ROUND(E836*N836,2)</f>
        <v>0</v>
      </c>
      <c r="P836" s="157">
        <v>0</v>
      </c>
      <c r="Q836" s="157">
        <f>ROUND(E836*P836,2)</f>
        <v>0</v>
      </c>
      <c r="R836" s="158"/>
      <c r="S836" s="158" t="s">
        <v>374</v>
      </c>
      <c r="T836" s="158" t="s">
        <v>375</v>
      </c>
      <c r="U836" s="158">
        <v>0.09</v>
      </c>
      <c r="V836" s="158">
        <f>ROUND(E836*U836,2)</f>
        <v>105.02</v>
      </c>
      <c r="W836" s="158"/>
      <c r="X836" s="158" t="s">
        <v>353</v>
      </c>
      <c r="Y836" s="158" t="s">
        <v>354</v>
      </c>
      <c r="Z836" s="147"/>
      <c r="AA836" s="147"/>
      <c r="AB836" s="147"/>
      <c r="AC836" s="147"/>
      <c r="AD836" s="147"/>
      <c r="AE836" s="147"/>
      <c r="AF836" s="147"/>
      <c r="AG836" s="147" t="s">
        <v>355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2" x14ac:dyDescent="0.2">
      <c r="A837" s="154"/>
      <c r="B837" s="155"/>
      <c r="C837" s="189" t="s">
        <v>604</v>
      </c>
      <c r="D837" s="160"/>
      <c r="E837" s="161"/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7"/>
      <c r="AA837" s="147"/>
      <c r="AB837" s="147"/>
      <c r="AC837" s="147"/>
      <c r="AD837" s="147"/>
      <c r="AE837" s="147"/>
      <c r="AF837" s="147"/>
      <c r="AG837" s="147" t="s">
        <v>357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">
      <c r="A838" s="154"/>
      <c r="B838" s="155"/>
      <c r="C838" s="189" t="s">
        <v>1335</v>
      </c>
      <c r="D838" s="160"/>
      <c r="E838" s="161"/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7"/>
      <c r="AA838" s="147"/>
      <c r="AB838" s="147"/>
      <c r="AC838" s="147"/>
      <c r="AD838" s="147"/>
      <c r="AE838" s="147"/>
      <c r="AF838" s="147"/>
      <c r="AG838" s="147" t="s">
        <v>357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3" x14ac:dyDescent="0.2">
      <c r="A839" s="154"/>
      <c r="B839" s="155"/>
      <c r="C839" s="189" t="s">
        <v>1336</v>
      </c>
      <c r="D839" s="160"/>
      <c r="E839" s="161"/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7"/>
      <c r="AA839" s="147"/>
      <c r="AB839" s="147"/>
      <c r="AC839" s="147"/>
      <c r="AD839" s="147"/>
      <c r="AE839" s="147"/>
      <c r="AF839" s="147"/>
      <c r="AG839" s="147" t="s">
        <v>357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3" x14ac:dyDescent="0.2">
      <c r="A840" s="154"/>
      <c r="B840" s="155"/>
      <c r="C840" s="189" t="s">
        <v>1765</v>
      </c>
      <c r="D840" s="160"/>
      <c r="E840" s="161"/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357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3" x14ac:dyDescent="0.2">
      <c r="A841" s="154"/>
      <c r="B841" s="155"/>
      <c r="C841" s="189" t="s">
        <v>1429</v>
      </c>
      <c r="D841" s="160"/>
      <c r="E841" s="161">
        <v>1166.924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7"/>
      <c r="AA841" s="147"/>
      <c r="AB841" s="147"/>
      <c r="AC841" s="147"/>
      <c r="AD841" s="147"/>
      <c r="AE841" s="147"/>
      <c r="AF841" s="147"/>
      <c r="AG841" s="147" t="s">
        <v>357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3" x14ac:dyDescent="0.2">
      <c r="A842" s="154"/>
      <c r="B842" s="155"/>
      <c r="C842" s="190" t="s">
        <v>361</v>
      </c>
      <c r="D842" s="162"/>
      <c r="E842" s="163">
        <v>1166.924</v>
      </c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7"/>
      <c r="AA842" s="147"/>
      <c r="AB842" s="147"/>
      <c r="AC842" s="147"/>
      <c r="AD842" s="147"/>
      <c r="AE842" s="147"/>
      <c r="AF842" s="147"/>
      <c r="AG842" s="147" t="s">
        <v>357</v>
      </c>
      <c r="AH842" s="147">
        <v>1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75">
        <v>126</v>
      </c>
      <c r="B843" s="176" t="s">
        <v>1766</v>
      </c>
      <c r="C843" s="188" t="s">
        <v>1767</v>
      </c>
      <c r="D843" s="177" t="s">
        <v>384</v>
      </c>
      <c r="E843" s="178">
        <v>385.08492000000001</v>
      </c>
      <c r="F843" s="179"/>
      <c r="G843" s="180">
        <f>ROUND(E843*F843,2)</f>
        <v>0</v>
      </c>
      <c r="H843" s="159"/>
      <c r="I843" s="158">
        <f>ROUND(E843*H843,2)</f>
        <v>0</v>
      </c>
      <c r="J843" s="159"/>
      <c r="K843" s="158">
        <f>ROUND(E843*J843,2)</f>
        <v>0</v>
      </c>
      <c r="L843" s="158">
        <v>21</v>
      </c>
      <c r="M843" s="158">
        <f>G843*(1+L843/100)</f>
        <v>0</v>
      </c>
      <c r="N843" s="157">
        <v>0.16</v>
      </c>
      <c r="O843" s="157">
        <f>ROUND(E843*N843,2)</f>
        <v>61.61</v>
      </c>
      <c r="P843" s="157">
        <v>0</v>
      </c>
      <c r="Q843" s="157">
        <f>ROUND(E843*P843,2)</f>
        <v>0</v>
      </c>
      <c r="R843" s="158" t="s">
        <v>539</v>
      </c>
      <c r="S843" s="158" t="s">
        <v>374</v>
      </c>
      <c r="T843" s="158" t="s">
        <v>375</v>
      </c>
      <c r="U843" s="158">
        <v>0</v>
      </c>
      <c r="V843" s="158">
        <f>ROUND(E843*U843,2)</f>
        <v>0</v>
      </c>
      <c r="W843" s="158"/>
      <c r="X843" s="158" t="s">
        <v>540</v>
      </c>
      <c r="Y843" s="158" t="s">
        <v>354</v>
      </c>
      <c r="Z843" s="147"/>
      <c r="AA843" s="147"/>
      <c r="AB843" s="147"/>
      <c r="AC843" s="147"/>
      <c r="AD843" s="147"/>
      <c r="AE843" s="147"/>
      <c r="AF843" s="147"/>
      <c r="AG843" s="147" t="s">
        <v>541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2" x14ac:dyDescent="0.2">
      <c r="A844" s="154"/>
      <c r="B844" s="155"/>
      <c r="C844" s="189" t="s">
        <v>604</v>
      </c>
      <c r="D844" s="160"/>
      <c r="E844" s="161"/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357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3" x14ac:dyDescent="0.2">
      <c r="A845" s="154"/>
      <c r="B845" s="155"/>
      <c r="C845" s="189" t="s">
        <v>1335</v>
      </c>
      <c r="D845" s="160"/>
      <c r="E845" s="161"/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58"/>
      <c r="Z845" s="147"/>
      <c r="AA845" s="147"/>
      <c r="AB845" s="147"/>
      <c r="AC845" s="147"/>
      <c r="AD845" s="147"/>
      <c r="AE845" s="147"/>
      <c r="AF845" s="147"/>
      <c r="AG845" s="147" t="s">
        <v>357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3" x14ac:dyDescent="0.2">
      <c r="A846" s="154"/>
      <c r="B846" s="155"/>
      <c r="C846" s="189" t="s">
        <v>1336</v>
      </c>
      <c r="D846" s="160"/>
      <c r="E846" s="161"/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7"/>
      <c r="AA846" s="147"/>
      <c r="AB846" s="147"/>
      <c r="AC846" s="147"/>
      <c r="AD846" s="147"/>
      <c r="AE846" s="147"/>
      <c r="AF846" s="147"/>
      <c r="AG846" s="147" t="s">
        <v>357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3" x14ac:dyDescent="0.2">
      <c r="A847" s="154"/>
      <c r="B847" s="155"/>
      <c r="C847" s="189" t="s">
        <v>1765</v>
      </c>
      <c r="D847" s="160"/>
      <c r="E847" s="161"/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7"/>
      <c r="AA847" s="147"/>
      <c r="AB847" s="147"/>
      <c r="AC847" s="147"/>
      <c r="AD847" s="147"/>
      <c r="AE847" s="147"/>
      <c r="AF847" s="147"/>
      <c r="AG847" s="147" t="s">
        <v>357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3" x14ac:dyDescent="0.2">
      <c r="A848" s="154"/>
      <c r="B848" s="155"/>
      <c r="C848" s="189" t="s">
        <v>1768</v>
      </c>
      <c r="D848" s="160"/>
      <c r="E848" s="161">
        <v>350.0772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7"/>
      <c r="AA848" s="147"/>
      <c r="AB848" s="147"/>
      <c r="AC848" s="147"/>
      <c r="AD848" s="147"/>
      <c r="AE848" s="147"/>
      <c r="AF848" s="147"/>
      <c r="AG848" s="147" t="s">
        <v>357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">
      <c r="A849" s="154"/>
      <c r="B849" s="155"/>
      <c r="C849" s="190" t="s">
        <v>361</v>
      </c>
      <c r="D849" s="162"/>
      <c r="E849" s="163">
        <v>350.0772</v>
      </c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357</v>
      </c>
      <c r="AH849" s="147">
        <v>1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3" x14ac:dyDescent="0.2">
      <c r="A850" s="154"/>
      <c r="B850" s="155"/>
      <c r="C850" s="192" t="s">
        <v>1762</v>
      </c>
      <c r="D850" s="164"/>
      <c r="E850" s="165">
        <v>35.007719999999999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58"/>
      <c r="Z850" s="147"/>
      <c r="AA850" s="147"/>
      <c r="AB850" s="147"/>
      <c r="AC850" s="147"/>
      <c r="AD850" s="147"/>
      <c r="AE850" s="147"/>
      <c r="AF850" s="147"/>
      <c r="AG850" s="147" t="s">
        <v>357</v>
      </c>
      <c r="AH850" s="147">
        <v>4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75">
        <v>127</v>
      </c>
      <c r="B851" s="176" t="s">
        <v>1769</v>
      </c>
      <c r="C851" s="188" t="s">
        <v>1770</v>
      </c>
      <c r="D851" s="177" t="s">
        <v>350</v>
      </c>
      <c r="E851" s="178">
        <v>1194.1300000000001</v>
      </c>
      <c r="F851" s="179"/>
      <c r="G851" s="180">
        <f>ROUND(E851*F851,2)</f>
        <v>0</v>
      </c>
      <c r="H851" s="159"/>
      <c r="I851" s="158">
        <f>ROUND(E851*H851,2)</f>
        <v>0</v>
      </c>
      <c r="J851" s="159"/>
      <c r="K851" s="158">
        <f>ROUND(E851*J851,2)</f>
        <v>0</v>
      </c>
      <c r="L851" s="158">
        <v>21</v>
      </c>
      <c r="M851" s="158">
        <f>G851*(1+L851/100)</f>
        <v>0</v>
      </c>
      <c r="N851" s="157">
        <v>0</v>
      </c>
      <c r="O851" s="157">
        <f>ROUND(E851*N851,2)</f>
        <v>0</v>
      </c>
      <c r="P851" s="157">
        <v>0</v>
      </c>
      <c r="Q851" s="157">
        <f>ROUND(E851*P851,2)</f>
        <v>0</v>
      </c>
      <c r="R851" s="158"/>
      <c r="S851" s="158" t="s">
        <v>374</v>
      </c>
      <c r="T851" s="158" t="s">
        <v>375</v>
      </c>
      <c r="U851" s="158">
        <v>0.45</v>
      </c>
      <c r="V851" s="158">
        <f>ROUND(E851*U851,2)</f>
        <v>537.36</v>
      </c>
      <c r="W851" s="158"/>
      <c r="X851" s="158" t="s">
        <v>353</v>
      </c>
      <c r="Y851" s="158" t="s">
        <v>354</v>
      </c>
      <c r="Z851" s="147"/>
      <c r="AA851" s="147"/>
      <c r="AB851" s="147"/>
      <c r="AC851" s="147"/>
      <c r="AD851" s="147"/>
      <c r="AE851" s="147"/>
      <c r="AF851" s="147"/>
      <c r="AG851" s="147" t="s">
        <v>355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2" x14ac:dyDescent="0.2">
      <c r="A852" s="154"/>
      <c r="B852" s="155"/>
      <c r="C852" s="189" t="s">
        <v>604</v>
      </c>
      <c r="D852" s="160"/>
      <c r="E852" s="161"/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7"/>
      <c r="AA852" s="147"/>
      <c r="AB852" s="147"/>
      <c r="AC852" s="147"/>
      <c r="AD852" s="147"/>
      <c r="AE852" s="147"/>
      <c r="AF852" s="147"/>
      <c r="AG852" s="147" t="s">
        <v>357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4"/>
      <c r="B853" s="155"/>
      <c r="C853" s="189" t="s">
        <v>1603</v>
      </c>
      <c r="D853" s="160"/>
      <c r="E853" s="161">
        <v>603.19000000000005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357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4"/>
      <c r="B854" s="155"/>
      <c r="C854" s="189" t="s">
        <v>1604</v>
      </c>
      <c r="D854" s="160"/>
      <c r="E854" s="161">
        <v>590.94000000000005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357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">
      <c r="A855" s="154"/>
      <c r="B855" s="155"/>
      <c r="C855" s="190" t="s">
        <v>361</v>
      </c>
      <c r="D855" s="162"/>
      <c r="E855" s="163">
        <v>1194.1300000000001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7"/>
      <c r="AA855" s="147"/>
      <c r="AB855" s="147"/>
      <c r="AC855" s="147"/>
      <c r="AD855" s="147"/>
      <c r="AE855" s="147"/>
      <c r="AF855" s="147"/>
      <c r="AG855" s="147" t="s">
        <v>357</v>
      </c>
      <c r="AH855" s="147">
        <v>1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1.75" outlineLevel="1" x14ac:dyDescent="0.2">
      <c r="A856" s="175">
        <v>128</v>
      </c>
      <c r="B856" s="176" t="s">
        <v>1771</v>
      </c>
      <c r="C856" s="188" t="s">
        <v>1772</v>
      </c>
      <c r="D856" s="177" t="s">
        <v>350</v>
      </c>
      <c r="E856" s="178">
        <v>1432.9559999999999</v>
      </c>
      <c r="F856" s="179"/>
      <c r="G856" s="180">
        <f>ROUND(E856*F856,2)</f>
        <v>0</v>
      </c>
      <c r="H856" s="159"/>
      <c r="I856" s="158">
        <f>ROUND(E856*H856,2)</f>
        <v>0</v>
      </c>
      <c r="J856" s="159"/>
      <c r="K856" s="158">
        <f>ROUND(E856*J856,2)</f>
        <v>0</v>
      </c>
      <c r="L856" s="158">
        <v>21</v>
      </c>
      <c r="M856" s="158">
        <f>G856*(1+L856/100)</f>
        <v>0</v>
      </c>
      <c r="N856" s="157">
        <v>3.2000000000000002E-3</v>
      </c>
      <c r="O856" s="157">
        <f>ROUND(E856*N856,2)</f>
        <v>4.59</v>
      </c>
      <c r="P856" s="157">
        <v>0</v>
      </c>
      <c r="Q856" s="157">
        <f>ROUND(E856*P856,2)</f>
        <v>0</v>
      </c>
      <c r="R856" s="158" t="s">
        <v>539</v>
      </c>
      <c r="S856" s="158" t="s">
        <v>374</v>
      </c>
      <c r="T856" s="158" t="s">
        <v>375</v>
      </c>
      <c r="U856" s="158">
        <v>0</v>
      </c>
      <c r="V856" s="158">
        <f>ROUND(E856*U856,2)</f>
        <v>0</v>
      </c>
      <c r="W856" s="158"/>
      <c r="X856" s="158" t="s">
        <v>540</v>
      </c>
      <c r="Y856" s="158" t="s">
        <v>354</v>
      </c>
      <c r="Z856" s="147"/>
      <c r="AA856" s="147"/>
      <c r="AB856" s="147"/>
      <c r="AC856" s="147"/>
      <c r="AD856" s="147"/>
      <c r="AE856" s="147"/>
      <c r="AF856" s="147"/>
      <c r="AG856" s="147" t="s">
        <v>541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2" x14ac:dyDescent="0.2">
      <c r="A857" s="154"/>
      <c r="B857" s="155"/>
      <c r="C857" s="189" t="s">
        <v>604</v>
      </c>
      <c r="D857" s="160"/>
      <c r="E857" s="161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7"/>
      <c r="AA857" s="147"/>
      <c r="AB857" s="147"/>
      <c r="AC857" s="147"/>
      <c r="AD857" s="147"/>
      <c r="AE857" s="147"/>
      <c r="AF857" s="147"/>
      <c r="AG857" s="147" t="s">
        <v>357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3" x14ac:dyDescent="0.2">
      <c r="A858" s="154"/>
      <c r="B858" s="155"/>
      <c r="C858" s="189" t="s">
        <v>1603</v>
      </c>
      <c r="D858" s="160"/>
      <c r="E858" s="161">
        <v>603.19000000000005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7"/>
      <c r="AA858" s="147"/>
      <c r="AB858" s="147"/>
      <c r="AC858" s="147"/>
      <c r="AD858" s="147"/>
      <c r="AE858" s="147"/>
      <c r="AF858" s="147"/>
      <c r="AG858" s="147" t="s">
        <v>357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3" x14ac:dyDescent="0.2">
      <c r="A859" s="154"/>
      <c r="B859" s="155"/>
      <c r="C859" s="189" t="s">
        <v>1604</v>
      </c>
      <c r="D859" s="160"/>
      <c r="E859" s="161">
        <v>590.94000000000005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58"/>
      <c r="Z859" s="147"/>
      <c r="AA859" s="147"/>
      <c r="AB859" s="147"/>
      <c r="AC859" s="147"/>
      <c r="AD859" s="147"/>
      <c r="AE859" s="147"/>
      <c r="AF859" s="147"/>
      <c r="AG859" s="147" t="s">
        <v>357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">
      <c r="A860" s="154"/>
      <c r="B860" s="155"/>
      <c r="C860" s="190" t="s">
        <v>361</v>
      </c>
      <c r="D860" s="162"/>
      <c r="E860" s="163">
        <v>1194.1300000000001</v>
      </c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7"/>
      <c r="AA860" s="147"/>
      <c r="AB860" s="147"/>
      <c r="AC860" s="147"/>
      <c r="AD860" s="147"/>
      <c r="AE860" s="147"/>
      <c r="AF860" s="147"/>
      <c r="AG860" s="147" t="s">
        <v>357</v>
      </c>
      <c r="AH860" s="147">
        <v>1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3" x14ac:dyDescent="0.2">
      <c r="A861" s="154"/>
      <c r="B861" s="155"/>
      <c r="C861" s="192" t="s">
        <v>1751</v>
      </c>
      <c r="D861" s="164"/>
      <c r="E861" s="165">
        <v>238.82599999999999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7"/>
      <c r="AA861" s="147"/>
      <c r="AB861" s="147"/>
      <c r="AC861" s="147"/>
      <c r="AD861" s="147"/>
      <c r="AE861" s="147"/>
      <c r="AF861" s="147"/>
      <c r="AG861" s="147" t="s">
        <v>357</v>
      </c>
      <c r="AH861" s="147">
        <v>4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ht="21.75" outlineLevel="1" x14ac:dyDescent="0.2">
      <c r="A862" s="175">
        <v>129</v>
      </c>
      <c r="B862" s="176" t="s">
        <v>1773</v>
      </c>
      <c r="C862" s="188" t="s">
        <v>1774</v>
      </c>
      <c r="D862" s="177" t="s">
        <v>350</v>
      </c>
      <c r="E862" s="178">
        <v>1432.9559999999999</v>
      </c>
      <c r="F862" s="179"/>
      <c r="G862" s="180">
        <f>ROUND(E862*F862,2)</f>
        <v>0</v>
      </c>
      <c r="H862" s="159"/>
      <c r="I862" s="158">
        <f>ROUND(E862*H862,2)</f>
        <v>0</v>
      </c>
      <c r="J862" s="159"/>
      <c r="K862" s="158">
        <f>ROUND(E862*J862,2)</f>
        <v>0</v>
      </c>
      <c r="L862" s="158">
        <v>21</v>
      </c>
      <c r="M862" s="158">
        <f>G862*(1+L862/100)</f>
        <v>0</v>
      </c>
      <c r="N862" s="157">
        <v>8.0000000000000002E-3</v>
      </c>
      <c r="O862" s="157">
        <f>ROUND(E862*N862,2)</f>
        <v>11.46</v>
      </c>
      <c r="P862" s="157">
        <v>0</v>
      </c>
      <c r="Q862" s="157">
        <f>ROUND(E862*P862,2)</f>
        <v>0</v>
      </c>
      <c r="R862" s="158" t="s">
        <v>539</v>
      </c>
      <c r="S862" s="158" t="s">
        <v>374</v>
      </c>
      <c r="T862" s="158" t="s">
        <v>375</v>
      </c>
      <c r="U862" s="158">
        <v>0</v>
      </c>
      <c r="V862" s="158">
        <f>ROUND(E862*U862,2)</f>
        <v>0</v>
      </c>
      <c r="W862" s="158"/>
      <c r="X862" s="158" t="s">
        <v>540</v>
      </c>
      <c r="Y862" s="158" t="s">
        <v>354</v>
      </c>
      <c r="Z862" s="147"/>
      <c r="AA862" s="147"/>
      <c r="AB862" s="147"/>
      <c r="AC862" s="147"/>
      <c r="AD862" s="147"/>
      <c r="AE862" s="147"/>
      <c r="AF862" s="147"/>
      <c r="AG862" s="147" t="s">
        <v>541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2" x14ac:dyDescent="0.2">
      <c r="A863" s="154"/>
      <c r="B863" s="155"/>
      <c r="C863" s="189" t="s">
        <v>604</v>
      </c>
      <c r="D863" s="160"/>
      <c r="E863" s="161"/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58"/>
      <c r="Z863" s="147"/>
      <c r="AA863" s="147"/>
      <c r="AB863" s="147"/>
      <c r="AC863" s="147"/>
      <c r="AD863" s="147"/>
      <c r="AE863" s="147"/>
      <c r="AF863" s="147"/>
      <c r="AG863" s="147" t="s">
        <v>357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3" x14ac:dyDescent="0.2">
      <c r="A864" s="154"/>
      <c r="B864" s="155"/>
      <c r="C864" s="189" t="s">
        <v>1603</v>
      </c>
      <c r="D864" s="160"/>
      <c r="E864" s="161">
        <v>603.19000000000005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7"/>
      <c r="AA864" s="147"/>
      <c r="AB864" s="147"/>
      <c r="AC864" s="147"/>
      <c r="AD864" s="147"/>
      <c r="AE864" s="147"/>
      <c r="AF864" s="147"/>
      <c r="AG864" s="147" t="s">
        <v>357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">
      <c r="A865" s="154"/>
      <c r="B865" s="155"/>
      <c r="C865" s="189" t="s">
        <v>1604</v>
      </c>
      <c r="D865" s="160"/>
      <c r="E865" s="161">
        <v>590.94000000000005</v>
      </c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58"/>
      <c r="Z865" s="147"/>
      <c r="AA865" s="147"/>
      <c r="AB865" s="147"/>
      <c r="AC865" s="147"/>
      <c r="AD865" s="147"/>
      <c r="AE865" s="147"/>
      <c r="AF865" s="147"/>
      <c r="AG865" s="147" t="s">
        <v>357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4"/>
      <c r="B866" s="155"/>
      <c r="C866" s="190" t="s">
        <v>361</v>
      </c>
      <c r="D866" s="162"/>
      <c r="E866" s="163">
        <v>1194.1300000000001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7"/>
      <c r="AA866" s="147"/>
      <c r="AB866" s="147"/>
      <c r="AC866" s="147"/>
      <c r="AD866" s="147"/>
      <c r="AE866" s="147"/>
      <c r="AF866" s="147"/>
      <c r="AG866" s="147" t="s">
        <v>357</v>
      </c>
      <c r="AH866" s="147">
        <v>1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4"/>
      <c r="B867" s="155"/>
      <c r="C867" s="192" t="s">
        <v>1751</v>
      </c>
      <c r="D867" s="164"/>
      <c r="E867" s="165">
        <v>238.82599999999999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58"/>
      <c r="Z867" s="147"/>
      <c r="AA867" s="147"/>
      <c r="AB867" s="147"/>
      <c r="AC867" s="147"/>
      <c r="AD867" s="147"/>
      <c r="AE867" s="147"/>
      <c r="AF867" s="147"/>
      <c r="AG867" s="147" t="s">
        <v>357</v>
      </c>
      <c r="AH867" s="147">
        <v>4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81">
        <v>130</v>
      </c>
      <c r="B868" s="182" t="s">
        <v>1775</v>
      </c>
      <c r="C868" s="191" t="s">
        <v>1776</v>
      </c>
      <c r="D868" s="183" t="s">
        <v>497</v>
      </c>
      <c r="E868" s="184">
        <v>77.732230000000001</v>
      </c>
      <c r="F868" s="185"/>
      <c r="G868" s="186">
        <f>ROUND(E868*F868,2)</f>
        <v>0</v>
      </c>
      <c r="H868" s="159"/>
      <c r="I868" s="158">
        <f>ROUND(E868*H868,2)</f>
        <v>0</v>
      </c>
      <c r="J868" s="159"/>
      <c r="K868" s="158">
        <f>ROUND(E868*J868,2)</f>
        <v>0</v>
      </c>
      <c r="L868" s="158">
        <v>21</v>
      </c>
      <c r="M868" s="158">
        <f>G868*(1+L868/100)</f>
        <v>0</v>
      </c>
      <c r="N868" s="157">
        <v>0</v>
      </c>
      <c r="O868" s="157">
        <f>ROUND(E868*N868,2)</f>
        <v>0</v>
      </c>
      <c r="P868" s="157">
        <v>0</v>
      </c>
      <c r="Q868" s="157">
        <f>ROUND(E868*P868,2)</f>
        <v>0</v>
      </c>
      <c r="R868" s="158"/>
      <c r="S868" s="158" t="s">
        <v>374</v>
      </c>
      <c r="T868" s="158" t="s">
        <v>375</v>
      </c>
      <c r="U868" s="158">
        <v>1.831</v>
      </c>
      <c r="V868" s="158">
        <f>ROUND(E868*U868,2)</f>
        <v>142.33000000000001</v>
      </c>
      <c r="W868" s="158"/>
      <c r="X868" s="158" t="s">
        <v>498</v>
      </c>
      <c r="Y868" s="158" t="s">
        <v>354</v>
      </c>
      <c r="Z868" s="147"/>
      <c r="AA868" s="147"/>
      <c r="AB868" s="147"/>
      <c r="AC868" s="147"/>
      <c r="AD868" s="147"/>
      <c r="AE868" s="147"/>
      <c r="AF868" s="147"/>
      <c r="AG868" s="147" t="s">
        <v>499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13.6" x14ac:dyDescent="0.2">
      <c r="A869" s="168" t="s">
        <v>346</v>
      </c>
      <c r="B869" s="169" t="s">
        <v>248</v>
      </c>
      <c r="C869" s="187" t="s">
        <v>249</v>
      </c>
      <c r="D869" s="170"/>
      <c r="E869" s="171"/>
      <c r="F869" s="172"/>
      <c r="G869" s="173">
        <f>SUMIF(AG870:AG956,"&lt;&gt;NOR",G870:G956)</f>
        <v>0</v>
      </c>
      <c r="H869" s="167"/>
      <c r="I869" s="167">
        <f>SUM(I870:I956)</f>
        <v>0</v>
      </c>
      <c r="J869" s="167"/>
      <c r="K869" s="167">
        <f>SUM(K870:K956)</f>
        <v>0</v>
      </c>
      <c r="L869" s="167"/>
      <c r="M869" s="167">
        <f>SUM(M870:M956)</f>
        <v>0</v>
      </c>
      <c r="N869" s="166"/>
      <c r="O869" s="166">
        <f>SUM(O870:O956)</f>
        <v>8.61</v>
      </c>
      <c r="P869" s="166"/>
      <c r="Q869" s="166">
        <f>SUM(Q870:Q956)</f>
        <v>0</v>
      </c>
      <c r="R869" s="167"/>
      <c r="S869" s="167"/>
      <c r="T869" s="167"/>
      <c r="U869" s="167"/>
      <c r="V869" s="167">
        <f>SUM(V870:V956)</f>
        <v>403.63999999999993</v>
      </c>
      <c r="W869" s="167"/>
      <c r="X869" s="167"/>
      <c r="Y869" s="167"/>
      <c r="AG869" t="s">
        <v>347</v>
      </c>
    </row>
    <row r="870" spans="1:60" ht="21.75" outlineLevel="1" x14ac:dyDescent="0.2">
      <c r="A870" s="175">
        <v>131</v>
      </c>
      <c r="B870" s="176" t="s">
        <v>531</v>
      </c>
      <c r="C870" s="188" t="s">
        <v>532</v>
      </c>
      <c r="D870" s="177" t="s">
        <v>350</v>
      </c>
      <c r="E870" s="178">
        <v>299.33</v>
      </c>
      <c r="F870" s="179"/>
      <c r="G870" s="180">
        <f>ROUND(E870*F870,2)</f>
        <v>0</v>
      </c>
      <c r="H870" s="159"/>
      <c r="I870" s="158">
        <f>ROUND(E870*H870,2)</f>
        <v>0</v>
      </c>
      <c r="J870" s="159"/>
      <c r="K870" s="158">
        <f>ROUND(E870*J870,2)</f>
        <v>0</v>
      </c>
      <c r="L870" s="158">
        <v>21</v>
      </c>
      <c r="M870" s="158">
        <f>G870*(1+L870/100)</f>
        <v>0</v>
      </c>
      <c r="N870" s="157">
        <v>0</v>
      </c>
      <c r="O870" s="157">
        <f>ROUND(E870*N870,2)</f>
        <v>0</v>
      </c>
      <c r="P870" s="157">
        <v>0</v>
      </c>
      <c r="Q870" s="157">
        <f>ROUND(E870*P870,2)</f>
        <v>0</v>
      </c>
      <c r="R870" s="158"/>
      <c r="S870" s="158" t="s">
        <v>374</v>
      </c>
      <c r="T870" s="158" t="s">
        <v>375</v>
      </c>
      <c r="U870" s="158">
        <v>1.6E-2</v>
      </c>
      <c r="V870" s="158">
        <f>ROUND(E870*U870,2)</f>
        <v>4.79</v>
      </c>
      <c r="W870" s="158"/>
      <c r="X870" s="158" t="s">
        <v>353</v>
      </c>
      <c r="Y870" s="158" t="s">
        <v>354</v>
      </c>
      <c r="Z870" s="147"/>
      <c r="AA870" s="147"/>
      <c r="AB870" s="147"/>
      <c r="AC870" s="147"/>
      <c r="AD870" s="147"/>
      <c r="AE870" s="147"/>
      <c r="AF870" s="147"/>
      <c r="AG870" s="147" t="s">
        <v>355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2" x14ac:dyDescent="0.2">
      <c r="A871" s="154"/>
      <c r="B871" s="155"/>
      <c r="C871" s="189" t="s">
        <v>604</v>
      </c>
      <c r="D871" s="160"/>
      <c r="E871" s="161"/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58"/>
      <c r="Z871" s="147"/>
      <c r="AA871" s="147"/>
      <c r="AB871" s="147"/>
      <c r="AC871" s="147"/>
      <c r="AD871" s="147"/>
      <c r="AE871" s="147"/>
      <c r="AF871" s="147"/>
      <c r="AG871" s="147" t="s">
        <v>357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4"/>
      <c r="B872" s="155"/>
      <c r="C872" s="189" t="s">
        <v>1593</v>
      </c>
      <c r="D872" s="160"/>
      <c r="E872" s="161">
        <v>31.7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7"/>
      <c r="AA872" s="147"/>
      <c r="AB872" s="147"/>
      <c r="AC872" s="147"/>
      <c r="AD872" s="147"/>
      <c r="AE872" s="147"/>
      <c r="AF872" s="147"/>
      <c r="AG872" s="147" t="s">
        <v>357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4"/>
      <c r="B873" s="155"/>
      <c r="C873" s="189" t="s">
        <v>1594</v>
      </c>
      <c r="D873" s="160"/>
      <c r="E873" s="161">
        <v>16.010000000000002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7"/>
      <c r="AA873" s="147"/>
      <c r="AB873" s="147"/>
      <c r="AC873" s="147"/>
      <c r="AD873" s="147"/>
      <c r="AE873" s="147"/>
      <c r="AF873" s="147"/>
      <c r="AG873" s="147" t="s">
        <v>357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4"/>
      <c r="B874" s="155"/>
      <c r="C874" s="189" t="s">
        <v>1596</v>
      </c>
      <c r="D874" s="160"/>
      <c r="E874" s="161">
        <v>7.66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58"/>
      <c r="Z874" s="147"/>
      <c r="AA874" s="147"/>
      <c r="AB874" s="147"/>
      <c r="AC874" s="147"/>
      <c r="AD874" s="147"/>
      <c r="AE874" s="147"/>
      <c r="AF874" s="147"/>
      <c r="AG874" s="147" t="s">
        <v>357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">
      <c r="A875" s="154"/>
      <c r="B875" s="155"/>
      <c r="C875" s="189" t="s">
        <v>1597</v>
      </c>
      <c r="D875" s="160"/>
      <c r="E875" s="161">
        <v>2.38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7"/>
      <c r="AA875" s="147"/>
      <c r="AB875" s="147"/>
      <c r="AC875" s="147"/>
      <c r="AD875" s="147"/>
      <c r="AE875" s="147"/>
      <c r="AF875" s="147"/>
      <c r="AG875" s="147" t="s">
        <v>357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4"/>
      <c r="B876" s="155"/>
      <c r="C876" s="189" t="s">
        <v>1598</v>
      </c>
      <c r="D876" s="160"/>
      <c r="E876" s="161">
        <v>12.06</v>
      </c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58"/>
      <c r="Z876" s="147"/>
      <c r="AA876" s="147"/>
      <c r="AB876" s="147"/>
      <c r="AC876" s="147"/>
      <c r="AD876" s="147"/>
      <c r="AE876" s="147"/>
      <c r="AF876" s="147"/>
      <c r="AG876" s="147" t="s">
        <v>357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">
      <c r="A877" s="154"/>
      <c r="B877" s="155"/>
      <c r="C877" s="189" t="s">
        <v>1599</v>
      </c>
      <c r="D877" s="160"/>
      <c r="E877" s="161">
        <v>42.06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7"/>
      <c r="AA877" s="147"/>
      <c r="AB877" s="147"/>
      <c r="AC877" s="147"/>
      <c r="AD877" s="147"/>
      <c r="AE877" s="147"/>
      <c r="AF877" s="147"/>
      <c r="AG877" s="147" t="s">
        <v>357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4"/>
      <c r="B878" s="155"/>
      <c r="C878" s="189" t="s">
        <v>1600</v>
      </c>
      <c r="D878" s="160"/>
      <c r="E878" s="161">
        <v>32.130000000000003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7"/>
      <c r="AA878" s="147"/>
      <c r="AB878" s="147"/>
      <c r="AC878" s="147"/>
      <c r="AD878" s="147"/>
      <c r="AE878" s="147"/>
      <c r="AF878" s="147"/>
      <c r="AG878" s="147" t="s">
        <v>357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">
      <c r="A879" s="154"/>
      <c r="B879" s="155"/>
      <c r="C879" s="189" t="s">
        <v>1681</v>
      </c>
      <c r="D879" s="160"/>
      <c r="E879" s="161">
        <v>12.9</v>
      </c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58"/>
      <c r="Z879" s="147"/>
      <c r="AA879" s="147"/>
      <c r="AB879" s="147"/>
      <c r="AC879" s="147"/>
      <c r="AD879" s="147"/>
      <c r="AE879" s="147"/>
      <c r="AF879" s="147"/>
      <c r="AG879" s="147" t="s">
        <v>357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3" x14ac:dyDescent="0.2">
      <c r="A880" s="154"/>
      <c r="B880" s="155"/>
      <c r="C880" s="189" t="s">
        <v>1682</v>
      </c>
      <c r="D880" s="160"/>
      <c r="E880" s="161">
        <v>19.54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58"/>
      <c r="Z880" s="147"/>
      <c r="AA880" s="147"/>
      <c r="AB880" s="147"/>
      <c r="AC880" s="147"/>
      <c r="AD880" s="147"/>
      <c r="AE880" s="147"/>
      <c r="AF880" s="147"/>
      <c r="AG880" s="147" t="s">
        <v>357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3" x14ac:dyDescent="0.2">
      <c r="A881" s="154"/>
      <c r="B881" s="155"/>
      <c r="C881" s="189" t="s">
        <v>1683</v>
      </c>
      <c r="D881" s="160"/>
      <c r="E881" s="161">
        <v>7.94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7"/>
      <c r="AA881" s="147"/>
      <c r="AB881" s="147"/>
      <c r="AC881" s="147"/>
      <c r="AD881" s="147"/>
      <c r="AE881" s="147"/>
      <c r="AF881" s="147"/>
      <c r="AG881" s="147" t="s">
        <v>357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">
      <c r="A882" s="154"/>
      <c r="B882" s="155"/>
      <c r="C882" s="189" t="s">
        <v>1684</v>
      </c>
      <c r="D882" s="160"/>
      <c r="E882" s="161">
        <v>4.4800000000000004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58"/>
      <c r="Z882" s="147"/>
      <c r="AA882" s="147"/>
      <c r="AB882" s="147"/>
      <c r="AC882" s="147"/>
      <c r="AD882" s="147"/>
      <c r="AE882" s="147"/>
      <c r="AF882" s="147"/>
      <c r="AG882" s="147" t="s">
        <v>357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3" x14ac:dyDescent="0.2">
      <c r="A883" s="154"/>
      <c r="B883" s="155"/>
      <c r="C883" s="189" t="s">
        <v>1685</v>
      </c>
      <c r="D883" s="160"/>
      <c r="E883" s="161">
        <v>52.9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58"/>
      <c r="Z883" s="147"/>
      <c r="AA883" s="147"/>
      <c r="AB883" s="147"/>
      <c r="AC883" s="147"/>
      <c r="AD883" s="147"/>
      <c r="AE883" s="147"/>
      <c r="AF883" s="147"/>
      <c r="AG883" s="147" t="s">
        <v>357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3" x14ac:dyDescent="0.2">
      <c r="A884" s="154"/>
      <c r="B884" s="155"/>
      <c r="C884" s="189" t="s">
        <v>1686</v>
      </c>
      <c r="D884" s="160"/>
      <c r="E884" s="161">
        <v>17.41</v>
      </c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7"/>
      <c r="AA884" s="147"/>
      <c r="AB884" s="147"/>
      <c r="AC884" s="147"/>
      <c r="AD884" s="147"/>
      <c r="AE884" s="147"/>
      <c r="AF884" s="147"/>
      <c r="AG884" s="147" t="s">
        <v>357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">
      <c r="A885" s="154"/>
      <c r="B885" s="155"/>
      <c r="C885" s="189" t="s">
        <v>1687</v>
      </c>
      <c r="D885" s="160"/>
      <c r="E885" s="161">
        <v>4.1100000000000003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7"/>
      <c r="AA885" s="147"/>
      <c r="AB885" s="147"/>
      <c r="AC885" s="147"/>
      <c r="AD885" s="147"/>
      <c r="AE885" s="147"/>
      <c r="AF885" s="147"/>
      <c r="AG885" s="147" t="s">
        <v>357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">
      <c r="A886" s="154"/>
      <c r="B886" s="155"/>
      <c r="C886" s="189" t="s">
        <v>1688</v>
      </c>
      <c r="D886" s="160"/>
      <c r="E886" s="161">
        <v>15.49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7"/>
      <c r="AA886" s="147"/>
      <c r="AB886" s="147"/>
      <c r="AC886" s="147"/>
      <c r="AD886" s="147"/>
      <c r="AE886" s="147"/>
      <c r="AF886" s="147"/>
      <c r="AG886" s="147" t="s">
        <v>357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">
      <c r="A887" s="154"/>
      <c r="B887" s="155"/>
      <c r="C887" s="189" t="s">
        <v>1689</v>
      </c>
      <c r="D887" s="160"/>
      <c r="E887" s="161">
        <v>8.2100000000000009</v>
      </c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58"/>
      <c r="Z887" s="147"/>
      <c r="AA887" s="147"/>
      <c r="AB887" s="147"/>
      <c r="AC887" s="147"/>
      <c r="AD887" s="147"/>
      <c r="AE887" s="147"/>
      <c r="AF887" s="147"/>
      <c r="AG887" s="147" t="s">
        <v>357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4"/>
      <c r="B888" s="155"/>
      <c r="C888" s="189" t="s">
        <v>1690</v>
      </c>
      <c r="D888" s="160"/>
      <c r="E888" s="161">
        <v>12.35</v>
      </c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7"/>
      <c r="AA888" s="147"/>
      <c r="AB888" s="147"/>
      <c r="AC888" s="147"/>
      <c r="AD888" s="147"/>
      <c r="AE888" s="147"/>
      <c r="AF888" s="147"/>
      <c r="AG888" s="147" t="s">
        <v>357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90" t="s">
        <v>361</v>
      </c>
      <c r="D889" s="162"/>
      <c r="E889" s="163">
        <v>299.33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7"/>
      <c r="AA889" s="147"/>
      <c r="AB889" s="147"/>
      <c r="AC889" s="147"/>
      <c r="AD889" s="147"/>
      <c r="AE889" s="147"/>
      <c r="AF889" s="147"/>
      <c r="AG889" s="147" t="s">
        <v>357</v>
      </c>
      <c r="AH889" s="147">
        <v>1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75">
        <v>132</v>
      </c>
      <c r="B890" s="176" t="s">
        <v>533</v>
      </c>
      <c r="C890" s="188" t="s">
        <v>534</v>
      </c>
      <c r="D890" s="177" t="s">
        <v>350</v>
      </c>
      <c r="E890" s="178">
        <v>299.33</v>
      </c>
      <c r="F890" s="179"/>
      <c r="G890" s="180">
        <f>ROUND(E890*F890,2)</f>
        <v>0</v>
      </c>
      <c r="H890" s="159"/>
      <c r="I890" s="158">
        <f>ROUND(E890*H890,2)</f>
        <v>0</v>
      </c>
      <c r="J890" s="159"/>
      <c r="K890" s="158">
        <f>ROUND(E890*J890,2)</f>
        <v>0</v>
      </c>
      <c r="L890" s="158">
        <v>21</v>
      </c>
      <c r="M890" s="158">
        <f>G890*(1+L890/100)</f>
        <v>0</v>
      </c>
      <c r="N890" s="157">
        <v>2.1000000000000001E-4</v>
      </c>
      <c r="O890" s="157">
        <f>ROUND(E890*N890,2)</f>
        <v>0.06</v>
      </c>
      <c r="P890" s="157">
        <v>0</v>
      </c>
      <c r="Q890" s="157">
        <f>ROUND(E890*P890,2)</f>
        <v>0</v>
      </c>
      <c r="R890" s="158"/>
      <c r="S890" s="158" t="s">
        <v>374</v>
      </c>
      <c r="T890" s="158" t="s">
        <v>375</v>
      </c>
      <c r="U890" s="158">
        <v>0.05</v>
      </c>
      <c r="V890" s="158">
        <f>ROUND(E890*U890,2)</f>
        <v>14.97</v>
      </c>
      <c r="W890" s="158"/>
      <c r="X890" s="158" t="s">
        <v>353</v>
      </c>
      <c r="Y890" s="158" t="s">
        <v>354</v>
      </c>
      <c r="Z890" s="147"/>
      <c r="AA890" s="147"/>
      <c r="AB890" s="147"/>
      <c r="AC890" s="147"/>
      <c r="AD890" s="147"/>
      <c r="AE890" s="147"/>
      <c r="AF890" s="147"/>
      <c r="AG890" s="147" t="s">
        <v>355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2" x14ac:dyDescent="0.2">
      <c r="A891" s="154"/>
      <c r="B891" s="155"/>
      <c r="C891" s="189" t="s">
        <v>604</v>
      </c>
      <c r="D891" s="160"/>
      <c r="E891" s="161"/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58"/>
      <c r="Z891" s="147"/>
      <c r="AA891" s="147"/>
      <c r="AB891" s="147"/>
      <c r="AC891" s="147"/>
      <c r="AD891" s="147"/>
      <c r="AE891" s="147"/>
      <c r="AF891" s="147"/>
      <c r="AG891" s="147" t="s">
        <v>357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89" t="s">
        <v>1777</v>
      </c>
      <c r="D892" s="160"/>
      <c r="E892" s="161">
        <v>299.33</v>
      </c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58"/>
      <c r="Z892" s="147"/>
      <c r="AA892" s="147"/>
      <c r="AB892" s="147"/>
      <c r="AC892" s="147"/>
      <c r="AD892" s="147"/>
      <c r="AE892" s="147"/>
      <c r="AF892" s="147"/>
      <c r="AG892" s="147" t="s">
        <v>357</v>
      </c>
      <c r="AH892" s="147">
        <v>5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90" t="s">
        <v>361</v>
      </c>
      <c r="D893" s="162"/>
      <c r="E893" s="163">
        <v>299.33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7"/>
      <c r="AA893" s="147"/>
      <c r="AB893" s="147"/>
      <c r="AC893" s="147"/>
      <c r="AD893" s="147"/>
      <c r="AE893" s="147"/>
      <c r="AF893" s="147"/>
      <c r="AG893" s="147" t="s">
        <v>357</v>
      </c>
      <c r="AH893" s="147">
        <v>1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ht="21.75" outlineLevel="1" x14ac:dyDescent="0.2">
      <c r="A894" s="175">
        <v>133</v>
      </c>
      <c r="B894" s="176" t="s">
        <v>1778</v>
      </c>
      <c r="C894" s="188" t="s">
        <v>1779</v>
      </c>
      <c r="D894" s="177" t="s">
        <v>512</v>
      </c>
      <c r="E894" s="178">
        <v>119.13</v>
      </c>
      <c r="F894" s="179"/>
      <c r="G894" s="180">
        <f>ROUND(E894*F894,2)</f>
        <v>0</v>
      </c>
      <c r="H894" s="159"/>
      <c r="I894" s="158">
        <f>ROUND(E894*H894,2)</f>
        <v>0</v>
      </c>
      <c r="J894" s="159"/>
      <c r="K894" s="158">
        <f>ROUND(E894*J894,2)</f>
        <v>0</v>
      </c>
      <c r="L894" s="158">
        <v>21</v>
      </c>
      <c r="M894" s="158">
        <f>G894*(1+L894/100)</f>
        <v>0</v>
      </c>
      <c r="N894" s="157">
        <v>3.2000000000000003E-4</v>
      </c>
      <c r="O894" s="157">
        <f>ROUND(E894*N894,2)</f>
        <v>0.04</v>
      </c>
      <c r="P894" s="157">
        <v>0</v>
      </c>
      <c r="Q894" s="157">
        <f>ROUND(E894*P894,2)</f>
        <v>0</v>
      </c>
      <c r="R894" s="158"/>
      <c r="S894" s="158" t="s">
        <v>374</v>
      </c>
      <c r="T894" s="158" t="s">
        <v>375</v>
      </c>
      <c r="U894" s="158">
        <v>0.23599999999999999</v>
      </c>
      <c r="V894" s="158">
        <f>ROUND(E894*U894,2)</f>
        <v>28.11</v>
      </c>
      <c r="W894" s="158"/>
      <c r="X894" s="158" t="s">
        <v>353</v>
      </c>
      <c r="Y894" s="158" t="s">
        <v>354</v>
      </c>
      <c r="Z894" s="147"/>
      <c r="AA894" s="147"/>
      <c r="AB894" s="147"/>
      <c r="AC894" s="147"/>
      <c r="AD894" s="147"/>
      <c r="AE894" s="147"/>
      <c r="AF894" s="147"/>
      <c r="AG894" s="147" t="s">
        <v>355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2" x14ac:dyDescent="0.2">
      <c r="A895" s="154"/>
      <c r="B895" s="155"/>
      <c r="C895" s="189" t="s">
        <v>604</v>
      </c>
      <c r="D895" s="160"/>
      <c r="E895" s="161"/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58"/>
      <c r="Z895" s="147"/>
      <c r="AA895" s="147"/>
      <c r="AB895" s="147"/>
      <c r="AC895" s="147"/>
      <c r="AD895" s="147"/>
      <c r="AE895" s="147"/>
      <c r="AF895" s="147"/>
      <c r="AG895" s="147" t="s">
        <v>357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">
      <c r="A896" s="154"/>
      <c r="B896" s="155"/>
      <c r="C896" s="189" t="s">
        <v>1780</v>
      </c>
      <c r="D896" s="160"/>
      <c r="E896" s="161">
        <v>20.11</v>
      </c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7"/>
      <c r="AA896" s="147"/>
      <c r="AB896" s="147"/>
      <c r="AC896" s="147"/>
      <c r="AD896" s="147"/>
      <c r="AE896" s="147"/>
      <c r="AF896" s="147"/>
      <c r="AG896" s="147" t="s">
        <v>357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89" t="s">
        <v>1781</v>
      </c>
      <c r="D897" s="160"/>
      <c r="E897" s="161">
        <v>18.72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7"/>
      <c r="AA897" s="147"/>
      <c r="AB897" s="147"/>
      <c r="AC897" s="147"/>
      <c r="AD897" s="147"/>
      <c r="AE897" s="147"/>
      <c r="AF897" s="147"/>
      <c r="AG897" s="147" t="s">
        <v>357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4"/>
      <c r="B898" s="155"/>
      <c r="C898" s="189" t="s">
        <v>1782</v>
      </c>
      <c r="D898" s="160"/>
      <c r="E898" s="161">
        <v>12.4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7"/>
      <c r="AA898" s="147"/>
      <c r="AB898" s="147"/>
      <c r="AC898" s="147"/>
      <c r="AD898" s="147"/>
      <c r="AE898" s="147"/>
      <c r="AF898" s="147"/>
      <c r="AG898" s="147" t="s">
        <v>357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4"/>
      <c r="B899" s="155"/>
      <c r="C899" s="189" t="s">
        <v>1783</v>
      </c>
      <c r="D899" s="160"/>
      <c r="E899" s="161">
        <v>36.4</v>
      </c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58"/>
      <c r="Z899" s="147"/>
      <c r="AA899" s="147"/>
      <c r="AB899" s="147"/>
      <c r="AC899" s="147"/>
      <c r="AD899" s="147"/>
      <c r="AE899" s="147"/>
      <c r="AF899" s="147"/>
      <c r="AG899" s="147" t="s">
        <v>357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4"/>
      <c r="B900" s="155"/>
      <c r="C900" s="189" t="s">
        <v>1784</v>
      </c>
      <c r="D900" s="160"/>
      <c r="E900" s="161">
        <v>17.3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58"/>
      <c r="Z900" s="147"/>
      <c r="AA900" s="147"/>
      <c r="AB900" s="147"/>
      <c r="AC900" s="147"/>
      <c r="AD900" s="147"/>
      <c r="AE900" s="147"/>
      <c r="AF900" s="147"/>
      <c r="AG900" s="147" t="s">
        <v>357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4"/>
      <c r="B901" s="155"/>
      <c r="C901" s="189" t="s">
        <v>1785</v>
      </c>
      <c r="D901" s="160"/>
      <c r="E901" s="161">
        <v>14.2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7"/>
      <c r="AA901" s="147"/>
      <c r="AB901" s="147"/>
      <c r="AC901" s="147"/>
      <c r="AD901" s="147"/>
      <c r="AE901" s="147"/>
      <c r="AF901" s="147"/>
      <c r="AG901" s="147" t="s">
        <v>357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4"/>
      <c r="B902" s="155"/>
      <c r="C902" s="190" t="s">
        <v>361</v>
      </c>
      <c r="D902" s="162"/>
      <c r="E902" s="163">
        <v>119.13</v>
      </c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58"/>
      <c r="Z902" s="147"/>
      <c r="AA902" s="147"/>
      <c r="AB902" s="147"/>
      <c r="AC902" s="147"/>
      <c r="AD902" s="147"/>
      <c r="AE902" s="147"/>
      <c r="AF902" s="147"/>
      <c r="AG902" s="147" t="s">
        <v>357</v>
      </c>
      <c r="AH902" s="147">
        <v>1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ht="21.75" outlineLevel="1" x14ac:dyDescent="0.2">
      <c r="A903" s="175">
        <v>134</v>
      </c>
      <c r="B903" s="176" t="s">
        <v>1786</v>
      </c>
      <c r="C903" s="188" t="s">
        <v>1787</v>
      </c>
      <c r="D903" s="177" t="s">
        <v>373</v>
      </c>
      <c r="E903" s="178">
        <v>440</v>
      </c>
      <c r="F903" s="179"/>
      <c r="G903" s="180">
        <f>ROUND(E903*F903,2)</f>
        <v>0</v>
      </c>
      <c r="H903" s="159"/>
      <c r="I903" s="158">
        <f>ROUND(E903*H903,2)</f>
        <v>0</v>
      </c>
      <c r="J903" s="159"/>
      <c r="K903" s="158">
        <f>ROUND(E903*J903,2)</f>
        <v>0</v>
      </c>
      <c r="L903" s="158">
        <v>21</v>
      </c>
      <c r="M903" s="158">
        <f>G903*(1+L903/100)</f>
        <v>0</v>
      </c>
      <c r="N903" s="157">
        <v>4.4999999999999999E-4</v>
      </c>
      <c r="O903" s="157">
        <f>ROUND(E903*N903,2)</f>
        <v>0.2</v>
      </c>
      <c r="P903" s="157">
        <v>0</v>
      </c>
      <c r="Q903" s="157">
        <f>ROUND(E903*P903,2)</f>
        <v>0</v>
      </c>
      <c r="R903" s="158" t="s">
        <v>539</v>
      </c>
      <c r="S903" s="158" t="s">
        <v>374</v>
      </c>
      <c r="T903" s="158" t="s">
        <v>375</v>
      </c>
      <c r="U903" s="158">
        <v>0</v>
      </c>
      <c r="V903" s="158">
        <f>ROUND(E903*U903,2)</f>
        <v>0</v>
      </c>
      <c r="W903" s="158"/>
      <c r="X903" s="158" t="s">
        <v>540</v>
      </c>
      <c r="Y903" s="158" t="s">
        <v>354</v>
      </c>
      <c r="Z903" s="147"/>
      <c r="AA903" s="147"/>
      <c r="AB903" s="147"/>
      <c r="AC903" s="147"/>
      <c r="AD903" s="147"/>
      <c r="AE903" s="147"/>
      <c r="AF903" s="147"/>
      <c r="AG903" s="147" t="s">
        <v>541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2" x14ac:dyDescent="0.2">
      <c r="A904" s="154"/>
      <c r="B904" s="155"/>
      <c r="C904" s="202" t="s">
        <v>1348</v>
      </c>
      <c r="D904" s="198"/>
      <c r="E904" s="199"/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58"/>
      <c r="Z904" s="147"/>
      <c r="AA904" s="147"/>
      <c r="AB904" s="147"/>
      <c r="AC904" s="147"/>
      <c r="AD904" s="147"/>
      <c r="AE904" s="147"/>
      <c r="AF904" s="147"/>
      <c r="AG904" s="147" t="s">
        <v>357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4"/>
      <c r="B905" s="155"/>
      <c r="C905" s="203" t="s">
        <v>1349</v>
      </c>
      <c r="D905" s="198"/>
      <c r="E905" s="199"/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7"/>
      <c r="AA905" s="147"/>
      <c r="AB905" s="147"/>
      <c r="AC905" s="147"/>
      <c r="AD905" s="147"/>
      <c r="AE905" s="147"/>
      <c r="AF905" s="147"/>
      <c r="AG905" s="147" t="s">
        <v>357</v>
      </c>
      <c r="AH905" s="147">
        <v>2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4"/>
      <c r="B906" s="155"/>
      <c r="C906" s="203" t="s">
        <v>1788</v>
      </c>
      <c r="D906" s="198"/>
      <c r="E906" s="199">
        <v>20.11</v>
      </c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58"/>
      <c r="Z906" s="147"/>
      <c r="AA906" s="147"/>
      <c r="AB906" s="147"/>
      <c r="AC906" s="147"/>
      <c r="AD906" s="147"/>
      <c r="AE906" s="147"/>
      <c r="AF906" s="147"/>
      <c r="AG906" s="147" t="s">
        <v>357</v>
      </c>
      <c r="AH906" s="147">
        <v>2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3" x14ac:dyDescent="0.2">
      <c r="A907" s="154"/>
      <c r="B907" s="155"/>
      <c r="C907" s="203" t="s">
        <v>1789</v>
      </c>
      <c r="D907" s="198"/>
      <c r="E907" s="199">
        <v>18.72</v>
      </c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58"/>
      <c r="Z907" s="147"/>
      <c r="AA907" s="147"/>
      <c r="AB907" s="147"/>
      <c r="AC907" s="147"/>
      <c r="AD907" s="147"/>
      <c r="AE907" s="147"/>
      <c r="AF907" s="147"/>
      <c r="AG907" s="147" t="s">
        <v>357</v>
      </c>
      <c r="AH907" s="147">
        <v>2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3" x14ac:dyDescent="0.2">
      <c r="A908" s="154"/>
      <c r="B908" s="155"/>
      <c r="C908" s="203" t="s">
        <v>1790</v>
      </c>
      <c r="D908" s="198"/>
      <c r="E908" s="199">
        <v>12.4</v>
      </c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58"/>
      <c r="Z908" s="147"/>
      <c r="AA908" s="147"/>
      <c r="AB908" s="147"/>
      <c r="AC908" s="147"/>
      <c r="AD908" s="147"/>
      <c r="AE908" s="147"/>
      <c r="AF908" s="147"/>
      <c r="AG908" s="147" t="s">
        <v>357</v>
      </c>
      <c r="AH908" s="147">
        <v>2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3" x14ac:dyDescent="0.2">
      <c r="A909" s="154"/>
      <c r="B909" s="155"/>
      <c r="C909" s="203" t="s">
        <v>1791</v>
      </c>
      <c r="D909" s="198"/>
      <c r="E909" s="199">
        <v>36.4</v>
      </c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7"/>
      <c r="AA909" s="147"/>
      <c r="AB909" s="147"/>
      <c r="AC909" s="147"/>
      <c r="AD909" s="147"/>
      <c r="AE909" s="147"/>
      <c r="AF909" s="147"/>
      <c r="AG909" s="147" t="s">
        <v>357</v>
      </c>
      <c r="AH909" s="147">
        <v>2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">
      <c r="A910" s="154"/>
      <c r="B910" s="155"/>
      <c r="C910" s="203" t="s">
        <v>1792</v>
      </c>
      <c r="D910" s="198"/>
      <c r="E910" s="199">
        <v>17.3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7"/>
      <c r="AA910" s="147"/>
      <c r="AB910" s="147"/>
      <c r="AC910" s="147"/>
      <c r="AD910" s="147"/>
      <c r="AE910" s="147"/>
      <c r="AF910" s="147"/>
      <c r="AG910" s="147" t="s">
        <v>357</v>
      </c>
      <c r="AH910" s="147">
        <v>2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3" x14ac:dyDescent="0.2">
      <c r="A911" s="154"/>
      <c r="B911" s="155"/>
      <c r="C911" s="203" t="s">
        <v>1793</v>
      </c>
      <c r="D911" s="198"/>
      <c r="E911" s="199">
        <v>14.2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58"/>
      <c r="Z911" s="147"/>
      <c r="AA911" s="147"/>
      <c r="AB911" s="147"/>
      <c r="AC911" s="147"/>
      <c r="AD911" s="147"/>
      <c r="AE911" s="147"/>
      <c r="AF911" s="147"/>
      <c r="AG911" s="147" t="s">
        <v>357</v>
      </c>
      <c r="AH911" s="147">
        <v>2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3" x14ac:dyDescent="0.2">
      <c r="A912" s="154"/>
      <c r="B912" s="155"/>
      <c r="C912" s="204" t="s">
        <v>1354</v>
      </c>
      <c r="D912" s="200"/>
      <c r="E912" s="201">
        <v>119.13</v>
      </c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7"/>
      <c r="AA912" s="147"/>
      <c r="AB912" s="147"/>
      <c r="AC912" s="147"/>
      <c r="AD912" s="147"/>
      <c r="AE912" s="147"/>
      <c r="AF912" s="147"/>
      <c r="AG912" s="147" t="s">
        <v>357</v>
      </c>
      <c r="AH912" s="147">
        <v>3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">
      <c r="A913" s="154"/>
      <c r="B913" s="155"/>
      <c r="C913" s="203" t="s">
        <v>1794</v>
      </c>
      <c r="D913" s="198"/>
      <c r="E913" s="199">
        <v>436.81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7"/>
      <c r="AA913" s="147"/>
      <c r="AB913" s="147"/>
      <c r="AC913" s="147"/>
      <c r="AD913" s="147"/>
      <c r="AE913" s="147"/>
      <c r="AF913" s="147"/>
      <c r="AG913" s="147" t="s">
        <v>357</v>
      </c>
      <c r="AH913" s="147">
        <v>2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">
      <c r="A914" s="154"/>
      <c r="B914" s="155"/>
      <c r="C914" s="202" t="s">
        <v>1355</v>
      </c>
      <c r="D914" s="198"/>
      <c r="E914" s="199"/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58"/>
      <c r="Z914" s="147"/>
      <c r="AA914" s="147"/>
      <c r="AB914" s="147"/>
      <c r="AC914" s="147"/>
      <c r="AD914" s="147"/>
      <c r="AE914" s="147"/>
      <c r="AF914" s="147"/>
      <c r="AG914" s="147" t="s">
        <v>357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">
      <c r="A915" s="154"/>
      <c r="B915" s="155"/>
      <c r="C915" s="189" t="s">
        <v>1795</v>
      </c>
      <c r="D915" s="160"/>
      <c r="E915" s="161">
        <v>440</v>
      </c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7"/>
      <c r="AA915" s="147"/>
      <c r="AB915" s="147"/>
      <c r="AC915" s="147"/>
      <c r="AD915" s="147"/>
      <c r="AE915" s="147"/>
      <c r="AF915" s="147"/>
      <c r="AG915" s="147" t="s">
        <v>357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3" x14ac:dyDescent="0.2">
      <c r="A916" s="154"/>
      <c r="B916" s="155"/>
      <c r="C916" s="190" t="s">
        <v>361</v>
      </c>
      <c r="D916" s="162"/>
      <c r="E916" s="163">
        <v>440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58"/>
      <c r="Z916" s="147"/>
      <c r="AA916" s="147"/>
      <c r="AB916" s="147"/>
      <c r="AC916" s="147"/>
      <c r="AD916" s="147"/>
      <c r="AE916" s="147"/>
      <c r="AF916" s="147"/>
      <c r="AG916" s="147" t="s">
        <v>357</v>
      </c>
      <c r="AH916" s="147">
        <v>1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ht="32.6" outlineLevel="1" x14ac:dyDescent="0.2">
      <c r="A917" s="175">
        <v>135</v>
      </c>
      <c r="B917" s="176" t="s">
        <v>535</v>
      </c>
      <c r="C917" s="188" t="s">
        <v>536</v>
      </c>
      <c r="D917" s="177" t="s">
        <v>350</v>
      </c>
      <c r="E917" s="178">
        <v>299.33</v>
      </c>
      <c r="F917" s="179"/>
      <c r="G917" s="180">
        <f>ROUND(E917*F917,2)</f>
        <v>0</v>
      </c>
      <c r="H917" s="159"/>
      <c r="I917" s="158">
        <f>ROUND(E917*H917,2)</f>
        <v>0</v>
      </c>
      <c r="J917" s="159"/>
      <c r="K917" s="158">
        <f>ROUND(E917*J917,2)</f>
        <v>0</v>
      </c>
      <c r="L917" s="158">
        <v>21</v>
      </c>
      <c r="M917" s="158">
        <f>G917*(1+L917/100)</f>
        <v>0</v>
      </c>
      <c r="N917" s="157">
        <v>5.0400000000000002E-3</v>
      </c>
      <c r="O917" s="157">
        <f>ROUND(E917*N917,2)</f>
        <v>1.51</v>
      </c>
      <c r="P917" s="157">
        <v>0</v>
      </c>
      <c r="Q917" s="157">
        <f>ROUND(E917*P917,2)</f>
        <v>0</v>
      </c>
      <c r="R917" s="158"/>
      <c r="S917" s="158" t="s">
        <v>374</v>
      </c>
      <c r="T917" s="158" t="s">
        <v>375</v>
      </c>
      <c r="U917" s="158">
        <v>0.97799999999999998</v>
      </c>
      <c r="V917" s="158">
        <f>ROUND(E917*U917,2)</f>
        <v>292.74</v>
      </c>
      <c r="W917" s="158"/>
      <c r="X917" s="158" t="s">
        <v>353</v>
      </c>
      <c r="Y917" s="158" t="s">
        <v>354</v>
      </c>
      <c r="Z917" s="147"/>
      <c r="AA917" s="147"/>
      <c r="AB917" s="147"/>
      <c r="AC917" s="147"/>
      <c r="AD917" s="147"/>
      <c r="AE917" s="147"/>
      <c r="AF917" s="147"/>
      <c r="AG917" s="147" t="s">
        <v>355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2" x14ac:dyDescent="0.2">
      <c r="A918" s="154"/>
      <c r="B918" s="155"/>
      <c r="C918" s="189" t="s">
        <v>604</v>
      </c>
      <c r="D918" s="160"/>
      <c r="E918" s="161"/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7"/>
      <c r="AA918" s="147"/>
      <c r="AB918" s="147"/>
      <c r="AC918" s="147"/>
      <c r="AD918" s="147"/>
      <c r="AE918" s="147"/>
      <c r="AF918" s="147"/>
      <c r="AG918" s="147" t="s">
        <v>357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4"/>
      <c r="B919" s="155"/>
      <c r="C919" s="189" t="s">
        <v>1777</v>
      </c>
      <c r="D919" s="160"/>
      <c r="E919" s="161">
        <v>299.33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7"/>
      <c r="AA919" s="147"/>
      <c r="AB919" s="147"/>
      <c r="AC919" s="147"/>
      <c r="AD919" s="147"/>
      <c r="AE919" s="147"/>
      <c r="AF919" s="147"/>
      <c r="AG919" s="147" t="s">
        <v>357</v>
      </c>
      <c r="AH919" s="147">
        <v>5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">
      <c r="A920" s="154"/>
      <c r="B920" s="155"/>
      <c r="C920" s="190" t="s">
        <v>361</v>
      </c>
      <c r="D920" s="162"/>
      <c r="E920" s="163">
        <v>299.33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7"/>
      <c r="AA920" s="147"/>
      <c r="AB920" s="147"/>
      <c r="AC920" s="147"/>
      <c r="AD920" s="147"/>
      <c r="AE920" s="147"/>
      <c r="AF920" s="147"/>
      <c r="AG920" s="147" t="s">
        <v>357</v>
      </c>
      <c r="AH920" s="147">
        <v>1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ht="21.75" outlineLevel="1" x14ac:dyDescent="0.2">
      <c r="A921" s="175">
        <v>136</v>
      </c>
      <c r="B921" s="176" t="s">
        <v>537</v>
      </c>
      <c r="C921" s="188" t="s">
        <v>538</v>
      </c>
      <c r="D921" s="177" t="s">
        <v>350</v>
      </c>
      <c r="E921" s="178">
        <v>344.22949999999997</v>
      </c>
      <c r="F921" s="179"/>
      <c r="G921" s="180">
        <f>ROUND(E921*F921,2)</f>
        <v>0</v>
      </c>
      <c r="H921" s="159"/>
      <c r="I921" s="158">
        <f>ROUND(E921*H921,2)</f>
        <v>0</v>
      </c>
      <c r="J921" s="159"/>
      <c r="K921" s="158">
        <f>ROUND(E921*J921,2)</f>
        <v>0</v>
      </c>
      <c r="L921" s="158">
        <v>21</v>
      </c>
      <c r="M921" s="158">
        <f>G921*(1+L921/100)</f>
        <v>0</v>
      </c>
      <c r="N921" s="157">
        <v>1.9199999999999998E-2</v>
      </c>
      <c r="O921" s="157">
        <f>ROUND(E921*N921,2)</f>
        <v>6.61</v>
      </c>
      <c r="P921" s="157">
        <v>0</v>
      </c>
      <c r="Q921" s="157">
        <f>ROUND(E921*P921,2)</f>
        <v>0</v>
      </c>
      <c r="R921" s="158" t="s">
        <v>539</v>
      </c>
      <c r="S921" s="158" t="s">
        <v>374</v>
      </c>
      <c r="T921" s="158" t="s">
        <v>375</v>
      </c>
      <c r="U921" s="158">
        <v>0</v>
      </c>
      <c r="V921" s="158">
        <f>ROUND(E921*U921,2)</f>
        <v>0</v>
      </c>
      <c r="W921" s="158"/>
      <c r="X921" s="158" t="s">
        <v>540</v>
      </c>
      <c r="Y921" s="158" t="s">
        <v>354</v>
      </c>
      <c r="Z921" s="147"/>
      <c r="AA921" s="147"/>
      <c r="AB921" s="147"/>
      <c r="AC921" s="147"/>
      <c r="AD921" s="147"/>
      <c r="AE921" s="147"/>
      <c r="AF921" s="147"/>
      <c r="AG921" s="147" t="s">
        <v>541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">
      <c r="A922" s="154"/>
      <c r="B922" s="155"/>
      <c r="C922" s="189" t="s">
        <v>604</v>
      </c>
      <c r="D922" s="160"/>
      <c r="E922" s="161"/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7"/>
      <c r="AA922" s="147"/>
      <c r="AB922" s="147"/>
      <c r="AC922" s="147"/>
      <c r="AD922" s="147"/>
      <c r="AE922" s="147"/>
      <c r="AF922" s="147"/>
      <c r="AG922" s="147" t="s">
        <v>357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4"/>
      <c r="B923" s="155"/>
      <c r="C923" s="189" t="s">
        <v>1777</v>
      </c>
      <c r="D923" s="160"/>
      <c r="E923" s="161">
        <v>299.33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7"/>
      <c r="AA923" s="147"/>
      <c r="AB923" s="147"/>
      <c r="AC923" s="147"/>
      <c r="AD923" s="147"/>
      <c r="AE923" s="147"/>
      <c r="AF923" s="147"/>
      <c r="AG923" s="147" t="s">
        <v>357</v>
      </c>
      <c r="AH923" s="147">
        <v>5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4"/>
      <c r="B924" s="155"/>
      <c r="C924" s="190" t="s">
        <v>361</v>
      </c>
      <c r="D924" s="162"/>
      <c r="E924" s="163">
        <v>299.33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7"/>
      <c r="AA924" s="147"/>
      <c r="AB924" s="147"/>
      <c r="AC924" s="147"/>
      <c r="AD924" s="147"/>
      <c r="AE924" s="147"/>
      <c r="AF924" s="147"/>
      <c r="AG924" s="147" t="s">
        <v>357</v>
      </c>
      <c r="AH924" s="147">
        <v>1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4"/>
      <c r="B925" s="155"/>
      <c r="C925" s="192" t="s">
        <v>542</v>
      </c>
      <c r="D925" s="164"/>
      <c r="E925" s="165">
        <v>44.899500000000003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7"/>
      <c r="AA925" s="147"/>
      <c r="AB925" s="147"/>
      <c r="AC925" s="147"/>
      <c r="AD925" s="147"/>
      <c r="AE925" s="147"/>
      <c r="AF925" s="147"/>
      <c r="AG925" s="147" t="s">
        <v>357</v>
      </c>
      <c r="AH925" s="147">
        <v>4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75">
        <v>137</v>
      </c>
      <c r="B926" s="176" t="s">
        <v>543</v>
      </c>
      <c r="C926" s="188" t="s">
        <v>544</v>
      </c>
      <c r="D926" s="177" t="s">
        <v>512</v>
      </c>
      <c r="E926" s="178">
        <v>310.16000000000003</v>
      </c>
      <c r="F926" s="179"/>
      <c r="G926" s="180">
        <f>ROUND(E926*F926,2)</f>
        <v>0</v>
      </c>
      <c r="H926" s="159"/>
      <c r="I926" s="158">
        <f>ROUND(E926*H926,2)</f>
        <v>0</v>
      </c>
      <c r="J926" s="159"/>
      <c r="K926" s="158">
        <f>ROUND(E926*J926,2)</f>
        <v>0</v>
      </c>
      <c r="L926" s="158">
        <v>21</v>
      </c>
      <c r="M926" s="158">
        <f>G926*(1+L926/100)</f>
        <v>0</v>
      </c>
      <c r="N926" s="157">
        <v>4.0000000000000003E-5</v>
      </c>
      <c r="O926" s="157">
        <f>ROUND(E926*N926,2)</f>
        <v>0.01</v>
      </c>
      <c r="P926" s="157">
        <v>0</v>
      </c>
      <c r="Q926" s="157">
        <f>ROUND(E926*P926,2)</f>
        <v>0</v>
      </c>
      <c r="R926" s="158"/>
      <c r="S926" s="158" t="s">
        <v>374</v>
      </c>
      <c r="T926" s="158" t="s">
        <v>375</v>
      </c>
      <c r="U926" s="158">
        <v>7.0000000000000007E-2</v>
      </c>
      <c r="V926" s="158">
        <f>ROUND(E926*U926,2)</f>
        <v>21.71</v>
      </c>
      <c r="W926" s="158"/>
      <c r="X926" s="158" t="s">
        <v>353</v>
      </c>
      <c r="Y926" s="158" t="s">
        <v>354</v>
      </c>
      <c r="Z926" s="147"/>
      <c r="AA926" s="147"/>
      <c r="AB926" s="147"/>
      <c r="AC926" s="147"/>
      <c r="AD926" s="147"/>
      <c r="AE926" s="147"/>
      <c r="AF926" s="147"/>
      <c r="AG926" s="147" t="s">
        <v>355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2" x14ac:dyDescent="0.2">
      <c r="A927" s="154"/>
      <c r="B927" s="155"/>
      <c r="C927" s="189" t="s">
        <v>604</v>
      </c>
      <c r="D927" s="160"/>
      <c r="E927" s="161"/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7"/>
      <c r="AA927" s="147"/>
      <c r="AB927" s="147"/>
      <c r="AC927" s="147"/>
      <c r="AD927" s="147"/>
      <c r="AE927" s="147"/>
      <c r="AF927" s="147"/>
      <c r="AG927" s="147" t="s">
        <v>357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">
      <c r="A928" s="154"/>
      <c r="B928" s="155"/>
      <c r="C928" s="189" t="s">
        <v>1796</v>
      </c>
      <c r="D928" s="160"/>
      <c r="E928" s="161">
        <v>23.94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7"/>
      <c r="AA928" s="147"/>
      <c r="AB928" s="147"/>
      <c r="AC928" s="147"/>
      <c r="AD928" s="147"/>
      <c r="AE928" s="147"/>
      <c r="AF928" s="147"/>
      <c r="AG928" s="147" t="s">
        <v>357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3" x14ac:dyDescent="0.2">
      <c r="A929" s="154"/>
      <c r="B929" s="155"/>
      <c r="C929" s="189" t="s">
        <v>1735</v>
      </c>
      <c r="D929" s="160"/>
      <c r="E929" s="161">
        <v>22.83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7"/>
      <c r="AA929" s="147"/>
      <c r="AB929" s="147"/>
      <c r="AC929" s="147"/>
      <c r="AD929" s="147"/>
      <c r="AE929" s="147"/>
      <c r="AF929" s="147"/>
      <c r="AG929" s="147" t="s">
        <v>357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4"/>
      <c r="B930" s="155"/>
      <c r="C930" s="189" t="s">
        <v>1736</v>
      </c>
      <c r="D930" s="160"/>
      <c r="E930" s="161">
        <v>17.14</v>
      </c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58"/>
      <c r="Z930" s="147"/>
      <c r="AA930" s="147"/>
      <c r="AB930" s="147"/>
      <c r="AC930" s="147"/>
      <c r="AD930" s="147"/>
      <c r="AE930" s="147"/>
      <c r="AF930" s="147"/>
      <c r="AG930" s="147" t="s">
        <v>357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4"/>
      <c r="B931" s="155"/>
      <c r="C931" s="189" t="s">
        <v>1797</v>
      </c>
      <c r="D931" s="160"/>
      <c r="E931" s="161">
        <v>6.18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7"/>
      <c r="AA931" s="147"/>
      <c r="AB931" s="147"/>
      <c r="AC931" s="147"/>
      <c r="AD931" s="147"/>
      <c r="AE931" s="147"/>
      <c r="AF931" s="147"/>
      <c r="AG931" s="147" t="s">
        <v>357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4"/>
      <c r="B932" s="155"/>
      <c r="C932" s="189" t="s">
        <v>1737</v>
      </c>
      <c r="D932" s="160"/>
      <c r="E932" s="161">
        <v>20.5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7"/>
      <c r="AA932" s="147"/>
      <c r="AB932" s="147"/>
      <c r="AC932" s="147"/>
      <c r="AD932" s="147"/>
      <c r="AE932" s="147"/>
      <c r="AF932" s="147"/>
      <c r="AG932" s="147" t="s">
        <v>357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4"/>
      <c r="B933" s="155"/>
      <c r="C933" s="189" t="s">
        <v>1798</v>
      </c>
      <c r="D933" s="160"/>
      <c r="E933" s="161">
        <v>27.34</v>
      </c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58"/>
      <c r="Z933" s="147"/>
      <c r="AA933" s="147"/>
      <c r="AB933" s="147"/>
      <c r="AC933" s="147"/>
      <c r="AD933" s="147"/>
      <c r="AE933" s="147"/>
      <c r="AF933" s="147"/>
      <c r="AG933" s="147" t="s">
        <v>357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4"/>
      <c r="B934" s="155"/>
      <c r="C934" s="189" t="s">
        <v>1799</v>
      </c>
      <c r="D934" s="160"/>
      <c r="E934" s="161">
        <v>22.84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58"/>
      <c r="Z934" s="147"/>
      <c r="AA934" s="147"/>
      <c r="AB934" s="147"/>
      <c r="AC934" s="147"/>
      <c r="AD934" s="147"/>
      <c r="AE934" s="147"/>
      <c r="AF934" s="147"/>
      <c r="AG934" s="147" t="s">
        <v>357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4"/>
      <c r="B935" s="155"/>
      <c r="C935" s="189" t="s">
        <v>1780</v>
      </c>
      <c r="D935" s="160"/>
      <c r="E935" s="161">
        <v>20.11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7"/>
      <c r="AA935" s="147"/>
      <c r="AB935" s="147"/>
      <c r="AC935" s="147"/>
      <c r="AD935" s="147"/>
      <c r="AE935" s="147"/>
      <c r="AF935" s="147"/>
      <c r="AG935" s="147" t="s">
        <v>357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4"/>
      <c r="B936" s="155"/>
      <c r="C936" s="189" t="s">
        <v>1781</v>
      </c>
      <c r="D936" s="160"/>
      <c r="E936" s="161">
        <v>18.72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7"/>
      <c r="AA936" s="147"/>
      <c r="AB936" s="147"/>
      <c r="AC936" s="147"/>
      <c r="AD936" s="147"/>
      <c r="AE936" s="147"/>
      <c r="AF936" s="147"/>
      <c r="AG936" s="147" t="s">
        <v>357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4"/>
      <c r="B937" s="155"/>
      <c r="C937" s="189" t="s">
        <v>1782</v>
      </c>
      <c r="D937" s="160"/>
      <c r="E937" s="161">
        <v>12.4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7"/>
      <c r="AA937" s="147"/>
      <c r="AB937" s="147"/>
      <c r="AC937" s="147"/>
      <c r="AD937" s="147"/>
      <c r="AE937" s="147"/>
      <c r="AF937" s="147"/>
      <c r="AG937" s="147" t="s">
        <v>357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89" t="s">
        <v>1738</v>
      </c>
      <c r="D938" s="160"/>
      <c r="E938" s="161">
        <v>8.52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7"/>
      <c r="AA938" s="147"/>
      <c r="AB938" s="147"/>
      <c r="AC938" s="147"/>
      <c r="AD938" s="147"/>
      <c r="AE938" s="147"/>
      <c r="AF938" s="147"/>
      <c r="AG938" s="147" t="s">
        <v>357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89" t="s">
        <v>1783</v>
      </c>
      <c r="D939" s="160"/>
      <c r="E939" s="161">
        <v>36.4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58"/>
      <c r="Z939" s="147"/>
      <c r="AA939" s="147"/>
      <c r="AB939" s="147"/>
      <c r="AC939" s="147"/>
      <c r="AD939" s="147"/>
      <c r="AE939" s="147"/>
      <c r="AF939" s="147"/>
      <c r="AG939" s="147" t="s">
        <v>357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89" t="s">
        <v>1739</v>
      </c>
      <c r="D940" s="160"/>
      <c r="E940" s="161">
        <v>21.82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7"/>
      <c r="AA940" s="147"/>
      <c r="AB940" s="147"/>
      <c r="AC940" s="147"/>
      <c r="AD940" s="147"/>
      <c r="AE940" s="147"/>
      <c r="AF940" s="147"/>
      <c r="AG940" s="147" t="s">
        <v>357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4"/>
      <c r="B941" s="155"/>
      <c r="C941" s="189" t="s">
        <v>1800</v>
      </c>
      <c r="D941" s="160"/>
      <c r="E941" s="161">
        <v>8.1999999999999993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7"/>
      <c r="AA941" s="147"/>
      <c r="AB941" s="147"/>
      <c r="AC941" s="147"/>
      <c r="AD941" s="147"/>
      <c r="AE941" s="147"/>
      <c r="AF941" s="147"/>
      <c r="AG941" s="147" t="s">
        <v>357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">
      <c r="A942" s="154"/>
      <c r="B942" s="155"/>
      <c r="C942" s="189" t="s">
        <v>1784</v>
      </c>
      <c r="D942" s="160"/>
      <c r="E942" s="161">
        <v>17.3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7"/>
      <c r="AA942" s="147"/>
      <c r="AB942" s="147"/>
      <c r="AC942" s="147"/>
      <c r="AD942" s="147"/>
      <c r="AE942" s="147"/>
      <c r="AF942" s="147"/>
      <c r="AG942" s="147" t="s">
        <v>357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4"/>
      <c r="B943" s="155"/>
      <c r="C943" s="189" t="s">
        <v>1740</v>
      </c>
      <c r="D943" s="160"/>
      <c r="E943" s="161">
        <v>11.72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7"/>
      <c r="AA943" s="147"/>
      <c r="AB943" s="147"/>
      <c r="AC943" s="147"/>
      <c r="AD943" s="147"/>
      <c r="AE943" s="147"/>
      <c r="AF943" s="147"/>
      <c r="AG943" s="147" t="s">
        <v>357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89" t="s">
        <v>1785</v>
      </c>
      <c r="D944" s="160"/>
      <c r="E944" s="161">
        <v>14.2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7"/>
      <c r="AA944" s="147"/>
      <c r="AB944" s="147"/>
      <c r="AC944" s="147"/>
      <c r="AD944" s="147"/>
      <c r="AE944" s="147"/>
      <c r="AF944" s="147"/>
      <c r="AG944" s="147" t="s">
        <v>357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">
      <c r="A945" s="154"/>
      <c r="B945" s="155"/>
      <c r="C945" s="190" t="s">
        <v>361</v>
      </c>
      <c r="D945" s="162"/>
      <c r="E945" s="163">
        <v>310.16000000000003</v>
      </c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58"/>
      <c r="Z945" s="147"/>
      <c r="AA945" s="147"/>
      <c r="AB945" s="147"/>
      <c r="AC945" s="147"/>
      <c r="AD945" s="147"/>
      <c r="AE945" s="147"/>
      <c r="AF945" s="147"/>
      <c r="AG945" s="147" t="s">
        <v>357</v>
      </c>
      <c r="AH945" s="147">
        <v>1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ht="21.75" outlineLevel="1" x14ac:dyDescent="0.2">
      <c r="A946" s="175">
        <v>138</v>
      </c>
      <c r="B946" s="176" t="s">
        <v>1801</v>
      </c>
      <c r="C946" s="188" t="s">
        <v>1802</v>
      </c>
      <c r="D946" s="177" t="s">
        <v>512</v>
      </c>
      <c r="E946" s="178">
        <v>33.075000000000003</v>
      </c>
      <c r="F946" s="179"/>
      <c r="G946" s="180">
        <f>ROUND(E946*F946,2)</f>
        <v>0</v>
      </c>
      <c r="H946" s="159"/>
      <c r="I946" s="158">
        <f>ROUND(E946*H946,2)</f>
        <v>0</v>
      </c>
      <c r="J946" s="159"/>
      <c r="K946" s="158">
        <f>ROUND(E946*J946,2)</f>
        <v>0</v>
      </c>
      <c r="L946" s="158">
        <v>21</v>
      </c>
      <c r="M946" s="158">
        <f>G946*(1+L946/100)</f>
        <v>0</v>
      </c>
      <c r="N946" s="157">
        <v>2.8300000000000001E-3</v>
      </c>
      <c r="O946" s="157">
        <f>ROUND(E946*N946,2)</f>
        <v>0.09</v>
      </c>
      <c r="P946" s="157">
        <v>0</v>
      </c>
      <c r="Q946" s="157">
        <f>ROUND(E946*P946,2)</f>
        <v>0</v>
      </c>
      <c r="R946" s="158"/>
      <c r="S946" s="158" t="s">
        <v>351</v>
      </c>
      <c r="T946" s="158" t="s">
        <v>352</v>
      </c>
      <c r="U946" s="158">
        <v>0.46</v>
      </c>
      <c r="V946" s="158">
        <f>ROUND(E946*U946,2)</f>
        <v>15.21</v>
      </c>
      <c r="W946" s="158"/>
      <c r="X946" s="158" t="s">
        <v>353</v>
      </c>
      <c r="Y946" s="158" t="s">
        <v>354</v>
      </c>
      <c r="Z946" s="147"/>
      <c r="AA946" s="147"/>
      <c r="AB946" s="147"/>
      <c r="AC946" s="147"/>
      <c r="AD946" s="147"/>
      <c r="AE946" s="147"/>
      <c r="AF946" s="147"/>
      <c r="AG946" s="147" t="s">
        <v>355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2" x14ac:dyDescent="0.2">
      <c r="A947" s="154"/>
      <c r="B947" s="155"/>
      <c r="C947" s="189" t="s">
        <v>604</v>
      </c>
      <c r="D947" s="160"/>
      <c r="E947" s="161"/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7"/>
      <c r="AA947" s="147"/>
      <c r="AB947" s="147"/>
      <c r="AC947" s="147"/>
      <c r="AD947" s="147"/>
      <c r="AE947" s="147"/>
      <c r="AF947" s="147"/>
      <c r="AG947" s="147" t="s">
        <v>357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3" x14ac:dyDescent="0.2">
      <c r="A948" s="154"/>
      <c r="B948" s="155"/>
      <c r="C948" s="189" t="s">
        <v>1803</v>
      </c>
      <c r="D948" s="160"/>
      <c r="E948" s="161">
        <v>31.5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58"/>
      <c r="Z948" s="147"/>
      <c r="AA948" s="147"/>
      <c r="AB948" s="147"/>
      <c r="AC948" s="147"/>
      <c r="AD948" s="147"/>
      <c r="AE948" s="147"/>
      <c r="AF948" s="147"/>
      <c r="AG948" s="147" t="s">
        <v>357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">
      <c r="A949" s="154"/>
      <c r="B949" s="155"/>
      <c r="C949" s="190" t="s">
        <v>361</v>
      </c>
      <c r="D949" s="162"/>
      <c r="E949" s="163">
        <v>31.5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7"/>
      <c r="AA949" s="147"/>
      <c r="AB949" s="147"/>
      <c r="AC949" s="147"/>
      <c r="AD949" s="147"/>
      <c r="AE949" s="147"/>
      <c r="AF949" s="147"/>
      <c r="AG949" s="147" t="s">
        <v>357</v>
      </c>
      <c r="AH949" s="147">
        <v>1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">
      <c r="A950" s="154"/>
      <c r="B950" s="155"/>
      <c r="C950" s="192" t="s">
        <v>1804</v>
      </c>
      <c r="D950" s="164"/>
      <c r="E950" s="165">
        <v>1.575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7"/>
      <c r="AA950" s="147"/>
      <c r="AB950" s="147"/>
      <c r="AC950" s="147"/>
      <c r="AD950" s="147"/>
      <c r="AE950" s="147"/>
      <c r="AF950" s="147"/>
      <c r="AG950" s="147" t="s">
        <v>357</v>
      </c>
      <c r="AH950" s="147">
        <v>4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ht="21.75" outlineLevel="1" x14ac:dyDescent="0.2">
      <c r="A951" s="175">
        <v>139</v>
      </c>
      <c r="B951" s="176" t="s">
        <v>1805</v>
      </c>
      <c r="C951" s="188" t="s">
        <v>1806</v>
      </c>
      <c r="D951" s="177" t="s">
        <v>512</v>
      </c>
      <c r="E951" s="178">
        <v>33.075000000000003</v>
      </c>
      <c r="F951" s="179"/>
      <c r="G951" s="180">
        <f>ROUND(E951*F951,2)</f>
        <v>0</v>
      </c>
      <c r="H951" s="159"/>
      <c r="I951" s="158">
        <f>ROUND(E951*H951,2)</f>
        <v>0</v>
      </c>
      <c r="J951" s="159"/>
      <c r="K951" s="158">
        <f>ROUND(E951*J951,2)</f>
        <v>0</v>
      </c>
      <c r="L951" s="158">
        <v>21</v>
      </c>
      <c r="M951" s="158">
        <f>G951*(1+L951/100)</f>
        <v>0</v>
      </c>
      <c r="N951" s="157">
        <v>2.8300000000000001E-3</v>
      </c>
      <c r="O951" s="157">
        <f>ROUND(E951*N951,2)</f>
        <v>0.09</v>
      </c>
      <c r="P951" s="157">
        <v>0</v>
      </c>
      <c r="Q951" s="157">
        <f>ROUND(E951*P951,2)</f>
        <v>0</v>
      </c>
      <c r="R951" s="158"/>
      <c r="S951" s="158" t="s">
        <v>351</v>
      </c>
      <c r="T951" s="158" t="s">
        <v>352</v>
      </c>
      <c r="U951" s="158">
        <v>0.46</v>
      </c>
      <c r="V951" s="158">
        <f>ROUND(E951*U951,2)</f>
        <v>15.21</v>
      </c>
      <c r="W951" s="158"/>
      <c r="X951" s="158" t="s">
        <v>353</v>
      </c>
      <c r="Y951" s="158" t="s">
        <v>354</v>
      </c>
      <c r="Z951" s="147"/>
      <c r="AA951" s="147"/>
      <c r="AB951" s="147"/>
      <c r="AC951" s="147"/>
      <c r="AD951" s="147"/>
      <c r="AE951" s="147"/>
      <c r="AF951" s="147"/>
      <c r="AG951" s="147" t="s">
        <v>355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2" x14ac:dyDescent="0.2">
      <c r="A952" s="154"/>
      <c r="B952" s="155"/>
      <c r="C952" s="189" t="s">
        <v>604</v>
      </c>
      <c r="D952" s="160"/>
      <c r="E952" s="161"/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58"/>
      <c r="Z952" s="147"/>
      <c r="AA952" s="147"/>
      <c r="AB952" s="147"/>
      <c r="AC952" s="147"/>
      <c r="AD952" s="147"/>
      <c r="AE952" s="147"/>
      <c r="AF952" s="147"/>
      <c r="AG952" s="147" t="s">
        <v>357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">
      <c r="A953" s="154"/>
      <c r="B953" s="155"/>
      <c r="C953" s="189" t="s">
        <v>1803</v>
      </c>
      <c r="D953" s="160"/>
      <c r="E953" s="161">
        <v>31.5</v>
      </c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58"/>
      <c r="Z953" s="147"/>
      <c r="AA953" s="147"/>
      <c r="AB953" s="147"/>
      <c r="AC953" s="147"/>
      <c r="AD953" s="147"/>
      <c r="AE953" s="147"/>
      <c r="AF953" s="147"/>
      <c r="AG953" s="147" t="s">
        <v>357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">
      <c r="A954" s="154"/>
      <c r="B954" s="155"/>
      <c r="C954" s="190" t="s">
        <v>361</v>
      </c>
      <c r="D954" s="162"/>
      <c r="E954" s="163">
        <v>31.5</v>
      </c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7"/>
      <c r="AA954" s="147"/>
      <c r="AB954" s="147"/>
      <c r="AC954" s="147"/>
      <c r="AD954" s="147"/>
      <c r="AE954" s="147"/>
      <c r="AF954" s="147"/>
      <c r="AG954" s="147" t="s">
        <v>357</v>
      </c>
      <c r="AH954" s="147">
        <v>1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">
      <c r="A955" s="154"/>
      <c r="B955" s="155"/>
      <c r="C955" s="192" t="s">
        <v>1804</v>
      </c>
      <c r="D955" s="164"/>
      <c r="E955" s="165">
        <v>1.575</v>
      </c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58"/>
      <c r="Z955" s="147"/>
      <c r="AA955" s="147"/>
      <c r="AB955" s="147"/>
      <c r="AC955" s="147"/>
      <c r="AD955" s="147"/>
      <c r="AE955" s="147"/>
      <c r="AF955" s="147"/>
      <c r="AG955" s="147" t="s">
        <v>357</v>
      </c>
      <c r="AH955" s="147">
        <v>4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81">
        <v>140</v>
      </c>
      <c r="B956" s="182" t="s">
        <v>545</v>
      </c>
      <c r="C956" s="191" t="s">
        <v>546</v>
      </c>
      <c r="D956" s="183" t="s">
        <v>497</v>
      </c>
      <c r="E956" s="184">
        <v>8.6164199999999997</v>
      </c>
      <c r="F956" s="185"/>
      <c r="G956" s="186">
        <f>ROUND(E956*F956,2)</f>
        <v>0</v>
      </c>
      <c r="H956" s="159"/>
      <c r="I956" s="158">
        <f>ROUND(E956*H956,2)</f>
        <v>0</v>
      </c>
      <c r="J956" s="159"/>
      <c r="K956" s="158">
        <f>ROUND(E956*J956,2)</f>
        <v>0</v>
      </c>
      <c r="L956" s="158">
        <v>21</v>
      </c>
      <c r="M956" s="158">
        <f>G956*(1+L956/100)</f>
        <v>0</v>
      </c>
      <c r="N956" s="157">
        <v>0</v>
      </c>
      <c r="O956" s="157">
        <f>ROUND(E956*N956,2)</f>
        <v>0</v>
      </c>
      <c r="P956" s="157">
        <v>0</v>
      </c>
      <c r="Q956" s="157">
        <f>ROUND(E956*P956,2)</f>
        <v>0</v>
      </c>
      <c r="R956" s="158"/>
      <c r="S956" s="158" t="s">
        <v>374</v>
      </c>
      <c r="T956" s="158" t="s">
        <v>375</v>
      </c>
      <c r="U956" s="158">
        <v>1.2649999999999999</v>
      </c>
      <c r="V956" s="158">
        <f>ROUND(E956*U956,2)</f>
        <v>10.9</v>
      </c>
      <c r="W956" s="158"/>
      <c r="X956" s="158" t="s">
        <v>498</v>
      </c>
      <c r="Y956" s="158" t="s">
        <v>354</v>
      </c>
      <c r="Z956" s="147"/>
      <c r="AA956" s="147"/>
      <c r="AB956" s="147"/>
      <c r="AC956" s="147"/>
      <c r="AD956" s="147"/>
      <c r="AE956" s="147"/>
      <c r="AF956" s="147"/>
      <c r="AG956" s="147" t="s">
        <v>499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ht="13.6" x14ac:dyDescent="0.2">
      <c r="A957" s="168" t="s">
        <v>346</v>
      </c>
      <c r="B957" s="169" t="s">
        <v>252</v>
      </c>
      <c r="C957" s="187" t="s">
        <v>253</v>
      </c>
      <c r="D957" s="170"/>
      <c r="E957" s="171"/>
      <c r="F957" s="172"/>
      <c r="G957" s="173">
        <f>SUMIF(AG958:AG1036,"&lt;&gt;NOR",G958:G1036)</f>
        <v>0</v>
      </c>
      <c r="H957" s="167"/>
      <c r="I957" s="167">
        <f>SUM(I958:I1036)</f>
        <v>0</v>
      </c>
      <c r="J957" s="167"/>
      <c r="K957" s="167">
        <f>SUM(K958:K1036)</f>
        <v>0</v>
      </c>
      <c r="L957" s="167"/>
      <c r="M957" s="167">
        <f>SUM(M958:M1036)</f>
        <v>0</v>
      </c>
      <c r="N957" s="166"/>
      <c r="O957" s="166">
        <f>SUM(O958:O1036)</f>
        <v>6.94</v>
      </c>
      <c r="P957" s="166"/>
      <c r="Q957" s="166">
        <f>SUM(Q958:Q1036)</f>
        <v>0</v>
      </c>
      <c r="R957" s="167"/>
      <c r="S957" s="167"/>
      <c r="T957" s="167"/>
      <c r="U957" s="167"/>
      <c r="V957" s="167">
        <f>SUM(V958:V1036)</f>
        <v>301.35000000000002</v>
      </c>
      <c r="W957" s="167"/>
      <c r="X957" s="167"/>
      <c r="Y957" s="167"/>
      <c r="AG957" t="s">
        <v>347</v>
      </c>
    </row>
    <row r="958" spans="1:60" ht="21.75" outlineLevel="1" x14ac:dyDescent="0.2">
      <c r="A958" s="175">
        <v>141</v>
      </c>
      <c r="B958" s="176" t="s">
        <v>568</v>
      </c>
      <c r="C958" s="188" t="s">
        <v>569</v>
      </c>
      <c r="D958" s="177" t="s">
        <v>350</v>
      </c>
      <c r="E958" s="178">
        <v>247.92</v>
      </c>
      <c r="F958" s="179"/>
      <c r="G958" s="180">
        <f>ROUND(E958*F958,2)</f>
        <v>0</v>
      </c>
      <c r="H958" s="159"/>
      <c r="I958" s="158">
        <f>ROUND(E958*H958,2)</f>
        <v>0</v>
      </c>
      <c r="J958" s="159"/>
      <c r="K958" s="158">
        <f>ROUND(E958*J958,2)</f>
        <v>0</v>
      </c>
      <c r="L958" s="158">
        <v>21</v>
      </c>
      <c r="M958" s="158">
        <f>G958*(1+L958/100)</f>
        <v>0</v>
      </c>
      <c r="N958" s="157">
        <v>2.1000000000000001E-4</v>
      </c>
      <c r="O958" s="157">
        <f>ROUND(E958*N958,2)</f>
        <v>0.05</v>
      </c>
      <c r="P958" s="157">
        <v>0</v>
      </c>
      <c r="Q958" s="157">
        <f>ROUND(E958*P958,2)</f>
        <v>0</v>
      </c>
      <c r="R958" s="158"/>
      <c r="S958" s="158" t="s">
        <v>374</v>
      </c>
      <c r="T958" s="158" t="s">
        <v>375</v>
      </c>
      <c r="U958" s="158">
        <v>0.05</v>
      </c>
      <c r="V958" s="158">
        <f>ROUND(E958*U958,2)</f>
        <v>12.4</v>
      </c>
      <c r="W958" s="158"/>
      <c r="X958" s="158" t="s">
        <v>353</v>
      </c>
      <c r="Y958" s="158" t="s">
        <v>354</v>
      </c>
      <c r="Z958" s="147"/>
      <c r="AA958" s="147"/>
      <c r="AB958" s="147"/>
      <c r="AC958" s="147"/>
      <c r="AD958" s="147"/>
      <c r="AE958" s="147"/>
      <c r="AF958" s="147"/>
      <c r="AG958" s="147" t="s">
        <v>355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">
      <c r="A959" s="154"/>
      <c r="B959" s="155"/>
      <c r="C959" s="189" t="s">
        <v>604</v>
      </c>
      <c r="D959" s="160"/>
      <c r="E959" s="161"/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58"/>
      <c r="Z959" s="147"/>
      <c r="AA959" s="147"/>
      <c r="AB959" s="147"/>
      <c r="AC959" s="147"/>
      <c r="AD959" s="147"/>
      <c r="AE959" s="147"/>
      <c r="AF959" s="147"/>
      <c r="AG959" s="147" t="s">
        <v>357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">
      <c r="A960" s="154"/>
      <c r="B960" s="155"/>
      <c r="C960" s="189" t="s">
        <v>1807</v>
      </c>
      <c r="D960" s="160"/>
      <c r="E960" s="161">
        <v>2</v>
      </c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58"/>
      <c r="Z960" s="147"/>
      <c r="AA960" s="147"/>
      <c r="AB960" s="147"/>
      <c r="AC960" s="147"/>
      <c r="AD960" s="147"/>
      <c r="AE960" s="147"/>
      <c r="AF960" s="147"/>
      <c r="AG960" s="147" t="s">
        <v>357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">
      <c r="A961" s="154"/>
      <c r="B961" s="155"/>
      <c r="C961" s="189" t="s">
        <v>1808</v>
      </c>
      <c r="D961" s="160"/>
      <c r="E961" s="161">
        <v>2.7</v>
      </c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58"/>
      <c r="Z961" s="147"/>
      <c r="AA961" s="147"/>
      <c r="AB961" s="147"/>
      <c r="AC961" s="147"/>
      <c r="AD961" s="147"/>
      <c r="AE961" s="147"/>
      <c r="AF961" s="147"/>
      <c r="AG961" s="147" t="s">
        <v>357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">
      <c r="A962" s="154"/>
      <c r="B962" s="155"/>
      <c r="C962" s="189" t="s">
        <v>1729</v>
      </c>
      <c r="D962" s="160"/>
      <c r="E962" s="161">
        <v>45.66</v>
      </c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7"/>
      <c r="AA962" s="147"/>
      <c r="AB962" s="147"/>
      <c r="AC962" s="147"/>
      <c r="AD962" s="147"/>
      <c r="AE962" s="147"/>
      <c r="AF962" s="147"/>
      <c r="AG962" s="147" t="s">
        <v>357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4"/>
      <c r="B963" s="155"/>
      <c r="C963" s="189" t="s">
        <v>1730</v>
      </c>
      <c r="D963" s="160"/>
      <c r="E963" s="161">
        <v>34.28</v>
      </c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58"/>
      <c r="Z963" s="147"/>
      <c r="AA963" s="147"/>
      <c r="AB963" s="147"/>
      <c r="AC963" s="147"/>
      <c r="AD963" s="147"/>
      <c r="AE963" s="147"/>
      <c r="AF963" s="147"/>
      <c r="AG963" s="147" t="s">
        <v>357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">
      <c r="A964" s="154"/>
      <c r="B964" s="155"/>
      <c r="C964" s="189" t="s">
        <v>1809</v>
      </c>
      <c r="D964" s="160"/>
      <c r="E964" s="161">
        <v>12.36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7"/>
      <c r="AA964" s="147"/>
      <c r="AB964" s="147"/>
      <c r="AC964" s="147"/>
      <c r="AD964" s="147"/>
      <c r="AE964" s="147"/>
      <c r="AF964" s="147"/>
      <c r="AG964" s="147" t="s">
        <v>357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3" x14ac:dyDescent="0.2">
      <c r="A965" s="154"/>
      <c r="B965" s="155"/>
      <c r="C965" s="189" t="s">
        <v>1731</v>
      </c>
      <c r="D965" s="160"/>
      <c r="E965" s="161">
        <v>41</v>
      </c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58"/>
      <c r="Z965" s="147"/>
      <c r="AA965" s="147"/>
      <c r="AB965" s="147"/>
      <c r="AC965" s="147"/>
      <c r="AD965" s="147"/>
      <c r="AE965" s="147"/>
      <c r="AF965" s="147"/>
      <c r="AG965" s="147" t="s">
        <v>357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3" x14ac:dyDescent="0.2">
      <c r="A966" s="154"/>
      <c r="B966" s="155"/>
      <c r="C966" s="189" t="s">
        <v>1810</v>
      </c>
      <c r="D966" s="160"/>
      <c r="E966" s="161">
        <v>0.6</v>
      </c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58"/>
      <c r="Z966" s="147"/>
      <c r="AA966" s="147"/>
      <c r="AB966" s="147"/>
      <c r="AC966" s="147"/>
      <c r="AD966" s="147"/>
      <c r="AE966" s="147"/>
      <c r="AF966" s="147"/>
      <c r="AG966" s="147" t="s">
        <v>357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">
      <c r="A967" s="154"/>
      <c r="B967" s="155"/>
      <c r="C967" s="189" t="s">
        <v>1811</v>
      </c>
      <c r="D967" s="160"/>
      <c r="E967" s="161">
        <v>2.25</v>
      </c>
      <c r="F967" s="158"/>
      <c r="G967" s="15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58"/>
      <c r="Z967" s="147"/>
      <c r="AA967" s="147"/>
      <c r="AB967" s="147"/>
      <c r="AC967" s="147"/>
      <c r="AD967" s="147"/>
      <c r="AE967" s="147"/>
      <c r="AF967" s="147"/>
      <c r="AG967" s="147" t="s">
        <v>357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">
      <c r="A968" s="154"/>
      <c r="B968" s="155"/>
      <c r="C968" s="189" t="s">
        <v>1812</v>
      </c>
      <c r="D968" s="160"/>
      <c r="E968" s="161">
        <v>2.25</v>
      </c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58"/>
      <c r="Z968" s="147"/>
      <c r="AA968" s="147"/>
      <c r="AB968" s="147"/>
      <c r="AC968" s="147"/>
      <c r="AD968" s="147"/>
      <c r="AE968" s="147"/>
      <c r="AF968" s="147"/>
      <c r="AG968" s="147" t="s">
        <v>357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">
      <c r="A969" s="154"/>
      <c r="B969" s="155"/>
      <c r="C969" s="189" t="s">
        <v>1813</v>
      </c>
      <c r="D969" s="160"/>
      <c r="E969" s="161">
        <v>2.7</v>
      </c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58"/>
      <c r="Z969" s="147"/>
      <c r="AA969" s="147"/>
      <c r="AB969" s="147"/>
      <c r="AC969" s="147"/>
      <c r="AD969" s="147"/>
      <c r="AE969" s="147"/>
      <c r="AF969" s="147"/>
      <c r="AG969" s="147" t="s">
        <v>357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">
      <c r="A970" s="154"/>
      <c r="B970" s="155"/>
      <c r="C970" s="189" t="s">
        <v>1732</v>
      </c>
      <c r="D970" s="160"/>
      <c r="E970" s="161">
        <v>17.04</v>
      </c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58"/>
      <c r="Z970" s="147"/>
      <c r="AA970" s="147"/>
      <c r="AB970" s="147"/>
      <c r="AC970" s="147"/>
      <c r="AD970" s="147"/>
      <c r="AE970" s="147"/>
      <c r="AF970" s="147"/>
      <c r="AG970" s="147" t="s">
        <v>357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3" x14ac:dyDescent="0.2">
      <c r="A971" s="154"/>
      <c r="B971" s="155"/>
      <c r="C971" s="189" t="s">
        <v>1733</v>
      </c>
      <c r="D971" s="160"/>
      <c r="E971" s="161">
        <v>43.64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58"/>
      <c r="Z971" s="147"/>
      <c r="AA971" s="147"/>
      <c r="AB971" s="147"/>
      <c r="AC971" s="147"/>
      <c r="AD971" s="147"/>
      <c r="AE971" s="147"/>
      <c r="AF971" s="147"/>
      <c r="AG971" s="147" t="s">
        <v>357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ht="21.75" outlineLevel="3" x14ac:dyDescent="0.2">
      <c r="A972" s="154"/>
      <c r="B972" s="155"/>
      <c r="C972" s="189" t="s">
        <v>1814</v>
      </c>
      <c r="D972" s="160"/>
      <c r="E972" s="161">
        <v>18</v>
      </c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58"/>
      <c r="Z972" s="147"/>
      <c r="AA972" s="147"/>
      <c r="AB972" s="147"/>
      <c r="AC972" s="147"/>
      <c r="AD972" s="147"/>
      <c r="AE972" s="147"/>
      <c r="AF972" s="147"/>
      <c r="AG972" s="147" t="s">
        <v>357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3" x14ac:dyDescent="0.2">
      <c r="A973" s="154"/>
      <c r="B973" s="155"/>
      <c r="C973" s="189" t="s">
        <v>1734</v>
      </c>
      <c r="D973" s="160"/>
      <c r="E973" s="161">
        <v>23.44</v>
      </c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58"/>
      <c r="Z973" s="147"/>
      <c r="AA973" s="147"/>
      <c r="AB973" s="147"/>
      <c r="AC973" s="147"/>
      <c r="AD973" s="147"/>
      <c r="AE973" s="147"/>
      <c r="AF973" s="147"/>
      <c r="AG973" s="147" t="s">
        <v>357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3" x14ac:dyDescent="0.2">
      <c r="A974" s="154"/>
      <c r="B974" s="155"/>
      <c r="C974" s="190" t="s">
        <v>361</v>
      </c>
      <c r="D974" s="162"/>
      <c r="E974" s="163">
        <v>247.92</v>
      </c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58"/>
      <c r="Z974" s="147"/>
      <c r="AA974" s="147"/>
      <c r="AB974" s="147"/>
      <c r="AC974" s="147"/>
      <c r="AD974" s="147"/>
      <c r="AE974" s="147"/>
      <c r="AF974" s="147"/>
      <c r="AG974" s="147" t="s">
        <v>357</v>
      </c>
      <c r="AH974" s="147">
        <v>1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ht="21.75" outlineLevel="1" x14ac:dyDescent="0.2">
      <c r="A975" s="175">
        <v>142</v>
      </c>
      <c r="B975" s="176" t="s">
        <v>570</v>
      </c>
      <c r="C975" s="188" t="s">
        <v>571</v>
      </c>
      <c r="D975" s="177" t="s">
        <v>350</v>
      </c>
      <c r="E975" s="178">
        <v>247.92</v>
      </c>
      <c r="F975" s="179"/>
      <c r="G975" s="180">
        <f>ROUND(E975*F975,2)</f>
        <v>0</v>
      </c>
      <c r="H975" s="159"/>
      <c r="I975" s="158">
        <f>ROUND(E975*H975,2)</f>
        <v>0</v>
      </c>
      <c r="J975" s="159"/>
      <c r="K975" s="158">
        <f>ROUND(E975*J975,2)</f>
        <v>0</v>
      </c>
      <c r="L975" s="158">
        <v>21</v>
      </c>
      <c r="M975" s="158">
        <f>G975*(1+L975/100)</f>
        <v>0</v>
      </c>
      <c r="N975" s="157">
        <v>5.2399999999999999E-3</v>
      </c>
      <c r="O975" s="157">
        <f>ROUND(E975*N975,2)</f>
        <v>1.3</v>
      </c>
      <c r="P975" s="157">
        <v>0</v>
      </c>
      <c r="Q975" s="157">
        <f>ROUND(E975*P975,2)</f>
        <v>0</v>
      </c>
      <c r="R975" s="158"/>
      <c r="S975" s="158" t="s">
        <v>374</v>
      </c>
      <c r="T975" s="158" t="s">
        <v>375</v>
      </c>
      <c r="U975" s="158">
        <v>0.95840000000000003</v>
      </c>
      <c r="V975" s="158">
        <f>ROUND(E975*U975,2)</f>
        <v>237.61</v>
      </c>
      <c r="W975" s="158"/>
      <c r="X975" s="158" t="s">
        <v>353</v>
      </c>
      <c r="Y975" s="158" t="s">
        <v>354</v>
      </c>
      <c r="Z975" s="147"/>
      <c r="AA975" s="147"/>
      <c r="AB975" s="147"/>
      <c r="AC975" s="147"/>
      <c r="AD975" s="147"/>
      <c r="AE975" s="147"/>
      <c r="AF975" s="147"/>
      <c r="AG975" s="147" t="s">
        <v>355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">
      <c r="A976" s="154"/>
      <c r="B976" s="155"/>
      <c r="C976" s="189" t="s">
        <v>604</v>
      </c>
      <c r="D976" s="160"/>
      <c r="E976" s="161"/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58"/>
      <c r="Z976" s="147"/>
      <c r="AA976" s="147"/>
      <c r="AB976" s="147"/>
      <c r="AC976" s="147"/>
      <c r="AD976" s="147"/>
      <c r="AE976" s="147"/>
      <c r="AF976" s="147"/>
      <c r="AG976" s="147" t="s">
        <v>357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3" x14ac:dyDescent="0.2">
      <c r="A977" s="154"/>
      <c r="B977" s="155"/>
      <c r="C977" s="189" t="s">
        <v>1815</v>
      </c>
      <c r="D977" s="160"/>
      <c r="E977" s="161">
        <v>247.92</v>
      </c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58"/>
      <c r="Z977" s="147"/>
      <c r="AA977" s="147"/>
      <c r="AB977" s="147"/>
      <c r="AC977" s="147"/>
      <c r="AD977" s="147"/>
      <c r="AE977" s="147"/>
      <c r="AF977" s="147"/>
      <c r="AG977" s="147" t="s">
        <v>357</v>
      </c>
      <c r="AH977" s="147">
        <v>5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3" x14ac:dyDescent="0.2">
      <c r="A978" s="154"/>
      <c r="B978" s="155"/>
      <c r="C978" s="190" t="s">
        <v>361</v>
      </c>
      <c r="D978" s="162"/>
      <c r="E978" s="163">
        <v>247.92</v>
      </c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58"/>
      <c r="Z978" s="147"/>
      <c r="AA978" s="147"/>
      <c r="AB978" s="147"/>
      <c r="AC978" s="147"/>
      <c r="AD978" s="147"/>
      <c r="AE978" s="147"/>
      <c r="AF978" s="147"/>
      <c r="AG978" s="147" t="s">
        <v>357</v>
      </c>
      <c r="AH978" s="147">
        <v>1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75">
        <v>143</v>
      </c>
      <c r="B979" s="176" t="s">
        <v>572</v>
      </c>
      <c r="C979" s="188" t="s">
        <v>573</v>
      </c>
      <c r="D979" s="177" t="s">
        <v>350</v>
      </c>
      <c r="E979" s="178">
        <v>285.108</v>
      </c>
      <c r="F979" s="179"/>
      <c r="G979" s="180">
        <f>ROUND(E979*F979,2)</f>
        <v>0</v>
      </c>
      <c r="H979" s="159"/>
      <c r="I979" s="158">
        <f>ROUND(E979*H979,2)</f>
        <v>0</v>
      </c>
      <c r="J979" s="159"/>
      <c r="K979" s="158">
        <f>ROUND(E979*J979,2)</f>
        <v>0</v>
      </c>
      <c r="L979" s="158">
        <v>21</v>
      </c>
      <c r="M979" s="158">
        <f>G979*(1+L979/100)</f>
        <v>0</v>
      </c>
      <c r="N979" s="157">
        <v>1.9429999999999999E-2</v>
      </c>
      <c r="O979" s="157">
        <f>ROUND(E979*N979,2)</f>
        <v>5.54</v>
      </c>
      <c r="P979" s="157">
        <v>0</v>
      </c>
      <c r="Q979" s="157">
        <f>ROUND(E979*P979,2)</f>
        <v>0</v>
      </c>
      <c r="R979" s="158" t="s">
        <v>539</v>
      </c>
      <c r="S979" s="158" t="s">
        <v>374</v>
      </c>
      <c r="T979" s="158" t="s">
        <v>375</v>
      </c>
      <c r="U979" s="158">
        <v>0</v>
      </c>
      <c r="V979" s="158">
        <f>ROUND(E979*U979,2)</f>
        <v>0</v>
      </c>
      <c r="W979" s="158"/>
      <c r="X979" s="158" t="s">
        <v>540</v>
      </c>
      <c r="Y979" s="158" t="s">
        <v>354</v>
      </c>
      <c r="Z979" s="147"/>
      <c r="AA979" s="147"/>
      <c r="AB979" s="147"/>
      <c r="AC979" s="147"/>
      <c r="AD979" s="147"/>
      <c r="AE979" s="147"/>
      <c r="AF979" s="147"/>
      <c r="AG979" s="147" t="s">
        <v>541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">
      <c r="A980" s="154"/>
      <c r="B980" s="155"/>
      <c r="C980" s="189" t="s">
        <v>604</v>
      </c>
      <c r="D980" s="160"/>
      <c r="E980" s="161"/>
      <c r="F980" s="158"/>
      <c r="G980" s="158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58"/>
      <c r="Z980" s="147"/>
      <c r="AA980" s="147"/>
      <c r="AB980" s="147"/>
      <c r="AC980" s="147"/>
      <c r="AD980" s="147"/>
      <c r="AE980" s="147"/>
      <c r="AF980" s="147"/>
      <c r="AG980" s="147" t="s">
        <v>357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3" x14ac:dyDescent="0.2">
      <c r="A981" s="154"/>
      <c r="B981" s="155"/>
      <c r="C981" s="189" t="s">
        <v>1815</v>
      </c>
      <c r="D981" s="160"/>
      <c r="E981" s="161">
        <v>247.92</v>
      </c>
      <c r="F981" s="158"/>
      <c r="G981" s="158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58"/>
      <c r="Z981" s="147"/>
      <c r="AA981" s="147"/>
      <c r="AB981" s="147"/>
      <c r="AC981" s="147"/>
      <c r="AD981" s="147"/>
      <c r="AE981" s="147"/>
      <c r="AF981" s="147"/>
      <c r="AG981" s="147" t="s">
        <v>357</v>
      </c>
      <c r="AH981" s="147">
        <v>5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3" x14ac:dyDescent="0.2">
      <c r="A982" s="154"/>
      <c r="B982" s="155"/>
      <c r="C982" s="190" t="s">
        <v>361</v>
      </c>
      <c r="D982" s="162"/>
      <c r="E982" s="163">
        <v>247.92</v>
      </c>
      <c r="F982" s="158"/>
      <c r="G982" s="158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58"/>
      <c r="Z982" s="147"/>
      <c r="AA982" s="147"/>
      <c r="AB982" s="147"/>
      <c r="AC982" s="147"/>
      <c r="AD982" s="147"/>
      <c r="AE982" s="147"/>
      <c r="AF982" s="147"/>
      <c r="AG982" s="147" t="s">
        <v>357</v>
      </c>
      <c r="AH982" s="147">
        <v>1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3" x14ac:dyDescent="0.2">
      <c r="A983" s="154"/>
      <c r="B983" s="155"/>
      <c r="C983" s="192" t="s">
        <v>542</v>
      </c>
      <c r="D983" s="164"/>
      <c r="E983" s="165">
        <v>37.188000000000002</v>
      </c>
      <c r="F983" s="158"/>
      <c r="G983" s="158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58"/>
      <c r="Z983" s="147"/>
      <c r="AA983" s="147"/>
      <c r="AB983" s="147"/>
      <c r="AC983" s="147"/>
      <c r="AD983" s="147"/>
      <c r="AE983" s="147"/>
      <c r="AF983" s="147"/>
      <c r="AG983" s="147" t="s">
        <v>357</v>
      </c>
      <c r="AH983" s="147">
        <v>4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ht="21.75" outlineLevel="1" x14ac:dyDescent="0.2">
      <c r="A984" s="175">
        <v>144</v>
      </c>
      <c r="B984" s="176" t="s">
        <v>574</v>
      </c>
      <c r="C984" s="188" t="s">
        <v>575</v>
      </c>
      <c r="D984" s="177" t="s">
        <v>512</v>
      </c>
      <c r="E984" s="178">
        <v>130.21</v>
      </c>
      <c r="F984" s="179"/>
      <c r="G984" s="180">
        <f>ROUND(E984*F984,2)</f>
        <v>0</v>
      </c>
      <c r="H984" s="159"/>
      <c r="I984" s="158">
        <f>ROUND(E984*H984,2)</f>
        <v>0</v>
      </c>
      <c r="J984" s="159"/>
      <c r="K984" s="158">
        <f>ROUND(E984*J984,2)</f>
        <v>0</v>
      </c>
      <c r="L984" s="158">
        <v>21</v>
      </c>
      <c r="M984" s="158">
        <f>G984*(1+L984/100)</f>
        <v>0</v>
      </c>
      <c r="N984" s="157">
        <v>1E-4</v>
      </c>
      <c r="O984" s="157">
        <f>ROUND(E984*N984,2)</f>
        <v>0.01</v>
      </c>
      <c r="P984" s="157">
        <v>0</v>
      </c>
      <c r="Q984" s="157">
        <f>ROUND(E984*P984,2)</f>
        <v>0</v>
      </c>
      <c r="R984" s="158"/>
      <c r="S984" s="158" t="s">
        <v>351</v>
      </c>
      <c r="T984" s="158" t="s">
        <v>352</v>
      </c>
      <c r="U984" s="158">
        <v>0.12</v>
      </c>
      <c r="V984" s="158">
        <f>ROUND(E984*U984,2)</f>
        <v>15.63</v>
      </c>
      <c r="W984" s="158"/>
      <c r="X984" s="158" t="s">
        <v>353</v>
      </c>
      <c r="Y984" s="158" t="s">
        <v>354</v>
      </c>
      <c r="Z984" s="147"/>
      <c r="AA984" s="147"/>
      <c r="AB984" s="147"/>
      <c r="AC984" s="147"/>
      <c r="AD984" s="147"/>
      <c r="AE984" s="147"/>
      <c r="AF984" s="147"/>
      <c r="AG984" s="147" t="s">
        <v>355</v>
      </c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2" x14ac:dyDescent="0.2">
      <c r="A985" s="154"/>
      <c r="B985" s="155"/>
      <c r="C985" s="189" t="s">
        <v>604</v>
      </c>
      <c r="D985" s="160"/>
      <c r="E985" s="161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58"/>
      <c r="Z985" s="147"/>
      <c r="AA985" s="147"/>
      <c r="AB985" s="147"/>
      <c r="AC985" s="147"/>
      <c r="AD985" s="147"/>
      <c r="AE985" s="147"/>
      <c r="AF985" s="147"/>
      <c r="AG985" s="147" t="s">
        <v>357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">
      <c r="A986" s="154"/>
      <c r="B986" s="155"/>
      <c r="C986" s="189" t="s">
        <v>1816</v>
      </c>
      <c r="D986" s="160"/>
      <c r="E986" s="161">
        <v>5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58"/>
      <c r="Z986" s="147"/>
      <c r="AA986" s="147"/>
      <c r="AB986" s="147"/>
      <c r="AC986" s="147"/>
      <c r="AD986" s="147"/>
      <c r="AE986" s="147"/>
      <c r="AF986" s="147"/>
      <c r="AG986" s="147" t="s">
        <v>357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">
      <c r="A987" s="154"/>
      <c r="B987" s="155"/>
      <c r="C987" s="189" t="s">
        <v>1817</v>
      </c>
      <c r="D987" s="160"/>
      <c r="E987" s="161">
        <v>1.5</v>
      </c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58"/>
      <c r="Z987" s="147"/>
      <c r="AA987" s="147"/>
      <c r="AB987" s="147"/>
      <c r="AC987" s="147"/>
      <c r="AD987" s="147"/>
      <c r="AE987" s="147"/>
      <c r="AF987" s="147"/>
      <c r="AG987" s="147" t="s">
        <v>357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">
      <c r="A988" s="154"/>
      <c r="B988" s="155"/>
      <c r="C988" s="189" t="s">
        <v>1735</v>
      </c>
      <c r="D988" s="160"/>
      <c r="E988" s="161">
        <v>22.83</v>
      </c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58"/>
      <c r="Z988" s="147"/>
      <c r="AA988" s="147"/>
      <c r="AB988" s="147"/>
      <c r="AC988" s="147"/>
      <c r="AD988" s="147"/>
      <c r="AE988" s="147"/>
      <c r="AF988" s="147"/>
      <c r="AG988" s="147" t="s">
        <v>357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">
      <c r="A989" s="154"/>
      <c r="B989" s="155"/>
      <c r="C989" s="189" t="s">
        <v>1736</v>
      </c>
      <c r="D989" s="160"/>
      <c r="E989" s="161">
        <v>17.14</v>
      </c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58"/>
      <c r="Z989" s="147"/>
      <c r="AA989" s="147"/>
      <c r="AB989" s="147"/>
      <c r="AC989" s="147"/>
      <c r="AD989" s="147"/>
      <c r="AE989" s="147"/>
      <c r="AF989" s="147"/>
      <c r="AG989" s="147" t="s">
        <v>357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">
      <c r="A990" s="154"/>
      <c r="B990" s="155"/>
      <c r="C990" s="189" t="s">
        <v>1797</v>
      </c>
      <c r="D990" s="160"/>
      <c r="E990" s="161">
        <v>6.18</v>
      </c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58"/>
      <c r="Z990" s="147"/>
      <c r="AA990" s="147"/>
      <c r="AB990" s="147"/>
      <c r="AC990" s="147"/>
      <c r="AD990" s="147"/>
      <c r="AE990" s="147"/>
      <c r="AF990" s="147"/>
      <c r="AG990" s="147" t="s">
        <v>357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4"/>
      <c r="B991" s="155"/>
      <c r="C991" s="189" t="s">
        <v>1737</v>
      </c>
      <c r="D991" s="160"/>
      <c r="E991" s="161">
        <v>20.5</v>
      </c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58"/>
      <c r="Z991" s="147"/>
      <c r="AA991" s="147"/>
      <c r="AB991" s="147"/>
      <c r="AC991" s="147"/>
      <c r="AD991" s="147"/>
      <c r="AE991" s="147"/>
      <c r="AF991" s="147"/>
      <c r="AG991" s="147" t="s">
        <v>357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4"/>
      <c r="B992" s="155"/>
      <c r="C992" s="189" t="s">
        <v>1818</v>
      </c>
      <c r="D992" s="160"/>
      <c r="E992" s="161">
        <v>2</v>
      </c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58"/>
      <c r="Z992" s="147"/>
      <c r="AA992" s="147"/>
      <c r="AB992" s="147"/>
      <c r="AC992" s="147"/>
      <c r="AD992" s="147"/>
      <c r="AE992" s="147"/>
      <c r="AF992" s="147"/>
      <c r="AG992" s="147" t="s">
        <v>357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">
      <c r="A993" s="154"/>
      <c r="B993" s="155"/>
      <c r="C993" s="189" t="s">
        <v>1819</v>
      </c>
      <c r="D993" s="160"/>
      <c r="E993" s="161">
        <v>1.25</v>
      </c>
      <c r="F993" s="158"/>
      <c r="G993" s="15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58"/>
      <c r="Z993" s="147"/>
      <c r="AA993" s="147"/>
      <c r="AB993" s="147"/>
      <c r="AC993" s="147"/>
      <c r="AD993" s="147"/>
      <c r="AE993" s="147"/>
      <c r="AF993" s="147"/>
      <c r="AG993" s="147" t="s">
        <v>357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">
      <c r="A994" s="154"/>
      <c r="B994" s="155"/>
      <c r="C994" s="189" t="s">
        <v>1820</v>
      </c>
      <c r="D994" s="160"/>
      <c r="E994" s="161">
        <v>1.25</v>
      </c>
      <c r="F994" s="158"/>
      <c r="G994" s="158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58"/>
      <c r="Z994" s="147"/>
      <c r="AA994" s="147"/>
      <c r="AB994" s="147"/>
      <c r="AC994" s="147"/>
      <c r="AD994" s="147"/>
      <c r="AE994" s="147"/>
      <c r="AF994" s="147"/>
      <c r="AG994" s="147" t="s">
        <v>357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4"/>
      <c r="B995" s="155"/>
      <c r="C995" s="189" t="s">
        <v>1821</v>
      </c>
      <c r="D995" s="160"/>
      <c r="E995" s="161">
        <v>1.5</v>
      </c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58"/>
      <c r="Z995" s="147"/>
      <c r="AA995" s="147"/>
      <c r="AB995" s="147"/>
      <c r="AC995" s="147"/>
      <c r="AD995" s="147"/>
      <c r="AE995" s="147"/>
      <c r="AF995" s="147"/>
      <c r="AG995" s="147" t="s">
        <v>357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4"/>
      <c r="B996" s="155"/>
      <c r="C996" s="189" t="s">
        <v>1738</v>
      </c>
      <c r="D996" s="160"/>
      <c r="E996" s="161">
        <v>8.52</v>
      </c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58"/>
      <c r="Z996" s="147"/>
      <c r="AA996" s="147"/>
      <c r="AB996" s="147"/>
      <c r="AC996" s="147"/>
      <c r="AD996" s="147"/>
      <c r="AE996" s="147"/>
      <c r="AF996" s="147"/>
      <c r="AG996" s="147" t="s">
        <v>357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4"/>
      <c r="B997" s="155"/>
      <c r="C997" s="189" t="s">
        <v>1739</v>
      </c>
      <c r="D997" s="160"/>
      <c r="E997" s="161">
        <v>21.82</v>
      </c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58"/>
      <c r="Z997" s="147"/>
      <c r="AA997" s="147"/>
      <c r="AB997" s="147"/>
      <c r="AC997" s="147"/>
      <c r="AD997" s="147"/>
      <c r="AE997" s="147"/>
      <c r="AF997" s="147"/>
      <c r="AG997" s="147" t="s">
        <v>357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1.75" outlineLevel="3" x14ac:dyDescent="0.2">
      <c r="A998" s="154"/>
      <c r="B998" s="155"/>
      <c r="C998" s="189" t="s">
        <v>1822</v>
      </c>
      <c r="D998" s="160"/>
      <c r="E998" s="161">
        <v>9</v>
      </c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58"/>
      <c r="Z998" s="147"/>
      <c r="AA998" s="147"/>
      <c r="AB998" s="147"/>
      <c r="AC998" s="147"/>
      <c r="AD998" s="147"/>
      <c r="AE998" s="147"/>
      <c r="AF998" s="147"/>
      <c r="AG998" s="147" t="s">
        <v>357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3" x14ac:dyDescent="0.2">
      <c r="A999" s="154"/>
      <c r="B999" s="155"/>
      <c r="C999" s="189" t="s">
        <v>1740</v>
      </c>
      <c r="D999" s="160"/>
      <c r="E999" s="161">
        <v>11.72</v>
      </c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58"/>
      <c r="Z999" s="147"/>
      <c r="AA999" s="147"/>
      <c r="AB999" s="147"/>
      <c r="AC999" s="147"/>
      <c r="AD999" s="147"/>
      <c r="AE999" s="147"/>
      <c r="AF999" s="147"/>
      <c r="AG999" s="147" t="s">
        <v>357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">
      <c r="A1000" s="154"/>
      <c r="B1000" s="155"/>
      <c r="C1000" s="190" t="s">
        <v>361</v>
      </c>
      <c r="D1000" s="162"/>
      <c r="E1000" s="163">
        <v>130.21</v>
      </c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58"/>
      <c r="Z1000" s="147"/>
      <c r="AA1000" s="147"/>
      <c r="AB1000" s="147"/>
      <c r="AC1000" s="147"/>
      <c r="AD1000" s="147"/>
      <c r="AE1000" s="147"/>
      <c r="AF1000" s="147"/>
      <c r="AG1000" s="147" t="s">
        <v>357</v>
      </c>
      <c r="AH1000" s="147">
        <v>1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ht="21.75" outlineLevel="1" x14ac:dyDescent="0.2">
      <c r="A1001" s="175">
        <v>145</v>
      </c>
      <c r="B1001" s="176" t="s">
        <v>581</v>
      </c>
      <c r="C1001" s="188" t="s">
        <v>582</v>
      </c>
      <c r="D1001" s="177" t="s">
        <v>512</v>
      </c>
      <c r="E1001" s="178">
        <v>99.8</v>
      </c>
      <c r="F1001" s="179"/>
      <c r="G1001" s="180">
        <f>ROUND(E1001*F1001,2)</f>
        <v>0</v>
      </c>
      <c r="H1001" s="159"/>
      <c r="I1001" s="158">
        <f>ROUND(E1001*H1001,2)</f>
        <v>0</v>
      </c>
      <c r="J1001" s="159"/>
      <c r="K1001" s="158">
        <f>ROUND(E1001*J1001,2)</f>
        <v>0</v>
      </c>
      <c r="L1001" s="158">
        <v>21</v>
      </c>
      <c r="M1001" s="158">
        <f>G1001*(1+L1001/100)</f>
        <v>0</v>
      </c>
      <c r="N1001" s="157">
        <v>1E-4</v>
      </c>
      <c r="O1001" s="157">
        <f>ROUND(E1001*N1001,2)</f>
        <v>0.01</v>
      </c>
      <c r="P1001" s="157">
        <v>0</v>
      </c>
      <c r="Q1001" s="157">
        <f>ROUND(E1001*P1001,2)</f>
        <v>0</v>
      </c>
      <c r="R1001" s="158"/>
      <c r="S1001" s="158" t="s">
        <v>351</v>
      </c>
      <c r="T1001" s="158" t="s">
        <v>352</v>
      </c>
      <c r="U1001" s="158">
        <v>0.12</v>
      </c>
      <c r="V1001" s="158">
        <f>ROUND(E1001*U1001,2)</f>
        <v>11.98</v>
      </c>
      <c r="W1001" s="158"/>
      <c r="X1001" s="158" t="s">
        <v>353</v>
      </c>
      <c r="Y1001" s="158" t="s">
        <v>354</v>
      </c>
      <c r="Z1001" s="147"/>
      <c r="AA1001" s="147"/>
      <c r="AB1001" s="147"/>
      <c r="AC1001" s="147"/>
      <c r="AD1001" s="147"/>
      <c r="AE1001" s="147"/>
      <c r="AF1001" s="147"/>
      <c r="AG1001" s="147" t="s">
        <v>355</v>
      </c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2" x14ac:dyDescent="0.2">
      <c r="A1002" s="154"/>
      <c r="B1002" s="155"/>
      <c r="C1002" s="189" t="s">
        <v>604</v>
      </c>
      <c r="D1002" s="160"/>
      <c r="E1002" s="161"/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58"/>
      <c r="Z1002" s="147"/>
      <c r="AA1002" s="147"/>
      <c r="AB1002" s="147"/>
      <c r="AC1002" s="147"/>
      <c r="AD1002" s="147"/>
      <c r="AE1002" s="147"/>
      <c r="AF1002" s="147"/>
      <c r="AG1002" s="147" t="s">
        <v>357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">
      <c r="A1003" s="154"/>
      <c r="B1003" s="155"/>
      <c r="C1003" s="189" t="s">
        <v>1823</v>
      </c>
      <c r="D1003" s="160"/>
      <c r="E1003" s="161">
        <v>0.8</v>
      </c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58"/>
      <c r="Z1003" s="147"/>
      <c r="AA1003" s="147"/>
      <c r="AB1003" s="147"/>
      <c r="AC1003" s="147"/>
      <c r="AD1003" s="147"/>
      <c r="AE1003" s="147"/>
      <c r="AF1003" s="147"/>
      <c r="AG1003" s="147" t="s">
        <v>357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">
      <c r="A1004" s="154"/>
      <c r="B1004" s="155"/>
      <c r="C1004" s="189" t="s">
        <v>1824</v>
      </c>
      <c r="D1004" s="160"/>
      <c r="E1004" s="161">
        <v>3.6</v>
      </c>
      <c r="F1004" s="158"/>
      <c r="G1004" s="158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58"/>
      <c r="Z1004" s="147"/>
      <c r="AA1004" s="147"/>
      <c r="AB1004" s="147"/>
      <c r="AC1004" s="147"/>
      <c r="AD1004" s="147"/>
      <c r="AE1004" s="147"/>
      <c r="AF1004" s="147"/>
      <c r="AG1004" s="147" t="s">
        <v>357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4"/>
      <c r="B1005" s="155"/>
      <c r="C1005" s="189" t="s">
        <v>1825</v>
      </c>
      <c r="D1005" s="160"/>
      <c r="E1005" s="161">
        <v>22</v>
      </c>
      <c r="F1005" s="158"/>
      <c r="G1005" s="158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58"/>
      <c r="Z1005" s="147"/>
      <c r="AA1005" s="147"/>
      <c r="AB1005" s="147"/>
      <c r="AC1005" s="147"/>
      <c r="AD1005" s="147"/>
      <c r="AE1005" s="147"/>
      <c r="AF1005" s="147"/>
      <c r="AG1005" s="147" t="s">
        <v>357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4"/>
      <c r="B1006" s="155"/>
      <c r="C1006" s="189" t="s">
        <v>1826</v>
      </c>
      <c r="D1006" s="160"/>
      <c r="E1006" s="161">
        <v>20</v>
      </c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58"/>
      <c r="Z1006" s="147"/>
      <c r="AA1006" s="147"/>
      <c r="AB1006" s="147"/>
      <c r="AC1006" s="147"/>
      <c r="AD1006" s="147"/>
      <c r="AE1006" s="147"/>
      <c r="AF1006" s="147"/>
      <c r="AG1006" s="147" t="s">
        <v>357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">
      <c r="A1007" s="154"/>
      <c r="B1007" s="155"/>
      <c r="C1007" s="189" t="s">
        <v>1827</v>
      </c>
      <c r="D1007" s="160"/>
      <c r="E1007" s="161"/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58"/>
      <c r="Z1007" s="147"/>
      <c r="AA1007" s="147"/>
      <c r="AB1007" s="147"/>
      <c r="AC1007" s="147"/>
      <c r="AD1007" s="147"/>
      <c r="AE1007" s="147"/>
      <c r="AF1007" s="147"/>
      <c r="AG1007" s="147" t="s">
        <v>357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">
      <c r="A1008" s="154"/>
      <c r="B1008" s="155"/>
      <c r="C1008" s="189" t="s">
        <v>1828</v>
      </c>
      <c r="D1008" s="160"/>
      <c r="E1008" s="161">
        <v>16</v>
      </c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58"/>
      <c r="Z1008" s="147"/>
      <c r="AA1008" s="147"/>
      <c r="AB1008" s="147"/>
      <c r="AC1008" s="147"/>
      <c r="AD1008" s="147"/>
      <c r="AE1008" s="147"/>
      <c r="AF1008" s="147"/>
      <c r="AG1008" s="147" t="s">
        <v>357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">
      <c r="A1009" s="154"/>
      <c r="B1009" s="155"/>
      <c r="C1009" s="189" t="s">
        <v>1829</v>
      </c>
      <c r="D1009" s="160"/>
      <c r="E1009" s="161">
        <v>0.6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58"/>
      <c r="Z1009" s="147"/>
      <c r="AA1009" s="147"/>
      <c r="AB1009" s="147"/>
      <c r="AC1009" s="147"/>
      <c r="AD1009" s="147"/>
      <c r="AE1009" s="147"/>
      <c r="AF1009" s="147"/>
      <c r="AG1009" s="147" t="s">
        <v>357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3" x14ac:dyDescent="0.2">
      <c r="A1010" s="154"/>
      <c r="B1010" s="155"/>
      <c r="C1010" s="189" t="s">
        <v>1830</v>
      </c>
      <c r="D1010" s="160"/>
      <c r="E1010" s="161">
        <v>3.6</v>
      </c>
      <c r="F1010" s="158"/>
      <c r="G1010" s="158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58"/>
      <c r="Z1010" s="147"/>
      <c r="AA1010" s="147"/>
      <c r="AB1010" s="147"/>
      <c r="AC1010" s="147"/>
      <c r="AD1010" s="147"/>
      <c r="AE1010" s="147"/>
      <c r="AF1010" s="147"/>
      <c r="AG1010" s="147" t="s">
        <v>357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">
      <c r="A1011" s="154"/>
      <c r="B1011" s="155"/>
      <c r="C1011" s="189" t="s">
        <v>1831</v>
      </c>
      <c r="D1011" s="160"/>
      <c r="E1011" s="161">
        <v>3.6</v>
      </c>
      <c r="F1011" s="158"/>
      <c r="G1011" s="158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58"/>
      <c r="Z1011" s="147"/>
      <c r="AA1011" s="147"/>
      <c r="AB1011" s="147"/>
      <c r="AC1011" s="147"/>
      <c r="AD1011" s="147"/>
      <c r="AE1011" s="147"/>
      <c r="AF1011" s="147"/>
      <c r="AG1011" s="147" t="s">
        <v>357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3" x14ac:dyDescent="0.2">
      <c r="A1012" s="154"/>
      <c r="B1012" s="155"/>
      <c r="C1012" s="189" t="s">
        <v>1832</v>
      </c>
      <c r="D1012" s="160"/>
      <c r="E1012" s="161">
        <v>3.6</v>
      </c>
      <c r="F1012" s="158"/>
      <c r="G1012" s="15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58"/>
      <c r="Z1012" s="147"/>
      <c r="AA1012" s="147"/>
      <c r="AB1012" s="147"/>
      <c r="AC1012" s="147"/>
      <c r="AD1012" s="147"/>
      <c r="AE1012" s="147"/>
      <c r="AF1012" s="147"/>
      <c r="AG1012" s="147" t="s">
        <v>357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">
      <c r="A1013" s="154"/>
      <c r="B1013" s="155"/>
      <c r="C1013" s="189" t="s">
        <v>1833</v>
      </c>
      <c r="D1013" s="160"/>
      <c r="E1013" s="161">
        <v>4</v>
      </c>
      <c r="F1013" s="158"/>
      <c r="G1013" s="158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58"/>
      <c r="Z1013" s="147"/>
      <c r="AA1013" s="147"/>
      <c r="AB1013" s="147"/>
      <c r="AC1013" s="147"/>
      <c r="AD1013" s="147"/>
      <c r="AE1013" s="147"/>
      <c r="AF1013" s="147"/>
      <c r="AG1013" s="147" t="s">
        <v>357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">
      <c r="A1014" s="154"/>
      <c r="B1014" s="155"/>
      <c r="C1014" s="189" t="s">
        <v>1834</v>
      </c>
      <c r="D1014" s="160"/>
      <c r="E1014" s="161">
        <v>12</v>
      </c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58"/>
      <c r="Z1014" s="147"/>
      <c r="AA1014" s="147"/>
      <c r="AB1014" s="147"/>
      <c r="AC1014" s="147"/>
      <c r="AD1014" s="147"/>
      <c r="AE1014" s="147"/>
      <c r="AF1014" s="147"/>
      <c r="AG1014" s="147" t="s">
        <v>357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">
      <c r="A1015" s="154"/>
      <c r="B1015" s="155"/>
      <c r="C1015" s="189" t="s">
        <v>1835</v>
      </c>
      <c r="D1015" s="160"/>
      <c r="E1015" s="161">
        <v>4</v>
      </c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58"/>
      <c r="Z1015" s="147"/>
      <c r="AA1015" s="147"/>
      <c r="AB1015" s="147"/>
      <c r="AC1015" s="147"/>
      <c r="AD1015" s="147"/>
      <c r="AE1015" s="147"/>
      <c r="AF1015" s="147"/>
      <c r="AG1015" s="147" t="s">
        <v>357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">
      <c r="A1016" s="154"/>
      <c r="B1016" s="155"/>
      <c r="C1016" s="189" t="s">
        <v>1836</v>
      </c>
      <c r="D1016" s="160"/>
      <c r="E1016" s="161">
        <v>6</v>
      </c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58"/>
      <c r="Z1016" s="147"/>
      <c r="AA1016" s="147"/>
      <c r="AB1016" s="147"/>
      <c r="AC1016" s="147"/>
      <c r="AD1016" s="147"/>
      <c r="AE1016" s="147"/>
      <c r="AF1016" s="147"/>
      <c r="AG1016" s="147" t="s">
        <v>357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">
      <c r="A1017" s="154"/>
      <c r="B1017" s="155"/>
      <c r="C1017" s="190" t="s">
        <v>361</v>
      </c>
      <c r="D1017" s="162"/>
      <c r="E1017" s="163">
        <v>99.8</v>
      </c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58"/>
      <c r="Z1017" s="147"/>
      <c r="AA1017" s="147"/>
      <c r="AB1017" s="147"/>
      <c r="AC1017" s="147"/>
      <c r="AD1017" s="147"/>
      <c r="AE1017" s="147"/>
      <c r="AF1017" s="147"/>
      <c r="AG1017" s="147" t="s">
        <v>357</v>
      </c>
      <c r="AH1017" s="147">
        <v>1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1.75" outlineLevel="1" x14ac:dyDescent="0.2">
      <c r="A1018" s="175">
        <v>146</v>
      </c>
      <c r="B1018" s="176" t="s">
        <v>583</v>
      </c>
      <c r="C1018" s="188" t="s">
        <v>584</v>
      </c>
      <c r="D1018" s="177" t="s">
        <v>512</v>
      </c>
      <c r="E1018" s="178">
        <v>124.6</v>
      </c>
      <c r="F1018" s="179"/>
      <c r="G1018" s="180">
        <f>ROUND(E1018*F1018,2)</f>
        <v>0</v>
      </c>
      <c r="H1018" s="159"/>
      <c r="I1018" s="158">
        <f>ROUND(E1018*H1018,2)</f>
        <v>0</v>
      </c>
      <c r="J1018" s="159"/>
      <c r="K1018" s="158">
        <f>ROUND(E1018*J1018,2)</f>
        <v>0</v>
      </c>
      <c r="L1018" s="158">
        <v>21</v>
      </c>
      <c r="M1018" s="158">
        <f>G1018*(1+L1018/100)</f>
        <v>0</v>
      </c>
      <c r="N1018" s="157">
        <v>2.3000000000000001E-4</v>
      </c>
      <c r="O1018" s="157">
        <f>ROUND(E1018*N1018,2)</f>
        <v>0.03</v>
      </c>
      <c r="P1018" s="157">
        <v>0</v>
      </c>
      <c r="Q1018" s="157">
        <f>ROUND(E1018*P1018,2)</f>
        <v>0</v>
      </c>
      <c r="R1018" s="158"/>
      <c r="S1018" s="158" t="s">
        <v>351</v>
      </c>
      <c r="T1018" s="158" t="s">
        <v>352</v>
      </c>
      <c r="U1018" s="158">
        <v>0.12</v>
      </c>
      <c r="V1018" s="158">
        <f>ROUND(E1018*U1018,2)</f>
        <v>14.95</v>
      </c>
      <c r="W1018" s="158"/>
      <c r="X1018" s="158" t="s">
        <v>353</v>
      </c>
      <c r="Y1018" s="158" t="s">
        <v>354</v>
      </c>
      <c r="Z1018" s="147"/>
      <c r="AA1018" s="147"/>
      <c r="AB1018" s="147"/>
      <c r="AC1018" s="147"/>
      <c r="AD1018" s="147"/>
      <c r="AE1018" s="147"/>
      <c r="AF1018" s="147"/>
      <c r="AG1018" s="147" t="s">
        <v>355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2" x14ac:dyDescent="0.2">
      <c r="A1019" s="154"/>
      <c r="B1019" s="155"/>
      <c r="C1019" s="189" t="s">
        <v>604</v>
      </c>
      <c r="D1019" s="160"/>
      <c r="E1019" s="161"/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58"/>
      <c r="Z1019" s="147"/>
      <c r="AA1019" s="147"/>
      <c r="AB1019" s="147"/>
      <c r="AC1019" s="147"/>
      <c r="AD1019" s="147"/>
      <c r="AE1019" s="147"/>
      <c r="AF1019" s="147"/>
      <c r="AG1019" s="147" t="s">
        <v>357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3" x14ac:dyDescent="0.2">
      <c r="A1020" s="154"/>
      <c r="B1020" s="155"/>
      <c r="C1020" s="189" t="s">
        <v>1823</v>
      </c>
      <c r="D1020" s="160"/>
      <c r="E1020" s="161">
        <v>0.8</v>
      </c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58"/>
      <c r="Z1020" s="147"/>
      <c r="AA1020" s="147"/>
      <c r="AB1020" s="147"/>
      <c r="AC1020" s="147"/>
      <c r="AD1020" s="147"/>
      <c r="AE1020" s="147"/>
      <c r="AF1020" s="147"/>
      <c r="AG1020" s="147" t="s">
        <v>357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">
      <c r="A1021" s="154"/>
      <c r="B1021" s="155"/>
      <c r="C1021" s="189" t="s">
        <v>1837</v>
      </c>
      <c r="D1021" s="160"/>
      <c r="E1021" s="161">
        <v>1.8</v>
      </c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58"/>
      <c r="Z1021" s="147"/>
      <c r="AA1021" s="147"/>
      <c r="AB1021" s="147"/>
      <c r="AC1021" s="147"/>
      <c r="AD1021" s="147"/>
      <c r="AE1021" s="147"/>
      <c r="AF1021" s="147"/>
      <c r="AG1021" s="147" t="s">
        <v>357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">
      <c r="A1022" s="154"/>
      <c r="B1022" s="155"/>
      <c r="C1022" s="189" t="s">
        <v>1838</v>
      </c>
      <c r="D1022" s="160"/>
      <c r="E1022" s="161">
        <v>24</v>
      </c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58"/>
      <c r="Z1022" s="147"/>
      <c r="AA1022" s="147"/>
      <c r="AB1022" s="147"/>
      <c r="AC1022" s="147"/>
      <c r="AD1022" s="147"/>
      <c r="AE1022" s="147"/>
      <c r="AF1022" s="147"/>
      <c r="AG1022" s="147" t="s">
        <v>357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">
      <c r="A1023" s="154"/>
      <c r="B1023" s="155"/>
      <c r="C1023" s="189" t="s">
        <v>1839</v>
      </c>
      <c r="D1023" s="160"/>
      <c r="E1023" s="161">
        <v>24</v>
      </c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58"/>
      <c r="Z1023" s="147"/>
      <c r="AA1023" s="147"/>
      <c r="AB1023" s="147"/>
      <c r="AC1023" s="147"/>
      <c r="AD1023" s="147"/>
      <c r="AE1023" s="147"/>
      <c r="AF1023" s="147"/>
      <c r="AG1023" s="147" t="s">
        <v>357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">
      <c r="A1024" s="154"/>
      <c r="B1024" s="155"/>
      <c r="C1024" s="189" t="s">
        <v>1840</v>
      </c>
      <c r="D1024" s="160"/>
      <c r="E1024" s="161">
        <v>8</v>
      </c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58"/>
      <c r="Z1024" s="147"/>
      <c r="AA1024" s="147"/>
      <c r="AB1024" s="147"/>
      <c r="AC1024" s="147"/>
      <c r="AD1024" s="147"/>
      <c r="AE1024" s="147"/>
      <c r="AF1024" s="147"/>
      <c r="AG1024" s="147" t="s">
        <v>357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">
      <c r="A1025" s="154"/>
      <c r="B1025" s="155"/>
      <c r="C1025" s="189" t="s">
        <v>1841</v>
      </c>
      <c r="D1025" s="160"/>
      <c r="E1025" s="161">
        <v>24</v>
      </c>
      <c r="F1025" s="158"/>
      <c r="G1025" s="15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58"/>
      <c r="Z1025" s="147"/>
      <c r="AA1025" s="147"/>
      <c r="AB1025" s="147"/>
      <c r="AC1025" s="147"/>
      <c r="AD1025" s="147"/>
      <c r="AE1025" s="147"/>
      <c r="AF1025" s="147"/>
      <c r="AG1025" s="147" t="s">
        <v>357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">
      <c r="A1026" s="154"/>
      <c r="B1026" s="155"/>
      <c r="C1026" s="189" t="s">
        <v>1842</v>
      </c>
      <c r="D1026" s="160"/>
      <c r="E1026" s="161"/>
      <c r="F1026" s="158"/>
      <c r="G1026" s="158"/>
      <c r="H1026" s="158"/>
      <c r="I1026" s="158"/>
      <c r="J1026" s="158"/>
      <c r="K1026" s="158"/>
      <c r="L1026" s="158"/>
      <c r="M1026" s="158"/>
      <c r="N1026" s="157"/>
      <c r="O1026" s="157"/>
      <c r="P1026" s="157"/>
      <c r="Q1026" s="157"/>
      <c r="R1026" s="158"/>
      <c r="S1026" s="158"/>
      <c r="T1026" s="158"/>
      <c r="U1026" s="158"/>
      <c r="V1026" s="158"/>
      <c r="W1026" s="158"/>
      <c r="X1026" s="158"/>
      <c r="Y1026" s="158"/>
      <c r="Z1026" s="147"/>
      <c r="AA1026" s="147"/>
      <c r="AB1026" s="147"/>
      <c r="AC1026" s="147"/>
      <c r="AD1026" s="147"/>
      <c r="AE1026" s="147"/>
      <c r="AF1026" s="147"/>
      <c r="AG1026" s="147" t="s">
        <v>357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">
      <c r="A1027" s="154"/>
      <c r="B1027" s="155"/>
      <c r="C1027" s="189" t="s">
        <v>1843</v>
      </c>
      <c r="D1027" s="160"/>
      <c r="E1027" s="161"/>
      <c r="F1027" s="158"/>
      <c r="G1027" s="158"/>
      <c r="H1027" s="158"/>
      <c r="I1027" s="158"/>
      <c r="J1027" s="158"/>
      <c r="K1027" s="158"/>
      <c r="L1027" s="158"/>
      <c r="M1027" s="158"/>
      <c r="N1027" s="157"/>
      <c r="O1027" s="157"/>
      <c r="P1027" s="157"/>
      <c r="Q1027" s="157"/>
      <c r="R1027" s="158"/>
      <c r="S1027" s="158"/>
      <c r="T1027" s="158"/>
      <c r="U1027" s="158"/>
      <c r="V1027" s="158"/>
      <c r="W1027" s="158"/>
      <c r="X1027" s="158"/>
      <c r="Y1027" s="158"/>
      <c r="Z1027" s="147"/>
      <c r="AA1027" s="147"/>
      <c r="AB1027" s="147"/>
      <c r="AC1027" s="147"/>
      <c r="AD1027" s="147"/>
      <c r="AE1027" s="147"/>
      <c r="AF1027" s="147"/>
      <c r="AG1027" s="147" t="s">
        <v>357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4"/>
      <c r="B1028" s="155"/>
      <c r="C1028" s="189" t="s">
        <v>1844</v>
      </c>
      <c r="D1028" s="160"/>
      <c r="E1028" s="161"/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58"/>
      <c r="Z1028" s="147"/>
      <c r="AA1028" s="147"/>
      <c r="AB1028" s="147"/>
      <c r="AC1028" s="147"/>
      <c r="AD1028" s="147"/>
      <c r="AE1028" s="147"/>
      <c r="AF1028" s="147"/>
      <c r="AG1028" s="147" t="s">
        <v>357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">
      <c r="A1029" s="154"/>
      <c r="B1029" s="155"/>
      <c r="C1029" s="189" t="s">
        <v>1845</v>
      </c>
      <c r="D1029" s="160"/>
      <c r="E1029" s="161"/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58"/>
      <c r="Z1029" s="147"/>
      <c r="AA1029" s="147"/>
      <c r="AB1029" s="147"/>
      <c r="AC1029" s="147"/>
      <c r="AD1029" s="147"/>
      <c r="AE1029" s="147"/>
      <c r="AF1029" s="147"/>
      <c r="AG1029" s="147" t="s">
        <v>357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">
      <c r="A1030" s="154"/>
      <c r="B1030" s="155"/>
      <c r="C1030" s="189" t="s">
        <v>1846</v>
      </c>
      <c r="D1030" s="160"/>
      <c r="E1030" s="161">
        <v>8</v>
      </c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58"/>
      <c r="Z1030" s="147"/>
      <c r="AA1030" s="147"/>
      <c r="AB1030" s="147"/>
      <c r="AC1030" s="147"/>
      <c r="AD1030" s="147"/>
      <c r="AE1030" s="147"/>
      <c r="AF1030" s="147"/>
      <c r="AG1030" s="147" t="s">
        <v>357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4"/>
      <c r="B1031" s="155"/>
      <c r="C1031" s="189" t="s">
        <v>1847</v>
      </c>
      <c r="D1031" s="160"/>
      <c r="E1031" s="161">
        <v>16</v>
      </c>
      <c r="F1031" s="158"/>
      <c r="G1031" s="158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58"/>
      <c r="Z1031" s="147"/>
      <c r="AA1031" s="147"/>
      <c r="AB1031" s="147"/>
      <c r="AC1031" s="147"/>
      <c r="AD1031" s="147"/>
      <c r="AE1031" s="147"/>
      <c r="AF1031" s="147"/>
      <c r="AG1031" s="147" t="s">
        <v>357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">
      <c r="A1032" s="154"/>
      <c r="B1032" s="155"/>
      <c r="C1032" s="189" t="s">
        <v>1848</v>
      </c>
      <c r="D1032" s="160"/>
      <c r="E1032" s="161">
        <v>8</v>
      </c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58"/>
      <c r="Z1032" s="147"/>
      <c r="AA1032" s="147"/>
      <c r="AB1032" s="147"/>
      <c r="AC1032" s="147"/>
      <c r="AD1032" s="147"/>
      <c r="AE1032" s="147"/>
      <c r="AF1032" s="147"/>
      <c r="AG1032" s="147" t="s">
        <v>357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3" x14ac:dyDescent="0.2">
      <c r="A1033" s="154"/>
      <c r="B1033" s="155"/>
      <c r="C1033" s="189" t="s">
        <v>1849</v>
      </c>
      <c r="D1033" s="160"/>
      <c r="E1033" s="161">
        <v>10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58"/>
      <c r="Z1033" s="147"/>
      <c r="AA1033" s="147"/>
      <c r="AB1033" s="147"/>
      <c r="AC1033" s="147"/>
      <c r="AD1033" s="147"/>
      <c r="AE1033" s="147"/>
      <c r="AF1033" s="147"/>
      <c r="AG1033" s="147" t="s">
        <v>357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">
      <c r="A1034" s="154"/>
      <c r="B1034" s="155"/>
      <c r="C1034" s="190" t="s">
        <v>361</v>
      </c>
      <c r="D1034" s="162"/>
      <c r="E1034" s="163">
        <v>124.6</v>
      </c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58"/>
      <c r="Z1034" s="147"/>
      <c r="AA1034" s="147"/>
      <c r="AB1034" s="147"/>
      <c r="AC1034" s="147"/>
      <c r="AD1034" s="147"/>
      <c r="AE1034" s="147"/>
      <c r="AF1034" s="147"/>
      <c r="AG1034" s="147" t="s">
        <v>357</v>
      </c>
      <c r="AH1034" s="147">
        <v>1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ht="21.75" outlineLevel="1" x14ac:dyDescent="0.2">
      <c r="A1035" s="181">
        <v>147</v>
      </c>
      <c r="B1035" s="182" t="s">
        <v>1850</v>
      </c>
      <c r="C1035" s="191" t="s">
        <v>1851</v>
      </c>
      <c r="D1035" s="183" t="s">
        <v>389</v>
      </c>
      <c r="E1035" s="184">
        <v>1</v>
      </c>
      <c r="F1035" s="185"/>
      <c r="G1035" s="186">
        <f>ROUND(E1035*F1035,2)</f>
        <v>0</v>
      </c>
      <c r="H1035" s="159"/>
      <c r="I1035" s="158">
        <f>ROUND(E1035*H1035,2)</f>
        <v>0</v>
      </c>
      <c r="J1035" s="159"/>
      <c r="K1035" s="158">
        <f>ROUND(E1035*J1035,2)</f>
        <v>0</v>
      </c>
      <c r="L1035" s="158">
        <v>21</v>
      </c>
      <c r="M1035" s="158">
        <f>G1035*(1+L1035/100)</f>
        <v>0</v>
      </c>
      <c r="N1035" s="157">
        <v>0</v>
      </c>
      <c r="O1035" s="157">
        <f>ROUND(E1035*N1035,2)</f>
        <v>0</v>
      </c>
      <c r="P1035" s="157">
        <v>0</v>
      </c>
      <c r="Q1035" s="157">
        <f>ROUND(E1035*P1035,2)</f>
        <v>0</v>
      </c>
      <c r="R1035" s="158"/>
      <c r="S1035" s="158" t="s">
        <v>351</v>
      </c>
      <c r="T1035" s="158" t="s">
        <v>352</v>
      </c>
      <c r="U1035" s="158">
        <v>0</v>
      </c>
      <c r="V1035" s="158">
        <f>ROUND(E1035*U1035,2)</f>
        <v>0</v>
      </c>
      <c r="W1035" s="158"/>
      <c r="X1035" s="158" t="s">
        <v>353</v>
      </c>
      <c r="Y1035" s="158" t="s">
        <v>354</v>
      </c>
      <c r="Z1035" s="147"/>
      <c r="AA1035" s="147"/>
      <c r="AB1035" s="147"/>
      <c r="AC1035" s="147"/>
      <c r="AD1035" s="147"/>
      <c r="AE1035" s="147"/>
      <c r="AF1035" s="147"/>
      <c r="AG1035" s="147" t="s">
        <v>355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81">
        <v>148</v>
      </c>
      <c r="B1036" s="182" t="s">
        <v>585</v>
      </c>
      <c r="C1036" s="191" t="s">
        <v>586</v>
      </c>
      <c r="D1036" s="183" t="s">
        <v>497</v>
      </c>
      <c r="E1036" s="184">
        <v>6.9424700000000001</v>
      </c>
      <c r="F1036" s="185"/>
      <c r="G1036" s="186">
        <f>ROUND(E1036*F1036,2)</f>
        <v>0</v>
      </c>
      <c r="H1036" s="159"/>
      <c r="I1036" s="158">
        <f>ROUND(E1036*H1036,2)</f>
        <v>0</v>
      </c>
      <c r="J1036" s="159"/>
      <c r="K1036" s="158">
        <f>ROUND(E1036*J1036,2)</f>
        <v>0</v>
      </c>
      <c r="L1036" s="158">
        <v>21</v>
      </c>
      <c r="M1036" s="158">
        <f>G1036*(1+L1036/100)</f>
        <v>0</v>
      </c>
      <c r="N1036" s="157">
        <v>0</v>
      </c>
      <c r="O1036" s="157">
        <f>ROUND(E1036*N1036,2)</f>
        <v>0</v>
      </c>
      <c r="P1036" s="157">
        <v>0</v>
      </c>
      <c r="Q1036" s="157">
        <f>ROUND(E1036*P1036,2)</f>
        <v>0</v>
      </c>
      <c r="R1036" s="158"/>
      <c r="S1036" s="158" t="s">
        <v>374</v>
      </c>
      <c r="T1036" s="158" t="s">
        <v>375</v>
      </c>
      <c r="U1036" s="158">
        <v>1.2649999999999999</v>
      </c>
      <c r="V1036" s="158">
        <f>ROUND(E1036*U1036,2)</f>
        <v>8.7799999999999994</v>
      </c>
      <c r="W1036" s="158"/>
      <c r="X1036" s="158" t="s">
        <v>498</v>
      </c>
      <c r="Y1036" s="158" t="s">
        <v>354</v>
      </c>
      <c r="Z1036" s="147"/>
      <c r="AA1036" s="147"/>
      <c r="AB1036" s="147"/>
      <c r="AC1036" s="147"/>
      <c r="AD1036" s="147"/>
      <c r="AE1036" s="147"/>
      <c r="AF1036" s="147"/>
      <c r="AG1036" s="147" t="s">
        <v>499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ht="13.6" x14ac:dyDescent="0.2">
      <c r="A1037" s="168" t="s">
        <v>346</v>
      </c>
      <c r="B1037" s="169" t="s">
        <v>256</v>
      </c>
      <c r="C1037" s="187" t="s">
        <v>257</v>
      </c>
      <c r="D1037" s="170"/>
      <c r="E1037" s="171"/>
      <c r="F1037" s="172"/>
      <c r="G1037" s="173">
        <f>SUMIF(AG1038:AG1128,"&lt;&gt;NOR",G1038:G1128)</f>
        <v>0</v>
      </c>
      <c r="H1037" s="167"/>
      <c r="I1037" s="167">
        <f>SUM(I1038:I1128)</f>
        <v>0</v>
      </c>
      <c r="J1037" s="167"/>
      <c r="K1037" s="167">
        <f>SUM(K1038:K1128)</f>
        <v>0</v>
      </c>
      <c r="L1037" s="167"/>
      <c r="M1037" s="167">
        <f>SUM(M1038:M1128)</f>
        <v>0</v>
      </c>
      <c r="N1037" s="166"/>
      <c r="O1037" s="166">
        <f>SUM(O1038:O1128)</f>
        <v>1.25</v>
      </c>
      <c r="P1037" s="166"/>
      <c r="Q1037" s="166">
        <f>SUM(Q1038:Q1128)</f>
        <v>0</v>
      </c>
      <c r="R1037" s="167"/>
      <c r="S1037" s="167"/>
      <c r="T1037" s="167"/>
      <c r="U1037" s="167"/>
      <c r="V1037" s="167">
        <f>SUM(V1038:V1128)</f>
        <v>341.06</v>
      </c>
      <c r="W1037" s="167"/>
      <c r="X1037" s="167"/>
      <c r="Y1037" s="167"/>
      <c r="AG1037" t="s">
        <v>347</v>
      </c>
    </row>
    <row r="1038" spans="1:60" outlineLevel="1" x14ac:dyDescent="0.2">
      <c r="A1038" s="175">
        <v>149</v>
      </c>
      <c r="B1038" s="176" t="s">
        <v>596</v>
      </c>
      <c r="C1038" s="188" t="s">
        <v>597</v>
      </c>
      <c r="D1038" s="177" t="s">
        <v>350</v>
      </c>
      <c r="E1038" s="178">
        <v>2393.0637499999998</v>
      </c>
      <c r="F1038" s="179"/>
      <c r="G1038" s="180">
        <f>ROUND(E1038*F1038,2)</f>
        <v>0</v>
      </c>
      <c r="H1038" s="159"/>
      <c r="I1038" s="158">
        <f>ROUND(E1038*H1038,2)</f>
        <v>0</v>
      </c>
      <c r="J1038" s="159"/>
      <c r="K1038" s="158">
        <f>ROUND(E1038*J1038,2)</f>
        <v>0</v>
      </c>
      <c r="L1038" s="158">
        <v>21</v>
      </c>
      <c r="M1038" s="158">
        <f>G1038*(1+L1038/100)</f>
        <v>0</v>
      </c>
      <c r="N1038" s="157">
        <v>0</v>
      </c>
      <c r="O1038" s="157">
        <f>ROUND(E1038*N1038,2)</f>
        <v>0</v>
      </c>
      <c r="P1038" s="157">
        <v>0</v>
      </c>
      <c r="Q1038" s="157">
        <f>ROUND(E1038*P1038,2)</f>
        <v>0</v>
      </c>
      <c r="R1038" s="158"/>
      <c r="S1038" s="158" t="s">
        <v>374</v>
      </c>
      <c r="T1038" s="158" t="s">
        <v>375</v>
      </c>
      <c r="U1038" s="158">
        <v>7.0000000000000001E-3</v>
      </c>
      <c r="V1038" s="158">
        <f>ROUND(E1038*U1038,2)</f>
        <v>16.75</v>
      </c>
      <c r="W1038" s="158"/>
      <c r="X1038" s="158" t="s">
        <v>353</v>
      </c>
      <c r="Y1038" s="158" t="s">
        <v>354</v>
      </c>
      <c r="Z1038" s="147"/>
      <c r="AA1038" s="147"/>
      <c r="AB1038" s="147"/>
      <c r="AC1038" s="147"/>
      <c r="AD1038" s="147"/>
      <c r="AE1038" s="147"/>
      <c r="AF1038" s="147"/>
      <c r="AG1038" s="147" t="s">
        <v>355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2" x14ac:dyDescent="0.2">
      <c r="A1039" s="154"/>
      <c r="B1039" s="155"/>
      <c r="C1039" s="189" t="s">
        <v>604</v>
      </c>
      <c r="D1039" s="160"/>
      <c r="E1039" s="161"/>
      <c r="F1039" s="158"/>
      <c r="G1039" s="158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58"/>
      <c r="Z1039" s="147"/>
      <c r="AA1039" s="147"/>
      <c r="AB1039" s="147"/>
      <c r="AC1039" s="147"/>
      <c r="AD1039" s="147"/>
      <c r="AE1039" s="147"/>
      <c r="AF1039" s="147"/>
      <c r="AG1039" s="147" t="s">
        <v>357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3" x14ac:dyDescent="0.2">
      <c r="A1040" s="154"/>
      <c r="B1040" s="155"/>
      <c r="C1040" s="189" t="s">
        <v>1852</v>
      </c>
      <c r="D1040" s="160"/>
      <c r="E1040" s="161"/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58"/>
      <c r="Z1040" s="147"/>
      <c r="AA1040" s="147"/>
      <c r="AB1040" s="147"/>
      <c r="AC1040" s="147"/>
      <c r="AD1040" s="147"/>
      <c r="AE1040" s="147"/>
      <c r="AF1040" s="147"/>
      <c r="AG1040" s="147" t="s">
        <v>357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">
      <c r="A1041" s="154"/>
      <c r="B1041" s="155"/>
      <c r="C1041" s="189" t="s">
        <v>1629</v>
      </c>
      <c r="D1041" s="160"/>
      <c r="E1041" s="161">
        <v>126.1575</v>
      </c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58"/>
      <c r="Z1041" s="147"/>
      <c r="AA1041" s="147"/>
      <c r="AB1041" s="147"/>
      <c r="AC1041" s="147"/>
      <c r="AD1041" s="147"/>
      <c r="AE1041" s="147"/>
      <c r="AF1041" s="147"/>
      <c r="AG1041" s="147" t="s">
        <v>357</v>
      </c>
      <c r="AH1041" s="147">
        <v>5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4"/>
      <c r="B1042" s="155"/>
      <c r="C1042" s="190" t="s">
        <v>361</v>
      </c>
      <c r="D1042" s="162"/>
      <c r="E1042" s="163">
        <v>126.1575</v>
      </c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58"/>
      <c r="Z1042" s="147"/>
      <c r="AA1042" s="147"/>
      <c r="AB1042" s="147"/>
      <c r="AC1042" s="147"/>
      <c r="AD1042" s="147"/>
      <c r="AE1042" s="147"/>
      <c r="AF1042" s="147"/>
      <c r="AG1042" s="147" t="s">
        <v>357</v>
      </c>
      <c r="AH1042" s="147">
        <v>1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">
      <c r="A1043" s="154"/>
      <c r="B1043" s="155"/>
      <c r="C1043" s="189" t="s">
        <v>1853</v>
      </c>
      <c r="D1043" s="160"/>
      <c r="E1043" s="161"/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58"/>
      <c r="Z1043" s="147"/>
      <c r="AA1043" s="147"/>
      <c r="AB1043" s="147"/>
      <c r="AC1043" s="147"/>
      <c r="AD1043" s="147"/>
      <c r="AE1043" s="147"/>
      <c r="AF1043" s="147"/>
      <c r="AG1043" s="147" t="s">
        <v>357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">
      <c r="A1044" s="154"/>
      <c r="B1044" s="155"/>
      <c r="C1044" s="189" t="s">
        <v>1854</v>
      </c>
      <c r="D1044" s="160"/>
      <c r="E1044" s="161">
        <v>113.44875</v>
      </c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58"/>
      <c r="Z1044" s="147"/>
      <c r="AA1044" s="147"/>
      <c r="AB1044" s="147"/>
      <c r="AC1044" s="147"/>
      <c r="AD1044" s="147"/>
      <c r="AE1044" s="147"/>
      <c r="AF1044" s="147"/>
      <c r="AG1044" s="147" t="s">
        <v>357</v>
      </c>
      <c r="AH1044" s="147">
        <v>5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3" x14ac:dyDescent="0.2">
      <c r="A1045" s="154"/>
      <c r="B1045" s="155"/>
      <c r="C1045" s="189" t="s">
        <v>1855</v>
      </c>
      <c r="D1045" s="160"/>
      <c r="E1045" s="161">
        <v>42.3125</v>
      </c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58"/>
      <c r="Z1045" s="147"/>
      <c r="AA1045" s="147"/>
      <c r="AB1045" s="147"/>
      <c r="AC1045" s="147"/>
      <c r="AD1045" s="147"/>
      <c r="AE1045" s="147"/>
      <c r="AF1045" s="147"/>
      <c r="AG1045" s="147" t="s">
        <v>357</v>
      </c>
      <c r="AH1045" s="147">
        <v>5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3" x14ac:dyDescent="0.2">
      <c r="A1046" s="154"/>
      <c r="B1046" s="155"/>
      <c r="C1046" s="189" t="s">
        <v>1856</v>
      </c>
      <c r="D1046" s="160"/>
      <c r="E1046" s="161">
        <v>28.035</v>
      </c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58"/>
      <c r="Z1046" s="147"/>
      <c r="AA1046" s="147"/>
      <c r="AB1046" s="147"/>
      <c r="AC1046" s="147"/>
      <c r="AD1046" s="147"/>
      <c r="AE1046" s="147"/>
      <c r="AF1046" s="147"/>
      <c r="AG1046" s="147" t="s">
        <v>357</v>
      </c>
      <c r="AH1046" s="147">
        <v>5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3" x14ac:dyDescent="0.2">
      <c r="A1047" s="154"/>
      <c r="B1047" s="155"/>
      <c r="C1047" s="189" t="s">
        <v>1857</v>
      </c>
      <c r="D1047" s="160"/>
      <c r="E1047" s="161">
        <v>21.074999999999999</v>
      </c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58"/>
      <c r="Z1047" s="147"/>
      <c r="AA1047" s="147"/>
      <c r="AB1047" s="147"/>
      <c r="AC1047" s="147"/>
      <c r="AD1047" s="147"/>
      <c r="AE1047" s="147"/>
      <c r="AF1047" s="147"/>
      <c r="AG1047" s="147" t="s">
        <v>357</v>
      </c>
      <c r="AH1047" s="147">
        <v>5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3" x14ac:dyDescent="0.2">
      <c r="A1048" s="154"/>
      <c r="B1048" s="155"/>
      <c r="C1048" s="189" t="s">
        <v>1858</v>
      </c>
      <c r="D1048" s="160"/>
      <c r="E1048" s="161"/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58"/>
      <c r="Z1048" s="147"/>
      <c r="AA1048" s="147"/>
      <c r="AB1048" s="147"/>
      <c r="AC1048" s="147"/>
      <c r="AD1048" s="147"/>
      <c r="AE1048" s="147"/>
      <c r="AF1048" s="147"/>
      <c r="AG1048" s="147" t="s">
        <v>357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3" x14ac:dyDescent="0.2">
      <c r="A1049" s="154"/>
      <c r="B1049" s="155"/>
      <c r="C1049" s="189" t="s">
        <v>1859</v>
      </c>
      <c r="D1049" s="160"/>
      <c r="E1049" s="161">
        <v>1666.3150000000001</v>
      </c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58"/>
      <c r="Z1049" s="147"/>
      <c r="AA1049" s="147"/>
      <c r="AB1049" s="147"/>
      <c r="AC1049" s="147"/>
      <c r="AD1049" s="147"/>
      <c r="AE1049" s="147"/>
      <c r="AF1049" s="147"/>
      <c r="AG1049" s="147" t="s">
        <v>357</v>
      </c>
      <c r="AH1049" s="147">
        <v>5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">
      <c r="A1050" s="154"/>
      <c r="B1050" s="155"/>
      <c r="C1050" s="189" t="s">
        <v>1860</v>
      </c>
      <c r="D1050" s="160"/>
      <c r="E1050" s="161">
        <v>211.37</v>
      </c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58"/>
      <c r="Z1050" s="147"/>
      <c r="AA1050" s="147"/>
      <c r="AB1050" s="147"/>
      <c r="AC1050" s="147"/>
      <c r="AD1050" s="147"/>
      <c r="AE1050" s="147"/>
      <c r="AF1050" s="147"/>
      <c r="AG1050" s="147" t="s">
        <v>357</v>
      </c>
      <c r="AH1050" s="147">
        <v>5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3" x14ac:dyDescent="0.2">
      <c r="A1051" s="154"/>
      <c r="B1051" s="155"/>
      <c r="C1051" s="189" t="s">
        <v>1861</v>
      </c>
      <c r="D1051" s="160"/>
      <c r="E1051" s="161">
        <v>184.35</v>
      </c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58"/>
      <c r="Z1051" s="147"/>
      <c r="AA1051" s="147"/>
      <c r="AB1051" s="147"/>
      <c r="AC1051" s="147"/>
      <c r="AD1051" s="147"/>
      <c r="AE1051" s="147"/>
      <c r="AF1051" s="147"/>
      <c r="AG1051" s="147" t="s">
        <v>357</v>
      </c>
      <c r="AH1051" s="147">
        <v>5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3" x14ac:dyDescent="0.2">
      <c r="A1052" s="154"/>
      <c r="B1052" s="155"/>
      <c r="C1052" s="190" t="s">
        <v>361</v>
      </c>
      <c r="D1052" s="162"/>
      <c r="E1052" s="163">
        <v>2266.90625</v>
      </c>
      <c r="F1052" s="158"/>
      <c r="G1052" s="158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58"/>
      <c r="Z1052" s="147"/>
      <c r="AA1052" s="147"/>
      <c r="AB1052" s="147"/>
      <c r="AC1052" s="147"/>
      <c r="AD1052" s="147"/>
      <c r="AE1052" s="147"/>
      <c r="AF1052" s="147"/>
      <c r="AG1052" s="147" t="s">
        <v>357</v>
      </c>
      <c r="AH1052" s="147">
        <v>1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75">
        <v>150</v>
      </c>
      <c r="B1053" s="176" t="s">
        <v>589</v>
      </c>
      <c r="C1053" s="188" t="s">
        <v>590</v>
      </c>
      <c r="D1053" s="177" t="s">
        <v>350</v>
      </c>
      <c r="E1053" s="178">
        <v>126.1575</v>
      </c>
      <c r="F1053" s="179"/>
      <c r="G1053" s="180">
        <f>ROUND(E1053*F1053,2)</f>
        <v>0</v>
      </c>
      <c r="H1053" s="159"/>
      <c r="I1053" s="158">
        <f>ROUND(E1053*H1053,2)</f>
        <v>0</v>
      </c>
      <c r="J1053" s="159"/>
      <c r="K1053" s="158">
        <f>ROUND(E1053*J1053,2)</f>
        <v>0</v>
      </c>
      <c r="L1053" s="158">
        <v>21</v>
      </c>
      <c r="M1053" s="158">
        <f>G1053*(1+L1053/100)</f>
        <v>0</v>
      </c>
      <c r="N1053" s="157">
        <v>0</v>
      </c>
      <c r="O1053" s="157">
        <f>ROUND(E1053*N1053,2)</f>
        <v>0</v>
      </c>
      <c r="P1053" s="157">
        <v>0</v>
      </c>
      <c r="Q1053" s="157">
        <f>ROUND(E1053*P1053,2)</f>
        <v>0</v>
      </c>
      <c r="R1053" s="158"/>
      <c r="S1053" s="158" t="s">
        <v>374</v>
      </c>
      <c r="T1053" s="158" t="s">
        <v>375</v>
      </c>
      <c r="U1053" s="158">
        <v>2.1000000000000001E-2</v>
      </c>
      <c r="V1053" s="158">
        <f>ROUND(E1053*U1053,2)</f>
        <v>2.65</v>
      </c>
      <c r="W1053" s="158"/>
      <c r="X1053" s="158" t="s">
        <v>353</v>
      </c>
      <c r="Y1053" s="158" t="s">
        <v>354</v>
      </c>
      <c r="Z1053" s="147"/>
      <c r="AA1053" s="147"/>
      <c r="AB1053" s="147"/>
      <c r="AC1053" s="147"/>
      <c r="AD1053" s="147"/>
      <c r="AE1053" s="147"/>
      <c r="AF1053" s="147"/>
      <c r="AG1053" s="147" t="s">
        <v>355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2" x14ac:dyDescent="0.2">
      <c r="A1054" s="154"/>
      <c r="B1054" s="155"/>
      <c r="C1054" s="189" t="s">
        <v>604</v>
      </c>
      <c r="D1054" s="160"/>
      <c r="E1054" s="161"/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58"/>
      <c r="Z1054" s="147"/>
      <c r="AA1054" s="147"/>
      <c r="AB1054" s="147"/>
      <c r="AC1054" s="147"/>
      <c r="AD1054" s="147"/>
      <c r="AE1054" s="147"/>
      <c r="AF1054" s="147"/>
      <c r="AG1054" s="147" t="s">
        <v>357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3" x14ac:dyDescent="0.2">
      <c r="A1055" s="154"/>
      <c r="B1055" s="155"/>
      <c r="C1055" s="189" t="s">
        <v>1852</v>
      </c>
      <c r="D1055" s="160"/>
      <c r="E1055" s="161"/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58"/>
      <c r="Z1055" s="147"/>
      <c r="AA1055" s="147"/>
      <c r="AB1055" s="147"/>
      <c r="AC1055" s="147"/>
      <c r="AD1055" s="147"/>
      <c r="AE1055" s="147"/>
      <c r="AF1055" s="147"/>
      <c r="AG1055" s="147" t="s">
        <v>357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3" x14ac:dyDescent="0.2">
      <c r="A1056" s="154"/>
      <c r="B1056" s="155"/>
      <c r="C1056" s="189" t="s">
        <v>1629</v>
      </c>
      <c r="D1056" s="160"/>
      <c r="E1056" s="161">
        <v>126.1575</v>
      </c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58"/>
      <c r="Z1056" s="147"/>
      <c r="AA1056" s="147"/>
      <c r="AB1056" s="147"/>
      <c r="AC1056" s="147"/>
      <c r="AD1056" s="147"/>
      <c r="AE1056" s="147"/>
      <c r="AF1056" s="147"/>
      <c r="AG1056" s="147" t="s">
        <v>357</v>
      </c>
      <c r="AH1056" s="147">
        <v>5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3" x14ac:dyDescent="0.2">
      <c r="A1057" s="154"/>
      <c r="B1057" s="155"/>
      <c r="C1057" s="190" t="s">
        <v>361</v>
      </c>
      <c r="D1057" s="162"/>
      <c r="E1057" s="163">
        <v>126.1575</v>
      </c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58"/>
      <c r="Z1057" s="147"/>
      <c r="AA1057" s="147"/>
      <c r="AB1057" s="147"/>
      <c r="AC1057" s="147"/>
      <c r="AD1057" s="147"/>
      <c r="AE1057" s="147"/>
      <c r="AF1057" s="147"/>
      <c r="AG1057" s="147" t="s">
        <v>357</v>
      </c>
      <c r="AH1057" s="147">
        <v>1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75">
        <v>151</v>
      </c>
      <c r="B1058" s="176" t="s">
        <v>587</v>
      </c>
      <c r="C1058" s="188" t="s">
        <v>588</v>
      </c>
      <c r="D1058" s="177" t="s">
        <v>350</v>
      </c>
      <c r="E1058" s="178">
        <v>1256.1300000000001</v>
      </c>
      <c r="F1058" s="179"/>
      <c r="G1058" s="180">
        <f>ROUND(E1058*F1058,2)</f>
        <v>0</v>
      </c>
      <c r="H1058" s="159"/>
      <c r="I1058" s="158">
        <f>ROUND(E1058*H1058,2)</f>
        <v>0</v>
      </c>
      <c r="J1058" s="159"/>
      <c r="K1058" s="158">
        <f>ROUND(E1058*J1058,2)</f>
        <v>0</v>
      </c>
      <c r="L1058" s="158">
        <v>21</v>
      </c>
      <c r="M1058" s="158">
        <f>G1058*(1+L1058/100)</f>
        <v>0</v>
      </c>
      <c r="N1058" s="157">
        <v>3.5E-4</v>
      </c>
      <c r="O1058" s="157">
        <f>ROUND(E1058*N1058,2)</f>
        <v>0.44</v>
      </c>
      <c r="P1058" s="157">
        <v>0</v>
      </c>
      <c r="Q1058" s="157">
        <f>ROUND(E1058*P1058,2)</f>
        <v>0</v>
      </c>
      <c r="R1058" s="158"/>
      <c r="S1058" s="158" t="s">
        <v>374</v>
      </c>
      <c r="T1058" s="158" t="s">
        <v>375</v>
      </c>
      <c r="U1058" s="158">
        <v>1.35E-2</v>
      </c>
      <c r="V1058" s="158">
        <f>ROUND(E1058*U1058,2)</f>
        <v>16.96</v>
      </c>
      <c r="W1058" s="158"/>
      <c r="X1058" s="158" t="s">
        <v>353</v>
      </c>
      <c r="Y1058" s="158" t="s">
        <v>354</v>
      </c>
      <c r="Z1058" s="147"/>
      <c r="AA1058" s="147"/>
      <c r="AB1058" s="147"/>
      <c r="AC1058" s="147"/>
      <c r="AD1058" s="147"/>
      <c r="AE1058" s="147"/>
      <c r="AF1058" s="147"/>
      <c r="AG1058" s="147" t="s">
        <v>355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2" x14ac:dyDescent="0.2">
      <c r="A1059" s="154"/>
      <c r="B1059" s="155"/>
      <c r="C1059" s="189" t="s">
        <v>604</v>
      </c>
      <c r="D1059" s="160"/>
      <c r="E1059" s="161"/>
      <c r="F1059" s="158"/>
      <c r="G1059" s="158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58"/>
      <c r="Z1059" s="147"/>
      <c r="AA1059" s="147"/>
      <c r="AB1059" s="147"/>
      <c r="AC1059" s="147"/>
      <c r="AD1059" s="147"/>
      <c r="AE1059" s="147"/>
      <c r="AF1059" s="147"/>
      <c r="AG1059" s="147" t="s">
        <v>357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3" x14ac:dyDescent="0.2">
      <c r="A1060" s="154"/>
      <c r="B1060" s="155"/>
      <c r="C1060" s="189" t="s">
        <v>1676</v>
      </c>
      <c r="D1060" s="160"/>
      <c r="E1060" s="161">
        <v>105.45</v>
      </c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58"/>
      <c r="Z1060" s="147"/>
      <c r="AA1060" s="147"/>
      <c r="AB1060" s="147"/>
      <c r="AC1060" s="147"/>
      <c r="AD1060" s="147"/>
      <c r="AE1060" s="147"/>
      <c r="AF1060" s="147"/>
      <c r="AG1060" s="147" t="s">
        <v>357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3" x14ac:dyDescent="0.2">
      <c r="A1061" s="154"/>
      <c r="B1061" s="155"/>
      <c r="C1061" s="189" t="s">
        <v>1677</v>
      </c>
      <c r="D1061" s="160"/>
      <c r="E1061" s="161">
        <v>112.21</v>
      </c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58"/>
      <c r="Z1061" s="147"/>
      <c r="AA1061" s="147"/>
      <c r="AB1061" s="147"/>
      <c r="AC1061" s="147"/>
      <c r="AD1061" s="147"/>
      <c r="AE1061" s="147"/>
      <c r="AF1061" s="147"/>
      <c r="AG1061" s="147" t="s">
        <v>357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3" x14ac:dyDescent="0.2">
      <c r="A1062" s="154"/>
      <c r="B1062" s="155"/>
      <c r="C1062" s="189" t="s">
        <v>1678</v>
      </c>
      <c r="D1062" s="160"/>
      <c r="E1062" s="161">
        <v>46.07</v>
      </c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58"/>
      <c r="Z1062" s="147"/>
      <c r="AA1062" s="147"/>
      <c r="AB1062" s="147"/>
      <c r="AC1062" s="147"/>
      <c r="AD1062" s="147"/>
      <c r="AE1062" s="147"/>
      <c r="AF1062" s="147"/>
      <c r="AG1062" s="147" t="s">
        <v>357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3" x14ac:dyDescent="0.2">
      <c r="A1063" s="154"/>
      <c r="B1063" s="155"/>
      <c r="C1063" s="189" t="s">
        <v>1679</v>
      </c>
      <c r="D1063" s="160"/>
      <c r="E1063" s="161">
        <v>40.880000000000003</v>
      </c>
      <c r="F1063" s="158"/>
      <c r="G1063" s="158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58"/>
      <c r="Z1063" s="147"/>
      <c r="AA1063" s="147"/>
      <c r="AB1063" s="147"/>
      <c r="AC1063" s="147"/>
      <c r="AD1063" s="147"/>
      <c r="AE1063" s="147"/>
      <c r="AF1063" s="147"/>
      <c r="AG1063" s="147" t="s">
        <v>357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">
      <c r="A1064" s="154"/>
      <c r="B1064" s="155"/>
      <c r="C1064" s="189" t="s">
        <v>1680</v>
      </c>
      <c r="D1064" s="160"/>
      <c r="E1064" s="161">
        <v>96.07</v>
      </c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58"/>
      <c r="Z1064" s="147"/>
      <c r="AA1064" s="147"/>
      <c r="AB1064" s="147"/>
      <c r="AC1064" s="147"/>
      <c r="AD1064" s="147"/>
      <c r="AE1064" s="147"/>
      <c r="AF1064" s="147"/>
      <c r="AG1064" s="147" t="s">
        <v>357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">
      <c r="A1065" s="154"/>
      <c r="B1065" s="155"/>
      <c r="C1065" s="189" t="s">
        <v>1693</v>
      </c>
      <c r="D1065" s="160"/>
      <c r="E1065" s="161">
        <v>192.47</v>
      </c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58"/>
      <c r="Z1065" s="147"/>
      <c r="AA1065" s="147"/>
      <c r="AB1065" s="147"/>
      <c r="AC1065" s="147"/>
      <c r="AD1065" s="147"/>
      <c r="AE1065" s="147"/>
      <c r="AF1065" s="147"/>
      <c r="AG1065" s="147" t="s">
        <v>357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">
      <c r="A1066" s="154"/>
      <c r="B1066" s="155"/>
      <c r="C1066" s="189" t="s">
        <v>1593</v>
      </c>
      <c r="D1066" s="160"/>
      <c r="E1066" s="161">
        <v>31.7</v>
      </c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58"/>
      <c r="Z1066" s="147"/>
      <c r="AA1066" s="147"/>
      <c r="AB1066" s="147"/>
      <c r="AC1066" s="147"/>
      <c r="AD1066" s="147"/>
      <c r="AE1066" s="147"/>
      <c r="AF1066" s="147"/>
      <c r="AG1066" s="147" t="s">
        <v>357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">
      <c r="A1067" s="154"/>
      <c r="B1067" s="155"/>
      <c r="C1067" s="189" t="s">
        <v>1594</v>
      </c>
      <c r="D1067" s="160"/>
      <c r="E1067" s="161">
        <v>16.010000000000002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58"/>
      <c r="Z1067" s="147"/>
      <c r="AA1067" s="147"/>
      <c r="AB1067" s="147"/>
      <c r="AC1067" s="147"/>
      <c r="AD1067" s="147"/>
      <c r="AE1067" s="147"/>
      <c r="AF1067" s="147"/>
      <c r="AG1067" s="147" t="s">
        <v>357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4"/>
      <c r="B1068" s="155"/>
      <c r="C1068" s="189" t="s">
        <v>1595</v>
      </c>
      <c r="D1068" s="160"/>
      <c r="E1068" s="161">
        <v>4.4400000000000004</v>
      </c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58"/>
      <c r="Z1068" s="147"/>
      <c r="AA1068" s="147"/>
      <c r="AB1068" s="147"/>
      <c r="AC1068" s="147"/>
      <c r="AD1068" s="147"/>
      <c r="AE1068" s="147"/>
      <c r="AF1068" s="147"/>
      <c r="AG1068" s="147" t="s">
        <v>357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4"/>
      <c r="B1069" s="155"/>
      <c r="C1069" s="189" t="s">
        <v>1596</v>
      </c>
      <c r="D1069" s="160"/>
      <c r="E1069" s="161">
        <v>7.66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58"/>
      <c r="Z1069" s="147"/>
      <c r="AA1069" s="147"/>
      <c r="AB1069" s="147"/>
      <c r="AC1069" s="147"/>
      <c r="AD1069" s="147"/>
      <c r="AE1069" s="147"/>
      <c r="AF1069" s="147"/>
      <c r="AG1069" s="147" t="s">
        <v>357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">
      <c r="A1070" s="154"/>
      <c r="B1070" s="155"/>
      <c r="C1070" s="189" t="s">
        <v>1597</v>
      </c>
      <c r="D1070" s="160"/>
      <c r="E1070" s="161">
        <v>2.38</v>
      </c>
      <c r="F1070" s="158"/>
      <c r="G1070" s="15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58"/>
      <c r="Z1070" s="147"/>
      <c r="AA1070" s="147"/>
      <c r="AB1070" s="147"/>
      <c r="AC1070" s="147"/>
      <c r="AD1070" s="147"/>
      <c r="AE1070" s="147"/>
      <c r="AF1070" s="147"/>
      <c r="AG1070" s="147" t="s">
        <v>357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">
      <c r="A1071" s="154"/>
      <c r="B1071" s="155"/>
      <c r="C1071" s="189" t="s">
        <v>1598</v>
      </c>
      <c r="D1071" s="160"/>
      <c r="E1071" s="161">
        <v>12.06</v>
      </c>
      <c r="F1071" s="158"/>
      <c r="G1071" s="158"/>
      <c r="H1071" s="158"/>
      <c r="I1071" s="158"/>
      <c r="J1071" s="158"/>
      <c r="K1071" s="158"/>
      <c r="L1071" s="158"/>
      <c r="M1071" s="158"/>
      <c r="N1071" s="157"/>
      <c r="O1071" s="157"/>
      <c r="P1071" s="157"/>
      <c r="Q1071" s="157"/>
      <c r="R1071" s="158"/>
      <c r="S1071" s="158"/>
      <c r="T1071" s="158"/>
      <c r="U1071" s="158"/>
      <c r="V1071" s="158"/>
      <c r="W1071" s="158"/>
      <c r="X1071" s="158"/>
      <c r="Y1071" s="158"/>
      <c r="Z1071" s="147"/>
      <c r="AA1071" s="147"/>
      <c r="AB1071" s="147"/>
      <c r="AC1071" s="147"/>
      <c r="AD1071" s="147"/>
      <c r="AE1071" s="147"/>
      <c r="AF1071" s="147"/>
      <c r="AG1071" s="147" t="s">
        <v>357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">
      <c r="A1072" s="154"/>
      <c r="B1072" s="155"/>
      <c r="C1072" s="189" t="s">
        <v>1599</v>
      </c>
      <c r="D1072" s="160"/>
      <c r="E1072" s="161">
        <v>42.06</v>
      </c>
      <c r="F1072" s="158"/>
      <c r="G1072" s="15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58"/>
      <c r="Z1072" s="147"/>
      <c r="AA1072" s="147"/>
      <c r="AB1072" s="147"/>
      <c r="AC1072" s="147"/>
      <c r="AD1072" s="147"/>
      <c r="AE1072" s="147"/>
      <c r="AF1072" s="147"/>
      <c r="AG1072" s="147" t="s">
        <v>357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">
      <c r="A1073" s="154"/>
      <c r="B1073" s="155"/>
      <c r="C1073" s="189" t="s">
        <v>1600</v>
      </c>
      <c r="D1073" s="160"/>
      <c r="E1073" s="161">
        <v>32.130000000000003</v>
      </c>
      <c r="F1073" s="158"/>
      <c r="G1073" s="158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58"/>
      <c r="Z1073" s="147"/>
      <c r="AA1073" s="147"/>
      <c r="AB1073" s="147"/>
      <c r="AC1073" s="147"/>
      <c r="AD1073" s="147"/>
      <c r="AE1073" s="147"/>
      <c r="AF1073" s="147"/>
      <c r="AG1073" s="147" t="s">
        <v>357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4"/>
      <c r="B1074" s="155"/>
      <c r="C1074" s="189" t="s">
        <v>1694</v>
      </c>
      <c r="D1074" s="160"/>
      <c r="E1074" s="161">
        <v>204.77</v>
      </c>
      <c r="F1074" s="158"/>
      <c r="G1074" s="158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58"/>
      <c r="Z1074" s="147"/>
      <c r="AA1074" s="147"/>
      <c r="AB1074" s="147"/>
      <c r="AC1074" s="147"/>
      <c r="AD1074" s="147"/>
      <c r="AE1074" s="147"/>
      <c r="AF1074" s="147"/>
      <c r="AG1074" s="147" t="s">
        <v>357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">
      <c r="A1075" s="154"/>
      <c r="B1075" s="155"/>
      <c r="C1075" s="189" t="s">
        <v>1695</v>
      </c>
      <c r="D1075" s="160"/>
      <c r="E1075" s="161">
        <v>154.44</v>
      </c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58"/>
      <c r="Z1075" s="147"/>
      <c r="AA1075" s="147"/>
      <c r="AB1075" s="147"/>
      <c r="AC1075" s="147"/>
      <c r="AD1075" s="147"/>
      <c r="AE1075" s="147"/>
      <c r="AF1075" s="147"/>
      <c r="AG1075" s="147" t="s">
        <v>357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">
      <c r="A1076" s="154"/>
      <c r="B1076" s="155"/>
      <c r="C1076" s="189" t="s">
        <v>1681</v>
      </c>
      <c r="D1076" s="160"/>
      <c r="E1076" s="161">
        <v>12.9</v>
      </c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58"/>
      <c r="Z1076" s="147"/>
      <c r="AA1076" s="147"/>
      <c r="AB1076" s="147"/>
      <c r="AC1076" s="147"/>
      <c r="AD1076" s="147"/>
      <c r="AE1076" s="147"/>
      <c r="AF1076" s="147"/>
      <c r="AG1076" s="147" t="s">
        <v>357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4"/>
      <c r="B1077" s="155"/>
      <c r="C1077" s="189" t="s">
        <v>1682</v>
      </c>
      <c r="D1077" s="160"/>
      <c r="E1077" s="161">
        <v>19.54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58"/>
      <c r="Z1077" s="147"/>
      <c r="AA1077" s="147"/>
      <c r="AB1077" s="147"/>
      <c r="AC1077" s="147"/>
      <c r="AD1077" s="147"/>
      <c r="AE1077" s="147"/>
      <c r="AF1077" s="147"/>
      <c r="AG1077" s="147" t="s">
        <v>357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4"/>
      <c r="B1078" s="155"/>
      <c r="C1078" s="189" t="s">
        <v>1683</v>
      </c>
      <c r="D1078" s="160"/>
      <c r="E1078" s="161">
        <v>7.94</v>
      </c>
      <c r="F1078" s="158"/>
      <c r="G1078" s="158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58"/>
      <c r="Z1078" s="147"/>
      <c r="AA1078" s="147"/>
      <c r="AB1078" s="147"/>
      <c r="AC1078" s="147"/>
      <c r="AD1078" s="147"/>
      <c r="AE1078" s="147"/>
      <c r="AF1078" s="147"/>
      <c r="AG1078" s="147" t="s">
        <v>357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">
      <c r="A1079" s="154"/>
      <c r="B1079" s="155"/>
      <c r="C1079" s="189" t="s">
        <v>1684</v>
      </c>
      <c r="D1079" s="160"/>
      <c r="E1079" s="161">
        <v>4.4800000000000004</v>
      </c>
      <c r="F1079" s="158"/>
      <c r="G1079" s="158"/>
      <c r="H1079" s="158"/>
      <c r="I1079" s="158"/>
      <c r="J1079" s="158"/>
      <c r="K1079" s="158"/>
      <c r="L1079" s="158"/>
      <c r="M1079" s="158"/>
      <c r="N1079" s="157"/>
      <c r="O1079" s="157"/>
      <c r="P1079" s="157"/>
      <c r="Q1079" s="157"/>
      <c r="R1079" s="158"/>
      <c r="S1079" s="158"/>
      <c r="T1079" s="158"/>
      <c r="U1079" s="158"/>
      <c r="V1079" s="158"/>
      <c r="W1079" s="158"/>
      <c r="X1079" s="158"/>
      <c r="Y1079" s="158"/>
      <c r="Z1079" s="147"/>
      <c r="AA1079" s="147"/>
      <c r="AB1079" s="147"/>
      <c r="AC1079" s="147"/>
      <c r="AD1079" s="147"/>
      <c r="AE1079" s="147"/>
      <c r="AF1079" s="147"/>
      <c r="AG1079" s="147" t="s">
        <v>357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">
      <c r="A1080" s="154"/>
      <c r="B1080" s="155"/>
      <c r="C1080" s="189" t="s">
        <v>1685</v>
      </c>
      <c r="D1080" s="160"/>
      <c r="E1080" s="161">
        <v>52.9</v>
      </c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58"/>
      <c r="Z1080" s="147"/>
      <c r="AA1080" s="147"/>
      <c r="AB1080" s="147"/>
      <c r="AC1080" s="147"/>
      <c r="AD1080" s="147"/>
      <c r="AE1080" s="147"/>
      <c r="AF1080" s="147"/>
      <c r="AG1080" s="147" t="s">
        <v>357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3" x14ac:dyDescent="0.2">
      <c r="A1081" s="154"/>
      <c r="B1081" s="155"/>
      <c r="C1081" s="189" t="s">
        <v>1686</v>
      </c>
      <c r="D1081" s="160"/>
      <c r="E1081" s="161">
        <v>17.41</v>
      </c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58"/>
      <c r="Z1081" s="147"/>
      <c r="AA1081" s="147"/>
      <c r="AB1081" s="147"/>
      <c r="AC1081" s="147"/>
      <c r="AD1081" s="147"/>
      <c r="AE1081" s="147"/>
      <c r="AF1081" s="147"/>
      <c r="AG1081" s="147" t="s">
        <v>357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3" x14ac:dyDescent="0.2">
      <c r="A1082" s="154"/>
      <c r="B1082" s="155"/>
      <c r="C1082" s="189" t="s">
        <v>1687</v>
      </c>
      <c r="D1082" s="160"/>
      <c r="E1082" s="161">
        <v>4.1100000000000003</v>
      </c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58"/>
      <c r="Z1082" s="147"/>
      <c r="AA1082" s="147"/>
      <c r="AB1082" s="147"/>
      <c r="AC1082" s="147"/>
      <c r="AD1082" s="147"/>
      <c r="AE1082" s="147"/>
      <c r="AF1082" s="147"/>
      <c r="AG1082" s="147" t="s">
        <v>357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">
      <c r="A1083" s="154"/>
      <c r="B1083" s="155"/>
      <c r="C1083" s="189" t="s">
        <v>1688</v>
      </c>
      <c r="D1083" s="160"/>
      <c r="E1083" s="161">
        <v>15.49</v>
      </c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58"/>
      <c r="Z1083" s="147"/>
      <c r="AA1083" s="147"/>
      <c r="AB1083" s="147"/>
      <c r="AC1083" s="147"/>
      <c r="AD1083" s="147"/>
      <c r="AE1083" s="147"/>
      <c r="AF1083" s="147"/>
      <c r="AG1083" s="147" t="s">
        <v>357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3" x14ac:dyDescent="0.2">
      <c r="A1084" s="154"/>
      <c r="B1084" s="155"/>
      <c r="C1084" s="189" t="s">
        <v>1689</v>
      </c>
      <c r="D1084" s="160"/>
      <c r="E1084" s="161">
        <v>8.2100000000000009</v>
      </c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58"/>
      <c r="Z1084" s="147"/>
      <c r="AA1084" s="147"/>
      <c r="AB1084" s="147"/>
      <c r="AC1084" s="147"/>
      <c r="AD1084" s="147"/>
      <c r="AE1084" s="147"/>
      <c r="AF1084" s="147"/>
      <c r="AG1084" s="147" t="s">
        <v>357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">
      <c r="A1085" s="154"/>
      <c r="B1085" s="155"/>
      <c r="C1085" s="189" t="s">
        <v>1690</v>
      </c>
      <c r="D1085" s="160"/>
      <c r="E1085" s="161">
        <v>12.35</v>
      </c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58"/>
      <c r="Z1085" s="147"/>
      <c r="AA1085" s="147"/>
      <c r="AB1085" s="147"/>
      <c r="AC1085" s="147"/>
      <c r="AD1085" s="147"/>
      <c r="AE1085" s="147"/>
      <c r="AF1085" s="147"/>
      <c r="AG1085" s="147" t="s">
        <v>357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3" x14ac:dyDescent="0.2">
      <c r="A1086" s="154"/>
      <c r="B1086" s="155"/>
      <c r="C1086" s="190" t="s">
        <v>361</v>
      </c>
      <c r="D1086" s="162"/>
      <c r="E1086" s="163">
        <v>1256.1300000000001</v>
      </c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58"/>
      <c r="Z1086" s="147"/>
      <c r="AA1086" s="147"/>
      <c r="AB1086" s="147"/>
      <c r="AC1086" s="147"/>
      <c r="AD1086" s="147"/>
      <c r="AE1086" s="147"/>
      <c r="AF1086" s="147"/>
      <c r="AG1086" s="147" t="s">
        <v>357</v>
      </c>
      <c r="AH1086" s="147">
        <v>1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75">
        <v>152</v>
      </c>
      <c r="B1087" s="176" t="s">
        <v>602</v>
      </c>
      <c r="C1087" s="188" t="s">
        <v>603</v>
      </c>
      <c r="D1087" s="177" t="s">
        <v>350</v>
      </c>
      <c r="E1087" s="178">
        <v>2023.2049999999999</v>
      </c>
      <c r="F1087" s="179"/>
      <c r="G1087" s="180">
        <f>ROUND(E1087*F1087,2)</f>
        <v>0</v>
      </c>
      <c r="H1087" s="159"/>
      <c r="I1087" s="158">
        <f>ROUND(E1087*H1087,2)</f>
        <v>0</v>
      </c>
      <c r="J1087" s="159"/>
      <c r="K1087" s="158">
        <f>ROUND(E1087*J1087,2)</f>
        <v>0</v>
      </c>
      <c r="L1087" s="158">
        <v>21</v>
      </c>
      <c r="M1087" s="158">
        <f>G1087*(1+L1087/100)</f>
        <v>0</v>
      </c>
      <c r="N1087" s="157">
        <v>5.0000000000000002E-5</v>
      </c>
      <c r="O1087" s="157">
        <f>ROUND(E1087*N1087,2)</f>
        <v>0.1</v>
      </c>
      <c r="P1087" s="157">
        <v>0</v>
      </c>
      <c r="Q1087" s="157">
        <f>ROUND(E1087*P1087,2)</f>
        <v>0</v>
      </c>
      <c r="R1087" s="158"/>
      <c r="S1087" s="158" t="s">
        <v>374</v>
      </c>
      <c r="T1087" s="158" t="s">
        <v>375</v>
      </c>
      <c r="U1087" s="158">
        <v>3.2480000000000002E-2</v>
      </c>
      <c r="V1087" s="158">
        <f>ROUND(E1087*U1087,2)</f>
        <v>65.709999999999994</v>
      </c>
      <c r="W1087" s="158"/>
      <c r="X1087" s="158" t="s">
        <v>353</v>
      </c>
      <c r="Y1087" s="158" t="s">
        <v>354</v>
      </c>
      <c r="Z1087" s="147"/>
      <c r="AA1087" s="147"/>
      <c r="AB1087" s="147"/>
      <c r="AC1087" s="147"/>
      <c r="AD1087" s="147"/>
      <c r="AE1087" s="147"/>
      <c r="AF1087" s="147"/>
      <c r="AG1087" s="147" t="s">
        <v>355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2" x14ac:dyDescent="0.2">
      <c r="A1088" s="154"/>
      <c r="B1088" s="155"/>
      <c r="C1088" s="189" t="s">
        <v>604</v>
      </c>
      <c r="D1088" s="160"/>
      <c r="E1088" s="161"/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58"/>
      <c r="Z1088" s="147"/>
      <c r="AA1088" s="147"/>
      <c r="AB1088" s="147"/>
      <c r="AC1088" s="147"/>
      <c r="AD1088" s="147"/>
      <c r="AE1088" s="147"/>
      <c r="AF1088" s="147"/>
      <c r="AG1088" s="147" t="s">
        <v>357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">
      <c r="A1089" s="154"/>
      <c r="B1089" s="155"/>
      <c r="C1089" s="189" t="s">
        <v>1853</v>
      </c>
      <c r="D1089" s="160"/>
      <c r="E1089" s="161"/>
      <c r="F1089" s="158"/>
      <c r="G1089" s="158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58"/>
      <c r="Z1089" s="147"/>
      <c r="AA1089" s="147"/>
      <c r="AB1089" s="147"/>
      <c r="AC1089" s="147"/>
      <c r="AD1089" s="147"/>
      <c r="AE1089" s="147"/>
      <c r="AF1089" s="147"/>
      <c r="AG1089" s="147" t="s">
        <v>357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4"/>
      <c r="B1090" s="155"/>
      <c r="C1090" s="189" t="s">
        <v>1854</v>
      </c>
      <c r="D1090" s="160"/>
      <c r="E1090" s="161">
        <v>113.44875</v>
      </c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58"/>
      <c r="Z1090" s="147"/>
      <c r="AA1090" s="147"/>
      <c r="AB1090" s="147"/>
      <c r="AC1090" s="147"/>
      <c r="AD1090" s="147"/>
      <c r="AE1090" s="147"/>
      <c r="AF1090" s="147"/>
      <c r="AG1090" s="147" t="s">
        <v>357</v>
      </c>
      <c r="AH1090" s="147">
        <v>5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">
      <c r="A1091" s="154"/>
      <c r="B1091" s="155"/>
      <c r="C1091" s="189" t="s">
        <v>1855</v>
      </c>
      <c r="D1091" s="160"/>
      <c r="E1091" s="161">
        <v>42.3125</v>
      </c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58"/>
      <c r="Z1091" s="147"/>
      <c r="AA1091" s="147"/>
      <c r="AB1091" s="147"/>
      <c r="AC1091" s="147"/>
      <c r="AD1091" s="147"/>
      <c r="AE1091" s="147"/>
      <c r="AF1091" s="147"/>
      <c r="AG1091" s="147" t="s">
        <v>357</v>
      </c>
      <c r="AH1091" s="147">
        <v>5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">
      <c r="A1092" s="154"/>
      <c r="B1092" s="155"/>
      <c r="C1092" s="189" t="s">
        <v>1856</v>
      </c>
      <c r="D1092" s="160"/>
      <c r="E1092" s="161">
        <v>28.035</v>
      </c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58"/>
      <c r="Z1092" s="147"/>
      <c r="AA1092" s="147"/>
      <c r="AB1092" s="147"/>
      <c r="AC1092" s="147"/>
      <c r="AD1092" s="147"/>
      <c r="AE1092" s="147"/>
      <c r="AF1092" s="147"/>
      <c r="AG1092" s="147" t="s">
        <v>357</v>
      </c>
      <c r="AH1092" s="147">
        <v>5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">
      <c r="A1093" s="154"/>
      <c r="B1093" s="155"/>
      <c r="C1093" s="189" t="s">
        <v>1857</v>
      </c>
      <c r="D1093" s="160"/>
      <c r="E1093" s="161">
        <v>21.074999999999999</v>
      </c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58"/>
      <c r="Z1093" s="147"/>
      <c r="AA1093" s="147"/>
      <c r="AB1093" s="147"/>
      <c r="AC1093" s="147"/>
      <c r="AD1093" s="147"/>
      <c r="AE1093" s="147"/>
      <c r="AF1093" s="147"/>
      <c r="AG1093" s="147" t="s">
        <v>357</v>
      </c>
      <c r="AH1093" s="147">
        <v>5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4"/>
      <c r="B1094" s="155"/>
      <c r="C1094" s="189" t="s">
        <v>1862</v>
      </c>
      <c r="D1094" s="160"/>
      <c r="E1094" s="161">
        <v>4.21875</v>
      </c>
      <c r="F1094" s="158"/>
      <c r="G1094" s="158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58"/>
      <c r="Z1094" s="147"/>
      <c r="AA1094" s="147"/>
      <c r="AB1094" s="147"/>
      <c r="AC1094" s="147"/>
      <c r="AD1094" s="147"/>
      <c r="AE1094" s="147"/>
      <c r="AF1094" s="147"/>
      <c r="AG1094" s="147" t="s">
        <v>357</v>
      </c>
      <c r="AH1094" s="147">
        <v>5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">
      <c r="A1095" s="154"/>
      <c r="B1095" s="155"/>
      <c r="C1095" s="189" t="s">
        <v>1858</v>
      </c>
      <c r="D1095" s="160"/>
      <c r="E1095" s="161"/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58"/>
      <c r="Z1095" s="147"/>
      <c r="AA1095" s="147"/>
      <c r="AB1095" s="147"/>
      <c r="AC1095" s="147"/>
      <c r="AD1095" s="147"/>
      <c r="AE1095" s="147"/>
      <c r="AF1095" s="147"/>
      <c r="AG1095" s="147" t="s">
        <v>357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4"/>
      <c r="B1096" s="155"/>
      <c r="C1096" s="189" t="s">
        <v>1859</v>
      </c>
      <c r="D1096" s="160"/>
      <c r="E1096" s="161">
        <v>1666.3150000000001</v>
      </c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58"/>
      <c r="Z1096" s="147"/>
      <c r="AA1096" s="147"/>
      <c r="AB1096" s="147"/>
      <c r="AC1096" s="147"/>
      <c r="AD1096" s="147"/>
      <c r="AE1096" s="147"/>
      <c r="AF1096" s="147"/>
      <c r="AG1096" s="147" t="s">
        <v>357</v>
      </c>
      <c r="AH1096" s="147">
        <v>5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4"/>
      <c r="B1097" s="155"/>
      <c r="C1097" s="189" t="s">
        <v>1860</v>
      </c>
      <c r="D1097" s="160"/>
      <c r="E1097" s="161">
        <v>211.37</v>
      </c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58"/>
      <c r="Z1097" s="147"/>
      <c r="AA1097" s="147"/>
      <c r="AB1097" s="147"/>
      <c r="AC1097" s="147"/>
      <c r="AD1097" s="147"/>
      <c r="AE1097" s="147"/>
      <c r="AF1097" s="147"/>
      <c r="AG1097" s="147" t="s">
        <v>357</v>
      </c>
      <c r="AH1097" s="147">
        <v>5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">
      <c r="A1098" s="154"/>
      <c r="B1098" s="155"/>
      <c r="C1098" s="189" t="s">
        <v>1861</v>
      </c>
      <c r="D1098" s="160"/>
      <c r="E1098" s="161">
        <v>184.35</v>
      </c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58"/>
      <c r="Z1098" s="147"/>
      <c r="AA1098" s="147"/>
      <c r="AB1098" s="147"/>
      <c r="AC1098" s="147"/>
      <c r="AD1098" s="147"/>
      <c r="AE1098" s="147"/>
      <c r="AF1098" s="147"/>
      <c r="AG1098" s="147" t="s">
        <v>357</v>
      </c>
      <c r="AH1098" s="147">
        <v>5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">
      <c r="A1099" s="154"/>
      <c r="B1099" s="155"/>
      <c r="C1099" s="190" t="s">
        <v>361</v>
      </c>
      <c r="D1099" s="162"/>
      <c r="E1099" s="163">
        <v>2271.125</v>
      </c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58"/>
      <c r="Z1099" s="147"/>
      <c r="AA1099" s="147"/>
      <c r="AB1099" s="147"/>
      <c r="AC1099" s="147"/>
      <c r="AD1099" s="147"/>
      <c r="AE1099" s="147"/>
      <c r="AF1099" s="147"/>
      <c r="AG1099" s="147" t="s">
        <v>357</v>
      </c>
      <c r="AH1099" s="147">
        <v>1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">
      <c r="A1100" s="154"/>
      <c r="B1100" s="155"/>
      <c r="C1100" s="189" t="s">
        <v>1863</v>
      </c>
      <c r="D1100" s="160"/>
      <c r="E1100" s="161"/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58"/>
      <c r="Z1100" s="147"/>
      <c r="AA1100" s="147"/>
      <c r="AB1100" s="147"/>
      <c r="AC1100" s="147"/>
      <c r="AD1100" s="147"/>
      <c r="AE1100" s="147"/>
      <c r="AF1100" s="147"/>
      <c r="AG1100" s="147" t="s">
        <v>357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4"/>
      <c r="B1101" s="155"/>
      <c r="C1101" s="189" t="s">
        <v>1864</v>
      </c>
      <c r="D1101" s="160"/>
      <c r="E1101" s="161">
        <v>-247.92</v>
      </c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58"/>
      <c r="Z1101" s="147"/>
      <c r="AA1101" s="147"/>
      <c r="AB1101" s="147"/>
      <c r="AC1101" s="147"/>
      <c r="AD1101" s="147"/>
      <c r="AE1101" s="147"/>
      <c r="AF1101" s="147"/>
      <c r="AG1101" s="147" t="s">
        <v>357</v>
      </c>
      <c r="AH1101" s="147">
        <v>5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">
      <c r="A1102" s="154"/>
      <c r="B1102" s="155"/>
      <c r="C1102" s="190" t="s">
        <v>361</v>
      </c>
      <c r="D1102" s="162"/>
      <c r="E1102" s="163">
        <v>-247.92</v>
      </c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58"/>
      <c r="Z1102" s="147"/>
      <c r="AA1102" s="147"/>
      <c r="AB1102" s="147"/>
      <c r="AC1102" s="147"/>
      <c r="AD1102" s="147"/>
      <c r="AE1102" s="147"/>
      <c r="AF1102" s="147"/>
      <c r="AG1102" s="147" t="s">
        <v>357</v>
      </c>
      <c r="AH1102" s="147">
        <v>1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75">
        <v>153</v>
      </c>
      <c r="B1103" s="176" t="s">
        <v>609</v>
      </c>
      <c r="C1103" s="188" t="s">
        <v>610</v>
      </c>
      <c r="D1103" s="177" t="s">
        <v>350</v>
      </c>
      <c r="E1103" s="178">
        <v>2023.2049999999999</v>
      </c>
      <c r="F1103" s="179"/>
      <c r="G1103" s="180">
        <f>ROUND(E1103*F1103,2)</f>
        <v>0</v>
      </c>
      <c r="H1103" s="159"/>
      <c r="I1103" s="158">
        <f>ROUND(E1103*H1103,2)</f>
        <v>0</v>
      </c>
      <c r="J1103" s="159"/>
      <c r="K1103" s="158">
        <f>ROUND(E1103*J1103,2)</f>
        <v>0</v>
      </c>
      <c r="L1103" s="158">
        <v>21</v>
      </c>
      <c r="M1103" s="158">
        <f>G1103*(1+L1103/100)</f>
        <v>0</v>
      </c>
      <c r="N1103" s="157">
        <v>3.2000000000000003E-4</v>
      </c>
      <c r="O1103" s="157">
        <f>ROUND(E1103*N1103,2)</f>
        <v>0.65</v>
      </c>
      <c r="P1103" s="157">
        <v>0</v>
      </c>
      <c r="Q1103" s="157">
        <f>ROUND(E1103*P1103,2)</f>
        <v>0</v>
      </c>
      <c r="R1103" s="158"/>
      <c r="S1103" s="158" t="s">
        <v>374</v>
      </c>
      <c r="T1103" s="158" t="s">
        <v>375</v>
      </c>
      <c r="U1103" s="158">
        <v>0.10191</v>
      </c>
      <c r="V1103" s="158">
        <f>ROUND(E1103*U1103,2)</f>
        <v>206.18</v>
      </c>
      <c r="W1103" s="158"/>
      <c r="X1103" s="158" t="s">
        <v>353</v>
      </c>
      <c r="Y1103" s="158" t="s">
        <v>354</v>
      </c>
      <c r="Z1103" s="147"/>
      <c r="AA1103" s="147"/>
      <c r="AB1103" s="147"/>
      <c r="AC1103" s="147"/>
      <c r="AD1103" s="147"/>
      <c r="AE1103" s="147"/>
      <c r="AF1103" s="147"/>
      <c r="AG1103" s="147" t="s">
        <v>355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2" x14ac:dyDescent="0.2">
      <c r="A1104" s="154"/>
      <c r="B1104" s="155"/>
      <c r="C1104" s="189" t="s">
        <v>604</v>
      </c>
      <c r="D1104" s="160"/>
      <c r="E1104" s="161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58"/>
      <c r="Z1104" s="147"/>
      <c r="AA1104" s="147"/>
      <c r="AB1104" s="147"/>
      <c r="AC1104" s="147"/>
      <c r="AD1104" s="147"/>
      <c r="AE1104" s="147"/>
      <c r="AF1104" s="147"/>
      <c r="AG1104" s="147" t="s">
        <v>357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4"/>
      <c r="B1105" s="155"/>
      <c r="C1105" s="189" t="s">
        <v>1853</v>
      </c>
      <c r="D1105" s="160"/>
      <c r="E1105" s="161"/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58"/>
      <c r="Z1105" s="147"/>
      <c r="AA1105" s="147"/>
      <c r="AB1105" s="147"/>
      <c r="AC1105" s="147"/>
      <c r="AD1105" s="147"/>
      <c r="AE1105" s="147"/>
      <c r="AF1105" s="147"/>
      <c r="AG1105" s="147" t="s">
        <v>357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3" x14ac:dyDescent="0.2">
      <c r="A1106" s="154"/>
      <c r="B1106" s="155"/>
      <c r="C1106" s="189" t="s">
        <v>1854</v>
      </c>
      <c r="D1106" s="160"/>
      <c r="E1106" s="161">
        <v>113.44875</v>
      </c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58"/>
      <c r="Z1106" s="147"/>
      <c r="AA1106" s="147"/>
      <c r="AB1106" s="147"/>
      <c r="AC1106" s="147"/>
      <c r="AD1106" s="147"/>
      <c r="AE1106" s="147"/>
      <c r="AF1106" s="147"/>
      <c r="AG1106" s="147" t="s">
        <v>357</v>
      </c>
      <c r="AH1106" s="147">
        <v>5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3" x14ac:dyDescent="0.2">
      <c r="A1107" s="154"/>
      <c r="B1107" s="155"/>
      <c r="C1107" s="189" t="s">
        <v>1855</v>
      </c>
      <c r="D1107" s="160"/>
      <c r="E1107" s="161">
        <v>42.3125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58"/>
      <c r="Z1107" s="147"/>
      <c r="AA1107" s="147"/>
      <c r="AB1107" s="147"/>
      <c r="AC1107" s="147"/>
      <c r="AD1107" s="147"/>
      <c r="AE1107" s="147"/>
      <c r="AF1107" s="147"/>
      <c r="AG1107" s="147" t="s">
        <v>357</v>
      </c>
      <c r="AH1107" s="147">
        <v>5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3" x14ac:dyDescent="0.2">
      <c r="A1108" s="154"/>
      <c r="B1108" s="155"/>
      <c r="C1108" s="189" t="s">
        <v>1856</v>
      </c>
      <c r="D1108" s="160"/>
      <c r="E1108" s="161">
        <v>28.035</v>
      </c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58"/>
      <c r="Z1108" s="147"/>
      <c r="AA1108" s="147"/>
      <c r="AB1108" s="147"/>
      <c r="AC1108" s="147"/>
      <c r="AD1108" s="147"/>
      <c r="AE1108" s="147"/>
      <c r="AF1108" s="147"/>
      <c r="AG1108" s="147" t="s">
        <v>357</v>
      </c>
      <c r="AH1108" s="147">
        <v>5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">
      <c r="A1109" s="154"/>
      <c r="B1109" s="155"/>
      <c r="C1109" s="189" t="s">
        <v>1857</v>
      </c>
      <c r="D1109" s="160"/>
      <c r="E1109" s="161">
        <v>21.074999999999999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58"/>
      <c r="Z1109" s="147"/>
      <c r="AA1109" s="147"/>
      <c r="AB1109" s="147"/>
      <c r="AC1109" s="147"/>
      <c r="AD1109" s="147"/>
      <c r="AE1109" s="147"/>
      <c r="AF1109" s="147"/>
      <c r="AG1109" s="147" t="s">
        <v>357</v>
      </c>
      <c r="AH1109" s="147">
        <v>5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">
      <c r="A1110" s="154"/>
      <c r="B1110" s="155"/>
      <c r="C1110" s="189" t="s">
        <v>1862</v>
      </c>
      <c r="D1110" s="160"/>
      <c r="E1110" s="161">
        <v>4.21875</v>
      </c>
      <c r="F1110" s="158"/>
      <c r="G1110" s="15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58"/>
      <c r="Z1110" s="147"/>
      <c r="AA1110" s="147"/>
      <c r="AB1110" s="147"/>
      <c r="AC1110" s="147"/>
      <c r="AD1110" s="147"/>
      <c r="AE1110" s="147"/>
      <c r="AF1110" s="147"/>
      <c r="AG1110" s="147" t="s">
        <v>357</v>
      </c>
      <c r="AH1110" s="147">
        <v>5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3" x14ac:dyDescent="0.2">
      <c r="A1111" s="154"/>
      <c r="B1111" s="155"/>
      <c r="C1111" s="189" t="s">
        <v>1858</v>
      </c>
      <c r="D1111" s="160"/>
      <c r="E1111" s="161"/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58"/>
      <c r="Z1111" s="147"/>
      <c r="AA1111" s="147"/>
      <c r="AB1111" s="147"/>
      <c r="AC1111" s="147"/>
      <c r="AD1111" s="147"/>
      <c r="AE1111" s="147"/>
      <c r="AF1111" s="147"/>
      <c r="AG1111" s="147" t="s">
        <v>357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3" x14ac:dyDescent="0.2">
      <c r="A1112" s="154"/>
      <c r="B1112" s="155"/>
      <c r="C1112" s="189" t="s">
        <v>1859</v>
      </c>
      <c r="D1112" s="160"/>
      <c r="E1112" s="161">
        <v>1666.3150000000001</v>
      </c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58"/>
      <c r="Z1112" s="147"/>
      <c r="AA1112" s="147"/>
      <c r="AB1112" s="147"/>
      <c r="AC1112" s="147"/>
      <c r="AD1112" s="147"/>
      <c r="AE1112" s="147"/>
      <c r="AF1112" s="147"/>
      <c r="AG1112" s="147" t="s">
        <v>357</v>
      </c>
      <c r="AH1112" s="147">
        <v>5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">
      <c r="A1113" s="154"/>
      <c r="B1113" s="155"/>
      <c r="C1113" s="189" t="s">
        <v>1860</v>
      </c>
      <c r="D1113" s="160"/>
      <c r="E1113" s="161">
        <v>211.37</v>
      </c>
      <c r="F1113" s="158"/>
      <c r="G1113" s="15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58"/>
      <c r="Z1113" s="147"/>
      <c r="AA1113" s="147"/>
      <c r="AB1113" s="147"/>
      <c r="AC1113" s="147"/>
      <c r="AD1113" s="147"/>
      <c r="AE1113" s="147"/>
      <c r="AF1113" s="147"/>
      <c r="AG1113" s="147" t="s">
        <v>357</v>
      </c>
      <c r="AH1113" s="147">
        <v>5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3" x14ac:dyDescent="0.2">
      <c r="A1114" s="154"/>
      <c r="B1114" s="155"/>
      <c r="C1114" s="189" t="s">
        <v>1861</v>
      </c>
      <c r="D1114" s="160"/>
      <c r="E1114" s="161">
        <v>184.35</v>
      </c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58"/>
      <c r="Z1114" s="147"/>
      <c r="AA1114" s="147"/>
      <c r="AB1114" s="147"/>
      <c r="AC1114" s="147"/>
      <c r="AD1114" s="147"/>
      <c r="AE1114" s="147"/>
      <c r="AF1114" s="147"/>
      <c r="AG1114" s="147" t="s">
        <v>357</v>
      </c>
      <c r="AH1114" s="147">
        <v>5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3" x14ac:dyDescent="0.2">
      <c r="A1115" s="154"/>
      <c r="B1115" s="155"/>
      <c r="C1115" s="190" t="s">
        <v>361</v>
      </c>
      <c r="D1115" s="162"/>
      <c r="E1115" s="163">
        <v>2271.125</v>
      </c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58"/>
      <c r="Z1115" s="147"/>
      <c r="AA1115" s="147"/>
      <c r="AB1115" s="147"/>
      <c r="AC1115" s="147"/>
      <c r="AD1115" s="147"/>
      <c r="AE1115" s="147"/>
      <c r="AF1115" s="147"/>
      <c r="AG1115" s="147" t="s">
        <v>357</v>
      </c>
      <c r="AH1115" s="147">
        <v>1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3" x14ac:dyDescent="0.2">
      <c r="A1116" s="154"/>
      <c r="B1116" s="155"/>
      <c r="C1116" s="189" t="s">
        <v>1863</v>
      </c>
      <c r="D1116" s="160"/>
      <c r="E1116" s="161"/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58"/>
      <c r="Z1116" s="147"/>
      <c r="AA1116" s="147"/>
      <c r="AB1116" s="147"/>
      <c r="AC1116" s="147"/>
      <c r="AD1116" s="147"/>
      <c r="AE1116" s="147"/>
      <c r="AF1116" s="147"/>
      <c r="AG1116" s="147" t="s">
        <v>357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3" x14ac:dyDescent="0.2">
      <c r="A1117" s="154"/>
      <c r="B1117" s="155"/>
      <c r="C1117" s="189" t="s">
        <v>1864</v>
      </c>
      <c r="D1117" s="160"/>
      <c r="E1117" s="161">
        <v>-247.92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58"/>
      <c r="Z1117" s="147"/>
      <c r="AA1117" s="147"/>
      <c r="AB1117" s="147"/>
      <c r="AC1117" s="147"/>
      <c r="AD1117" s="147"/>
      <c r="AE1117" s="147"/>
      <c r="AF1117" s="147"/>
      <c r="AG1117" s="147" t="s">
        <v>357</v>
      </c>
      <c r="AH1117" s="147">
        <v>5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">
      <c r="A1118" s="154"/>
      <c r="B1118" s="155"/>
      <c r="C1118" s="190" t="s">
        <v>361</v>
      </c>
      <c r="D1118" s="162"/>
      <c r="E1118" s="163">
        <v>-247.92</v>
      </c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58"/>
      <c r="Z1118" s="147"/>
      <c r="AA1118" s="147"/>
      <c r="AB1118" s="147"/>
      <c r="AC1118" s="147"/>
      <c r="AD1118" s="147"/>
      <c r="AE1118" s="147"/>
      <c r="AF1118" s="147"/>
      <c r="AG1118" s="147" t="s">
        <v>357</v>
      </c>
      <c r="AH1118" s="147">
        <v>1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75">
        <v>154</v>
      </c>
      <c r="B1119" s="176" t="s">
        <v>598</v>
      </c>
      <c r="C1119" s="188" t="s">
        <v>599</v>
      </c>
      <c r="D1119" s="177" t="s">
        <v>350</v>
      </c>
      <c r="E1119" s="178">
        <v>126.1575</v>
      </c>
      <c r="F1119" s="179"/>
      <c r="G1119" s="180">
        <f>ROUND(E1119*F1119,2)</f>
        <v>0</v>
      </c>
      <c r="H1119" s="159"/>
      <c r="I1119" s="158">
        <f>ROUND(E1119*H1119,2)</f>
        <v>0</v>
      </c>
      <c r="J1119" s="159"/>
      <c r="K1119" s="158">
        <f>ROUND(E1119*J1119,2)</f>
        <v>0</v>
      </c>
      <c r="L1119" s="158">
        <v>21</v>
      </c>
      <c r="M1119" s="158">
        <f>G1119*(1+L1119/100)</f>
        <v>0</v>
      </c>
      <c r="N1119" s="157">
        <v>6.9999999999999994E-5</v>
      </c>
      <c r="O1119" s="157">
        <f>ROUND(E1119*N1119,2)</f>
        <v>0.01</v>
      </c>
      <c r="P1119" s="157">
        <v>0</v>
      </c>
      <c r="Q1119" s="157">
        <f>ROUND(E1119*P1119,2)</f>
        <v>0</v>
      </c>
      <c r="R1119" s="158"/>
      <c r="S1119" s="158" t="s">
        <v>374</v>
      </c>
      <c r="T1119" s="158" t="s">
        <v>375</v>
      </c>
      <c r="U1119" s="158">
        <v>6.4960000000000004E-2</v>
      </c>
      <c r="V1119" s="158">
        <f>ROUND(E1119*U1119,2)</f>
        <v>8.1999999999999993</v>
      </c>
      <c r="W1119" s="158"/>
      <c r="X1119" s="158" t="s">
        <v>353</v>
      </c>
      <c r="Y1119" s="158" t="s">
        <v>354</v>
      </c>
      <c r="Z1119" s="147"/>
      <c r="AA1119" s="147"/>
      <c r="AB1119" s="147"/>
      <c r="AC1119" s="147"/>
      <c r="AD1119" s="147"/>
      <c r="AE1119" s="147"/>
      <c r="AF1119" s="147"/>
      <c r="AG1119" s="147" t="s">
        <v>355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2" x14ac:dyDescent="0.2">
      <c r="A1120" s="154"/>
      <c r="B1120" s="155"/>
      <c r="C1120" s="189" t="s">
        <v>604</v>
      </c>
      <c r="D1120" s="160"/>
      <c r="E1120" s="161"/>
      <c r="F1120" s="158"/>
      <c r="G1120" s="15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58"/>
      <c r="Z1120" s="147"/>
      <c r="AA1120" s="147"/>
      <c r="AB1120" s="147"/>
      <c r="AC1120" s="147"/>
      <c r="AD1120" s="147"/>
      <c r="AE1120" s="147"/>
      <c r="AF1120" s="147"/>
      <c r="AG1120" s="147" t="s">
        <v>357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3" x14ac:dyDescent="0.2">
      <c r="A1121" s="154"/>
      <c r="B1121" s="155"/>
      <c r="C1121" s="189" t="s">
        <v>1852</v>
      </c>
      <c r="D1121" s="160"/>
      <c r="E1121" s="161"/>
      <c r="F1121" s="158"/>
      <c r="G1121" s="158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58"/>
      <c r="Z1121" s="147"/>
      <c r="AA1121" s="147"/>
      <c r="AB1121" s="147"/>
      <c r="AC1121" s="147"/>
      <c r="AD1121" s="147"/>
      <c r="AE1121" s="147"/>
      <c r="AF1121" s="147"/>
      <c r="AG1121" s="147" t="s">
        <v>357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3" x14ac:dyDescent="0.2">
      <c r="A1122" s="154"/>
      <c r="B1122" s="155"/>
      <c r="C1122" s="189" t="s">
        <v>1629</v>
      </c>
      <c r="D1122" s="160"/>
      <c r="E1122" s="161">
        <v>126.1575</v>
      </c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58"/>
      <c r="Z1122" s="147"/>
      <c r="AA1122" s="147"/>
      <c r="AB1122" s="147"/>
      <c r="AC1122" s="147"/>
      <c r="AD1122" s="147"/>
      <c r="AE1122" s="147"/>
      <c r="AF1122" s="147"/>
      <c r="AG1122" s="147" t="s">
        <v>357</v>
      </c>
      <c r="AH1122" s="147">
        <v>5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">
      <c r="A1123" s="154"/>
      <c r="B1123" s="155"/>
      <c r="C1123" s="190" t="s">
        <v>361</v>
      </c>
      <c r="D1123" s="162"/>
      <c r="E1123" s="163">
        <v>126.1575</v>
      </c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58"/>
      <c r="Z1123" s="147"/>
      <c r="AA1123" s="147"/>
      <c r="AB1123" s="147"/>
      <c r="AC1123" s="147"/>
      <c r="AD1123" s="147"/>
      <c r="AE1123" s="147"/>
      <c r="AF1123" s="147"/>
      <c r="AG1123" s="147" t="s">
        <v>357</v>
      </c>
      <c r="AH1123" s="147">
        <v>1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75">
        <v>155</v>
      </c>
      <c r="B1124" s="176" t="s">
        <v>600</v>
      </c>
      <c r="C1124" s="188" t="s">
        <v>601</v>
      </c>
      <c r="D1124" s="177" t="s">
        <v>350</v>
      </c>
      <c r="E1124" s="178">
        <v>126.1575</v>
      </c>
      <c r="F1124" s="179"/>
      <c r="G1124" s="180">
        <f>ROUND(E1124*F1124,2)</f>
        <v>0</v>
      </c>
      <c r="H1124" s="159"/>
      <c r="I1124" s="158">
        <f>ROUND(E1124*H1124,2)</f>
        <v>0</v>
      </c>
      <c r="J1124" s="159"/>
      <c r="K1124" s="158">
        <f>ROUND(E1124*J1124,2)</f>
        <v>0</v>
      </c>
      <c r="L1124" s="158">
        <v>21</v>
      </c>
      <c r="M1124" s="158">
        <f>G1124*(1+L1124/100)</f>
        <v>0</v>
      </c>
      <c r="N1124" s="157">
        <v>3.6000000000000002E-4</v>
      </c>
      <c r="O1124" s="157">
        <f>ROUND(E1124*N1124,2)</f>
        <v>0.05</v>
      </c>
      <c r="P1124" s="157">
        <v>0</v>
      </c>
      <c r="Q1124" s="157">
        <f>ROUND(E1124*P1124,2)</f>
        <v>0</v>
      </c>
      <c r="R1124" s="158"/>
      <c r="S1124" s="158" t="s">
        <v>374</v>
      </c>
      <c r="T1124" s="158" t="s">
        <v>375</v>
      </c>
      <c r="U1124" s="158">
        <v>0.19503999999999999</v>
      </c>
      <c r="V1124" s="158">
        <f>ROUND(E1124*U1124,2)</f>
        <v>24.61</v>
      </c>
      <c r="W1124" s="158"/>
      <c r="X1124" s="158" t="s">
        <v>353</v>
      </c>
      <c r="Y1124" s="158" t="s">
        <v>354</v>
      </c>
      <c r="Z1124" s="147"/>
      <c r="AA1124" s="147"/>
      <c r="AB1124" s="147"/>
      <c r="AC1124" s="147"/>
      <c r="AD1124" s="147"/>
      <c r="AE1124" s="147"/>
      <c r="AF1124" s="147"/>
      <c r="AG1124" s="147" t="s">
        <v>355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2" x14ac:dyDescent="0.2">
      <c r="A1125" s="154"/>
      <c r="B1125" s="155"/>
      <c r="C1125" s="189" t="s">
        <v>604</v>
      </c>
      <c r="D1125" s="160"/>
      <c r="E1125" s="161"/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58"/>
      <c r="Z1125" s="147"/>
      <c r="AA1125" s="147"/>
      <c r="AB1125" s="147"/>
      <c r="AC1125" s="147"/>
      <c r="AD1125" s="147"/>
      <c r="AE1125" s="147"/>
      <c r="AF1125" s="147"/>
      <c r="AG1125" s="147" t="s">
        <v>357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3" x14ac:dyDescent="0.2">
      <c r="A1126" s="154"/>
      <c r="B1126" s="155"/>
      <c r="C1126" s="189" t="s">
        <v>1852</v>
      </c>
      <c r="D1126" s="160"/>
      <c r="E1126" s="161"/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58"/>
      <c r="Z1126" s="147"/>
      <c r="AA1126" s="147"/>
      <c r="AB1126" s="147"/>
      <c r="AC1126" s="147"/>
      <c r="AD1126" s="147"/>
      <c r="AE1126" s="147"/>
      <c r="AF1126" s="147"/>
      <c r="AG1126" s="147" t="s">
        <v>357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3" x14ac:dyDescent="0.2">
      <c r="A1127" s="154"/>
      <c r="B1127" s="155"/>
      <c r="C1127" s="189" t="s">
        <v>1629</v>
      </c>
      <c r="D1127" s="160"/>
      <c r="E1127" s="161">
        <v>126.1575</v>
      </c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58"/>
      <c r="Z1127" s="147"/>
      <c r="AA1127" s="147"/>
      <c r="AB1127" s="147"/>
      <c r="AC1127" s="147"/>
      <c r="AD1127" s="147"/>
      <c r="AE1127" s="147"/>
      <c r="AF1127" s="147"/>
      <c r="AG1127" s="147" t="s">
        <v>357</v>
      </c>
      <c r="AH1127" s="147">
        <v>5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3" x14ac:dyDescent="0.2">
      <c r="A1128" s="154"/>
      <c r="B1128" s="155"/>
      <c r="C1128" s="190" t="s">
        <v>361</v>
      </c>
      <c r="D1128" s="162"/>
      <c r="E1128" s="163">
        <v>126.1575</v>
      </c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58"/>
      <c r="Z1128" s="147"/>
      <c r="AA1128" s="147"/>
      <c r="AB1128" s="147"/>
      <c r="AC1128" s="147"/>
      <c r="AD1128" s="147"/>
      <c r="AE1128" s="147"/>
      <c r="AF1128" s="147"/>
      <c r="AG1128" s="147" t="s">
        <v>357</v>
      </c>
      <c r="AH1128" s="147">
        <v>1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13.6" x14ac:dyDescent="0.2">
      <c r="A1129" s="168" t="s">
        <v>346</v>
      </c>
      <c r="B1129" s="169" t="s">
        <v>313</v>
      </c>
      <c r="C1129" s="187" t="s">
        <v>314</v>
      </c>
      <c r="D1129" s="170"/>
      <c r="E1129" s="171"/>
      <c r="F1129" s="172"/>
      <c r="G1129" s="173">
        <f>SUMIF(AG1130:AG1137,"&lt;&gt;NOR",G1130:G1137)</f>
        <v>0</v>
      </c>
      <c r="H1129" s="167"/>
      <c r="I1129" s="167">
        <f>SUM(I1130:I1137)</f>
        <v>0</v>
      </c>
      <c r="J1129" s="167"/>
      <c r="K1129" s="167">
        <f>SUM(K1130:K1137)</f>
        <v>0</v>
      </c>
      <c r="L1129" s="167"/>
      <c r="M1129" s="167">
        <f>SUM(M1130:M1137)</f>
        <v>0</v>
      </c>
      <c r="N1129" s="166"/>
      <c r="O1129" s="166">
        <f>SUM(O1130:O1137)</f>
        <v>0</v>
      </c>
      <c r="P1129" s="166"/>
      <c r="Q1129" s="166">
        <f>SUM(Q1130:Q1137)</f>
        <v>0</v>
      </c>
      <c r="R1129" s="167"/>
      <c r="S1129" s="167"/>
      <c r="T1129" s="167"/>
      <c r="U1129" s="167"/>
      <c r="V1129" s="167">
        <f>SUM(V1130:V1137)</f>
        <v>258.31</v>
      </c>
      <c r="W1129" s="167"/>
      <c r="X1129" s="167"/>
      <c r="Y1129" s="167"/>
      <c r="AG1129" t="s">
        <v>347</v>
      </c>
    </row>
    <row r="1130" spans="1:60" ht="21.75" outlineLevel="1" x14ac:dyDescent="0.2">
      <c r="A1130" s="175">
        <v>156</v>
      </c>
      <c r="B1130" s="176" t="s">
        <v>1865</v>
      </c>
      <c r="C1130" s="188" t="s">
        <v>1866</v>
      </c>
      <c r="D1130" s="177" t="s">
        <v>1867</v>
      </c>
      <c r="E1130" s="178">
        <v>12844.92</v>
      </c>
      <c r="F1130" s="179"/>
      <c r="G1130" s="180">
        <f>ROUND(E1130*F1130,2)</f>
        <v>0</v>
      </c>
      <c r="H1130" s="159"/>
      <c r="I1130" s="158">
        <f>ROUND(E1130*H1130,2)</f>
        <v>0</v>
      </c>
      <c r="J1130" s="159"/>
      <c r="K1130" s="158">
        <f>ROUND(E1130*J1130,2)</f>
        <v>0</v>
      </c>
      <c r="L1130" s="158">
        <v>21</v>
      </c>
      <c r="M1130" s="158">
        <f>G1130*(1+L1130/100)</f>
        <v>0</v>
      </c>
      <c r="N1130" s="157">
        <v>0</v>
      </c>
      <c r="O1130" s="157">
        <f>ROUND(E1130*N1130,2)</f>
        <v>0</v>
      </c>
      <c r="P1130" s="157">
        <v>0</v>
      </c>
      <c r="Q1130" s="157">
        <f>ROUND(E1130*P1130,2)</f>
        <v>0</v>
      </c>
      <c r="R1130" s="158"/>
      <c r="S1130" s="158" t="s">
        <v>351</v>
      </c>
      <c r="T1130" s="158" t="s">
        <v>352</v>
      </c>
      <c r="U1130" s="158">
        <v>2.0109999999999999E-2</v>
      </c>
      <c r="V1130" s="158">
        <f>ROUND(E1130*U1130,2)</f>
        <v>258.31</v>
      </c>
      <c r="W1130" s="158"/>
      <c r="X1130" s="158" t="s">
        <v>353</v>
      </c>
      <c r="Y1130" s="158" t="s">
        <v>354</v>
      </c>
      <c r="Z1130" s="147"/>
      <c r="AA1130" s="147"/>
      <c r="AB1130" s="147"/>
      <c r="AC1130" s="147"/>
      <c r="AD1130" s="147"/>
      <c r="AE1130" s="147"/>
      <c r="AF1130" s="147"/>
      <c r="AG1130" s="147" t="s">
        <v>355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2" x14ac:dyDescent="0.2">
      <c r="A1131" s="154"/>
      <c r="B1131" s="155"/>
      <c r="C1131" s="189" t="s">
        <v>604</v>
      </c>
      <c r="D1131" s="160"/>
      <c r="E1131" s="161"/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58"/>
      <c r="Z1131" s="147"/>
      <c r="AA1131" s="147"/>
      <c r="AB1131" s="147"/>
      <c r="AC1131" s="147"/>
      <c r="AD1131" s="147"/>
      <c r="AE1131" s="147"/>
      <c r="AF1131" s="147"/>
      <c r="AG1131" s="147" t="s">
        <v>357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">
      <c r="A1132" s="154"/>
      <c r="B1132" s="155"/>
      <c r="C1132" s="189" t="s">
        <v>1868</v>
      </c>
      <c r="D1132" s="160"/>
      <c r="E1132" s="161">
        <v>5833.8</v>
      </c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58"/>
      <c r="Z1132" s="147"/>
      <c r="AA1132" s="147"/>
      <c r="AB1132" s="147"/>
      <c r="AC1132" s="147"/>
      <c r="AD1132" s="147"/>
      <c r="AE1132" s="147"/>
      <c r="AF1132" s="147"/>
      <c r="AG1132" s="147" t="s">
        <v>357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">
      <c r="A1133" s="154"/>
      <c r="B1133" s="155"/>
      <c r="C1133" s="189" t="s">
        <v>1869</v>
      </c>
      <c r="D1133" s="160"/>
      <c r="E1133" s="161">
        <v>1763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58"/>
      <c r="Z1133" s="147"/>
      <c r="AA1133" s="147"/>
      <c r="AB1133" s="147"/>
      <c r="AC1133" s="147"/>
      <c r="AD1133" s="147"/>
      <c r="AE1133" s="147"/>
      <c r="AF1133" s="147"/>
      <c r="AG1133" s="147" t="s">
        <v>357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">
      <c r="A1134" s="154"/>
      <c r="B1134" s="155"/>
      <c r="C1134" s="189" t="s">
        <v>1870</v>
      </c>
      <c r="D1134" s="160"/>
      <c r="E1134" s="161">
        <v>3345.4</v>
      </c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58"/>
      <c r="Z1134" s="147"/>
      <c r="AA1134" s="147"/>
      <c r="AB1134" s="147"/>
      <c r="AC1134" s="147"/>
      <c r="AD1134" s="147"/>
      <c r="AE1134" s="147"/>
      <c r="AF1134" s="147"/>
      <c r="AG1134" s="147" t="s">
        <v>357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4"/>
      <c r="B1135" s="155"/>
      <c r="C1135" s="189" t="s">
        <v>1871</v>
      </c>
      <c r="D1135" s="160"/>
      <c r="E1135" s="161">
        <v>735</v>
      </c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58"/>
      <c r="Z1135" s="147"/>
      <c r="AA1135" s="147"/>
      <c r="AB1135" s="147"/>
      <c r="AC1135" s="147"/>
      <c r="AD1135" s="147"/>
      <c r="AE1135" s="147"/>
      <c r="AF1135" s="147"/>
      <c r="AG1135" s="147" t="s">
        <v>357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">
      <c r="A1136" s="154"/>
      <c r="B1136" s="155"/>
      <c r="C1136" s="190" t="s">
        <v>361</v>
      </c>
      <c r="D1136" s="162"/>
      <c r="E1136" s="163">
        <v>11677.2</v>
      </c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58"/>
      <c r="Z1136" s="147"/>
      <c r="AA1136" s="147"/>
      <c r="AB1136" s="147"/>
      <c r="AC1136" s="147"/>
      <c r="AD1136" s="147"/>
      <c r="AE1136" s="147"/>
      <c r="AF1136" s="147"/>
      <c r="AG1136" s="147" t="s">
        <v>357</v>
      </c>
      <c r="AH1136" s="147">
        <v>1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21.75" outlineLevel="3" x14ac:dyDescent="0.2">
      <c r="A1137" s="154"/>
      <c r="B1137" s="155"/>
      <c r="C1137" s="192" t="s">
        <v>1872</v>
      </c>
      <c r="D1137" s="164"/>
      <c r="E1137" s="165">
        <v>1167.72</v>
      </c>
      <c r="F1137" s="158"/>
      <c r="G1137" s="15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58"/>
      <c r="Z1137" s="147"/>
      <c r="AA1137" s="147"/>
      <c r="AB1137" s="147"/>
      <c r="AC1137" s="147"/>
      <c r="AD1137" s="147"/>
      <c r="AE1137" s="147"/>
      <c r="AF1137" s="147"/>
      <c r="AG1137" s="147" t="s">
        <v>357</v>
      </c>
      <c r="AH1137" s="147">
        <v>4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x14ac:dyDescent="0.2">
      <c r="A1138" s="3"/>
      <c r="B1138" s="4"/>
      <c r="C1138" s="193"/>
      <c r="D1138" s="6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AE1138">
        <v>15</v>
      </c>
      <c r="AF1138">
        <v>21</v>
      </c>
      <c r="AG1138" t="s">
        <v>332</v>
      </c>
    </row>
    <row r="1139" spans="1:60" ht="13.6" x14ac:dyDescent="0.2">
      <c r="A1139" s="150"/>
      <c r="B1139" s="151" t="s">
        <v>31</v>
      </c>
      <c r="C1139" s="194"/>
      <c r="D1139" s="152"/>
      <c r="E1139" s="153"/>
      <c r="F1139" s="153"/>
      <c r="G1139" s="174">
        <f>G8+G128+G246+G452+G478+G525+G533+G553+G590+G597+G663+G694+G696+G803+G822+G869+G957+G1037+G1129</f>
        <v>0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AE1139">
        <f>SUMIF(L7:L1137,AE1138,G7:G1137)</f>
        <v>0</v>
      </c>
      <c r="AF1139">
        <f>SUMIF(L7:L1137,AF1138,G7:G1137)</f>
        <v>0</v>
      </c>
      <c r="AG1139" t="s">
        <v>611</v>
      </c>
    </row>
    <row r="1140" spans="1:60" x14ac:dyDescent="0.2">
      <c r="A1140" s="3"/>
      <c r="B1140" s="4"/>
      <c r="C1140" s="193"/>
      <c r="D1140" s="6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</row>
    <row r="1141" spans="1:60" x14ac:dyDescent="0.2">
      <c r="A1141" s="3"/>
      <c r="B1141" s="4"/>
      <c r="C1141" s="193"/>
      <c r="D1141" s="6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</row>
    <row r="1142" spans="1:60" x14ac:dyDescent="0.2">
      <c r="A1142" s="269" t="s">
        <v>612</v>
      </c>
      <c r="B1142" s="269"/>
      <c r="C1142" s="270"/>
      <c r="D1142" s="6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</row>
    <row r="1143" spans="1:60" x14ac:dyDescent="0.2">
      <c r="A1143" s="271"/>
      <c r="B1143" s="272"/>
      <c r="C1143" s="273"/>
      <c r="D1143" s="272"/>
      <c r="E1143" s="272"/>
      <c r="F1143" s="272"/>
      <c r="G1143" s="27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AG1143" t="s">
        <v>613</v>
      </c>
    </row>
    <row r="1144" spans="1:60" x14ac:dyDescent="0.2">
      <c r="A1144" s="275"/>
      <c r="B1144" s="276"/>
      <c r="C1144" s="277"/>
      <c r="D1144" s="276"/>
      <c r="E1144" s="276"/>
      <c r="F1144" s="276"/>
      <c r="G1144" s="278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</row>
    <row r="1145" spans="1:60" x14ac:dyDescent="0.2">
      <c r="A1145" s="275"/>
      <c r="B1145" s="276"/>
      <c r="C1145" s="277"/>
      <c r="D1145" s="276"/>
      <c r="E1145" s="276"/>
      <c r="F1145" s="276"/>
      <c r="G1145" s="278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</row>
    <row r="1146" spans="1:60" x14ac:dyDescent="0.2">
      <c r="A1146" s="275"/>
      <c r="B1146" s="276"/>
      <c r="C1146" s="277"/>
      <c r="D1146" s="276"/>
      <c r="E1146" s="276"/>
      <c r="F1146" s="276"/>
      <c r="G1146" s="278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</row>
    <row r="1147" spans="1:60" x14ac:dyDescent="0.2">
      <c r="A1147" s="279"/>
      <c r="B1147" s="280"/>
      <c r="C1147" s="281"/>
      <c r="D1147" s="280"/>
      <c r="E1147" s="280"/>
      <c r="F1147" s="280"/>
      <c r="G1147" s="28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</row>
    <row r="1148" spans="1:60" x14ac:dyDescent="0.2">
      <c r="A1148" s="3"/>
      <c r="B1148" s="4"/>
      <c r="C1148" s="193"/>
      <c r="D1148" s="6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</row>
    <row r="1149" spans="1:60" x14ac:dyDescent="0.2">
      <c r="C1149" s="195"/>
      <c r="D1149" s="10"/>
      <c r="AG1149" t="s">
        <v>614</v>
      </c>
    </row>
    <row r="1150" spans="1:60" x14ac:dyDescent="0.2">
      <c r="D1150" s="10"/>
    </row>
    <row r="1151" spans="1:60" x14ac:dyDescent="0.2">
      <c r="D1151" s="10"/>
    </row>
    <row r="1152" spans="1:60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143:G1147"/>
    <mergeCell ref="A1:G1"/>
    <mergeCell ref="C2:G2"/>
    <mergeCell ref="C3:G3"/>
    <mergeCell ref="C4:G4"/>
    <mergeCell ref="A1142:C11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9B68-B03E-413F-B138-ACC22DE183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78</v>
      </c>
      <c r="C4" s="266" t="s">
        <v>65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124</v>
      </c>
      <c r="C8" s="187" t="s">
        <v>125</v>
      </c>
      <c r="D8" s="170"/>
      <c r="E8" s="171"/>
      <c r="F8" s="172"/>
      <c r="G8" s="173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7"/>
      <c r="S8" s="167"/>
      <c r="T8" s="167"/>
      <c r="U8" s="167"/>
      <c r="V8" s="167">
        <f>SUM(V9:V28)</f>
        <v>0</v>
      </c>
      <c r="W8" s="167"/>
      <c r="X8" s="167"/>
      <c r="Y8" s="167"/>
      <c r="AG8" t="s">
        <v>347</v>
      </c>
    </row>
    <row r="9" spans="1:60" ht="21.75" outlineLevel="1" x14ac:dyDescent="0.2">
      <c r="A9" s="181">
        <v>1</v>
      </c>
      <c r="B9" s="182" t="s">
        <v>720</v>
      </c>
      <c r="C9" s="191" t="s">
        <v>1873</v>
      </c>
      <c r="D9" s="183" t="s">
        <v>722</v>
      </c>
      <c r="E9" s="184">
        <v>1</v>
      </c>
      <c r="F9" s="185"/>
      <c r="G9" s="186">
        <f t="shared" ref="G9:G28" si="0">ROUND(E9*F9,2)</f>
        <v>0</v>
      </c>
      <c r="H9" s="159"/>
      <c r="I9" s="158">
        <f t="shared" ref="I9:I28" si="1">ROUND(E9*H9,2)</f>
        <v>0</v>
      </c>
      <c r="J9" s="159"/>
      <c r="K9" s="158">
        <f t="shared" ref="K9:K28" si="2">ROUND(E9*J9,2)</f>
        <v>0</v>
      </c>
      <c r="L9" s="158">
        <v>21</v>
      </c>
      <c r="M9" s="158">
        <f t="shared" ref="M9:M28" si="3">G9*(1+L9/100)</f>
        <v>0</v>
      </c>
      <c r="N9" s="157">
        <v>0</v>
      </c>
      <c r="O9" s="157">
        <f t="shared" ref="O9:O28" si="4">ROUND(E9*N9,2)</f>
        <v>0</v>
      </c>
      <c r="P9" s="157">
        <v>0</v>
      </c>
      <c r="Q9" s="157">
        <f t="shared" ref="Q9:Q28" si="5"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 t="shared" ref="V9:V28" si="6"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.75" outlineLevel="1" x14ac:dyDescent="0.2">
      <c r="A10" s="181">
        <v>2</v>
      </c>
      <c r="B10" s="182" t="s">
        <v>724</v>
      </c>
      <c r="C10" s="191" t="s">
        <v>1874</v>
      </c>
      <c r="D10" s="183" t="s">
        <v>722</v>
      </c>
      <c r="E10" s="184">
        <v>4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351</v>
      </c>
      <c r="T10" s="158" t="s">
        <v>352</v>
      </c>
      <c r="U10" s="158">
        <v>0</v>
      </c>
      <c r="V10" s="158">
        <f t="shared" si="6"/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1.75" outlineLevel="1" x14ac:dyDescent="0.2">
      <c r="A11" s="181">
        <v>3</v>
      </c>
      <c r="B11" s="182" t="s">
        <v>726</v>
      </c>
      <c r="C11" s="191" t="s">
        <v>1875</v>
      </c>
      <c r="D11" s="183" t="s">
        <v>722</v>
      </c>
      <c r="E11" s="184">
        <v>3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351</v>
      </c>
      <c r="T11" s="158" t="s">
        <v>352</v>
      </c>
      <c r="U11" s="158">
        <v>0</v>
      </c>
      <c r="V11" s="158">
        <f t="shared" si="6"/>
        <v>0</v>
      </c>
      <c r="W11" s="158"/>
      <c r="X11" s="158" t="s">
        <v>540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723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75" outlineLevel="1" x14ac:dyDescent="0.2">
      <c r="A12" s="181">
        <v>4</v>
      </c>
      <c r="B12" s="182" t="s">
        <v>728</v>
      </c>
      <c r="C12" s="191" t="s">
        <v>1876</v>
      </c>
      <c r="D12" s="183" t="s">
        <v>722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351</v>
      </c>
      <c r="T12" s="158" t="s">
        <v>352</v>
      </c>
      <c r="U12" s="158">
        <v>0</v>
      </c>
      <c r="V12" s="158">
        <f t="shared" si="6"/>
        <v>0</v>
      </c>
      <c r="W12" s="158"/>
      <c r="X12" s="158" t="s">
        <v>540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.75" outlineLevel="1" x14ac:dyDescent="0.2">
      <c r="A13" s="181">
        <v>5</v>
      </c>
      <c r="B13" s="182" t="s">
        <v>1877</v>
      </c>
      <c r="C13" s="191" t="s">
        <v>1878</v>
      </c>
      <c r="D13" s="183" t="s">
        <v>722</v>
      </c>
      <c r="E13" s="184">
        <v>2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351</v>
      </c>
      <c r="T13" s="158" t="s">
        <v>352</v>
      </c>
      <c r="U13" s="158">
        <v>0</v>
      </c>
      <c r="V13" s="158">
        <f t="shared" si="6"/>
        <v>0</v>
      </c>
      <c r="W13" s="158"/>
      <c r="X13" s="158" t="s">
        <v>540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723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.75" outlineLevel="1" x14ac:dyDescent="0.2">
      <c r="A14" s="181">
        <v>6</v>
      </c>
      <c r="B14" s="182" t="s">
        <v>1879</v>
      </c>
      <c r="C14" s="191" t="s">
        <v>1880</v>
      </c>
      <c r="D14" s="183" t="s">
        <v>722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351</v>
      </c>
      <c r="T14" s="158" t="s">
        <v>352</v>
      </c>
      <c r="U14" s="158">
        <v>0</v>
      </c>
      <c r="V14" s="158">
        <f t="shared" si="6"/>
        <v>0</v>
      </c>
      <c r="W14" s="158"/>
      <c r="X14" s="158" t="s">
        <v>540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723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81">
        <v>7</v>
      </c>
      <c r="B15" s="182" t="s">
        <v>1881</v>
      </c>
      <c r="C15" s="191" t="s">
        <v>1882</v>
      </c>
      <c r="D15" s="183" t="s">
        <v>722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351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540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1.75" outlineLevel="1" x14ac:dyDescent="0.2">
      <c r="A16" s="181">
        <v>8</v>
      </c>
      <c r="B16" s="182" t="s">
        <v>1883</v>
      </c>
      <c r="C16" s="191" t="s">
        <v>1884</v>
      </c>
      <c r="D16" s="183" t="s">
        <v>722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351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540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.75" outlineLevel="1" x14ac:dyDescent="0.2">
      <c r="A17" s="181">
        <v>9</v>
      </c>
      <c r="B17" s="182" t="s">
        <v>1885</v>
      </c>
      <c r="C17" s="191" t="s">
        <v>1886</v>
      </c>
      <c r="D17" s="183" t="s">
        <v>722</v>
      </c>
      <c r="E17" s="184">
        <v>2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1.75" outlineLevel="1" x14ac:dyDescent="0.2">
      <c r="A18" s="181">
        <v>10</v>
      </c>
      <c r="B18" s="182" t="s">
        <v>1887</v>
      </c>
      <c r="C18" s="191" t="s">
        <v>1888</v>
      </c>
      <c r="D18" s="183" t="s">
        <v>722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75" outlineLevel="1" x14ac:dyDescent="0.2">
      <c r="A19" s="181">
        <v>11</v>
      </c>
      <c r="B19" s="182" t="s">
        <v>1889</v>
      </c>
      <c r="C19" s="191" t="s">
        <v>1890</v>
      </c>
      <c r="D19" s="183" t="s">
        <v>722</v>
      </c>
      <c r="E19" s="184">
        <v>1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1.75" outlineLevel="1" x14ac:dyDescent="0.2">
      <c r="A20" s="181">
        <v>12</v>
      </c>
      <c r="B20" s="182" t="s">
        <v>1891</v>
      </c>
      <c r="C20" s="191" t="s">
        <v>1892</v>
      </c>
      <c r="D20" s="183" t="s">
        <v>722</v>
      </c>
      <c r="E20" s="184">
        <v>1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351</v>
      </c>
      <c r="T20" s="158" t="s">
        <v>352</v>
      </c>
      <c r="U20" s="158">
        <v>0</v>
      </c>
      <c r="V20" s="158">
        <f t="shared" si="6"/>
        <v>0</v>
      </c>
      <c r="W20" s="158"/>
      <c r="X20" s="158" t="s">
        <v>540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723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.75" outlineLevel="1" x14ac:dyDescent="0.2">
      <c r="A21" s="181">
        <v>13</v>
      </c>
      <c r="B21" s="182" t="s">
        <v>1893</v>
      </c>
      <c r="C21" s="191" t="s">
        <v>1894</v>
      </c>
      <c r="D21" s="183" t="s">
        <v>722</v>
      </c>
      <c r="E21" s="184">
        <v>1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351</v>
      </c>
      <c r="T21" s="158" t="s">
        <v>352</v>
      </c>
      <c r="U21" s="158">
        <v>0</v>
      </c>
      <c r="V21" s="158">
        <f t="shared" si="6"/>
        <v>0</v>
      </c>
      <c r="W21" s="158"/>
      <c r="X21" s="158" t="s">
        <v>540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723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1.75" outlineLevel="1" x14ac:dyDescent="0.2">
      <c r="A22" s="181">
        <v>14</v>
      </c>
      <c r="B22" s="182" t="s">
        <v>1895</v>
      </c>
      <c r="C22" s="191" t="s">
        <v>1896</v>
      </c>
      <c r="D22" s="183" t="s">
        <v>722</v>
      </c>
      <c r="E22" s="184">
        <v>2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351</v>
      </c>
      <c r="T22" s="158" t="s">
        <v>352</v>
      </c>
      <c r="U22" s="158">
        <v>0</v>
      </c>
      <c r="V22" s="158">
        <f t="shared" si="6"/>
        <v>0</v>
      </c>
      <c r="W22" s="158"/>
      <c r="X22" s="158" t="s">
        <v>540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723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1.75" outlineLevel="1" x14ac:dyDescent="0.2">
      <c r="A23" s="181">
        <v>15</v>
      </c>
      <c r="B23" s="182" t="s">
        <v>1897</v>
      </c>
      <c r="C23" s="191" t="s">
        <v>1898</v>
      </c>
      <c r="D23" s="183" t="s">
        <v>722</v>
      </c>
      <c r="E23" s="184">
        <v>2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351</v>
      </c>
      <c r="T23" s="158" t="s">
        <v>352</v>
      </c>
      <c r="U23" s="158">
        <v>0</v>
      </c>
      <c r="V23" s="158">
        <f t="shared" si="6"/>
        <v>0</v>
      </c>
      <c r="W23" s="158"/>
      <c r="X23" s="158" t="s">
        <v>540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723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1.75" outlineLevel="1" x14ac:dyDescent="0.2">
      <c r="A24" s="181">
        <v>16</v>
      </c>
      <c r="B24" s="182" t="s">
        <v>1899</v>
      </c>
      <c r="C24" s="191" t="s">
        <v>1900</v>
      </c>
      <c r="D24" s="183" t="s">
        <v>722</v>
      </c>
      <c r="E24" s="184">
        <v>2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351</v>
      </c>
      <c r="T24" s="158" t="s">
        <v>352</v>
      </c>
      <c r="U24" s="158">
        <v>0</v>
      </c>
      <c r="V24" s="158">
        <f t="shared" si="6"/>
        <v>0</v>
      </c>
      <c r="W24" s="158"/>
      <c r="X24" s="158" t="s">
        <v>540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1.75" outlineLevel="1" x14ac:dyDescent="0.2">
      <c r="A25" s="181">
        <v>17</v>
      </c>
      <c r="B25" s="182" t="s">
        <v>1901</v>
      </c>
      <c r="C25" s="191" t="s">
        <v>1902</v>
      </c>
      <c r="D25" s="183" t="s">
        <v>722</v>
      </c>
      <c r="E25" s="184">
        <v>6</v>
      </c>
      <c r="F25" s="185"/>
      <c r="G25" s="186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351</v>
      </c>
      <c r="T25" s="158" t="s">
        <v>352</v>
      </c>
      <c r="U25" s="158">
        <v>0</v>
      </c>
      <c r="V25" s="158">
        <f t="shared" si="6"/>
        <v>0</v>
      </c>
      <c r="W25" s="158"/>
      <c r="X25" s="158" t="s">
        <v>540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723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1.75" outlineLevel="1" x14ac:dyDescent="0.2">
      <c r="A26" s="181">
        <v>18</v>
      </c>
      <c r="B26" s="182" t="s">
        <v>1903</v>
      </c>
      <c r="C26" s="191" t="s">
        <v>1904</v>
      </c>
      <c r="D26" s="183" t="s">
        <v>722</v>
      </c>
      <c r="E26" s="184">
        <v>2</v>
      </c>
      <c r="F26" s="185"/>
      <c r="G26" s="186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351</v>
      </c>
      <c r="T26" s="158" t="s">
        <v>352</v>
      </c>
      <c r="U26" s="158">
        <v>0</v>
      </c>
      <c r="V26" s="158">
        <f t="shared" si="6"/>
        <v>0</v>
      </c>
      <c r="W26" s="158"/>
      <c r="X26" s="158" t="s">
        <v>540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723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2.6" outlineLevel="1" x14ac:dyDescent="0.2">
      <c r="A27" s="181">
        <v>19</v>
      </c>
      <c r="B27" s="182" t="s">
        <v>1905</v>
      </c>
      <c r="C27" s="191" t="s">
        <v>1906</v>
      </c>
      <c r="D27" s="183" t="s">
        <v>722</v>
      </c>
      <c r="E27" s="184">
        <v>1</v>
      </c>
      <c r="F27" s="185"/>
      <c r="G27" s="186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351</v>
      </c>
      <c r="T27" s="158" t="s">
        <v>352</v>
      </c>
      <c r="U27" s="158">
        <v>0</v>
      </c>
      <c r="V27" s="158">
        <f t="shared" si="6"/>
        <v>0</v>
      </c>
      <c r="W27" s="158"/>
      <c r="X27" s="158" t="s">
        <v>540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723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1.75" outlineLevel="1" x14ac:dyDescent="0.2">
      <c r="A28" s="181">
        <v>20</v>
      </c>
      <c r="B28" s="182" t="s">
        <v>1907</v>
      </c>
      <c r="C28" s="191" t="s">
        <v>1908</v>
      </c>
      <c r="D28" s="183" t="s">
        <v>722</v>
      </c>
      <c r="E28" s="184">
        <v>1</v>
      </c>
      <c r="F28" s="185"/>
      <c r="G28" s="186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351</v>
      </c>
      <c r="T28" s="158" t="s">
        <v>352</v>
      </c>
      <c r="U28" s="158">
        <v>0</v>
      </c>
      <c r="V28" s="158">
        <f t="shared" si="6"/>
        <v>0</v>
      </c>
      <c r="W28" s="158"/>
      <c r="X28" s="158" t="s">
        <v>540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723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13.6" x14ac:dyDescent="0.2">
      <c r="A29" s="168" t="s">
        <v>346</v>
      </c>
      <c r="B29" s="169" t="s">
        <v>124</v>
      </c>
      <c r="C29" s="187" t="s">
        <v>126</v>
      </c>
      <c r="D29" s="170"/>
      <c r="E29" s="171"/>
      <c r="F29" s="172"/>
      <c r="G29" s="173">
        <f>SUMIF(AG30:AG37,"&lt;&gt;NOR",G30:G37)</f>
        <v>0</v>
      </c>
      <c r="H29" s="167"/>
      <c r="I29" s="167">
        <f>SUM(I30:I37)</f>
        <v>0</v>
      </c>
      <c r="J29" s="167"/>
      <c r="K29" s="167">
        <f>SUM(K30:K37)</f>
        <v>0</v>
      </c>
      <c r="L29" s="167"/>
      <c r="M29" s="167">
        <f>SUM(M30:M37)</f>
        <v>0</v>
      </c>
      <c r="N29" s="166"/>
      <c r="O29" s="166">
        <f>SUM(O30:O37)</f>
        <v>0</v>
      </c>
      <c r="P29" s="166"/>
      <c r="Q29" s="166">
        <f>SUM(Q30:Q37)</f>
        <v>0</v>
      </c>
      <c r="R29" s="167"/>
      <c r="S29" s="167"/>
      <c r="T29" s="167"/>
      <c r="U29" s="167"/>
      <c r="V29" s="167">
        <f>SUM(V30:V37)</f>
        <v>0</v>
      </c>
      <c r="W29" s="167"/>
      <c r="X29" s="167"/>
      <c r="Y29" s="167"/>
      <c r="AG29" t="s">
        <v>347</v>
      </c>
    </row>
    <row r="30" spans="1:60" ht="21.75" outlineLevel="1" x14ac:dyDescent="0.2">
      <c r="A30" s="181">
        <v>21</v>
      </c>
      <c r="B30" s="182" t="s">
        <v>1909</v>
      </c>
      <c r="C30" s="191" t="s">
        <v>1910</v>
      </c>
      <c r="D30" s="183" t="s">
        <v>722</v>
      </c>
      <c r="E30" s="184">
        <v>4</v>
      </c>
      <c r="F30" s="185"/>
      <c r="G30" s="186">
        <f t="shared" ref="G30:G37" si="7">ROUND(E30*F30,2)</f>
        <v>0</v>
      </c>
      <c r="H30" s="159"/>
      <c r="I30" s="158">
        <f t="shared" ref="I30:I37" si="8">ROUND(E30*H30,2)</f>
        <v>0</v>
      </c>
      <c r="J30" s="159"/>
      <c r="K30" s="158">
        <f t="shared" ref="K30:K37" si="9">ROUND(E30*J30,2)</f>
        <v>0</v>
      </c>
      <c r="L30" s="158">
        <v>21</v>
      </c>
      <c r="M30" s="158">
        <f t="shared" ref="M30:M37" si="10">G30*(1+L30/100)</f>
        <v>0</v>
      </c>
      <c r="N30" s="157">
        <v>0</v>
      </c>
      <c r="O30" s="157">
        <f t="shared" ref="O30:O37" si="11">ROUND(E30*N30,2)</f>
        <v>0</v>
      </c>
      <c r="P30" s="157">
        <v>0</v>
      </c>
      <c r="Q30" s="157">
        <f t="shared" ref="Q30:Q37" si="12">ROUND(E30*P30,2)</f>
        <v>0</v>
      </c>
      <c r="R30" s="158"/>
      <c r="S30" s="158" t="s">
        <v>351</v>
      </c>
      <c r="T30" s="158" t="s">
        <v>352</v>
      </c>
      <c r="U30" s="158">
        <v>0</v>
      </c>
      <c r="V30" s="158">
        <f t="shared" ref="V30:V37" si="13">ROUND(E30*U30,2)</f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1.75" outlineLevel="1" x14ac:dyDescent="0.2">
      <c r="A31" s="181">
        <v>22</v>
      </c>
      <c r="B31" s="182" t="s">
        <v>1911</v>
      </c>
      <c r="C31" s="191" t="s">
        <v>1912</v>
      </c>
      <c r="D31" s="183" t="s">
        <v>722</v>
      </c>
      <c r="E31" s="184">
        <v>17</v>
      </c>
      <c r="F31" s="185"/>
      <c r="G31" s="186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351</v>
      </c>
      <c r="T31" s="158" t="s">
        <v>352</v>
      </c>
      <c r="U31" s="158">
        <v>0</v>
      </c>
      <c r="V31" s="158">
        <f t="shared" si="13"/>
        <v>0</v>
      </c>
      <c r="W31" s="158"/>
      <c r="X31" s="158" t="s">
        <v>540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723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1.75" outlineLevel="1" x14ac:dyDescent="0.2">
      <c r="A32" s="181">
        <v>23</v>
      </c>
      <c r="B32" s="182" t="s">
        <v>1913</v>
      </c>
      <c r="C32" s="191" t="s">
        <v>1914</v>
      </c>
      <c r="D32" s="183" t="s">
        <v>722</v>
      </c>
      <c r="E32" s="184">
        <v>17</v>
      </c>
      <c r="F32" s="185"/>
      <c r="G32" s="186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351</v>
      </c>
      <c r="T32" s="158" t="s">
        <v>352</v>
      </c>
      <c r="U32" s="158">
        <v>0</v>
      </c>
      <c r="V32" s="158">
        <f t="shared" si="13"/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1.75" outlineLevel="1" x14ac:dyDescent="0.2">
      <c r="A33" s="181">
        <v>24</v>
      </c>
      <c r="B33" s="182" t="s">
        <v>1915</v>
      </c>
      <c r="C33" s="191" t="s">
        <v>1916</v>
      </c>
      <c r="D33" s="183" t="s">
        <v>722</v>
      </c>
      <c r="E33" s="184">
        <v>2</v>
      </c>
      <c r="F33" s="185"/>
      <c r="G33" s="186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351</v>
      </c>
      <c r="T33" s="158" t="s">
        <v>352</v>
      </c>
      <c r="U33" s="158">
        <v>0</v>
      </c>
      <c r="V33" s="158">
        <f t="shared" si="13"/>
        <v>0</v>
      </c>
      <c r="W33" s="158"/>
      <c r="X33" s="158" t="s">
        <v>540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.75" outlineLevel="1" x14ac:dyDescent="0.2">
      <c r="A34" s="181">
        <v>25</v>
      </c>
      <c r="B34" s="182" t="s">
        <v>1917</v>
      </c>
      <c r="C34" s="191" t="s">
        <v>1918</v>
      </c>
      <c r="D34" s="183" t="s">
        <v>722</v>
      </c>
      <c r="E34" s="184">
        <v>1</v>
      </c>
      <c r="F34" s="185"/>
      <c r="G34" s="186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351</v>
      </c>
      <c r="T34" s="158" t="s">
        <v>352</v>
      </c>
      <c r="U34" s="158">
        <v>0</v>
      </c>
      <c r="V34" s="158">
        <f t="shared" si="13"/>
        <v>0</v>
      </c>
      <c r="W34" s="158"/>
      <c r="X34" s="158" t="s">
        <v>540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723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1.75" outlineLevel="1" x14ac:dyDescent="0.2">
      <c r="A35" s="181">
        <v>26</v>
      </c>
      <c r="B35" s="182" t="s">
        <v>1919</v>
      </c>
      <c r="C35" s="191" t="s">
        <v>1920</v>
      </c>
      <c r="D35" s="183" t="s">
        <v>722</v>
      </c>
      <c r="E35" s="184">
        <v>1</v>
      </c>
      <c r="F35" s="185"/>
      <c r="G35" s="186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351</v>
      </c>
      <c r="T35" s="158" t="s">
        <v>352</v>
      </c>
      <c r="U35" s="158">
        <v>0</v>
      </c>
      <c r="V35" s="158">
        <f t="shared" si="13"/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.75" outlineLevel="1" x14ac:dyDescent="0.2">
      <c r="A36" s="181">
        <v>27</v>
      </c>
      <c r="B36" s="182" t="s">
        <v>1921</v>
      </c>
      <c r="C36" s="191" t="s">
        <v>1922</v>
      </c>
      <c r="D36" s="183" t="s">
        <v>722</v>
      </c>
      <c r="E36" s="184">
        <v>1</v>
      </c>
      <c r="F36" s="185"/>
      <c r="G36" s="186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351</v>
      </c>
      <c r="T36" s="158" t="s">
        <v>352</v>
      </c>
      <c r="U36" s="158">
        <v>0</v>
      </c>
      <c r="V36" s="158">
        <f t="shared" si="13"/>
        <v>0</v>
      </c>
      <c r="W36" s="158"/>
      <c r="X36" s="158" t="s">
        <v>540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723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1.75" outlineLevel="1" x14ac:dyDescent="0.2">
      <c r="A37" s="181">
        <v>28</v>
      </c>
      <c r="B37" s="182" t="s">
        <v>1923</v>
      </c>
      <c r="C37" s="191" t="s">
        <v>1924</v>
      </c>
      <c r="D37" s="183" t="s">
        <v>722</v>
      </c>
      <c r="E37" s="184">
        <v>1</v>
      </c>
      <c r="F37" s="185"/>
      <c r="G37" s="186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351</v>
      </c>
      <c r="T37" s="158" t="s">
        <v>352</v>
      </c>
      <c r="U37" s="158">
        <v>0</v>
      </c>
      <c r="V37" s="158">
        <f t="shared" si="13"/>
        <v>0</v>
      </c>
      <c r="W37" s="158"/>
      <c r="X37" s="158" t="s">
        <v>540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723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13.6" x14ac:dyDescent="0.2">
      <c r="A38" s="168" t="s">
        <v>346</v>
      </c>
      <c r="B38" s="169" t="s">
        <v>242</v>
      </c>
      <c r="C38" s="187" t="s">
        <v>243</v>
      </c>
      <c r="D38" s="170"/>
      <c r="E38" s="171"/>
      <c r="F38" s="172"/>
      <c r="G38" s="173">
        <f>SUMIF(AG39:AG45,"&lt;&gt;NOR",G39:G45)</f>
        <v>0</v>
      </c>
      <c r="H38" s="167"/>
      <c r="I38" s="167">
        <f>SUM(I39:I45)</f>
        <v>0</v>
      </c>
      <c r="J38" s="167"/>
      <c r="K38" s="167">
        <f>SUM(K39:K45)</f>
        <v>0</v>
      </c>
      <c r="L38" s="167"/>
      <c r="M38" s="167">
        <f>SUM(M39:M45)</f>
        <v>0</v>
      </c>
      <c r="N38" s="166"/>
      <c r="O38" s="166">
        <f>SUM(O39:O45)</f>
        <v>0</v>
      </c>
      <c r="P38" s="166"/>
      <c r="Q38" s="166">
        <f>SUM(Q39:Q45)</f>
        <v>0</v>
      </c>
      <c r="R38" s="167"/>
      <c r="S38" s="167"/>
      <c r="T38" s="167"/>
      <c r="U38" s="167"/>
      <c r="V38" s="167">
        <f>SUM(V39:V45)</f>
        <v>0</v>
      </c>
      <c r="W38" s="167"/>
      <c r="X38" s="167"/>
      <c r="Y38" s="167"/>
      <c r="AG38" t="s">
        <v>347</v>
      </c>
    </row>
    <row r="39" spans="1:60" ht="32.6" outlineLevel="1" x14ac:dyDescent="0.2">
      <c r="A39" s="175">
        <v>29</v>
      </c>
      <c r="B39" s="176" t="s">
        <v>1925</v>
      </c>
      <c r="C39" s="188" t="s">
        <v>1926</v>
      </c>
      <c r="D39" s="177" t="s">
        <v>722</v>
      </c>
      <c r="E39" s="178">
        <v>4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351</v>
      </c>
      <c r="T39" s="158" t="s">
        <v>352</v>
      </c>
      <c r="U39" s="158">
        <v>0</v>
      </c>
      <c r="V39" s="158">
        <f>ROUND(E39*U39,2)</f>
        <v>0</v>
      </c>
      <c r="W39" s="158"/>
      <c r="X39" s="158" t="s">
        <v>540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1927</v>
      </c>
      <c r="D40" s="160"/>
      <c r="E40" s="161">
        <v>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361</v>
      </c>
      <c r="D41" s="162"/>
      <c r="E41" s="163">
        <v>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1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2.6" outlineLevel="1" x14ac:dyDescent="0.2">
      <c r="A42" s="175">
        <v>30</v>
      </c>
      <c r="B42" s="176" t="s">
        <v>1928</v>
      </c>
      <c r="C42" s="188" t="s">
        <v>1929</v>
      </c>
      <c r="D42" s="177" t="s">
        <v>722</v>
      </c>
      <c r="E42" s="178">
        <v>2</v>
      </c>
      <c r="F42" s="179"/>
      <c r="G42" s="180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351</v>
      </c>
      <c r="T42" s="158" t="s">
        <v>352</v>
      </c>
      <c r="U42" s="158">
        <v>0</v>
      </c>
      <c r="V42" s="158">
        <f>ROUND(E42*U42,2)</f>
        <v>0</v>
      </c>
      <c r="W42" s="158"/>
      <c r="X42" s="158" t="s">
        <v>540</v>
      </c>
      <c r="Y42" s="158" t="s">
        <v>354</v>
      </c>
      <c r="Z42" s="147"/>
      <c r="AA42" s="147"/>
      <c r="AB42" s="147"/>
      <c r="AC42" s="147"/>
      <c r="AD42" s="147"/>
      <c r="AE42" s="147"/>
      <c r="AF42" s="147"/>
      <c r="AG42" s="147" t="s">
        <v>723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9" t="s">
        <v>1930</v>
      </c>
      <c r="D43" s="160"/>
      <c r="E43" s="161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361</v>
      </c>
      <c r="D44" s="162"/>
      <c r="E44" s="163">
        <v>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1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1.75" outlineLevel="1" x14ac:dyDescent="0.2">
      <c r="A45" s="181">
        <v>31</v>
      </c>
      <c r="B45" s="182" t="s">
        <v>1931</v>
      </c>
      <c r="C45" s="191" t="s">
        <v>1932</v>
      </c>
      <c r="D45" s="183" t="s">
        <v>722</v>
      </c>
      <c r="E45" s="184">
        <v>3</v>
      </c>
      <c r="F45" s="185"/>
      <c r="G45" s="18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351</v>
      </c>
      <c r="T45" s="158" t="s">
        <v>352</v>
      </c>
      <c r="U45" s="158">
        <v>0</v>
      </c>
      <c r="V45" s="158">
        <f>ROUND(E45*U45,2)</f>
        <v>0</v>
      </c>
      <c r="W45" s="158"/>
      <c r="X45" s="158" t="s">
        <v>540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723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13.6" x14ac:dyDescent="0.2">
      <c r="A46" s="168" t="s">
        <v>346</v>
      </c>
      <c r="B46" s="169" t="s">
        <v>245</v>
      </c>
      <c r="C46" s="187" t="s">
        <v>246</v>
      </c>
      <c r="D46" s="170"/>
      <c r="E46" s="171"/>
      <c r="F46" s="172"/>
      <c r="G46" s="173">
        <f>SUMIF(AG47:AG59,"&lt;&gt;NOR",G47:G59)</f>
        <v>0</v>
      </c>
      <c r="H46" s="167"/>
      <c r="I46" s="167">
        <f>SUM(I47:I59)</f>
        <v>0</v>
      </c>
      <c r="J46" s="167"/>
      <c r="K46" s="167">
        <f>SUM(K47:K59)</f>
        <v>0</v>
      </c>
      <c r="L46" s="167"/>
      <c r="M46" s="167">
        <f>SUM(M47:M59)</f>
        <v>0</v>
      </c>
      <c r="N46" s="166"/>
      <c r="O46" s="166">
        <f>SUM(O47:O59)</f>
        <v>0</v>
      </c>
      <c r="P46" s="166"/>
      <c r="Q46" s="166">
        <f>SUM(Q47:Q59)</f>
        <v>0</v>
      </c>
      <c r="R46" s="167"/>
      <c r="S46" s="167"/>
      <c r="T46" s="167"/>
      <c r="U46" s="167"/>
      <c r="V46" s="167">
        <f>SUM(V47:V59)</f>
        <v>0</v>
      </c>
      <c r="W46" s="167"/>
      <c r="X46" s="167"/>
      <c r="Y46" s="167"/>
      <c r="AG46" t="s">
        <v>347</v>
      </c>
    </row>
    <row r="47" spans="1:60" ht="21.75" outlineLevel="1" x14ac:dyDescent="0.2">
      <c r="A47" s="181">
        <v>32</v>
      </c>
      <c r="B47" s="182" t="s">
        <v>1933</v>
      </c>
      <c r="C47" s="191" t="s">
        <v>1934</v>
      </c>
      <c r="D47" s="183" t="s">
        <v>1935</v>
      </c>
      <c r="E47" s="184">
        <v>98</v>
      </c>
      <c r="F47" s="185"/>
      <c r="G47" s="186">
        <f t="shared" ref="G47:G59" si="14">ROUND(E47*F47,2)</f>
        <v>0</v>
      </c>
      <c r="H47" s="159"/>
      <c r="I47" s="158">
        <f t="shared" ref="I47:I59" si="15">ROUND(E47*H47,2)</f>
        <v>0</v>
      </c>
      <c r="J47" s="159"/>
      <c r="K47" s="158">
        <f t="shared" ref="K47:K59" si="16">ROUND(E47*J47,2)</f>
        <v>0</v>
      </c>
      <c r="L47" s="158">
        <v>21</v>
      </c>
      <c r="M47" s="158">
        <f t="shared" ref="M47:M59" si="17">G47*(1+L47/100)</f>
        <v>0</v>
      </c>
      <c r="N47" s="157">
        <v>0</v>
      </c>
      <c r="O47" s="157">
        <f t="shared" ref="O47:O59" si="18">ROUND(E47*N47,2)</f>
        <v>0</v>
      </c>
      <c r="P47" s="157">
        <v>0</v>
      </c>
      <c r="Q47" s="157">
        <f t="shared" ref="Q47:Q59" si="19">ROUND(E47*P47,2)</f>
        <v>0</v>
      </c>
      <c r="R47" s="158"/>
      <c r="S47" s="158" t="s">
        <v>351</v>
      </c>
      <c r="T47" s="158" t="s">
        <v>352</v>
      </c>
      <c r="U47" s="158">
        <v>0</v>
      </c>
      <c r="V47" s="158">
        <f t="shared" ref="V47:V59" si="20">ROUND(E47*U47,2)</f>
        <v>0</v>
      </c>
      <c r="W47" s="158"/>
      <c r="X47" s="158" t="s">
        <v>540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723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1.75" outlineLevel="1" x14ac:dyDescent="0.2">
      <c r="A48" s="181">
        <v>33</v>
      </c>
      <c r="B48" s="182" t="s">
        <v>1936</v>
      </c>
      <c r="C48" s="191" t="s">
        <v>1937</v>
      </c>
      <c r="D48" s="183" t="s">
        <v>1935</v>
      </c>
      <c r="E48" s="184">
        <v>50</v>
      </c>
      <c r="F48" s="185"/>
      <c r="G48" s="186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351</v>
      </c>
      <c r="T48" s="158" t="s">
        <v>352</v>
      </c>
      <c r="U48" s="158">
        <v>0</v>
      </c>
      <c r="V48" s="158">
        <f t="shared" si="20"/>
        <v>0</v>
      </c>
      <c r="W48" s="158"/>
      <c r="X48" s="158" t="s">
        <v>540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723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2.6" outlineLevel="1" x14ac:dyDescent="0.2">
      <c r="A49" s="181">
        <v>34</v>
      </c>
      <c r="B49" s="182" t="s">
        <v>1938</v>
      </c>
      <c r="C49" s="191" t="s">
        <v>1939</v>
      </c>
      <c r="D49" s="183" t="s">
        <v>1935</v>
      </c>
      <c r="E49" s="184">
        <v>25</v>
      </c>
      <c r="F49" s="185"/>
      <c r="G49" s="186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351</v>
      </c>
      <c r="T49" s="158" t="s">
        <v>352</v>
      </c>
      <c r="U49" s="158">
        <v>0</v>
      </c>
      <c r="V49" s="158">
        <f t="shared" si="20"/>
        <v>0</v>
      </c>
      <c r="W49" s="158"/>
      <c r="X49" s="158" t="s">
        <v>540</v>
      </c>
      <c r="Y49" s="158" t="s">
        <v>354</v>
      </c>
      <c r="Z49" s="147"/>
      <c r="AA49" s="147"/>
      <c r="AB49" s="147"/>
      <c r="AC49" s="147"/>
      <c r="AD49" s="147"/>
      <c r="AE49" s="147"/>
      <c r="AF49" s="147"/>
      <c r="AG49" s="147" t="s">
        <v>723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1.75" outlineLevel="1" x14ac:dyDescent="0.2">
      <c r="A50" s="181">
        <v>35</v>
      </c>
      <c r="B50" s="182" t="s">
        <v>1940</v>
      </c>
      <c r="C50" s="191" t="s">
        <v>1941</v>
      </c>
      <c r="D50" s="183" t="s">
        <v>1935</v>
      </c>
      <c r="E50" s="184">
        <v>25</v>
      </c>
      <c r="F50" s="185"/>
      <c r="G50" s="186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351</v>
      </c>
      <c r="T50" s="158" t="s">
        <v>352</v>
      </c>
      <c r="U50" s="158">
        <v>0</v>
      </c>
      <c r="V50" s="158">
        <f t="shared" si="20"/>
        <v>0</v>
      </c>
      <c r="W50" s="158"/>
      <c r="X50" s="158" t="s">
        <v>540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723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1.75" outlineLevel="1" x14ac:dyDescent="0.2">
      <c r="A51" s="181">
        <v>36</v>
      </c>
      <c r="B51" s="182" t="s">
        <v>1942</v>
      </c>
      <c r="C51" s="191" t="s">
        <v>1943</v>
      </c>
      <c r="D51" s="183" t="s">
        <v>1935</v>
      </c>
      <c r="E51" s="184">
        <v>25</v>
      </c>
      <c r="F51" s="185"/>
      <c r="G51" s="186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351</v>
      </c>
      <c r="T51" s="158" t="s">
        <v>352</v>
      </c>
      <c r="U51" s="158">
        <v>0</v>
      </c>
      <c r="V51" s="158">
        <f t="shared" si="20"/>
        <v>0</v>
      </c>
      <c r="W51" s="158"/>
      <c r="X51" s="158" t="s">
        <v>540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723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1.75" outlineLevel="1" x14ac:dyDescent="0.2">
      <c r="A52" s="181">
        <v>37</v>
      </c>
      <c r="B52" s="182" t="s">
        <v>1944</v>
      </c>
      <c r="C52" s="191" t="s">
        <v>1945</v>
      </c>
      <c r="D52" s="183" t="s">
        <v>1935</v>
      </c>
      <c r="E52" s="184">
        <v>98</v>
      </c>
      <c r="F52" s="185"/>
      <c r="G52" s="186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351</v>
      </c>
      <c r="T52" s="158" t="s">
        <v>352</v>
      </c>
      <c r="U52" s="158">
        <v>0</v>
      </c>
      <c r="V52" s="158">
        <f t="shared" si="20"/>
        <v>0</v>
      </c>
      <c r="W52" s="158"/>
      <c r="X52" s="158" t="s">
        <v>540</v>
      </c>
      <c r="Y52" s="158" t="s">
        <v>354</v>
      </c>
      <c r="Z52" s="147"/>
      <c r="AA52" s="147"/>
      <c r="AB52" s="147"/>
      <c r="AC52" s="147"/>
      <c r="AD52" s="147"/>
      <c r="AE52" s="147"/>
      <c r="AF52" s="147"/>
      <c r="AG52" s="147" t="s">
        <v>723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1.75" outlineLevel="1" x14ac:dyDescent="0.2">
      <c r="A53" s="181">
        <v>38</v>
      </c>
      <c r="B53" s="182" t="s">
        <v>1946</v>
      </c>
      <c r="C53" s="191" t="s">
        <v>1947</v>
      </c>
      <c r="D53" s="183" t="s">
        <v>1935</v>
      </c>
      <c r="E53" s="184">
        <v>98</v>
      </c>
      <c r="F53" s="185"/>
      <c r="G53" s="186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351</v>
      </c>
      <c r="T53" s="158" t="s">
        <v>352</v>
      </c>
      <c r="U53" s="158">
        <v>0</v>
      </c>
      <c r="V53" s="158">
        <f t="shared" si="20"/>
        <v>0</v>
      </c>
      <c r="W53" s="158"/>
      <c r="X53" s="158" t="s">
        <v>540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723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1.75" outlineLevel="1" x14ac:dyDescent="0.2">
      <c r="A54" s="181">
        <v>39</v>
      </c>
      <c r="B54" s="182" t="s">
        <v>1948</v>
      </c>
      <c r="C54" s="191" t="s">
        <v>1949</v>
      </c>
      <c r="D54" s="183" t="s">
        <v>1935</v>
      </c>
      <c r="E54" s="184">
        <v>98</v>
      </c>
      <c r="F54" s="185"/>
      <c r="G54" s="186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351</v>
      </c>
      <c r="T54" s="158" t="s">
        <v>352</v>
      </c>
      <c r="U54" s="158">
        <v>0</v>
      </c>
      <c r="V54" s="158">
        <f t="shared" si="20"/>
        <v>0</v>
      </c>
      <c r="W54" s="158"/>
      <c r="X54" s="158" t="s">
        <v>540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723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.75" outlineLevel="1" x14ac:dyDescent="0.2">
      <c r="A55" s="181">
        <v>40</v>
      </c>
      <c r="B55" s="182" t="s">
        <v>1950</v>
      </c>
      <c r="C55" s="191" t="s">
        <v>1951</v>
      </c>
      <c r="D55" s="183" t="s">
        <v>1935</v>
      </c>
      <c r="E55" s="184">
        <v>108</v>
      </c>
      <c r="F55" s="185"/>
      <c r="G55" s="186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351</v>
      </c>
      <c r="T55" s="158" t="s">
        <v>352</v>
      </c>
      <c r="U55" s="158">
        <v>0</v>
      </c>
      <c r="V55" s="158">
        <f t="shared" si="20"/>
        <v>0</v>
      </c>
      <c r="W55" s="158"/>
      <c r="X55" s="158" t="s">
        <v>540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723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1.75" outlineLevel="1" x14ac:dyDescent="0.2">
      <c r="A56" s="181">
        <v>41</v>
      </c>
      <c r="B56" s="182" t="s">
        <v>1952</v>
      </c>
      <c r="C56" s="191" t="s">
        <v>1953</v>
      </c>
      <c r="D56" s="183" t="s">
        <v>1935</v>
      </c>
      <c r="E56" s="184">
        <v>100</v>
      </c>
      <c r="F56" s="185"/>
      <c r="G56" s="186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351</v>
      </c>
      <c r="T56" s="158" t="s">
        <v>352</v>
      </c>
      <c r="U56" s="158">
        <v>0</v>
      </c>
      <c r="V56" s="158">
        <f t="shared" si="20"/>
        <v>0</v>
      </c>
      <c r="W56" s="158"/>
      <c r="X56" s="158" t="s">
        <v>540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723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1.75" outlineLevel="1" x14ac:dyDescent="0.2">
      <c r="A57" s="181">
        <v>42</v>
      </c>
      <c r="B57" s="182" t="s">
        <v>1954</v>
      </c>
      <c r="C57" s="191" t="s">
        <v>1955</v>
      </c>
      <c r="D57" s="183" t="s">
        <v>1935</v>
      </c>
      <c r="E57" s="184">
        <v>100</v>
      </c>
      <c r="F57" s="185"/>
      <c r="G57" s="186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351</v>
      </c>
      <c r="T57" s="158" t="s">
        <v>352</v>
      </c>
      <c r="U57" s="158">
        <v>0</v>
      </c>
      <c r="V57" s="158">
        <f t="shared" si="20"/>
        <v>0</v>
      </c>
      <c r="W57" s="158"/>
      <c r="X57" s="158" t="s">
        <v>540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723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1" x14ac:dyDescent="0.2">
      <c r="A58" s="181">
        <v>43</v>
      </c>
      <c r="B58" s="182" t="s">
        <v>1956</v>
      </c>
      <c r="C58" s="191" t="s">
        <v>1957</v>
      </c>
      <c r="D58" s="183" t="s">
        <v>1935</v>
      </c>
      <c r="E58" s="184">
        <v>220</v>
      </c>
      <c r="F58" s="185"/>
      <c r="G58" s="186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351</v>
      </c>
      <c r="T58" s="158" t="s">
        <v>352</v>
      </c>
      <c r="U58" s="158">
        <v>0</v>
      </c>
      <c r="V58" s="158">
        <f t="shared" si="20"/>
        <v>0</v>
      </c>
      <c r="W58" s="158"/>
      <c r="X58" s="158" t="s">
        <v>540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723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1.75" outlineLevel="1" x14ac:dyDescent="0.2">
      <c r="A59" s="181">
        <v>44</v>
      </c>
      <c r="B59" s="182" t="s">
        <v>1958</v>
      </c>
      <c r="C59" s="191" t="s">
        <v>1959</v>
      </c>
      <c r="D59" s="183" t="s">
        <v>1935</v>
      </c>
      <c r="E59" s="184">
        <v>75</v>
      </c>
      <c r="F59" s="185"/>
      <c r="G59" s="186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351</v>
      </c>
      <c r="T59" s="158" t="s">
        <v>352</v>
      </c>
      <c r="U59" s="158">
        <v>0</v>
      </c>
      <c r="V59" s="158">
        <f t="shared" si="20"/>
        <v>0</v>
      </c>
      <c r="W59" s="158"/>
      <c r="X59" s="158" t="s">
        <v>540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723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.6" x14ac:dyDescent="0.2">
      <c r="A60" s="168" t="s">
        <v>346</v>
      </c>
      <c r="B60" s="169" t="s">
        <v>247</v>
      </c>
      <c r="C60" s="187" t="s">
        <v>244</v>
      </c>
      <c r="D60" s="170"/>
      <c r="E60" s="171"/>
      <c r="F60" s="172"/>
      <c r="G60" s="173">
        <f>SUMIF(AG61:AG68,"&lt;&gt;NOR",G61:G68)</f>
        <v>0</v>
      </c>
      <c r="H60" s="167"/>
      <c r="I60" s="167">
        <f>SUM(I61:I68)</f>
        <v>0</v>
      </c>
      <c r="J60" s="167"/>
      <c r="K60" s="167">
        <f>SUM(K61:K68)</f>
        <v>0</v>
      </c>
      <c r="L60" s="167"/>
      <c r="M60" s="167">
        <f>SUM(M61:M68)</f>
        <v>0</v>
      </c>
      <c r="N60" s="166"/>
      <c r="O60" s="166">
        <f>SUM(O61:O68)</f>
        <v>0</v>
      </c>
      <c r="P60" s="166"/>
      <c r="Q60" s="166">
        <f>SUM(Q61:Q68)</f>
        <v>0</v>
      </c>
      <c r="R60" s="167"/>
      <c r="S60" s="167"/>
      <c r="T60" s="167"/>
      <c r="U60" s="167"/>
      <c r="V60" s="167">
        <f>SUM(V61:V68)</f>
        <v>0</v>
      </c>
      <c r="W60" s="167"/>
      <c r="X60" s="167"/>
      <c r="Y60" s="167"/>
      <c r="AG60" t="s">
        <v>347</v>
      </c>
    </row>
    <row r="61" spans="1:60" ht="21.75" outlineLevel="1" x14ac:dyDescent="0.2">
      <c r="A61" s="181">
        <v>45</v>
      </c>
      <c r="B61" s="182" t="s">
        <v>1960</v>
      </c>
      <c r="C61" s="191" t="s">
        <v>1961</v>
      </c>
      <c r="D61" s="183" t="s">
        <v>722</v>
      </c>
      <c r="E61" s="184">
        <v>2</v>
      </c>
      <c r="F61" s="185"/>
      <c r="G61" s="186">
        <f t="shared" ref="G61:G68" si="21">ROUND(E61*F61,2)</f>
        <v>0</v>
      </c>
      <c r="H61" s="159"/>
      <c r="I61" s="158">
        <f t="shared" ref="I61:I68" si="22">ROUND(E61*H61,2)</f>
        <v>0</v>
      </c>
      <c r="J61" s="159"/>
      <c r="K61" s="158">
        <f t="shared" ref="K61:K68" si="23">ROUND(E61*J61,2)</f>
        <v>0</v>
      </c>
      <c r="L61" s="158">
        <v>21</v>
      </c>
      <c r="M61" s="158">
        <f t="shared" ref="M61:M68" si="24">G61*(1+L61/100)</f>
        <v>0</v>
      </c>
      <c r="N61" s="157">
        <v>0</v>
      </c>
      <c r="O61" s="157">
        <f t="shared" ref="O61:O68" si="25">ROUND(E61*N61,2)</f>
        <v>0</v>
      </c>
      <c r="P61" s="157">
        <v>0</v>
      </c>
      <c r="Q61" s="157">
        <f t="shared" ref="Q61:Q68" si="26">ROUND(E61*P61,2)</f>
        <v>0</v>
      </c>
      <c r="R61" s="158"/>
      <c r="S61" s="158" t="s">
        <v>351</v>
      </c>
      <c r="T61" s="158" t="s">
        <v>352</v>
      </c>
      <c r="U61" s="158">
        <v>0</v>
      </c>
      <c r="V61" s="158">
        <f t="shared" ref="V61:V68" si="27">ROUND(E61*U61,2)</f>
        <v>0</v>
      </c>
      <c r="W61" s="158"/>
      <c r="X61" s="158" t="s">
        <v>540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723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.75" outlineLevel="1" x14ac:dyDescent="0.2">
      <c r="A62" s="181">
        <v>46</v>
      </c>
      <c r="B62" s="182" t="s">
        <v>1962</v>
      </c>
      <c r="C62" s="191" t="s">
        <v>1963</v>
      </c>
      <c r="D62" s="183" t="s">
        <v>722</v>
      </c>
      <c r="E62" s="184">
        <v>1</v>
      </c>
      <c r="F62" s="185"/>
      <c r="G62" s="186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351</v>
      </c>
      <c r="T62" s="158" t="s">
        <v>352</v>
      </c>
      <c r="U62" s="158">
        <v>0</v>
      </c>
      <c r="V62" s="158">
        <f t="shared" si="27"/>
        <v>0</v>
      </c>
      <c r="W62" s="158"/>
      <c r="X62" s="158" t="s">
        <v>540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1.75" outlineLevel="1" x14ac:dyDescent="0.2">
      <c r="A63" s="181">
        <v>47</v>
      </c>
      <c r="B63" s="182" t="s">
        <v>1964</v>
      </c>
      <c r="C63" s="191" t="s">
        <v>1965</v>
      </c>
      <c r="D63" s="183" t="s">
        <v>1935</v>
      </c>
      <c r="E63" s="184">
        <v>18.600000000000001</v>
      </c>
      <c r="F63" s="185"/>
      <c r="G63" s="186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351</v>
      </c>
      <c r="T63" s="158" t="s">
        <v>352</v>
      </c>
      <c r="U63" s="158">
        <v>0</v>
      </c>
      <c r="V63" s="158">
        <f t="shared" si="27"/>
        <v>0</v>
      </c>
      <c r="W63" s="158"/>
      <c r="X63" s="158" t="s">
        <v>540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723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1.75" outlineLevel="1" x14ac:dyDescent="0.2">
      <c r="A64" s="181">
        <v>48</v>
      </c>
      <c r="B64" s="182" t="s">
        <v>1966</v>
      </c>
      <c r="C64" s="191" t="s">
        <v>1967</v>
      </c>
      <c r="D64" s="183" t="s">
        <v>722</v>
      </c>
      <c r="E64" s="184">
        <v>1</v>
      </c>
      <c r="F64" s="185"/>
      <c r="G64" s="186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351</v>
      </c>
      <c r="T64" s="158" t="s">
        <v>352</v>
      </c>
      <c r="U64" s="158">
        <v>0</v>
      </c>
      <c r="V64" s="158">
        <f t="shared" si="27"/>
        <v>0</v>
      </c>
      <c r="W64" s="158"/>
      <c r="X64" s="158" t="s">
        <v>540</v>
      </c>
      <c r="Y64" s="158" t="s">
        <v>354</v>
      </c>
      <c r="Z64" s="147"/>
      <c r="AA64" s="147"/>
      <c r="AB64" s="147"/>
      <c r="AC64" s="147"/>
      <c r="AD64" s="147"/>
      <c r="AE64" s="147"/>
      <c r="AF64" s="147"/>
      <c r="AG64" s="147" t="s">
        <v>723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1.75" outlineLevel="1" x14ac:dyDescent="0.2">
      <c r="A65" s="181">
        <v>49</v>
      </c>
      <c r="B65" s="182" t="s">
        <v>1968</v>
      </c>
      <c r="C65" s="191" t="s">
        <v>1969</v>
      </c>
      <c r="D65" s="183" t="s">
        <v>722</v>
      </c>
      <c r="E65" s="184">
        <v>1</v>
      </c>
      <c r="F65" s="185"/>
      <c r="G65" s="186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351</v>
      </c>
      <c r="T65" s="158" t="s">
        <v>352</v>
      </c>
      <c r="U65" s="158">
        <v>0</v>
      </c>
      <c r="V65" s="158">
        <f t="shared" si="27"/>
        <v>0</v>
      </c>
      <c r="W65" s="158"/>
      <c r="X65" s="158" t="s">
        <v>540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50</v>
      </c>
      <c r="B66" s="182" t="s">
        <v>1970</v>
      </c>
      <c r="C66" s="191" t="s">
        <v>1971</v>
      </c>
      <c r="D66" s="183" t="s">
        <v>722</v>
      </c>
      <c r="E66" s="184">
        <v>1</v>
      </c>
      <c r="F66" s="185"/>
      <c r="G66" s="186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351</v>
      </c>
      <c r="T66" s="158" t="s">
        <v>352</v>
      </c>
      <c r="U66" s="158">
        <v>0</v>
      </c>
      <c r="V66" s="158">
        <f t="shared" si="27"/>
        <v>0</v>
      </c>
      <c r="W66" s="158"/>
      <c r="X66" s="158" t="s">
        <v>540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723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51</v>
      </c>
      <c r="B67" s="182" t="s">
        <v>1972</v>
      </c>
      <c r="C67" s="191" t="s">
        <v>1973</v>
      </c>
      <c r="D67" s="183" t="s">
        <v>722</v>
      </c>
      <c r="E67" s="184">
        <v>1</v>
      </c>
      <c r="F67" s="185"/>
      <c r="G67" s="186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351</v>
      </c>
      <c r="T67" s="158" t="s">
        <v>352</v>
      </c>
      <c r="U67" s="158">
        <v>0</v>
      </c>
      <c r="V67" s="158">
        <f t="shared" si="27"/>
        <v>0</v>
      </c>
      <c r="W67" s="158"/>
      <c r="X67" s="158" t="s">
        <v>540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723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1.75" outlineLevel="1" x14ac:dyDescent="0.2">
      <c r="A68" s="181">
        <v>52</v>
      </c>
      <c r="B68" s="182" t="s">
        <v>1974</v>
      </c>
      <c r="C68" s="191" t="s">
        <v>1975</v>
      </c>
      <c r="D68" s="183" t="s">
        <v>1935</v>
      </c>
      <c r="E68" s="184">
        <v>66</v>
      </c>
      <c r="F68" s="185"/>
      <c r="G68" s="186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351</v>
      </c>
      <c r="T68" s="158" t="s">
        <v>352</v>
      </c>
      <c r="U68" s="158">
        <v>0</v>
      </c>
      <c r="V68" s="158">
        <f t="shared" si="27"/>
        <v>0</v>
      </c>
      <c r="W68" s="158"/>
      <c r="X68" s="158" t="s">
        <v>540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13.6" x14ac:dyDescent="0.2">
      <c r="A69" s="168" t="s">
        <v>346</v>
      </c>
      <c r="B69" s="169" t="s">
        <v>260</v>
      </c>
      <c r="C69" s="187" t="s">
        <v>259</v>
      </c>
      <c r="D69" s="170"/>
      <c r="E69" s="171"/>
      <c r="F69" s="172"/>
      <c r="G69" s="173">
        <f>SUMIF(AG70:AG91,"&lt;&gt;NOR",G70:G91)</f>
        <v>0</v>
      </c>
      <c r="H69" s="167"/>
      <c r="I69" s="167">
        <f>SUM(I70:I91)</f>
        <v>0</v>
      </c>
      <c r="J69" s="167"/>
      <c r="K69" s="167">
        <f>SUM(K70:K91)</f>
        <v>0</v>
      </c>
      <c r="L69" s="167"/>
      <c r="M69" s="167">
        <f>SUM(M70:M91)</f>
        <v>0</v>
      </c>
      <c r="N69" s="166"/>
      <c r="O69" s="166">
        <f>SUM(O70:O91)</f>
        <v>0</v>
      </c>
      <c r="P69" s="166"/>
      <c r="Q69" s="166">
        <f>SUM(Q70:Q91)</f>
        <v>0</v>
      </c>
      <c r="R69" s="167"/>
      <c r="S69" s="167"/>
      <c r="T69" s="167"/>
      <c r="U69" s="167"/>
      <c r="V69" s="167">
        <f>SUM(V70:V91)</f>
        <v>0</v>
      </c>
      <c r="W69" s="167"/>
      <c r="X69" s="167"/>
      <c r="Y69" s="167"/>
      <c r="AG69" t="s">
        <v>347</v>
      </c>
    </row>
    <row r="70" spans="1:60" ht="21.75" outlineLevel="1" x14ac:dyDescent="0.2">
      <c r="A70" s="175">
        <v>53</v>
      </c>
      <c r="B70" s="176" t="s">
        <v>1976</v>
      </c>
      <c r="C70" s="188" t="s">
        <v>1977</v>
      </c>
      <c r="D70" s="177" t="s">
        <v>722</v>
      </c>
      <c r="E70" s="178">
        <v>3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351</v>
      </c>
      <c r="T70" s="158" t="s">
        <v>352</v>
      </c>
      <c r="U70" s="158">
        <v>0</v>
      </c>
      <c r="V70" s="158">
        <f>ROUND(E70*U70,2)</f>
        <v>0</v>
      </c>
      <c r="W70" s="158"/>
      <c r="X70" s="158" t="s">
        <v>540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723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1978</v>
      </c>
      <c r="D71" s="160"/>
      <c r="E71" s="161">
        <v>3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361</v>
      </c>
      <c r="D72" s="162"/>
      <c r="E72" s="163">
        <v>3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1.75" outlineLevel="1" x14ac:dyDescent="0.2">
      <c r="A73" s="175">
        <v>54</v>
      </c>
      <c r="B73" s="176" t="s">
        <v>1979</v>
      </c>
      <c r="C73" s="188" t="s">
        <v>1980</v>
      </c>
      <c r="D73" s="177" t="s">
        <v>722</v>
      </c>
      <c r="E73" s="178">
        <v>1</v>
      </c>
      <c r="F73" s="179"/>
      <c r="G73" s="180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351</v>
      </c>
      <c r="T73" s="158" t="s">
        <v>352</v>
      </c>
      <c r="U73" s="158">
        <v>0</v>
      </c>
      <c r="V73" s="158">
        <f>ROUND(E73*U73,2)</f>
        <v>0</v>
      </c>
      <c r="W73" s="158"/>
      <c r="X73" s="158" t="s">
        <v>540</v>
      </c>
      <c r="Y73" s="158" t="s">
        <v>354</v>
      </c>
      <c r="Z73" s="147"/>
      <c r="AA73" s="147"/>
      <c r="AB73" s="147"/>
      <c r="AC73" s="147"/>
      <c r="AD73" s="147"/>
      <c r="AE73" s="147"/>
      <c r="AF73" s="147"/>
      <c r="AG73" s="147" t="s">
        <v>723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9" t="s">
        <v>1981</v>
      </c>
      <c r="D74" s="160"/>
      <c r="E74" s="161">
        <v>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361</v>
      </c>
      <c r="D75" s="162"/>
      <c r="E75" s="163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1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1.75" outlineLevel="1" x14ac:dyDescent="0.2">
      <c r="A76" s="175">
        <v>55</v>
      </c>
      <c r="B76" s="176" t="s">
        <v>1982</v>
      </c>
      <c r="C76" s="188" t="s">
        <v>1983</v>
      </c>
      <c r="D76" s="177" t="s">
        <v>722</v>
      </c>
      <c r="E76" s="178">
        <v>1</v>
      </c>
      <c r="F76" s="179"/>
      <c r="G76" s="180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351</v>
      </c>
      <c r="T76" s="158" t="s">
        <v>352</v>
      </c>
      <c r="U76" s="158">
        <v>0</v>
      </c>
      <c r="V76" s="158">
        <f>ROUND(E76*U76,2)</f>
        <v>0</v>
      </c>
      <c r="W76" s="158"/>
      <c r="X76" s="158" t="s">
        <v>540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723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9" t="s">
        <v>1984</v>
      </c>
      <c r="D77" s="160"/>
      <c r="E77" s="161">
        <v>1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361</v>
      </c>
      <c r="D78" s="162"/>
      <c r="E78" s="163">
        <v>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1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56</v>
      </c>
      <c r="B79" s="182" t="s">
        <v>1985</v>
      </c>
      <c r="C79" s="191" t="s">
        <v>1986</v>
      </c>
      <c r="D79" s="183" t="s">
        <v>722</v>
      </c>
      <c r="E79" s="184">
        <v>3</v>
      </c>
      <c r="F79" s="185"/>
      <c r="G79" s="186">
        <f t="shared" ref="G79:G91" si="28">ROUND(E79*F79,2)</f>
        <v>0</v>
      </c>
      <c r="H79" s="159"/>
      <c r="I79" s="158">
        <f t="shared" ref="I79:I91" si="29">ROUND(E79*H79,2)</f>
        <v>0</v>
      </c>
      <c r="J79" s="159"/>
      <c r="K79" s="158">
        <f t="shared" ref="K79:K91" si="30">ROUND(E79*J79,2)</f>
        <v>0</v>
      </c>
      <c r="L79" s="158">
        <v>21</v>
      </c>
      <c r="M79" s="158">
        <f t="shared" ref="M79:M91" si="31">G79*(1+L79/100)</f>
        <v>0</v>
      </c>
      <c r="N79" s="157">
        <v>0</v>
      </c>
      <c r="O79" s="157">
        <f t="shared" ref="O79:O91" si="32">ROUND(E79*N79,2)</f>
        <v>0</v>
      </c>
      <c r="P79" s="157">
        <v>0</v>
      </c>
      <c r="Q79" s="157">
        <f t="shared" ref="Q79:Q91" si="33">ROUND(E79*P79,2)</f>
        <v>0</v>
      </c>
      <c r="R79" s="158"/>
      <c r="S79" s="158" t="s">
        <v>351</v>
      </c>
      <c r="T79" s="158" t="s">
        <v>352</v>
      </c>
      <c r="U79" s="158">
        <v>0</v>
      </c>
      <c r="V79" s="158">
        <f t="shared" ref="V79:V91" si="34">ROUND(E79*U79,2)</f>
        <v>0</v>
      </c>
      <c r="W79" s="158"/>
      <c r="X79" s="158" t="s">
        <v>540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723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57</v>
      </c>
      <c r="B80" s="182" t="s">
        <v>1987</v>
      </c>
      <c r="C80" s="191" t="s">
        <v>1988</v>
      </c>
      <c r="D80" s="183" t="s">
        <v>722</v>
      </c>
      <c r="E80" s="184">
        <v>3</v>
      </c>
      <c r="F80" s="185"/>
      <c r="G80" s="186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351</v>
      </c>
      <c r="T80" s="158" t="s">
        <v>352</v>
      </c>
      <c r="U80" s="158">
        <v>0</v>
      </c>
      <c r="V80" s="158">
        <f t="shared" si="34"/>
        <v>0</v>
      </c>
      <c r="W80" s="158"/>
      <c r="X80" s="158" t="s">
        <v>540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723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2.6" outlineLevel="1" x14ac:dyDescent="0.2">
      <c r="A81" s="181">
        <v>58</v>
      </c>
      <c r="B81" s="182" t="s">
        <v>1989</v>
      </c>
      <c r="C81" s="191" t="s">
        <v>1990</v>
      </c>
      <c r="D81" s="183" t="s">
        <v>722</v>
      </c>
      <c r="E81" s="184">
        <v>1</v>
      </c>
      <c r="F81" s="185"/>
      <c r="G81" s="186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351</v>
      </c>
      <c r="T81" s="158" t="s">
        <v>352</v>
      </c>
      <c r="U81" s="158">
        <v>0</v>
      </c>
      <c r="V81" s="158">
        <f t="shared" si="34"/>
        <v>0</v>
      </c>
      <c r="W81" s="158"/>
      <c r="X81" s="158" t="s">
        <v>540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723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1.75" outlineLevel="1" x14ac:dyDescent="0.2">
      <c r="A82" s="181">
        <v>59</v>
      </c>
      <c r="B82" s="182" t="s">
        <v>1991</v>
      </c>
      <c r="C82" s="191" t="s">
        <v>1992</v>
      </c>
      <c r="D82" s="183" t="s">
        <v>722</v>
      </c>
      <c r="E82" s="184">
        <v>1</v>
      </c>
      <c r="F82" s="185"/>
      <c r="G82" s="186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351</v>
      </c>
      <c r="T82" s="158" t="s">
        <v>352</v>
      </c>
      <c r="U82" s="158">
        <v>0</v>
      </c>
      <c r="V82" s="158">
        <f t="shared" si="34"/>
        <v>0</v>
      </c>
      <c r="W82" s="158"/>
      <c r="X82" s="158" t="s">
        <v>540</v>
      </c>
      <c r="Y82" s="158" t="s">
        <v>354</v>
      </c>
      <c r="Z82" s="147"/>
      <c r="AA82" s="147"/>
      <c r="AB82" s="147"/>
      <c r="AC82" s="147"/>
      <c r="AD82" s="147"/>
      <c r="AE82" s="147"/>
      <c r="AF82" s="147"/>
      <c r="AG82" s="147" t="s">
        <v>723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1.75" outlineLevel="1" x14ac:dyDescent="0.2">
      <c r="A83" s="181">
        <v>60</v>
      </c>
      <c r="B83" s="182" t="s">
        <v>1993</v>
      </c>
      <c r="C83" s="191" t="s">
        <v>1994</v>
      </c>
      <c r="D83" s="183" t="s">
        <v>722</v>
      </c>
      <c r="E83" s="184">
        <v>10</v>
      </c>
      <c r="F83" s="185"/>
      <c r="G83" s="186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351</v>
      </c>
      <c r="T83" s="158" t="s">
        <v>352</v>
      </c>
      <c r="U83" s="158">
        <v>0</v>
      </c>
      <c r="V83" s="158">
        <f t="shared" si="34"/>
        <v>0</v>
      </c>
      <c r="W83" s="158"/>
      <c r="X83" s="158" t="s">
        <v>540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723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61</v>
      </c>
      <c r="B84" s="182" t="s">
        <v>1995</v>
      </c>
      <c r="C84" s="191" t="s">
        <v>1996</v>
      </c>
      <c r="D84" s="183" t="s">
        <v>722</v>
      </c>
      <c r="E84" s="184">
        <v>1</v>
      </c>
      <c r="F84" s="185"/>
      <c r="G84" s="186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351</v>
      </c>
      <c r="T84" s="158" t="s">
        <v>352</v>
      </c>
      <c r="U84" s="158">
        <v>0</v>
      </c>
      <c r="V84" s="158">
        <f t="shared" si="34"/>
        <v>0</v>
      </c>
      <c r="W84" s="158"/>
      <c r="X84" s="158" t="s">
        <v>540</v>
      </c>
      <c r="Y84" s="158" t="s">
        <v>354</v>
      </c>
      <c r="Z84" s="147"/>
      <c r="AA84" s="147"/>
      <c r="AB84" s="147"/>
      <c r="AC84" s="147"/>
      <c r="AD84" s="147"/>
      <c r="AE84" s="147"/>
      <c r="AF84" s="147"/>
      <c r="AG84" s="147" t="s">
        <v>723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62</v>
      </c>
      <c r="B85" s="182" t="s">
        <v>1997</v>
      </c>
      <c r="C85" s="191" t="s">
        <v>1998</v>
      </c>
      <c r="D85" s="183" t="s">
        <v>722</v>
      </c>
      <c r="E85" s="184">
        <v>1</v>
      </c>
      <c r="F85" s="185"/>
      <c r="G85" s="186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351</v>
      </c>
      <c r="T85" s="158" t="s">
        <v>352</v>
      </c>
      <c r="U85" s="158">
        <v>0</v>
      </c>
      <c r="V85" s="158">
        <f t="shared" si="34"/>
        <v>0</v>
      </c>
      <c r="W85" s="158"/>
      <c r="X85" s="158" t="s">
        <v>540</v>
      </c>
      <c r="Y85" s="158" t="s">
        <v>354</v>
      </c>
      <c r="Z85" s="147"/>
      <c r="AA85" s="147"/>
      <c r="AB85" s="147"/>
      <c r="AC85" s="147"/>
      <c r="AD85" s="147"/>
      <c r="AE85" s="147"/>
      <c r="AF85" s="147"/>
      <c r="AG85" s="147" t="s">
        <v>723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1.75" outlineLevel="1" x14ac:dyDescent="0.2">
      <c r="A86" s="181">
        <v>63</v>
      </c>
      <c r="B86" s="182" t="s">
        <v>1999</v>
      </c>
      <c r="C86" s="191" t="s">
        <v>2000</v>
      </c>
      <c r="D86" s="183" t="s">
        <v>722</v>
      </c>
      <c r="E86" s="184">
        <v>1</v>
      </c>
      <c r="F86" s="185"/>
      <c r="G86" s="186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351</v>
      </c>
      <c r="T86" s="158" t="s">
        <v>352</v>
      </c>
      <c r="U86" s="158">
        <v>0</v>
      </c>
      <c r="V86" s="158">
        <f t="shared" si="34"/>
        <v>0</v>
      </c>
      <c r="W86" s="158"/>
      <c r="X86" s="158" t="s">
        <v>540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723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1.75" outlineLevel="1" x14ac:dyDescent="0.2">
      <c r="A87" s="181">
        <v>64</v>
      </c>
      <c r="B87" s="182" t="s">
        <v>2001</v>
      </c>
      <c r="C87" s="191" t="s">
        <v>2002</v>
      </c>
      <c r="D87" s="183" t="s">
        <v>722</v>
      </c>
      <c r="E87" s="184">
        <v>1</v>
      </c>
      <c r="F87" s="185"/>
      <c r="G87" s="186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351</v>
      </c>
      <c r="T87" s="158" t="s">
        <v>352</v>
      </c>
      <c r="U87" s="158">
        <v>0</v>
      </c>
      <c r="V87" s="158">
        <f t="shared" si="34"/>
        <v>0</v>
      </c>
      <c r="W87" s="158"/>
      <c r="X87" s="158" t="s">
        <v>540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723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1.75" outlineLevel="1" x14ac:dyDescent="0.2">
      <c r="A88" s="181">
        <v>65</v>
      </c>
      <c r="B88" s="182" t="s">
        <v>2003</v>
      </c>
      <c r="C88" s="191" t="s">
        <v>2004</v>
      </c>
      <c r="D88" s="183" t="s">
        <v>722</v>
      </c>
      <c r="E88" s="184">
        <v>1</v>
      </c>
      <c r="F88" s="185"/>
      <c r="G88" s="186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351</v>
      </c>
      <c r="T88" s="158" t="s">
        <v>352</v>
      </c>
      <c r="U88" s="158">
        <v>0</v>
      </c>
      <c r="V88" s="158">
        <f t="shared" si="34"/>
        <v>0</v>
      </c>
      <c r="W88" s="158"/>
      <c r="X88" s="158" t="s">
        <v>540</v>
      </c>
      <c r="Y88" s="158" t="s">
        <v>354</v>
      </c>
      <c r="Z88" s="147"/>
      <c r="AA88" s="147"/>
      <c r="AB88" s="147"/>
      <c r="AC88" s="147"/>
      <c r="AD88" s="147"/>
      <c r="AE88" s="147"/>
      <c r="AF88" s="147"/>
      <c r="AG88" s="147" t="s">
        <v>723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1.75" outlineLevel="1" x14ac:dyDescent="0.2">
      <c r="A89" s="181">
        <v>66</v>
      </c>
      <c r="B89" s="182" t="s">
        <v>2005</v>
      </c>
      <c r="C89" s="191" t="s">
        <v>2006</v>
      </c>
      <c r="D89" s="183" t="s">
        <v>722</v>
      </c>
      <c r="E89" s="184">
        <v>1</v>
      </c>
      <c r="F89" s="185"/>
      <c r="G89" s="186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351</v>
      </c>
      <c r="T89" s="158" t="s">
        <v>352</v>
      </c>
      <c r="U89" s="158">
        <v>0</v>
      </c>
      <c r="V89" s="158">
        <f t="shared" si="34"/>
        <v>0</v>
      </c>
      <c r="W89" s="158"/>
      <c r="X89" s="158" t="s">
        <v>540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723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1.75" outlineLevel="1" x14ac:dyDescent="0.2">
      <c r="A90" s="181">
        <v>67</v>
      </c>
      <c r="B90" s="182" t="s">
        <v>2007</v>
      </c>
      <c r="C90" s="191" t="s">
        <v>2008</v>
      </c>
      <c r="D90" s="183" t="s">
        <v>722</v>
      </c>
      <c r="E90" s="184">
        <v>1</v>
      </c>
      <c r="F90" s="185"/>
      <c r="G90" s="186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351</v>
      </c>
      <c r="T90" s="158" t="s">
        <v>352</v>
      </c>
      <c r="U90" s="158">
        <v>0</v>
      </c>
      <c r="V90" s="158">
        <f t="shared" si="34"/>
        <v>0</v>
      </c>
      <c r="W90" s="158"/>
      <c r="X90" s="158" t="s">
        <v>540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723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1.75" outlineLevel="1" x14ac:dyDescent="0.2">
      <c r="A91" s="181">
        <v>68</v>
      </c>
      <c r="B91" s="182" t="s">
        <v>2009</v>
      </c>
      <c r="C91" s="191" t="s">
        <v>2010</v>
      </c>
      <c r="D91" s="183" t="s">
        <v>722</v>
      </c>
      <c r="E91" s="184">
        <v>1</v>
      </c>
      <c r="F91" s="185"/>
      <c r="G91" s="186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351</v>
      </c>
      <c r="T91" s="158" t="s">
        <v>352</v>
      </c>
      <c r="U91" s="158">
        <v>0</v>
      </c>
      <c r="V91" s="158">
        <f t="shared" si="34"/>
        <v>0</v>
      </c>
      <c r="W91" s="158"/>
      <c r="X91" s="158" t="s">
        <v>540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723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13.6" x14ac:dyDescent="0.2">
      <c r="A92" s="168" t="s">
        <v>346</v>
      </c>
      <c r="B92" s="169" t="s">
        <v>261</v>
      </c>
      <c r="C92" s="187" t="s">
        <v>262</v>
      </c>
      <c r="D92" s="170"/>
      <c r="E92" s="171"/>
      <c r="F92" s="172"/>
      <c r="G92" s="173">
        <f>SUMIF(AG93:AG96,"&lt;&gt;NOR",G93:G96)</f>
        <v>0</v>
      </c>
      <c r="H92" s="167"/>
      <c r="I92" s="167">
        <f>SUM(I93:I96)</f>
        <v>0</v>
      </c>
      <c r="J92" s="167"/>
      <c r="K92" s="167">
        <f>SUM(K93:K96)</f>
        <v>0</v>
      </c>
      <c r="L92" s="167"/>
      <c r="M92" s="167">
        <f>SUM(M93:M96)</f>
        <v>0</v>
      </c>
      <c r="N92" s="166"/>
      <c r="O92" s="166">
        <f>SUM(O93:O96)</f>
        <v>0</v>
      </c>
      <c r="P92" s="166"/>
      <c r="Q92" s="166">
        <f>SUM(Q93:Q96)</f>
        <v>0</v>
      </c>
      <c r="R92" s="167"/>
      <c r="S92" s="167"/>
      <c r="T92" s="167"/>
      <c r="U92" s="167"/>
      <c r="V92" s="167">
        <f>SUM(V93:V96)</f>
        <v>0</v>
      </c>
      <c r="W92" s="167"/>
      <c r="X92" s="167"/>
      <c r="Y92" s="167"/>
      <c r="AG92" t="s">
        <v>347</v>
      </c>
    </row>
    <row r="93" spans="1:60" ht="21.75" outlineLevel="1" x14ac:dyDescent="0.2">
      <c r="A93" s="181">
        <v>69</v>
      </c>
      <c r="B93" s="182" t="s">
        <v>2011</v>
      </c>
      <c r="C93" s="191" t="s">
        <v>2012</v>
      </c>
      <c r="D93" s="183" t="s">
        <v>722</v>
      </c>
      <c r="E93" s="184">
        <v>11</v>
      </c>
      <c r="F93" s="185"/>
      <c r="G93" s="186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8"/>
      <c r="S93" s="158" t="s">
        <v>351</v>
      </c>
      <c r="T93" s="158" t="s">
        <v>352</v>
      </c>
      <c r="U93" s="158">
        <v>0</v>
      </c>
      <c r="V93" s="158">
        <f>ROUND(E93*U93,2)</f>
        <v>0</v>
      </c>
      <c r="W93" s="158"/>
      <c r="X93" s="158" t="s">
        <v>540</v>
      </c>
      <c r="Y93" s="158" t="s">
        <v>354</v>
      </c>
      <c r="Z93" s="147"/>
      <c r="AA93" s="147"/>
      <c r="AB93" s="147"/>
      <c r="AC93" s="147"/>
      <c r="AD93" s="147"/>
      <c r="AE93" s="147"/>
      <c r="AF93" s="147"/>
      <c r="AG93" s="147" t="s">
        <v>723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1.75" outlineLevel="1" x14ac:dyDescent="0.2">
      <c r="A94" s="181">
        <v>70</v>
      </c>
      <c r="B94" s="182" t="s">
        <v>2013</v>
      </c>
      <c r="C94" s="191" t="s">
        <v>2014</v>
      </c>
      <c r="D94" s="183" t="s">
        <v>722</v>
      </c>
      <c r="E94" s="184">
        <v>1</v>
      </c>
      <c r="F94" s="185"/>
      <c r="G94" s="186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351</v>
      </c>
      <c r="T94" s="158" t="s">
        <v>352</v>
      </c>
      <c r="U94" s="158">
        <v>0</v>
      </c>
      <c r="V94" s="158">
        <f>ROUND(E94*U94,2)</f>
        <v>0</v>
      </c>
      <c r="W94" s="158"/>
      <c r="X94" s="158" t="s">
        <v>540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723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2.6" outlineLevel="1" x14ac:dyDescent="0.2">
      <c r="A95" s="181">
        <v>71</v>
      </c>
      <c r="B95" s="182" t="s">
        <v>2015</v>
      </c>
      <c r="C95" s="191" t="s">
        <v>2016</v>
      </c>
      <c r="D95" s="183" t="s">
        <v>722</v>
      </c>
      <c r="E95" s="184">
        <v>1</v>
      </c>
      <c r="F95" s="185"/>
      <c r="G95" s="186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351</v>
      </c>
      <c r="T95" s="158" t="s">
        <v>352</v>
      </c>
      <c r="U95" s="158">
        <v>0</v>
      </c>
      <c r="V95" s="158">
        <f>ROUND(E95*U95,2)</f>
        <v>0</v>
      </c>
      <c r="W95" s="158"/>
      <c r="X95" s="158" t="s">
        <v>540</v>
      </c>
      <c r="Y95" s="158" t="s">
        <v>354</v>
      </c>
      <c r="Z95" s="147"/>
      <c r="AA95" s="147"/>
      <c r="AB95" s="147"/>
      <c r="AC95" s="147"/>
      <c r="AD95" s="147"/>
      <c r="AE95" s="147"/>
      <c r="AF95" s="147"/>
      <c r="AG95" s="147" t="s">
        <v>723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2.6" outlineLevel="1" x14ac:dyDescent="0.2">
      <c r="A96" s="175">
        <v>72</v>
      </c>
      <c r="B96" s="176" t="s">
        <v>2017</v>
      </c>
      <c r="C96" s="188" t="s">
        <v>2018</v>
      </c>
      <c r="D96" s="177" t="s">
        <v>722</v>
      </c>
      <c r="E96" s="178">
        <v>2</v>
      </c>
      <c r="F96" s="179"/>
      <c r="G96" s="180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8"/>
      <c r="S96" s="158" t="s">
        <v>351</v>
      </c>
      <c r="T96" s="158" t="s">
        <v>352</v>
      </c>
      <c r="U96" s="158">
        <v>0</v>
      </c>
      <c r="V96" s="158">
        <f>ROUND(E96*U96,2)</f>
        <v>0</v>
      </c>
      <c r="W96" s="158"/>
      <c r="X96" s="158" t="s">
        <v>540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723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33" x14ac:dyDescent="0.2">
      <c r="A97" s="3"/>
      <c r="B97" s="4"/>
      <c r="C97" s="19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15</v>
      </c>
      <c r="AF97">
        <v>21</v>
      </c>
      <c r="AG97" t="s">
        <v>332</v>
      </c>
    </row>
    <row r="98" spans="1:33" ht="13.6" x14ac:dyDescent="0.2">
      <c r="A98" s="150"/>
      <c r="B98" s="151" t="s">
        <v>31</v>
      </c>
      <c r="C98" s="194"/>
      <c r="D98" s="152"/>
      <c r="E98" s="153"/>
      <c r="F98" s="153"/>
      <c r="G98" s="174">
        <f>G8+G29+G38+G46+G60+G69+G92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611</v>
      </c>
    </row>
    <row r="99" spans="1:33" x14ac:dyDescent="0.2">
      <c r="A99" s="3"/>
      <c r="B99" s="4"/>
      <c r="C99" s="19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3"/>
      <c r="B100" s="4"/>
      <c r="C100" s="19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69" t="s">
        <v>612</v>
      </c>
      <c r="B101" s="269"/>
      <c r="C101" s="27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71"/>
      <c r="B102" s="272"/>
      <c r="C102" s="273"/>
      <c r="D102" s="272"/>
      <c r="E102" s="272"/>
      <c r="F102" s="272"/>
      <c r="G102" s="27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G102" t="s">
        <v>613</v>
      </c>
    </row>
    <row r="103" spans="1:33" x14ac:dyDescent="0.2">
      <c r="A103" s="275"/>
      <c r="B103" s="276"/>
      <c r="C103" s="277"/>
      <c r="D103" s="276"/>
      <c r="E103" s="276"/>
      <c r="F103" s="276"/>
      <c r="G103" s="27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75"/>
      <c r="B104" s="276"/>
      <c r="C104" s="277"/>
      <c r="D104" s="276"/>
      <c r="E104" s="276"/>
      <c r="F104" s="276"/>
      <c r="G104" s="27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275"/>
      <c r="B105" s="276"/>
      <c r="C105" s="277"/>
      <c r="D105" s="276"/>
      <c r="E105" s="276"/>
      <c r="F105" s="276"/>
      <c r="G105" s="27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A106" s="279"/>
      <c r="B106" s="280"/>
      <c r="C106" s="281"/>
      <c r="D106" s="280"/>
      <c r="E106" s="280"/>
      <c r="F106" s="280"/>
      <c r="G106" s="28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">
      <c r="A107" s="3"/>
      <c r="B107" s="4"/>
      <c r="C107" s="19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33" x14ac:dyDescent="0.2">
      <c r="C108" s="195"/>
      <c r="D108" s="10"/>
      <c r="AG108" t="s">
        <v>614</v>
      </c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02:G106"/>
    <mergeCell ref="A1:G1"/>
    <mergeCell ref="C2:G2"/>
    <mergeCell ref="C3:G3"/>
    <mergeCell ref="C4:G4"/>
    <mergeCell ref="A101:C1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F706-6E5D-4CDA-A0E1-2C2E43C973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79</v>
      </c>
      <c r="C4" s="266" t="s">
        <v>80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108</v>
      </c>
      <c r="C8" s="187" t="s">
        <v>109</v>
      </c>
      <c r="D8" s="170"/>
      <c r="E8" s="171"/>
      <c r="F8" s="172"/>
      <c r="G8" s="173">
        <f>SUMIF(AG9:AG32,"&lt;&gt;NOR",G9:G32)</f>
        <v>0</v>
      </c>
      <c r="H8" s="167"/>
      <c r="I8" s="167">
        <f>SUM(I9:I32)</f>
        <v>0</v>
      </c>
      <c r="J8" s="167"/>
      <c r="K8" s="167">
        <f>SUM(K9:K32)</f>
        <v>0</v>
      </c>
      <c r="L8" s="167"/>
      <c r="M8" s="167">
        <f>SUM(M9:M32)</f>
        <v>0</v>
      </c>
      <c r="N8" s="166"/>
      <c r="O8" s="166">
        <f>SUM(O9:O32)</f>
        <v>0</v>
      </c>
      <c r="P8" s="166"/>
      <c r="Q8" s="166">
        <f>SUM(Q9:Q32)</f>
        <v>0</v>
      </c>
      <c r="R8" s="167"/>
      <c r="S8" s="167"/>
      <c r="T8" s="167"/>
      <c r="U8" s="167"/>
      <c r="V8" s="167">
        <f>SUM(V9:V32)</f>
        <v>0</v>
      </c>
      <c r="W8" s="167"/>
      <c r="X8" s="167"/>
      <c r="Y8" s="167"/>
      <c r="AG8" t="s">
        <v>347</v>
      </c>
    </row>
    <row r="9" spans="1:60" ht="21.75" outlineLevel="1" x14ac:dyDescent="0.2">
      <c r="A9" s="175">
        <v>1</v>
      </c>
      <c r="B9" s="176" t="s">
        <v>2019</v>
      </c>
      <c r="C9" s="188" t="s">
        <v>2020</v>
      </c>
      <c r="D9" s="177" t="s">
        <v>384</v>
      </c>
      <c r="E9" s="178">
        <v>98.82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2021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2022</v>
      </c>
      <c r="D11" s="160"/>
      <c r="E11" s="161">
        <v>98.82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75" outlineLevel="1" x14ac:dyDescent="0.2">
      <c r="A12" s="175">
        <v>2</v>
      </c>
      <c r="B12" s="176" t="s">
        <v>2023</v>
      </c>
      <c r="C12" s="188" t="s">
        <v>2024</v>
      </c>
      <c r="D12" s="177" t="s">
        <v>384</v>
      </c>
      <c r="E12" s="178">
        <v>98.82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2021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2022</v>
      </c>
      <c r="D14" s="160"/>
      <c r="E14" s="161">
        <v>98.82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75">
        <v>3</v>
      </c>
      <c r="B15" s="176" t="s">
        <v>2025</v>
      </c>
      <c r="C15" s="188" t="s">
        <v>2026</v>
      </c>
      <c r="D15" s="177" t="s">
        <v>384</v>
      </c>
      <c r="E15" s="178">
        <v>98.82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>ROUND(E15*U15,2)</f>
        <v>0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2021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2022</v>
      </c>
      <c r="D17" s="160"/>
      <c r="E17" s="161">
        <v>98.82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1.75" outlineLevel="1" x14ac:dyDescent="0.2">
      <c r="A18" s="175">
        <v>4</v>
      </c>
      <c r="B18" s="176" t="s">
        <v>2027</v>
      </c>
      <c r="C18" s="188" t="s">
        <v>2028</v>
      </c>
      <c r="D18" s="177" t="s">
        <v>384</v>
      </c>
      <c r="E18" s="178">
        <v>98.82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351</v>
      </c>
      <c r="T18" s="158" t="s">
        <v>352</v>
      </c>
      <c r="U18" s="158">
        <v>0</v>
      </c>
      <c r="V18" s="158">
        <f>ROUND(E18*U18,2)</f>
        <v>0</v>
      </c>
      <c r="W18" s="158"/>
      <c r="X18" s="158" t="s">
        <v>353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1285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2021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2022</v>
      </c>
      <c r="D20" s="160"/>
      <c r="E20" s="161">
        <v>98.82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.75" outlineLevel="1" x14ac:dyDescent="0.2">
      <c r="A21" s="175">
        <v>5</v>
      </c>
      <c r="B21" s="176" t="s">
        <v>2029</v>
      </c>
      <c r="C21" s="188" t="s">
        <v>2030</v>
      </c>
      <c r="D21" s="177" t="s">
        <v>384</v>
      </c>
      <c r="E21" s="178">
        <v>98.82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351</v>
      </c>
      <c r="T21" s="158" t="s">
        <v>352</v>
      </c>
      <c r="U21" s="158">
        <v>0</v>
      </c>
      <c r="V21" s="158">
        <f>ROUND(E21*U21,2)</f>
        <v>0</v>
      </c>
      <c r="W21" s="158"/>
      <c r="X21" s="158" t="s">
        <v>353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1285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2021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2022</v>
      </c>
      <c r="D23" s="160"/>
      <c r="E23" s="161">
        <v>98.82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1.75" outlineLevel="1" x14ac:dyDescent="0.2">
      <c r="A24" s="175">
        <v>6</v>
      </c>
      <c r="B24" s="176" t="s">
        <v>2031</v>
      </c>
      <c r="C24" s="188" t="s">
        <v>2032</v>
      </c>
      <c r="D24" s="177" t="s">
        <v>384</v>
      </c>
      <c r="E24" s="178">
        <v>98.82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351</v>
      </c>
      <c r="T24" s="158" t="s">
        <v>352</v>
      </c>
      <c r="U24" s="158">
        <v>0</v>
      </c>
      <c r="V24" s="158">
        <f>ROUND(E24*U24,2)</f>
        <v>0</v>
      </c>
      <c r="W24" s="158"/>
      <c r="X24" s="158" t="s">
        <v>353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1285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9" t="s">
        <v>2021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2022</v>
      </c>
      <c r="D26" s="160"/>
      <c r="E26" s="161">
        <v>98.82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1.75" outlineLevel="1" x14ac:dyDescent="0.2">
      <c r="A27" s="175">
        <v>7</v>
      </c>
      <c r="B27" s="176" t="s">
        <v>1331</v>
      </c>
      <c r="C27" s="188" t="s">
        <v>2033</v>
      </c>
      <c r="D27" s="177" t="s">
        <v>384</v>
      </c>
      <c r="E27" s="178">
        <v>69.180000000000007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351</v>
      </c>
      <c r="T27" s="158" t="s">
        <v>352</v>
      </c>
      <c r="U27" s="158">
        <v>0</v>
      </c>
      <c r="V27" s="158">
        <f>ROUND(E27*U27,2)</f>
        <v>0</v>
      </c>
      <c r="W27" s="158"/>
      <c r="X27" s="158" t="s">
        <v>353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1285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2034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2035</v>
      </c>
      <c r="D29" s="160"/>
      <c r="E29" s="161">
        <v>69.180000000000007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1.75" outlineLevel="1" x14ac:dyDescent="0.2">
      <c r="A30" s="175">
        <v>8</v>
      </c>
      <c r="B30" s="176" t="s">
        <v>2036</v>
      </c>
      <c r="C30" s="188" t="s">
        <v>2037</v>
      </c>
      <c r="D30" s="177" t="s">
        <v>384</v>
      </c>
      <c r="E30" s="178">
        <v>19.760000000000002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351</v>
      </c>
      <c r="T30" s="158" t="s">
        <v>352</v>
      </c>
      <c r="U30" s="158">
        <v>0</v>
      </c>
      <c r="V30" s="158">
        <f>ROUND(E30*U30,2)</f>
        <v>0</v>
      </c>
      <c r="W30" s="158"/>
      <c r="X30" s="158" t="s">
        <v>353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1285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2038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2039</v>
      </c>
      <c r="D32" s="160"/>
      <c r="E32" s="161">
        <v>19.760000000000002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13.6" x14ac:dyDescent="0.2">
      <c r="A33" s="168" t="s">
        <v>346</v>
      </c>
      <c r="B33" s="169" t="s">
        <v>137</v>
      </c>
      <c r="C33" s="187" t="s">
        <v>138</v>
      </c>
      <c r="D33" s="170"/>
      <c r="E33" s="171"/>
      <c r="F33" s="172"/>
      <c r="G33" s="173">
        <f>SUMIF(AG34:AG51,"&lt;&gt;NOR",G34:G51)</f>
        <v>0</v>
      </c>
      <c r="H33" s="167"/>
      <c r="I33" s="167">
        <f>SUM(I34:I51)</f>
        <v>0</v>
      </c>
      <c r="J33" s="167"/>
      <c r="K33" s="167">
        <f>SUM(K34:K51)</f>
        <v>0</v>
      </c>
      <c r="L33" s="167"/>
      <c r="M33" s="167">
        <f>SUM(M34:M51)</f>
        <v>0</v>
      </c>
      <c r="N33" s="166"/>
      <c r="O33" s="166">
        <f>SUM(O34:O51)</f>
        <v>0</v>
      </c>
      <c r="P33" s="166"/>
      <c r="Q33" s="166">
        <f>SUM(Q34:Q51)</f>
        <v>0</v>
      </c>
      <c r="R33" s="167"/>
      <c r="S33" s="167"/>
      <c r="T33" s="167"/>
      <c r="U33" s="167"/>
      <c r="V33" s="167">
        <f>SUM(V34:V51)</f>
        <v>0</v>
      </c>
      <c r="W33" s="167"/>
      <c r="X33" s="167"/>
      <c r="Y33" s="167"/>
      <c r="AG33" t="s">
        <v>347</v>
      </c>
    </row>
    <row r="34" spans="1:60" ht="21.75" outlineLevel="1" x14ac:dyDescent="0.2">
      <c r="A34" s="175">
        <v>9</v>
      </c>
      <c r="B34" s="176" t="s">
        <v>2040</v>
      </c>
      <c r="C34" s="188" t="s">
        <v>2041</v>
      </c>
      <c r="D34" s="177" t="s">
        <v>512</v>
      </c>
      <c r="E34" s="178">
        <v>1.2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351</v>
      </c>
      <c r="T34" s="158" t="s">
        <v>352</v>
      </c>
      <c r="U34" s="158">
        <v>0</v>
      </c>
      <c r="V34" s="158">
        <f>ROUND(E34*U34,2)</f>
        <v>0</v>
      </c>
      <c r="W34" s="158"/>
      <c r="X34" s="158" t="s">
        <v>353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1285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9" t="s">
        <v>2042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9" t="s">
        <v>2043</v>
      </c>
      <c r="D36" s="160"/>
      <c r="E36" s="161">
        <v>1.2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1.75" outlineLevel="1" x14ac:dyDescent="0.2">
      <c r="A37" s="175">
        <v>10</v>
      </c>
      <c r="B37" s="176" t="s">
        <v>2044</v>
      </c>
      <c r="C37" s="188" t="s">
        <v>2045</v>
      </c>
      <c r="D37" s="177" t="s">
        <v>512</v>
      </c>
      <c r="E37" s="178">
        <v>4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351</v>
      </c>
      <c r="T37" s="158" t="s">
        <v>352</v>
      </c>
      <c r="U37" s="158">
        <v>0</v>
      </c>
      <c r="V37" s="158">
        <f>ROUND(E37*U37,2)</f>
        <v>0</v>
      </c>
      <c r="W37" s="158"/>
      <c r="X37" s="158" t="s">
        <v>353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1285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2046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116</v>
      </c>
      <c r="D39" s="160"/>
      <c r="E39" s="161">
        <v>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357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1.75" outlineLevel="1" x14ac:dyDescent="0.2">
      <c r="A40" s="175">
        <v>11</v>
      </c>
      <c r="B40" s="176" t="s">
        <v>2047</v>
      </c>
      <c r="C40" s="188" t="s">
        <v>2048</v>
      </c>
      <c r="D40" s="177" t="s">
        <v>512</v>
      </c>
      <c r="E40" s="178">
        <v>1.6</v>
      </c>
      <c r="F40" s="179"/>
      <c r="G40" s="180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351</v>
      </c>
      <c r="T40" s="158" t="s">
        <v>352</v>
      </c>
      <c r="U40" s="158">
        <v>0</v>
      </c>
      <c r="V40" s="158">
        <f>ROUND(E40*U40,2)</f>
        <v>0</v>
      </c>
      <c r="W40" s="158"/>
      <c r="X40" s="158" t="s">
        <v>353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1285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2049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2050</v>
      </c>
      <c r="D42" s="160"/>
      <c r="E42" s="161">
        <v>1.6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.75" outlineLevel="1" x14ac:dyDescent="0.2">
      <c r="A43" s="175">
        <v>12</v>
      </c>
      <c r="B43" s="176" t="s">
        <v>2051</v>
      </c>
      <c r="C43" s="188" t="s">
        <v>2052</v>
      </c>
      <c r="D43" s="177" t="s">
        <v>512</v>
      </c>
      <c r="E43" s="178">
        <v>1.2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351</v>
      </c>
      <c r="T43" s="158" t="s">
        <v>352</v>
      </c>
      <c r="U43" s="158">
        <v>0</v>
      </c>
      <c r="V43" s="158">
        <f>ROUND(E43*U43,2)</f>
        <v>0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1285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9" t="s">
        <v>2042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2043</v>
      </c>
      <c r="D45" s="160"/>
      <c r="E45" s="161">
        <v>1.2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.75" outlineLevel="1" x14ac:dyDescent="0.2">
      <c r="A46" s="175">
        <v>13</v>
      </c>
      <c r="B46" s="176" t="s">
        <v>2053</v>
      </c>
      <c r="C46" s="188" t="s">
        <v>2054</v>
      </c>
      <c r="D46" s="177" t="s">
        <v>512</v>
      </c>
      <c r="E46" s="178">
        <v>4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351</v>
      </c>
      <c r="T46" s="158" t="s">
        <v>352</v>
      </c>
      <c r="U46" s="158">
        <v>0</v>
      </c>
      <c r="V46" s="158">
        <f>ROUND(E46*U46,2)</f>
        <v>0</v>
      </c>
      <c r="W46" s="158"/>
      <c r="X46" s="158" t="s">
        <v>353</v>
      </c>
      <c r="Y46" s="158" t="s">
        <v>354</v>
      </c>
      <c r="Z46" s="147"/>
      <c r="AA46" s="147"/>
      <c r="AB46" s="147"/>
      <c r="AC46" s="147"/>
      <c r="AD46" s="147"/>
      <c r="AE46" s="147"/>
      <c r="AF46" s="147"/>
      <c r="AG46" s="147" t="s">
        <v>1285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9" t="s">
        <v>2046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357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9" t="s">
        <v>116</v>
      </c>
      <c r="D48" s="160"/>
      <c r="E48" s="161">
        <v>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1.75" outlineLevel="1" x14ac:dyDescent="0.2">
      <c r="A49" s="175">
        <v>14</v>
      </c>
      <c r="B49" s="176" t="s">
        <v>2055</v>
      </c>
      <c r="C49" s="188" t="s">
        <v>2056</v>
      </c>
      <c r="D49" s="177" t="s">
        <v>512</v>
      </c>
      <c r="E49" s="178">
        <v>1.6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351</v>
      </c>
      <c r="T49" s="158" t="s">
        <v>352</v>
      </c>
      <c r="U49" s="158">
        <v>0</v>
      </c>
      <c r="V49" s="158">
        <f>ROUND(E49*U49,2)</f>
        <v>0</v>
      </c>
      <c r="W49" s="158"/>
      <c r="X49" s="158" t="s">
        <v>353</v>
      </c>
      <c r="Y49" s="158" t="s">
        <v>354</v>
      </c>
      <c r="Z49" s="147"/>
      <c r="AA49" s="147"/>
      <c r="AB49" s="147"/>
      <c r="AC49" s="147"/>
      <c r="AD49" s="147"/>
      <c r="AE49" s="147"/>
      <c r="AF49" s="147"/>
      <c r="AG49" s="147" t="s">
        <v>1285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9" t="s">
        <v>2049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9" t="s">
        <v>2050</v>
      </c>
      <c r="D51" s="160"/>
      <c r="E51" s="161">
        <v>1.6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13.6" x14ac:dyDescent="0.2">
      <c r="A52" s="168" t="s">
        <v>346</v>
      </c>
      <c r="B52" s="169" t="s">
        <v>216</v>
      </c>
      <c r="C52" s="187" t="s">
        <v>218</v>
      </c>
      <c r="D52" s="170"/>
      <c r="E52" s="171"/>
      <c r="F52" s="172"/>
      <c r="G52" s="173">
        <f>SUMIF(AG53:AG58,"&lt;&gt;NOR",G53:G58)</f>
        <v>0</v>
      </c>
      <c r="H52" s="167"/>
      <c r="I52" s="167">
        <f>SUM(I53:I58)</f>
        <v>0</v>
      </c>
      <c r="J52" s="167"/>
      <c r="K52" s="167">
        <f>SUM(K53:K58)</f>
        <v>0</v>
      </c>
      <c r="L52" s="167"/>
      <c r="M52" s="167">
        <f>SUM(M53:M58)</f>
        <v>0</v>
      </c>
      <c r="N52" s="166"/>
      <c r="O52" s="166">
        <f>SUM(O53:O58)</f>
        <v>0</v>
      </c>
      <c r="P52" s="166"/>
      <c r="Q52" s="166">
        <f>SUM(Q53:Q58)</f>
        <v>0</v>
      </c>
      <c r="R52" s="167"/>
      <c r="S52" s="167"/>
      <c r="T52" s="167"/>
      <c r="U52" s="167"/>
      <c r="V52" s="167">
        <f>SUM(V53:V58)</f>
        <v>0</v>
      </c>
      <c r="W52" s="167"/>
      <c r="X52" s="167"/>
      <c r="Y52" s="167"/>
      <c r="AG52" t="s">
        <v>347</v>
      </c>
    </row>
    <row r="53" spans="1:60" outlineLevel="1" x14ac:dyDescent="0.2">
      <c r="A53" s="175">
        <v>15</v>
      </c>
      <c r="B53" s="176" t="s">
        <v>2057</v>
      </c>
      <c r="C53" s="188" t="s">
        <v>2058</v>
      </c>
      <c r="D53" s="177" t="s">
        <v>880</v>
      </c>
      <c r="E53" s="178">
        <v>13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351</v>
      </c>
      <c r="T53" s="158" t="s">
        <v>352</v>
      </c>
      <c r="U53" s="158">
        <v>0</v>
      </c>
      <c r="V53" s="158">
        <f>ROUND(E53*U53,2)</f>
        <v>0</v>
      </c>
      <c r="W53" s="158"/>
      <c r="X53" s="158" t="s">
        <v>353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732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2059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357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9" t="s">
        <v>2060</v>
      </c>
      <c r="D55" s="160"/>
      <c r="E55" s="161">
        <v>13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1.75" outlineLevel="1" x14ac:dyDescent="0.2">
      <c r="A56" s="175">
        <v>16</v>
      </c>
      <c r="B56" s="176" t="s">
        <v>2061</v>
      </c>
      <c r="C56" s="188" t="s">
        <v>2062</v>
      </c>
      <c r="D56" s="177" t="s">
        <v>880</v>
      </c>
      <c r="E56" s="178">
        <v>4</v>
      </c>
      <c r="F56" s="179"/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351</v>
      </c>
      <c r="T56" s="158" t="s">
        <v>352</v>
      </c>
      <c r="U56" s="158">
        <v>0</v>
      </c>
      <c r="V56" s="158">
        <f>ROUND(E56*U56,2)</f>
        <v>0</v>
      </c>
      <c r="W56" s="158"/>
      <c r="X56" s="158" t="s">
        <v>353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732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780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357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116</v>
      </c>
      <c r="D58" s="160"/>
      <c r="E58" s="161">
        <v>4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13.6" x14ac:dyDescent="0.2">
      <c r="A59" s="168" t="s">
        <v>346</v>
      </c>
      <c r="B59" s="169" t="s">
        <v>219</v>
      </c>
      <c r="C59" s="187" t="s">
        <v>220</v>
      </c>
      <c r="D59" s="170"/>
      <c r="E59" s="171"/>
      <c r="F59" s="172"/>
      <c r="G59" s="173">
        <f>SUMIF(AG60:AG135,"&lt;&gt;NOR",G60:G135)</f>
        <v>0</v>
      </c>
      <c r="H59" s="167"/>
      <c r="I59" s="167">
        <f>SUM(I60:I135)</f>
        <v>0</v>
      </c>
      <c r="J59" s="167"/>
      <c r="K59" s="167">
        <f>SUM(K60:K135)</f>
        <v>0</v>
      </c>
      <c r="L59" s="167"/>
      <c r="M59" s="167">
        <f>SUM(M60:M135)</f>
        <v>0</v>
      </c>
      <c r="N59" s="166"/>
      <c r="O59" s="166">
        <f>SUM(O60:O135)</f>
        <v>0</v>
      </c>
      <c r="P59" s="166"/>
      <c r="Q59" s="166">
        <f>SUM(Q60:Q135)</f>
        <v>0</v>
      </c>
      <c r="R59" s="167"/>
      <c r="S59" s="167"/>
      <c r="T59" s="167"/>
      <c r="U59" s="167"/>
      <c r="V59" s="167">
        <f>SUM(V60:V135)</f>
        <v>0</v>
      </c>
      <c r="W59" s="167"/>
      <c r="X59" s="167"/>
      <c r="Y59" s="167"/>
      <c r="AG59" t="s">
        <v>347</v>
      </c>
    </row>
    <row r="60" spans="1:60" ht="32.6" outlineLevel="1" x14ac:dyDescent="0.2">
      <c r="A60" s="175">
        <v>17</v>
      </c>
      <c r="B60" s="176" t="s">
        <v>2063</v>
      </c>
      <c r="C60" s="188" t="s">
        <v>2064</v>
      </c>
      <c r="D60" s="177" t="s">
        <v>512</v>
      </c>
      <c r="E60" s="178">
        <v>180.5</v>
      </c>
      <c r="F60" s="179"/>
      <c r="G60" s="180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351</v>
      </c>
      <c r="T60" s="158" t="s">
        <v>352</v>
      </c>
      <c r="U60" s="158">
        <v>0</v>
      </c>
      <c r="V60" s="158">
        <f>ROUND(E60*U60,2)</f>
        <v>0</v>
      </c>
      <c r="W60" s="158"/>
      <c r="X60" s="158" t="s">
        <v>353</v>
      </c>
      <c r="Y60" s="158" t="s">
        <v>354</v>
      </c>
      <c r="Z60" s="147"/>
      <c r="AA60" s="147"/>
      <c r="AB60" s="147"/>
      <c r="AC60" s="147"/>
      <c r="AD60" s="147"/>
      <c r="AE60" s="147"/>
      <c r="AF60" s="147"/>
      <c r="AG60" s="147" t="s">
        <v>732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9" t="s">
        <v>2065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357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9" t="s">
        <v>2066</v>
      </c>
      <c r="D62" s="160"/>
      <c r="E62" s="161">
        <v>180.5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2.6" outlineLevel="1" x14ac:dyDescent="0.2">
      <c r="A63" s="175">
        <v>18</v>
      </c>
      <c r="B63" s="176" t="s">
        <v>2067</v>
      </c>
      <c r="C63" s="188" t="s">
        <v>2068</v>
      </c>
      <c r="D63" s="177" t="s">
        <v>512</v>
      </c>
      <c r="E63" s="178">
        <v>8</v>
      </c>
      <c r="F63" s="179"/>
      <c r="G63" s="180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351</v>
      </c>
      <c r="T63" s="158" t="s">
        <v>352</v>
      </c>
      <c r="U63" s="158">
        <v>0</v>
      </c>
      <c r="V63" s="158">
        <f>ROUND(E63*U63,2)</f>
        <v>0</v>
      </c>
      <c r="W63" s="158"/>
      <c r="X63" s="158" t="s">
        <v>353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732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9" t="s">
        <v>2069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127</v>
      </c>
      <c r="D65" s="160"/>
      <c r="E65" s="161">
        <v>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1.75" outlineLevel="1" x14ac:dyDescent="0.2">
      <c r="A66" s="175">
        <v>19</v>
      </c>
      <c r="B66" s="176" t="s">
        <v>2070</v>
      </c>
      <c r="C66" s="188" t="s">
        <v>2071</v>
      </c>
      <c r="D66" s="177" t="s">
        <v>512</v>
      </c>
      <c r="E66" s="178">
        <v>12</v>
      </c>
      <c r="F66" s="179"/>
      <c r="G66" s="180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351</v>
      </c>
      <c r="T66" s="158" t="s">
        <v>352</v>
      </c>
      <c r="U66" s="158">
        <v>0</v>
      </c>
      <c r="V66" s="158">
        <f>ROUND(E66*U66,2)</f>
        <v>0</v>
      </c>
      <c r="W66" s="158"/>
      <c r="X66" s="158" t="s">
        <v>353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732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9" t="s">
        <v>2072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9" t="s">
        <v>768</v>
      </c>
      <c r="D68" s="160"/>
      <c r="E68" s="161">
        <v>12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357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1.75" outlineLevel="1" x14ac:dyDescent="0.2">
      <c r="A69" s="175">
        <v>20</v>
      </c>
      <c r="B69" s="176" t="s">
        <v>741</v>
      </c>
      <c r="C69" s="188" t="s">
        <v>2073</v>
      </c>
      <c r="D69" s="177" t="s">
        <v>512</v>
      </c>
      <c r="E69" s="178">
        <v>57.5</v>
      </c>
      <c r="F69" s="179"/>
      <c r="G69" s="180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8"/>
      <c r="S69" s="158" t="s">
        <v>351</v>
      </c>
      <c r="T69" s="158" t="s">
        <v>352</v>
      </c>
      <c r="U69" s="158">
        <v>0</v>
      </c>
      <c r="V69" s="158">
        <f>ROUND(E69*U69,2)</f>
        <v>0</v>
      </c>
      <c r="W69" s="158"/>
      <c r="X69" s="158" t="s">
        <v>353</v>
      </c>
      <c r="Y69" s="158" t="s">
        <v>354</v>
      </c>
      <c r="Z69" s="147"/>
      <c r="AA69" s="147"/>
      <c r="AB69" s="147"/>
      <c r="AC69" s="147"/>
      <c r="AD69" s="147"/>
      <c r="AE69" s="147"/>
      <c r="AF69" s="147"/>
      <c r="AG69" s="147" t="s">
        <v>732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9" t="s">
        <v>2074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9" t="s">
        <v>2075</v>
      </c>
      <c r="D71" s="160"/>
      <c r="E71" s="161">
        <v>57.5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1.75" outlineLevel="1" x14ac:dyDescent="0.2">
      <c r="A72" s="175">
        <v>21</v>
      </c>
      <c r="B72" s="176" t="s">
        <v>745</v>
      </c>
      <c r="C72" s="188" t="s">
        <v>2076</v>
      </c>
      <c r="D72" s="177" t="s">
        <v>512</v>
      </c>
      <c r="E72" s="178">
        <v>75</v>
      </c>
      <c r="F72" s="179"/>
      <c r="G72" s="180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351</v>
      </c>
      <c r="T72" s="158" t="s">
        <v>352</v>
      </c>
      <c r="U72" s="158">
        <v>0</v>
      </c>
      <c r="V72" s="158">
        <f>ROUND(E72*U72,2)</f>
        <v>0</v>
      </c>
      <c r="W72" s="158"/>
      <c r="X72" s="158" t="s">
        <v>353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732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9" t="s">
        <v>2077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2078</v>
      </c>
      <c r="D74" s="160"/>
      <c r="E74" s="161">
        <v>75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1.75" outlineLevel="1" x14ac:dyDescent="0.2">
      <c r="A75" s="175">
        <v>22</v>
      </c>
      <c r="B75" s="176" t="s">
        <v>748</v>
      </c>
      <c r="C75" s="188" t="s">
        <v>2079</v>
      </c>
      <c r="D75" s="177" t="s">
        <v>512</v>
      </c>
      <c r="E75" s="178">
        <v>12</v>
      </c>
      <c r="F75" s="179"/>
      <c r="G75" s="180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351</v>
      </c>
      <c r="T75" s="158" t="s">
        <v>352</v>
      </c>
      <c r="U75" s="158">
        <v>0</v>
      </c>
      <c r="V75" s="158">
        <f>ROUND(E75*U75,2)</f>
        <v>0</v>
      </c>
      <c r="W75" s="158"/>
      <c r="X75" s="158" t="s">
        <v>353</v>
      </c>
      <c r="Y75" s="158" t="s">
        <v>354</v>
      </c>
      <c r="Z75" s="147"/>
      <c r="AA75" s="147"/>
      <c r="AB75" s="147"/>
      <c r="AC75" s="147"/>
      <c r="AD75" s="147"/>
      <c r="AE75" s="147"/>
      <c r="AF75" s="147"/>
      <c r="AG75" s="147" t="s">
        <v>732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9" t="s">
        <v>2072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768</v>
      </c>
      <c r="D77" s="160"/>
      <c r="E77" s="161">
        <v>12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1.75" outlineLevel="1" x14ac:dyDescent="0.2">
      <c r="A78" s="175">
        <v>23</v>
      </c>
      <c r="B78" s="176" t="s">
        <v>2080</v>
      </c>
      <c r="C78" s="188" t="s">
        <v>2081</v>
      </c>
      <c r="D78" s="177" t="s">
        <v>373</v>
      </c>
      <c r="E78" s="178">
        <v>4</v>
      </c>
      <c r="F78" s="179"/>
      <c r="G78" s="180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351</v>
      </c>
      <c r="T78" s="158" t="s">
        <v>352</v>
      </c>
      <c r="U78" s="158">
        <v>0</v>
      </c>
      <c r="V78" s="158">
        <f>ROUND(E78*U78,2)</f>
        <v>0</v>
      </c>
      <c r="W78" s="158"/>
      <c r="X78" s="158" t="s">
        <v>353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732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9" t="s">
        <v>780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116</v>
      </c>
      <c r="D80" s="160"/>
      <c r="E80" s="161">
        <v>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357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1.75" outlineLevel="1" x14ac:dyDescent="0.2">
      <c r="A81" s="175">
        <v>24</v>
      </c>
      <c r="B81" s="176" t="s">
        <v>754</v>
      </c>
      <c r="C81" s="188" t="s">
        <v>2082</v>
      </c>
      <c r="D81" s="177" t="s">
        <v>373</v>
      </c>
      <c r="E81" s="178">
        <v>19</v>
      </c>
      <c r="F81" s="179"/>
      <c r="G81" s="180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351</v>
      </c>
      <c r="T81" s="158" t="s">
        <v>352</v>
      </c>
      <c r="U81" s="158">
        <v>0</v>
      </c>
      <c r="V81" s="158">
        <f>ROUND(E81*U81,2)</f>
        <v>0</v>
      </c>
      <c r="W81" s="158"/>
      <c r="X81" s="158" t="s">
        <v>353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732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9" t="s">
        <v>2083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2084</v>
      </c>
      <c r="D83" s="160"/>
      <c r="E83" s="161">
        <v>19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357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1.75" outlineLevel="1" x14ac:dyDescent="0.2">
      <c r="A84" s="175">
        <v>25</v>
      </c>
      <c r="B84" s="176" t="s">
        <v>757</v>
      </c>
      <c r="C84" s="188" t="s">
        <v>2085</v>
      </c>
      <c r="D84" s="177" t="s">
        <v>373</v>
      </c>
      <c r="E84" s="178">
        <v>19</v>
      </c>
      <c r="F84" s="179"/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351</v>
      </c>
      <c r="T84" s="158" t="s">
        <v>352</v>
      </c>
      <c r="U84" s="158">
        <v>0</v>
      </c>
      <c r="V84" s="158">
        <f>ROUND(E84*U84,2)</f>
        <v>0</v>
      </c>
      <c r="W84" s="158"/>
      <c r="X84" s="158" t="s">
        <v>353</v>
      </c>
      <c r="Y84" s="158" t="s">
        <v>354</v>
      </c>
      <c r="Z84" s="147"/>
      <c r="AA84" s="147"/>
      <c r="AB84" s="147"/>
      <c r="AC84" s="147"/>
      <c r="AD84" s="147"/>
      <c r="AE84" s="147"/>
      <c r="AF84" s="147"/>
      <c r="AG84" s="147" t="s">
        <v>732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2083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2084</v>
      </c>
      <c r="D86" s="160"/>
      <c r="E86" s="161">
        <v>19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357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1.75" outlineLevel="1" x14ac:dyDescent="0.2">
      <c r="A87" s="175">
        <v>26</v>
      </c>
      <c r="B87" s="176" t="s">
        <v>2086</v>
      </c>
      <c r="C87" s="188" t="s">
        <v>2087</v>
      </c>
      <c r="D87" s="177" t="s">
        <v>373</v>
      </c>
      <c r="E87" s="178">
        <v>2</v>
      </c>
      <c r="F87" s="179"/>
      <c r="G87" s="180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351</v>
      </c>
      <c r="T87" s="158" t="s">
        <v>352</v>
      </c>
      <c r="U87" s="158">
        <v>0</v>
      </c>
      <c r="V87" s="158">
        <f>ROUND(E87*U87,2)</f>
        <v>0</v>
      </c>
      <c r="W87" s="158"/>
      <c r="X87" s="158" t="s">
        <v>353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732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9" t="s">
        <v>764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110</v>
      </c>
      <c r="D89" s="160"/>
      <c r="E89" s="161">
        <v>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1.75" outlineLevel="1" x14ac:dyDescent="0.2">
      <c r="A90" s="175">
        <v>27</v>
      </c>
      <c r="B90" s="176" t="s">
        <v>760</v>
      </c>
      <c r="C90" s="188" t="s">
        <v>2088</v>
      </c>
      <c r="D90" s="177" t="s">
        <v>373</v>
      </c>
      <c r="E90" s="178">
        <v>11</v>
      </c>
      <c r="F90" s="179"/>
      <c r="G90" s="180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8"/>
      <c r="S90" s="158" t="s">
        <v>351</v>
      </c>
      <c r="T90" s="158" t="s">
        <v>352</v>
      </c>
      <c r="U90" s="158">
        <v>0</v>
      </c>
      <c r="V90" s="158">
        <f>ROUND(E90*U90,2)</f>
        <v>0</v>
      </c>
      <c r="W90" s="158"/>
      <c r="X90" s="158" t="s">
        <v>353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732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9" t="s">
        <v>818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819</v>
      </c>
      <c r="D92" s="160"/>
      <c r="E92" s="161">
        <v>11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2.6" outlineLevel="1" x14ac:dyDescent="0.2">
      <c r="A93" s="175">
        <v>28</v>
      </c>
      <c r="B93" s="176" t="s">
        <v>2089</v>
      </c>
      <c r="C93" s="188" t="s">
        <v>2090</v>
      </c>
      <c r="D93" s="177" t="s">
        <v>373</v>
      </c>
      <c r="E93" s="178">
        <v>4</v>
      </c>
      <c r="F93" s="179"/>
      <c r="G93" s="180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8"/>
      <c r="S93" s="158" t="s">
        <v>351</v>
      </c>
      <c r="T93" s="158" t="s">
        <v>352</v>
      </c>
      <c r="U93" s="158">
        <v>0</v>
      </c>
      <c r="V93" s="158">
        <f>ROUND(E93*U93,2)</f>
        <v>0</v>
      </c>
      <c r="W93" s="158"/>
      <c r="X93" s="158" t="s">
        <v>353</v>
      </c>
      <c r="Y93" s="158" t="s">
        <v>354</v>
      </c>
      <c r="Z93" s="147"/>
      <c r="AA93" s="147"/>
      <c r="AB93" s="147"/>
      <c r="AC93" s="147"/>
      <c r="AD93" s="147"/>
      <c r="AE93" s="147"/>
      <c r="AF93" s="147"/>
      <c r="AG93" s="147" t="s">
        <v>732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9" t="s">
        <v>780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357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9" t="s">
        <v>116</v>
      </c>
      <c r="D95" s="160"/>
      <c r="E95" s="161">
        <v>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1.75" outlineLevel="1" x14ac:dyDescent="0.2">
      <c r="A96" s="175">
        <v>29</v>
      </c>
      <c r="B96" s="176" t="s">
        <v>2091</v>
      </c>
      <c r="C96" s="188" t="s">
        <v>2092</v>
      </c>
      <c r="D96" s="177" t="s">
        <v>512</v>
      </c>
      <c r="E96" s="178">
        <v>8</v>
      </c>
      <c r="F96" s="179"/>
      <c r="G96" s="180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8"/>
      <c r="S96" s="158" t="s">
        <v>351</v>
      </c>
      <c r="T96" s="158" t="s">
        <v>352</v>
      </c>
      <c r="U96" s="158">
        <v>0</v>
      </c>
      <c r="V96" s="158">
        <f>ROUND(E96*U96,2)</f>
        <v>0</v>
      </c>
      <c r="W96" s="158"/>
      <c r="X96" s="158" t="s">
        <v>353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732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9" t="s">
        <v>813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357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127</v>
      </c>
      <c r="D98" s="160"/>
      <c r="E98" s="161">
        <v>8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1.75" outlineLevel="1" x14ac:dyDescent="0.2">
      <c r="A99" s="175">
        <v>30</v>
      </c>
      <c r="B99" s="176" t="s">
        <v>765</v>
      </c>
      <c r="C99" s="188" t="s">
        <v>2093</v>
      </c>
      <c r="D99" s="177" t="s">
        <v>512</v>
      </c>
      <c r="E99" s="178">
        <v>329</v>
      </c>
      <c r="F99" s="179"/>
      <c r="G99" s="180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351</v>
      </c>
      <c r="T99" s="158" t="s">
        <v>352</v>
      </c>
      <c r="U99" s="158">
        <v>0</v>
      </c>
      <c r="V99" s="158">
        <f>ROUND(E99*U99,2)</f>
        <v>0</v>
      </c>
      <c r="W99" s="158"/>
      <c r="X99" s="158" t="s">
        <v>353</v>
      </c>
      <c r="Y99" s="158" t="s">
        <v>354</v>
      </c>
      <c r="Z99" s="147"/>
      <c r="AA99" s="147"/>
      <c r="AB99" s="147"/>
      <c r="AC99" s="147"/>
      <c r="AD99" s="147"/>
      <c r="AE99" s="147"/>
      <c r="AF99" s="147"/>
      <c r="AG99" s="147" t="s">
        <v>732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9" t="s">
        <v>2094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357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9" t="s">
        <v>2095</v>
      </c>
      <c r="D101" s="160"/>
      <c r="E101" s="161">
        <v>329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1.75" outlineLevel="1" x14ac:dyDescent="0.2">
      <c r="A102" s="175">
        <v>31</v>
      </c>
      <c r="B102" s="176" t="s">
        <v>769</v>
      </c>
      <c r="C102" s="188" t="s">
        <v>2096</v>
      </c>
      <c r="D102" s="177" t="s">
        <v>512</v>
      </c>
      <c r="E102" s="178">
        <v>337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351</v>
      </c>
      <c r="T102" s="158" t="s">
        <v>352</v>
      </c>
      <c r="U102" s="158">
        <v>0</v>
      </c>
      <c r="V102" s="158">
        <f>ROUND(E102*U102,2)</f>
        <v>0</v>
      </c>
      <c r="W102" s="158"/>
      <c r="X102" s="158" t="s">
        <v>353</v>
      </c>
      <c r="Y102" s="158" t="s">
        <v>354</v>
      </c>
      <c r="Z102" s="147"/>
      <c r="AA102" s="147"/>
      <c r="AB102" s="147"/>
      <c r="AC102" s="147"/>
      <c r="AD102" s="147"/>
      <c r="AE102" s="147"/>
      <c r="AF102" s="147"/>
      <c r="AG102" s="147" t="s">
        <v>732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2097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357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2098</v>
      </c>
      <c r="D104" s="160"/>
      <c r="E104" s="161">
        <v>337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1.75" outlineLevel="1" x14ac:dyDescent="0.2">
      <c r="A105" s="175">
        <v>32</v>
      </c>
      <c r="B105" s="176" t="s">
        <v>822</v>
      </c>
      <c r="C105" s="188" t="s">
        <v>2099</v>
      </c>
      <c r="D105" s="177" t="s">
        <v>486</v>
      </c>
      <c r="E105" s="178">
        <v>24</v>
      </c>
      <c r="F105" s="179"/>
      <c r="G105" s="180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351</v>
      </c>
      <c r="T105" s="158" t="s">
        <v>352</v>
      </c>
      <c r="U105" s="158">
        <v>0</v>
      </c>
      <c r="V105" s="158">
        <f>ROUND(E105*U105,2)</f>
        <v>0</v>
      </c>
      <c r="W105" s="158"/>
      <c r="X105" s="158" t="s">
        <v>353</v>
      </c>
      <c r="Y105" s="158" t="s">
        <v>354</v>
      </c>
      <c r="Z105" s="147"/>
      <c r="AA105" s="147"/>
      <c r="AB105" s="147"/>
      <c r="AC105" s="147"/>
      <c r="AD105" s="147"/>
      <c r="AE105" s="147"/>
      <c r="AF105" s="147"/>
      <c r="AG105" s="147" t="s">
        <v>732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9" t="s">
        <v>2100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357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9" t="s">
        <v>2101</v>
      </c>
      <c r="D107" s="160"/>
      <c r="E107" s="161">
        <v>24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1.75" outlineLevel="1" x14ac:dyDescent="0.2">
      <c r="A108" s="175">
        <v>33</v>
      </c>
      <c r="B108" s="176" t="s">
        <v>788</v>
      </c>
      <c r="C108" s="188" t="s">
        <v>789</v>
      </c>
      <c r="D108" s="177" t="s">
        <v>486</v>
      </c>
      <c r="E108" s="178">
        <v>160</v>
      </c>
      <c r="F108" s="179"/>
      <c r="G108" s="180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351</v>
      </c>
      <c r="T108" s="158" t="s">
        <v>352</v>
      </c>
      <c r="U108" s="158">
        <v>0</v>
      </c>
      <c r="V108" s="158">
        <f>ROUND(E108*U108,2)</f>
        <v>0</v>
      </c>
      <c r="W108" s="158"/>
      <c r="X108" s="158" t="s">
        <v>353</v>
      </c>
      <c r="Y108" s="158" t="s">
        <v>354</v>
      </c>
      <c r="Z108" s="147"/>
      <c r="AA108" s="147"/>
      <c r="AB108" s="147"/>
      <c r="AC108" s="147"/>
      <c r="AD108" s="147"/>
      <c r="AE108" s="147"/>
      <c r="AF108" s="147"/>
      <c r="AG108" s="147" t="s">
        <v>732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2102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9" t="s">
        <v>2103</v>
      </c>
      <c r="D110" s="160"/>
      <c r="E110" s="161">
        <v>160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34</v>
      </c>
      <c r="B111" s="176" t="s">
        <v>2104</v>
      </c>
      <c r="C111" s="188" t="s">
        <v>2105</v>
      </c>
      <c r="D111" s="177" t="s">
        <v>373</v>
      </c>
      <c r="E111" s="178">
        <v>5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351</v>
      </c>
      <c r="T111" s="158" t="s">
        <v>352</v>
      </c>
      <c r="U111" s="158">
        <v>0</v>
      </c>
      <c r="V111" s="158">
        <f>ROUND(E111*U111,2)</f>
        <v>0</v>
      </c>
      <c r="W111" s="158"/>
      <c r="X111" s="158" t="s">
        <v>540</v>
      </c>
      <c r="Y111" s="158" t="s">
        <v>354</v>
      </c>
      <c r="Z111" s="147"/>
      <c r="AA111" s="147"/>
      <c r="AB111" s="147"/>
      <c r="AC111" s="147"/>
      <c r="AD111" s="147"/>
      <c r="AE111" s="147"/>
      <c r="AF111" s="147"/>
      <c r="AG111" s="147" t="s">
        <v>723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756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9" t="s">
        <v>118</v>
      </c>
      <c r="D113" s="160"/>
      <c r="E113" s="161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35</v>
      </c>
      <c r="B114" s="176" t="s">
        <v>2106</v>
      </c>
      <c r="C114" s="188" t="s">
        <v>2107</v>
      </c>
      <c r="D114" s="177" t="s">
        <v>373</v>
      </c>
      <c r="E114" s="178">
        <v>2</v>
      </c>
      <c r="F114" s="179"/>
      <c r="G114" s="180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351</v>
      </c>
      <c r="T114" s="158" t="s">
        <v>352</v>
      </c>
      <c r="U114" s="158">
        <v>0</v>
      </c>
      <c r="V114" s="158">
        <f>ROUND(E114*U114,2)</f>
        <v>0</v>
      </c>
      <c r="W114" s="158"/>
      <c r="X114" s="158" t="s">
        <v>540</v>
      </c>
      <c r="Y114" s="158" t="s">
        <v>354</v>
      </c>
      <c r="Z114" s="147"/>
      <c r="AA114" s="147"/>
      <c r="AB114" s="147"/>
      <c r="AC114" s="147"/>
      <c r="AD114" s="147"/>
      <c r="AE114" s="147"/>
      <c r="AF114" s="147"/>
      <c r="AG114" s="147" t="s">
        <v>723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9" t="s">
        <v>764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9" t="s">
        <v>110</v>
      </c>
      <c r="D116" s="160"/>
      <c r="E116" s="161">
        <v>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357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2.6" outlineLevel="1" x14ac:dyDescent="0.2">
      <c r="A117" s="175">
        <v>36</v>
      </c>
      <c r="B117" s="176" t="s">
        <v>2108</v>
      </c>
      <c r="C117" s="188" t="s">
        <v>2109</v>
      </c>
      <c r="D117" s="177" t="s">
        <v>373</v>
      </c>
      <c r="E117" s="178">
        <v>3</v>
      </c>
      <c r="F117" s="179"/>
      <c r="G117" s="180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351</v>
      </c>
      <c r="T117" s="158" t="s">
        <v>352</v>
      </c>
      <c r="U117" s="158">
        <v>0</v>
      </c>
      <c r="V117" s="158">
        <f>ROUND(E117*U117,2)</f>
        <v>0</v>
      </c>
      <c r="W117" s="158"/>
      <c r="X117" s="158" t="s">
        <v>540</v>
      </c>
      <c r="Y117" s="158" t="s">
        <v>354</v>
      </c>
      <c r="Z117" s="147"/>
      <c r="AA117" s="147"/>
      <c r="AB117" s="147"/>
      <c r="AC117" s="147"/>
      <c r="AD117" s="147"/>
      <c r="AE117" s="147"/>
      <c r="AF117" s="147"/>
      <c r="AG117" s="147" t="s">
        <v>723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9" t="s">
        <v>759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9" t="s">
        <v>112</v>
      </c>
      <c r="D119" s="160"/>
      <c r="E119" s="161">
        <v>3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1.75" outlineLevel="1" x14ac:dyDescent="0.2">
      <c r="A120" s="175">
        <v>37</v>
      </c>
      <c r="B120" s="176" t="s">
        <v>2110</v>
      </c>
      <c r="C120" s="188" t="s">
        <v>2111</v>
      </c>
      <c r="D120" s="177" t="s">
        <v>373</v>
      </c>
      <c r="E120" s="178">
        <v>2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351</v>
      </c>
      <c r="T120" s="158" t="s">
        <v>352</v>
      </c>
      <c r="U120" s="158">
        <v>0</v>
      </c>
      <c r="V120" s="158">
        <f>ROUND(E120*U120,2)</f>
        <v>0</v>
      </c>
      <c r="W120" s="158"/>
      <c r="X120" s="158" t="s">
        <v>540</v>
      </c>
      <c r="Y120" s="158" t="s">
        <v>354</v>
      </c>
      <c r="Z120" s="147"/>
      <c r="AA120" s="147"/>
      <c r="AB120" s="147"/>
      <c r="AC120" s="147"/>
      <c r="AD120" s="147"/>
      <c r="AE120" s="147"/>
      <c r="AF120" s="147"/>
      <c r="AG120" s="147" t="s">
        <v>723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764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9" t="s">
        <v>110</v>
      </c>
      <c r="D122" s="160"/>
      <c r="E122" s="161">
        <v>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43.5" outlineLevel="1" x14ac:dyDescent="0.2">
      <c r="A123" s="175">
        <v>38</v>
      </c>
      <c r="B123" s="176" t="s">
        <v>2112</v>
      </c>
      <c r="C123" s="188" t="s">
        <v>2113</v>
      </c>
      <c r="D123" s="177" t="s">
        <v>373</v>
      </c>
      <c r="E123" s="178">
        <v>1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351</v>
      </c>
      <c r="T123" s="158" t="s">
        <v>352</v>
      </c>
      <c r="U123" s="158">
        <v>0</v>
      </c>
      <c r="V123" s="158">
        <f>ROUND(E123*U123,2)</f>
        <v>0</v>
      </c>
      <c r="W123" s="158"/>
      <c r="X123" s="158" t="s">
        <v>353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732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9" t="s">
        <v>777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9" t="s">
        <v>108</v>
      </c>
      <c r="D125" s="160"/>
      <c r="E125" s="161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1.75" outlineLevel="1" x14ac:dyDescent="0.2">
      <c r="A126" s="175">
        <v>39</v>
      </c>
      <c r="B126" s="176" t="s">
        <v>2114</v>
      </c>
      <c r="C126" s="188" t="s">
        <v>2115</v>
      </c>
      <c r="D126" s="177" t="s">
        <v>373</v>
      </c>
      <c r="E126" s="178">
        <v>8</v>
      </c>
      <c r="F126" s="179"/>
      <c r="G126" s="180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351</v>
      </c>
      <c r="T126" s="158" t="s">
        <v>352</v>
      </c>
      <c r="U126" s="158">
        <v>0</v>
      </c>
      <c r="V126" s="158">
        <f>ROUND(E126*U126,2)</f>
        <v>0</v>
      </c>
      <c r="W126" s="158"/>
      <c r="X126" s="158" t="s">
        <v>353</v>
      </c>
      <c r="Y126" s="158" t="s">
        <v>354</v>
      </c>
      <c r="Z126" s="147"/>
      <c r="AA126" s="147"/>
      <c r="AB126" s="147"/>
      <c r="AC126" s="147"/>
      <c r="AD126" s="147"/>
      <c r="AE126" s="147"/>
      <c r="AF126" s="147"/>
      <c r="AG126" s="147" t="s">
        <v>732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9" t="s">
        <v>813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127</v>
      </c>
      <c r="D128" s="160"/>
      <c r="E128" s="161">
        <v>8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2.6" outlineLevel="1" x14ac:dyDescent="0.2">
      <c r="A129" s="175">
        <v>40</v>
      </c>
      <c r="B129" s="176" t="s">
        <v>2116</v>
      </c>
      <c r="C129" s="188" t="s">
        <v>2117</v>
      </c>
      <c r="D129" s="177" t="s">
        <v>373</v>
      </c>
      <c r="E129" s="178">
        <v>2</v>
      </c>
      <c r="F129" s="179"/>
      <c r="G129" s="180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8"/>
      <c r="S129" s="158" t="s">
        <v>351</v>
      </c>
      <c r="T129" s="158" t="s">
        <v>352</v>
      </c>
      <c r="U129" s="158">
        <v>0</v>
      </c>
      <c r="V129" s="158">
        <f>ROUND(E129*U129,2)</f>
        <v>0</v>
      </c>
      <c r="W129" s="158"/>
      <c r="X129" s="158" t="s">
        <v>540</v>
      </c>
      <c r="Y129" s="158" t="s">
        <v>354</v>
      </c>
      <c r="Z129" s="147"/>
      <c r="AA129" s="147"/>
      <c r="AB129" s="147"/>
      <c r="AC129" s="147"/>
      <c r="AD129" s="147"/>
      <c r="AE129" s="147"/>
      <c r="AF129" s="147"/>
      <c r="AG129" s="147" t="s">
        <v>723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9" t="s">
        <v>764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357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9" t="s">
        <v>110</v>
      </c>
      <c r="D131" s="160"/>
      <c r="E131" s="161">
        <v>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2.6" outlineLevel="1" x14ac:dyDescent="0.2">
      <c r="A132" s="175">
        <v>41</v>
      </c>
      <c r="B132" s="176" t="s">
        <v>2118</v>
      </c>
      <c r="C132" s="188" t="s">
        <v>2119</v>
      </c>
      <c r="D132" s="177" t="s">
        <v>373</v>
      </c>
      <c r="E132" s="178">
        <v>3</v>
      </c>
      <c r="F132" s="179"/>
      <c r="G132" s="180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8"/>
      <c r="S132" s="158" t="s">
        <v>351</v>
      </c>
      <c r="T132" s="158" t="s">
        <v>352</v>
      </c>
      <c r="U132" s="158">
        <v>0</v>
      </c>
      <c r="V132" s="158">
        <f>ROUND(E132*U132,2)</f>
        <v>0</v>
      </c>
      <c r="W132" s="158"/>
      <c r="X132" s="158" t="s">
        <v>540</v>
      </c>
      <c r="Y132" s="158" t="s">
        <v>354</v>
      </c>
      <c r="Z132" s="147"/>
      <c r="AA132" s="147"/>
      <c r="AB132" s="147"/>
      <c r="AC132" s="147"/>
      <c r="AD132" s="147"/>
      <c r="AE132" s="147"/>
      <c r="AF132" s="147"/>
      <c r="AG132" s="147" t="s">
        <v>723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9" t="s">
        <v>759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357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9" t="s">
        <v>112</v>
      </c>
      <c r="D134" s="160"/>
      <c r="E134" s="161">
        <v>3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1.75" outlineLevel="1" x14ac:dyDescent="0.2">
      <c r="A135" s="181">
        <v>42</v>
      </c>
      <c r="B135" s="182" t="s">
        <v>792</v>
      </c>
      <c r="C135" s="191" t="s">
        <v>2120</v>
      </c>
      <c r="D135" s="183" t="s">
        <v>389</v>
      </c>
      <c r="E135" s="184">
        <v>1</v>
      </c>
      <c r="F135" s="185"/>
      <c r="G135" s="186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8"/>
      <c r="S135" s="158" t="s">
        <v>351</v>
      </c>
      <c r="T135" s="158" t="s">
        <v>352</v>
      </c>
      <c r="U135" s="158">
        <v>0</v>
      </c>
      <c r="V135" s="158">
        <f>ROUND(E135*U135,2)</f>
        <v>0</v>
      </c>
      <c r="W135" s="158"/>
      <c r="X135" s="158" t="s">
        <v>353</v>
      </c>
      <c r="Y135" s="158" t="s">
        <v>354</v>
      </c>
      <c r="Z135" s="147"/>
      <c r="AA135" s="147"/>
      <c r="AB135" s="147"/>
      <c r="AC135" s="147"/>
      <c r="AD135" s="147"/>
      <c r="AE135" s="147"/>
      <c r="AF135" s="147"/>
      <c r="AG135" s="147" t="s">
        <v>732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13.6" x14ac:dyDescent="0.2">
      <c r="A136" s="168" t="s">
        <v>346</v>
      </c>
      <c r="B136" s="169" t="s">
        <v>221</v>
      </c>
      <c r="C136" s="187" t="s">
        <v>223</v>
      </c>
      <c r="D136" s="170"/>
      <c r="E136" s="171"/>
      <c r="F136" s="172"/>
      <c r="G136" s="173">
        <f>SUMIF(AG137:AG272,"&lt;&gt;NOR",G137:G272)</f>
        <v>0</v>
      </c>
      <c r="H136" s="167"/>
      <c r="I136" s="167">
        <f>SUM(I137:I272)</f>
        <v>0</v>
      </c>
      <c r="J136" s="167"/>
      <c r="K136" s="167">
        <f>SUM(K137:K272)</f>
        <v>0</v>
      </c>
      <c r="L136" s="167"/>
      <c r="M136" s="167">
        <f>SUM(M137:M272)</f>
        <v>0</v>
      </c>
      <c r="N136" s="166"/>
      <c r="O136" s="166">
        <f>SUM(O137:O272)</f>
        <v>0</v>
      </c>
      <c r="P136" s="166"/>
      <c r="Q136" s="166">
        <f>SUM(Q137:Q272)</f>
        <v>0</v>
      </c>
      <c r="R136" s="167"/>
      <c r="S136" s="167"/>
      <c r="T136" s="167"/>
      <c r="U136" s="167"/>
      <c r="V136" s="167">
        <f>SUM(V137:V272)</f>
        <v>0</v>
      </c>
      <c r="W136" s="167"/>
      <c r="X136" s="167"/>
      <c r="Y136" s="167"/>
      <c r="AG136" t="s">
        <v>347</v>
      </c>
    </row>
    <row r="137" spans="1:60" ht="21.75" outlineLevel="1" x14ac:dyDescent="0.2">
      <c r="A137" s="175">
        <v>43</v>
      </c>
      <c r="B137" s="176" t="s">
        <v>2121</v>
      </c>
      <c r="C137" s="188" t="s">
        <v>2122</v>
      </c>
      <c r="D137" s="177" t="s">
        <v>512</v>
      </c>
      <c r="E137" s="178">
        <v>67</v>
      </c>
      <c r="F137" s="179"/>
      <c r="G137" s="180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8"/>
      <c r="S137" s="158" t="s">
        <v>351</v>
      </c>
      <c r="T137" s="158" t="s">
        <v>352</v>
      </c>
      <c r="U137" s="158">
        <v>0</v>
      </c>
      <c r="V137" s="158">
        <f>ROUND(E137*U137,2)</f>
        <v>0</v>
      </c>
      <c r="W137" s="158"/>
      <c r="X137" s="158" t="s">
        <v>353</v>
      </c>
      <c r="Y137" s="158" t="s">
        <v>354</v>
      </c>
      <c r="Z137" s="147"/>
      <c r="AA137" s="147"/>
      <c r="AB137" s="147"/>
      <c r="AC137" s="147"/>
      <c r="AD137" s="147"/>
      <c r="AE137" s="147"/>
      <c r="AF137" s="147"/>
      <c r="AG137" s="147" t="s">
        <v>732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9" t="s">
        <v>2123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9" t="s">
        <v>2124</v>
      </c>
      <c r="D139" s="160"/>
      <c r="E139" s="161">
        <v>67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357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1.75" outlineLevel="1" x14ac:dyDescent="0.2">
      <c r="A140" s="175">
        <v>44</v>
      </c>
      <c r="B140" s="176" t="s">
        <v>794</v>
      </c>
      <c r="C140" s="188" t="s">
        <v>2125</v>
      </c>
      <c r="D140" s="177" t="s">
        <v>512</v>
      </c>
      <c r="E140" s="178">
        <v>209</v>
      </c>
      <c r="F140" s="179"/>
      <c r="G140" s="180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351</v>
      </c>
      <c r="T140" s="158" t="s">
        <v>352</v>
      </c>
      <c r="U140" s="158">
        <v>0</v>
      </c>
      <c r="V140" s="158">
        <f>ROUND(E140*U140,2)</f>
        <v>0</v>
      </c>
      <c r="W140" s="158"/>
      <c r="X140" s="158" t="s">
        <v>353</v>
      </c>
      <c r="Y140" s="158" t="s">
        <v>354</v>
      </c>
      <c r="Z140" s="147"/>
      <c r="AA140" s="147"/>
      <c r="AB140" s="147"/>
      <c r="AC140" s="147"/>
      <c r="AD140" s="147"/>
      <c r="AE140" s="147"/>
      <c r="AF140" s="147"/>
      <c r="AG140" s="147" t="s">
        <v>732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9" t="s">
        <v>2126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9" t="s">
        <v>2127</v>
      </c>
      <c r="D142" s="160"/>
      <c r="E142" s="161">
        <v>209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357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1.75" outlineLevel="1" x14ac:dyDescent="0.2">
      <c r="A143" s="175">
        <v>45</v>
      </c>
      <c r="B143" s="176" t="s">
        <v>2128</v>
      </c>
      <c r="C143" s="188" t="s">
        <v>2129</v>
      </c>
      <c r="D143" s="177" t="s">
        <v>512</v>
      </c>
      <c r="E143" s="178">
        <v>160</v>
      </c>
      <c r="F143" s="179"/>
      <c r="G143" s="180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351</v>
      </c>
      <c r="T143" s="158" t="s">
        <v>352</v>
      </c>
      <c r="U143" s="158">
        <v>0</v>
      </c>
      <c r="V143" s="158">
        <f>ROUND(E143*U143,2)</f>
        <v>0</v>
      </c>
      <c r="W143" s="158"/>
      <c r="X143" s="158" t="s">
        <v>353</v>
      </c>
      <c r="Y143" s="158" t="s">
        <v>354</v>
      </c>
      <c r="Z143" s="147"/>
      <c r="AA143" s="147"/>
      <c r="AB143" s="147"/>
      <c r="AC143" s="147"/>
      <c r="AD143" s="147"/>
      <c r="AE143" s="147"/>
      <c r="AF143" s="147"/>
      <c r="AG143" s="147" t="s">
        <v>732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2130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2103</v>
      </c>
      <c r="D145" s="160"/>
      <c r="E145" s="161">
        <v>160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357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1.75" outlineLevel="1" x14ac:dyDescent="0.2">
      <c r="A146" s="175">
        <v>46</v>
      </c>
      <c r="B146" s="176" t="s">
        <v>2131</v>
      </c>
      <c r="C146" s="188" t="s">
        <v>2132</v>
      </c>
      <c r="D146" s="177" t="s">
        <v>512</v>
      </c>
      <c r="E146" s="178">
        <v>64</v>
      </c>
      <c r="F146" s="179"/>
      <c r="G146" s="180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351</v>
      </c>
      <c r="T146" s="158" t="s">
        <v>352</v>
      </c>
      <c r="U146" s="158">
        <v>0</v>
      </c>
      <c r="V146" s="158">
        <f>ROUND(E146*U146,2)</f>
        <v>0</v>
      </c>
      <c r="W146" s="158"/>
      <c r="X146" s="158" t="s">
        <v>353</v>
      </c>
      <c r="Y146" s="158" t="s">
        <v>354</v>
      </c>
      <c r="Z146" s="147"/>
      <c r="AA146" s="147"/>
      <c r="AB146" s="147"/>
      <c r="AC146" s="147"/>
      <c r="AD146" s="147"/>
      <c r="AE146" s="147"/>
      <c r="AF146" s="147"/>
      <c r="AG146" s="147" t="s">
        <v>732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9" t="s">
        <v>2133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2134</v>
      </c>
      <c r="D148" s="160"/>
      <c r="E148" s="161">
        <v>64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1.75" outlineLevel="1" x14ac:dyDescent="0.2">
      <c r="A149" s="175">
        <v>47</v>
      </c>
      <c r="B149" s="176" t="s">
        <v>2135</v>
      </c>
      <c r="C149" s="188" t="s">
        <v>2136</v>
      </c>
      <c r="D149" s="177" t="s">
        <v>512</v>
      </c>
      <c r="E149" s="178">
        <v>45</v>
      </c>
      <c r="F149" s="179"/>
      <c r="G149" s="180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351</v>
      </c>
      <c r="T149" s="158" t="s">
        <v>352</v>
      </c>
      <c r="U149" s="158">
        <v>0</v>
      </c>
      <c r="V149" s="158">
        <f>ROUND(E149*U149,2)</f>
        <v>0</v>
      </c>
      <c r="W149" s="158"/>
      <c r="X149" s="158" t="s">
        <v>353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732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9" t="s">
        <v>2137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357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2138</v>
      </c>
      <c r="D151" s="160"/>
      <c r="E151" s="161">
        <v>45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357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1.75" outlineLevel="1" x14ac:dyDescent="0.2">
      <c r="A152" s="175">
        <v>48</v>
      </c>
      <c r="B152" s="176" t="s">
        <v>2139</v>
      </c>
      <c r="C152" s="188" t="s">
        <v>2140</v>
      </c>
      <c r="D152" s="177" t="s">
        <v>512</v>
      </c>
      <c r="E152" s="178">
        <v>17</v>
      </c>
      <c r="F152" s="179"/>
      <c r="G152" s="180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351</v>
      </c>
      <c r="T152" s="158" t="s">
        <v>352</v>
      </c>
      <c r="U152" s="158">
        <v>0</v>
      </c>
      <c r="V152" s="158">
        <f>ROUND(E152*U152,2)</f>
        <v>0</v>
      </c>
      <c r="W152" s="158"/>
      <c r="X152" s="158" t="s">
        <v>353</v>
      </c>
      <c r="Y152" s="158" t="s">
        <v>354</v>
      </c>
      <c r="Z152" s="147"/>
      <c r="AA152" s="147"/>
      <c r="AB152" s="147"/>
      <c r="AC152" s="147"/>
      <c r="AD152" s="147"/>
      <c r="AE152" s="147"/>
      <c r="AF152" s="147"/>
      <c r="AG152" s="147" t="s">
        <v>732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2141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2142</v>
      </c>
      <c r="D154" s="160"/>
      <c r="E154" s="161">
        <v>17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1.75" outlineLevel="1" x14ac:dyDescent="0.2">
      <c r="A155" s="175">
        <v>49</v>
      </c>
      <c r="B155" s="176" t="s">
        <v>2143</v>
      </c>
      <c r="C155" s="188" t="s">
        <v>2144</v>
      </c>
      <c r="D155" s="177" t="s">
        <v>512</v>
      </c>
      <c r="E155" s="178">
        <v>7</v>
      </c>
      <c r="F155" s="179"/>
      <c r="G155" s="180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7">
        <v>0</v>
      </c>
      <c r="O155" s="157">
        <f>ROUND(E155*N155,2)</f>
        <v>0</v>
      </c>
      <c r="P155" s="157">
        <v>0</v>
      </c>
      <c r="Q155" s="157">
        <f>ROUND(E155*P155,2)</f>
        <v>0</v>
      </c>
      <c r="R155" s="158"/>
      <c r="S155" s="158" t="s">
        <v>351</v>
      </c>
      <c r="T155" s="158" t="s">
        <v>352</v>
      </c>
      <c r="U155" s="158">
        <v>0</v>
      </c>
      <c r="V155" s="158">
        <f>ROUND(E155*U155,2)</f>
        <v>0</v>
      </c>
      <c r="W155" s="158"/>
      <c r="X155" s="158" t="s">
        <v>353</v>
      </c>
      <c r="Y155" s="158" t="s">
        <v>354</v>
      </c>
      <c r="Z155" s="147"/>
      <c r="AA155" s="147"/>
      <c r="AB155" s="147"/>
      <c r="AC155" s="147"/>
      <c r="AD155" s="147"/>
      <c r="AE155" s="147"/>
      <c r="AF155" s="147"/>
      <c r="AG155" s="147" t="s">
        <v>732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9" t="s">
        <v>752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9" t="s">
        <v>753</v>
      </c>
      <c r="D157" s="160"/>
      <c r="E157" s="161">
        <v>7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357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1.75" outlineLevel="1" x14ac:dyDescent="0.2">
      <c r="A158" s="175">
        <v>50</v>
      </c>
      <c r="B158" s="176" t="s">
        <v>2145</v>
      </c>
      <c r="C158" s="188" t="s">
        <v>2146</v>
      </c>
      <c r="D158" s="177" t="s">
        <v>512</v>
      </c>
      <c r="E158" s="178">
        <v>9</v>
      </c>
      <c r="F158" s="179"/>
      <c r="G158" s="180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7">
        <v>0</v>
      </c>
      <c r="O158" s="157">
        <f>ROUND(E158*N158,2)</f>
        <v>0</v>
      </c>
      <c r="P158" s="157">
        <v>0</v>
      </c>
      <c r="Q158" s="157">
        <f>ROUND(E158*P158,2)</f>
        <v>0</v>
      </c>
      <c r="R158" s="158"/>
      <c r="S158" s="158" t="s">
        <v>351</v>
      </c>
      <c r="T158" s="158" t="s">
        <v>352</v>
      </c>
      <c r="U158" s="158">
        <v>0</v>
      </c>
      <c r="V158" s="158">
        <f>ROUND(E158*U158,2)</f>
        <v>0</v>
      </c>
      <c r="W158" s="158"/>
      <c r="X158" s="158" t="s">
        <v>540</v>
      </c>
      <c r="Y158" s="158" t="s">
        <v>354</v>
      </c>
      <c r="Z158" s="147"/>
      <c r="AA158" s="147"/>
      <c r="AB158" s="147"/>
      <c r="AC158" s="147"/>
      <c r="AD158" s="147"/>
      <c r="AE158" s="147"/>
      <c r="AF158" s="147"/>
      <c r="AG158" s="147" t="s">
        <v>723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9" t="s">
        <v>2147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9" t="s">
        <v>2148</v>
      </c>
      <c r="D160" s="160"/>
      <c r="E160" s="161">
        <v>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357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1.75" outlineLevel="1" x14ac:dyDescent="0.2">
      <c r="A161" s="175">
        <v>51</v>
      </c>
      <c r="B161" s="176" t="s">
        <v>2149</v>
      </c>
      <c r="C161" s="188" t="s">
        <v>2150</v>
      </c>
      <c r="D161" s="177" t="s">
        <v>880</v>
      </c>
      <c r="E161" s="178">
        <v>1</v>
      </c>
      <c r="F161" s="179"/>
      <c r="G161" s="180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7">
        <v>0</v>
      </c>
      <c r="O161" s="157">
        <f>ROUND(E161*N161,2)</f>
        <v>0</v>
      </c>
      <c r="P161" s="157">
        <v>0</v>
      </c>
      <c r="Q161" s="157">
        <f>ROUND(E161*P161,2)</f>
        <v>0</v>
      </c>
      <c r="R161" s="158"/>
      <c r="S161" s="158" t="s">
        <v>351</v>
      </c>
      <c r="T161" s="158" t="s">
        <v>352</v>
      </c>
      <c r="U161" s="158">
        <v>0</v>
      </c>
      <c r="V161" s="158">
        <f>ROUND(E161*U161,2)</f>
        <v>0</v>
      </c>
      <c r="W161" s="158"/>
      <c r="X161" s="158" t="s">
        <v>353</v>
      </c>
      <c r="Y161" s="158" t="s">
        <v>354</v>
      </c>
      <c r="Z161" s="147"/>
      <c r="AA161" s="147"/>
      <c r="AB161" s="147"/>
      <c r="AC161" s="147"/>
      <c r="AD161" s="147"/>
      <c r="AE161" s="147"/>
      <c r="AF161" s="147"/>
      <c r="AG161" s="147" t="s">
        <v>732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9" t="s">
        <v>2151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9" t="s">
        <v>108</v>
      </c>
      <c r="D163" s="160"/>
      <c r="E163" s="161">
        <v>1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357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1.75" outlineLevel="1" x14ac:dyDescent="0.2">
      <c r="A164" s="175">
        <v>52</v>
      </c>
      <c r="B164" s="176" t="s">
        <v>2152</v>
      </c>
      <c r="C164" s="188" t="s">
        <v>2153</v>
      </c>
      <c r="D164" s="177" t="s">
        <v>880</v>
      </c>
      <c r="E164" s="178">
        <v>1</v>
      </c>
      <c r="F164" s="179"/>
      <c r="G164" s="180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351</v>
      </c>
      <c r="T164" s="158" t="s">
        <v>352</v>
      </c>
      <c r="U164" s="158">
        <v>0</v>
      </c>
      <c r="V164" s="158">
        <f>ROUND(E164*U164,2)</f>
        <v>0</v>
      </c>
      <c r="W164" s="158"/>
      <c r="X164" s="158" t="s">
        <v>353</v>
      </c>
      <c r="Y164" s="158" t="s">
        <v>354</v>
      </c>
      <c r="Z164" s="147"/>
      <c r="AA164" s="147"/>
      <c r="AB164" s="147"/>
      <c r="AC164" s="147"/>
      <c r="AD164" s="147"/>
      <c r="AE164" s="147"/>
      <c r="AF164" s="147"/>
      <c r="AG164" s="147" t="s">
        <v>732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9" t="s">
        <v>2151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357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9" t="s">
        <v>108</v>
      </c>
      <c r="D166" s="160"/>
      <c r="E166" s="161">
        <v>1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357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32.6" outlineLevel="1" x14ac:dyDescent="0.2">
      <c r="A167" s="175">
        <v>53</v>
      </c>
      <c r="B167" s="176" t="s">
        <v>798</v>
      </c>
      <c r="C167" s="188" t="s">
        <v>2154</v>
      </c>
      <c r="D167" s="177" t="s">
        <v>512</v>
      </c>
      <c r="E167" s="178">
        <v>209</v>
      </c>
      <c r="F167" s="179"/>
      <c r="G167" s="180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351</v>
      </c>
      <c r="T167" s="158" t="s">
        <v>352</v>
      </c>
      <c r="U167" s="158">
        <v>0</v>
      </c>
      <c r="V167" s="158">
        <f>ROUND(E167*U167,2)</f>
        <v>0</v>
      </c>
      <c r="W167" s="158"/>
      <c r="X167" s="158" t="s">
        <v>353</v>
      </c>
      <c r="Y167" s="158" t="s">
        <v>354</v>
      </c>
      <c r="Z167" s="147"/>
      <c r="AA167" s="147"/>
      <c r="AB167" s="147"/>
      <c r="AC167" s="147"/>
      <c r="AD167" s="147"/>
      <c r="AE167" s="147"/>
      <c r="AF167" s="147"/>
      <c r="AG167" s="147" t="s">
        <v>732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9" t="s">
        <v>2126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357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9" t="s">
        <v>2127</v>
      </c>
      <c r="D169" s="160"/>
      <c r="E169" s="161">
        <v>209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357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2.6" outlineLevel="1" x14ac:dyDescent="0.2">
      <c r="A170" s="175">
        <v>54</v>
      </c>
      <c r="B170" s="176" t="s">
        <v>2155</v>
      </c>
      <c r="C170" s="188" t="s">
        <v>2156</v>
      </c>
      <c r="D170" s="177" t="s">
        <v>512</v>
      </c>
      <c r="E170" s="178">
        <v>153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351</v>
      </c>
      <c r="T170" s="158" t="s">
        <v>352</v>
      </c>
      <c r="U170" s="158">
        <v>0</v>
      </c>
      <c r="V170" s="158">
        <f>ROUND(E170*U170,2)</f>
        <v>0</v>
      </c>
      <c r="W170" s="158"/>
      <c r="X170" s="158" t="s">
        <v>353</v>
      </c>
      <c r="Y170" s="158" t="s">
        <v>354</v>
      </c>
      <c r="Z170" s="147"/>
      <c r="AA170" s="147"/>
      <c r="AB170" s="147"/>
      <c r="AC170" s="147"/>
      <c r="AD170" s="147"/>
      <c r="AE170" s="147"/>
      <c r="AF170" s="147"/>
      <c r="AG170" s="147" t="s">
        <v>732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9" t="s">
        <v>2130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357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9" t="s">
        <v>2157</v>
      </c>
      <c r="D172" s="160"/>
      <c r="E172" s="161">
        <v>153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357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2.6" outlineLevel="1" x14ac:dyDescent="0.2">
      <c r="A173" s="175">
        <v>55</v>
      </c>
      <c r="B173" s="176" t="s">
        <v>2158</v>
      </c>
      <c r="C173" s="188" t="s">
        <v>2159</v>
      </c>
      <c r="D173" s="177" t="s">
        <v>512</v>
      </c>
      <c r="E173" s="178">
        <v>64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351</v>
      </c>
      <c r="T173" s="158" t="s">
        <v>352</v>
      </c>
      <c r="U173" s="158">
        <v>0</v>
      </c>
      <c r="V173" s="158">
        <f>ROUND(E173*U173,2)</f>
        <v>0</v>
      </c>
      <c r="W173" s="158"/>
      <c r="X173" s="158" t="s">
        <v>353</v>
      </c>
      <c r="Y173" s="158" t="s">
        <v>354</v>
      </c>
      <c r="Z173" s="147"/>
      <c r="AA173" s="147"/>
      <c r="AB173" s="147"/>
      <c r="AC173" s="147"/>
      <c r="AD173" s="147"/>
      <c r="AE173" s="147"/>
      <c r="AF173" s="147"/>
      <c r="AG173" s="147" t="s">
        <v>732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9" t="s">
        <v>2133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357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9" t="s">
        <v>2134</v>
      </c>
      <c r="D175" s="160"/>
      <c r="E175" s="161">
        <v>64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357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32.6" outlineLevel="1" x14ac:dyDescent="0.2">
      <c r="A176" s="175">
        <v>56</v>
      </c>
      <c r="B176" s="176" t="s">
        <v>2160</v>
      </c>
      <c r="C176" s="188" t="s">
        <v>2161</v>
      </c>
      <c r="D176" s="177" t="s">
        <v>512</v>
      </c>
      <c r="E176" s="178">
        <v>45</v>
      </c>
      <c r="F176" s="179"/>
      <c r="G176" s="180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8"/>
      <c r="S176" s="158" t="s">
        <v>351</v>
      </c>
      <c r="T176" s="158" t="s">
        <v>352</v>
      </c>
      <c r="U176" s="158">
        <v>0</v>
      </c>
      <c r="V176" s="158">
        <f>ROUND(E176*U176,2)</f>
        <v>0</v>
      </c>
      <c r="W176" s="158"/>
      <c r="X176" s="158" t="s">
        <v>353</v>
      </c>
      <c r="Y176" s="158" t="s">
        <v>354</v>
      </c>
      <c r="Z176" s="147"/>
      <c r="AA176" s="147"/>
      <c r="AB176" s="147"/>
      <c r="AC176" s="147"/>
      <c r="AD176" s="147"/>
      <c r="AE176" s="147"/>
      <c r="AF176" s="147"/>
      <c r="AG176" s="147" t="s">
        <v>732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9" t="s">
        <v>2137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357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9" t="s">
        <v>2138</v>
      </c>
      <c r="D178" s="160"/>
      <c r="E178" s="161">
        <v>45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357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32.6" outlineLevel="1" x14ac:dyDescent="0.2">
      <c r="A179" s="175">
        <v>57</v>
      </c>
      <c r="B179" s="176" t="s">
        <v>2162</v>
      </c>
      <c r="C179" s="188" t="s">
        <v>2163</v>
      </c>
      <c r="D179" s="177" t="s">
        <v>512</v>
      </c>
      <c r="E179" s="178">
        <v>17</v>
      </c>
      <c r="F179" s="179"/>
      <c r="G179" s="180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0</v>
      </c>
      <c r="O179" s="157">
        <f>ROUND(E179*N179,2)</f>
        <v>0</v>
      </c>
      <c r="P179" s="157">
        <v>0</v>
      </c>
      <c r="Q179" s="157">
        <f>ROUND(E179*P179,2)</f>
        <v>0</v>
      </c>
      <c r="R179" s="158"/>
      <c r="S179" s="158" t="s">
        <v>351</v>
      </c>
      <c r="T179" s="158" t="s">
        <v>352</v>
      </c>
      <c r="U179" s="158">
        <v>0</v>
      </c>
      <c r="V179" s="158">
        <f>ROUND(E179*U179,2)</f>
        <v>0</v>
      </c>
      <c r="W179" s="158"/>
      <c r="X179" s="158" t="s">
        <v>353</v>
      </c>
      <c r="Y179" s="158" t="s">
        <v>354</v>
      </c>
      <c r="Z179" s="147"/>
      <c r="AA179" s="147"/>
      <c r="AB179" s="147"/>
      <c r="AC179" s="147"/>
      <c r="AD179" s="147"/>
      <c r="AE179" s="147"/>
      <c r="AF179" s="147"/>
      <c r="AG179" s="147" t="s">
        <v>732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9" t="s">
        <v>2141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357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9" t="s">
        <v>2142</v>
      </c>
      <c r="D181" s="160"/>
      <c r="E181" s="161">
        <v>17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357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32.6" outlineLevel="1" x14ac:dyDescent="0.2">
      <c r="A182" s="175">
        <v>58</v>
      </c>
      <c r="B182" s="176" t="s">
        <v>2164</v>
      </c>
      <c r="C182" s="188" t="s">
        <v>2165</v>
      </c>
      <c r="D182" s="177" t="s">
        <v>512</v>
      </c>
      <c r="E182" s="178">
        <v>7</v>
      </c>
      <c r="F182" s="179"/>
      <c r="G182" s="180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</v>
      </c>
      <c r="Q182" s="157">
        <f>ROUND(E182*P182,2)</f>
        <v>0</v>
      </c>
      <c r="R182" s="158"/>
      <c r="S182" s="158" t="s">
        <v>351</v>
      </c>
      <c r="T182" s="158" t="s">
        <v>352</v>
      </c>
      <c r="U182" s="158">
        <v>0</v>
      </c>
      <c r="V182" s="158">
        <f>ROUND(E182*U182,2)</f>
        <v>0</v>
      </c>
      <c r="W182" s="158"/>
      <c r="X182" s="158" t="s">
        <v>353</v>
      </c>
      <c r="Y182" s="158" t="s">
        <v>354</v>
      </c>
      <c r="Z182" s="147"/>
      <c r="AA182" s="147"/>
      <c r="AB182" s="147"/>
      <c r="AC182" s="147"/>
      <c r="AD182" s="147"/>
      <c r="AE182" s="147"/>
      <c r="AF182" s="147"/>
      <c r="AG182" s="147" t="s">
        <v>732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9" t="s">
        <v>752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357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9" t="s">
        <v>753</v>
      </c>
      <c r="D184" s="160"/>
      <c r="E184" s="161">
        <v>7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1.75" outlineLevel="1" x14ac:dyDescent="0.2">
      <c r="A185" s="175">
        <v>59</v>
      </c>
      <c r="B185" s="176" t="s">
        <v>803</v>
      </c>
      <c r="C185" s="188" t="s">
        <v>2166</v>
      </c>
      <c r="D185" s="177" t="s">
        <v>373</v>
      </c>
      <c r="E185" s="178">
        <v>84</v>
      </c>
      <c r="F185" s="179"/>
      <c r="G185" s="180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7">
        <v>0</v>
      </c>
      <c r="O185" s="157">
        <f>ROUND(E185*N185,2)</f>
        <v>0</v>
      </c>
      <c r="P185" s="157">
        <v>0</v>
      </c>
      <c r="Q185" s="157">
        <f>ROUND(E185*P185,2)</f>
        <v>0</v>
      </c>
      <c r="R185" s="158"/>
      <c r="S185" s="158" t="s">
        <v>351</v>
      </c>
      <c r="T185" s="158" t="s">
        <v>352</v>
      </c>
      <c r="U185" s="158">
        <v>0</v>
      </c>
      <c r="V185" s="158">
        <f>ROUND(E185*U185,2)</f>
        <v>0</v>
      </c>
      <c r="W185" s="158"/>
      <c r="X185" s="158" t="s">
        <v>353</v>
      </c>
      <c r="Y185" s="158" t="s">
        <v>354</v>
      </c>
      <c r="Z185" s="147"/>
      <c r="AA185" s="147"/>
      <c r="AB185" s="147"/>
      <c r="AC185" s="147"/>
      <c r="AD185" s="147"/>
      <c r="AE185" s="147"/>
      <c r="AF185" s="147"/>
      <c r="AG185" s="147" t="s">
        <v>732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9" t="s">
        <v>2167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357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9" t="s">
        <v>2168</v>
      </c>
      <c r="D187" s="160"/>
      <c r="E187" s="161">
        <v>84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357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60</v>
      </c>
      <c r="B188" s="176" t="s">
        <v>2169</v>
      </c>
      <c r="C188" s="188" t="s">
        <v>2170</v>
      </c>
      <c r="D188" s="177" t="s">
        <v>373</v>
      </c>
      <c r="E188" s="178">
        <v>10</v>
      </c>
      <c r="F188" s="179"/>
      <c r="G188" s="180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8"/>
      <c r="S188" s="158" t="s">
        <v>351</v>
      </c>
      <c r="T188" s="158" t="s">
        <v>352</v>
      </c>
      <c r="U188" s="158">
        <v>0</v>
      </c>
      <c r="V188" s="158">
        <f>ROUND(E188*U188,2)</f>
        <v>0</v>
      </c>
      <c r="W188" s="158"/>
      <c r="X188" s="158" t="s">
        <v>353</v>
      </c>
      <c r="Y188" s="158" t="s">
        <v>354</v>
      </c>
      <c r="Z188" s="147"/>
      <c r="AA188" s="147"/>
      <c r="AB188" s="147"/>
      <c r="AC188" s="147"/>
      <c r="AD188" s="147"/>
      <c r="AE188" s="147"/>
      <c r="AF188" s="147"/>
      <c r="AG188" s="147" t="s">
        <v>732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9" t="s">
        <v>805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357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9" t="s">
        <v>806</v>
      </c>
      <c r="D190" s="160"/>
      <c r="E190" s="161">
        <v>10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357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61</v>
      </c>
      <c r="B191" s="176" t="s">
        <v>2171</v>
      </c>
      <c r="C191" s="188" t="s">
        <v>2172</v>
      </c>
      <c r="D191" s="177" t="s">
        <v>373</v>
      </c>
      <c r="E191" s="178">
        <v>4</v>
      </c>
      <c r="F191" s="179"/>
      <c r="G191" s="180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21</v>
      </c>
      <c r="M191" s="158">
        <f>G191*(1+L191/100)</f>
        <v>0</v>
      </c>
      <c r="N191" s="157">
        <v>0</v>
      </c>
      <c r="O191" s="157">
        <f>ROUND(E191*N191,2)</f>
        <v>0</v>
      </c>
      <c r="P191" s="157">
        <v>0</v>
      </c>
      <c r="Q191" s="157">
        <f>ROUND(E191*P191,2)</f>
        <v>0</v>
      </c>
      <c r="R191" s="158"/>
      <c r="S191" s="158" t="s">
        <v>351</v>
      </c>
      <c r="T191" s="158" t="s">
        <v>352</v>
      </c>
      <c r="U191" s="158">
        <v>0</v>
      </c>
      <c r="V191" s="158">
        <f>ROUND(E191*U191,2)</f>
        <v>0</v>
      </c>
      <c r="W191" s="158"/>
      <c r="X191" s="158" t="s">
        <v>353</v>
      </c>
      <c r="Y191" s="158" t="s">
        <v>354</v>
      </c>
      <c r="Z191" s="147"/>
      <c r="AA191" s="147"/>
      <c r="AB191" s="147"/>
      <c r="AC191" s="147"/>
      <c r="AD191" s="147"/>
      <c r="AE191" s="147"/>
      <c r="AF191" s="147"/>
      <c r="AG191" s="147" t="s">
        <v>732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9" t="s">
        <v>780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357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9" t="s">
        <v>116</v>
      </c>
      <c r="D193" s="160"/>
      <c r="E193" s="161">
        <v>4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357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5">
        <v>62</v>
      </c>
      <c r="B194" s="176" t="s">
        <v>2173</v>
      </c>
      <c r="C194" s="188" t="s">
        <v>2174</v>
      </c>
      <c r="D194" s="177" t="s">
        <v>373</v>
      </c>
      <c r="E194" s="178">
        <v>6</v>
      </c>
      <c r="F194" s="179"/>
      <c r="G194" s="180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0</v>
      </c>
      <c r="O194" s="157">
        <f>ROUND(E194*N194,2)</f>
        <v>0</v>
      </c>
      <c r="P194" s="157">
        <v>0</v>
      </c>
      <c r="Q194" s="157">
        <f>ROUND(E194*P194,2)</f>
        <v>0</v>
      </c>
      <c r="R194" s="158"/>
      <c r="S194" s="158" t="s">
        <v>351</v>
      </c>
      <c r="T194" s="158" t="s">
        <v>352</v>
      </c>
      <c r="U194" s="158">
        <v>0</v>
      </c>
      <c r="V194" s="158">
        <f>ROUND(E194*U194,2)</f>
        <v>0</v>
      </c>
      <c r="W194" s="158"/>
      <c r="X194" s="158" t="s">
        <v>353</v>
      </c>
      <c r="Y194" s="158" t="s">
        <v>354</v>
      </c>
      <c r="Z194" s="147"/>
      <c r="AA194" s="147"/>
      <c r="AB194" s="147"/>
      <c r="AC194" s="147"/>
      <c r="AD194" s="147"/>
      <c r="AE194" s="147"/>
      <c r="AF194" s="147"/>
      <c r="AG194" s="147" t="s">
        <v>732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9" t="s">
        <v>2175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357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9" t="s">
        <v>751</v>
      </c>
      <c r="D196" s="160"/>
      <c r="E196" s="161">
        <v>6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357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63</v>
      </c>
      <c r="B197" s="176" t="s">
        <v>2176</v>
      </c>
      <c r="C197" s="188" t="s">
        <v>2177</v>
      </c>
      <c r="D197" s="177" t="s">
        <v>373</v>
      </c>
      <c r="E197" s="178">
        <v>4</v>
      </c>
      <c r="F197" s="179"/>
      <c r="G197" s="180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7">
        <v>0</v>
      </c>
      <c r="O197" s="157">
        <f>ROUND(E197*N197,2)</f>
        <v>0</v>
      </c>
      <c r="P197" s="157">
        <v>0</v>
      </c>
      <c r="Q197" s="157">
        <f>ROUND(E197*P197,2)</f>
        <v>0</v>
      </c>
      <c r="R197" s="158"/>
      <c r="S197" s="158" t="s">
        <v>351</v>
      </c>
      <c r="T197" s="158" t="s">
        <v>352</v>
      </c>
      <c r="U197" s="158">
        <v>0</v>
      </c>
      <c r="V197" s="158">
        <f>ROUND(E197*U197,2)</f>
        <v>0</v>
      </c>
      <c r="W197" s="158"/>
      <c r="X197" s="158" t="s">
        <v>353</v>
      </c>
      <c r="Y197" s="158" t="s">
        <v>354</v>
      </c>
      <c r="Z197" s="147"/>
      <c r="AA197" s="147"/>
      <c r="AB197" s="147"/>
      <c r="AC197" s="147"/>
      <c r="AD197" s="147"/>
      <c r="AE197" s="147"/>
      <c r="AF197" s="147"/>
      <c r="AG197" s="147" t="s">
        <v>732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9" t="s">
        <v>780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357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9" t="s">
        <v>116</v>
      </c>
      <c r="D199" s="160"/>
      <c r="E199" s="161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357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5">
        <v>64</v>
      </c>
      <c r="B200" s="176" t="s">
        <v>2178</v>
      </c>
      <c r="C200" s="188" t="s">
        <v>2179</v>
      </c>
      <c r="D200" s="177" t="s">
        <v>373</v>
      </c>
      <c r="E200" s="178">
        <v>2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351</v>
      </c>
      <c r="T200" s="158" t="s">
        <v>352</v>
      </c>
      <c r="U200" s="158">
        <v>0</v>
      </c>
      <c r="V200" s="158">
        <f>ROUND(E200*U200,2)</f>
        <v>0</v>
      </c>
      <c r="W200" s="158"/>
      <c r="X200" s="158" t="s">
        <v>353</v>
      </c>
      <c r="Y200" s="158" t="s">
        <v>354</v>
      </c>
      <c r="Z200" s="147"/>
      <c r="AA200" s="147"/>
      <c r="AB200" s="147"/>
      <c r="AC200" s="147"/>
      <c r="AD200" s="147"/>
      <c r="AE200" s="147"/>
      <c r="AF200" s="147"/>
      <c r="AG200" s="147" t="s">
        <v>732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9" t="s">
        <v>764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357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9" t="s">
        <v>110</v>
      </c>
      <c r="D202" s="160"/>
      <c r="E202" s="161">
        <v>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357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65</v>
      </c>
      <c r="B203" s="176" t="s">
        <v>2180</v>
      </c>
      <c r="C203" s="188" t="s">
        <v>2181</v>
      </c>
      <c r="D203" s="177" t="s">
        <v>373</v>
      </c>
      <c r="E203" s="178">
        <v>4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351</v>
      </c>
      <c r="T203" s="158" t="s">
        <v>352</v>
      </c>
      <c r="U203" s="158">
        <v>0</v>
      </c>
      <c r="V203" s="158">
        <f>ROUND(E203*U203,2)</f>
        <v>0</v>
      </c>
      <c r="W203" s="158"/>
      <c r="X203" s="158" t="s">
        <v>353</v>
      </c>
      <c r="Y203" s="158" t="s">
        <v>354</v>
      </c>
      <c r="Z203" s="147"/>
      <c r="AA203" s="147"/>
      <c r="AB203" s="147"/>
      <c r="AC203" s="147"/>
      <c r="AD203" s="147"/>
      <c r="AE203" s="147"/>
      <c r="AF203" s="147"/>
      <c r="AG203" s="147" t="s">
        <v>732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89" t="s">
        <v>780</v>
      </c>
      <c r="D204" s="160"/>
      <c r="E204" s="161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357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9" t="s">
        <v>116</v>
      </c>
      <c r="D205" s="160"/>
      <c r="E205" s="161">
        <v>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357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5">
        <v>66</v>
      </c>
      <c r="B206" s="176" t="s">
        <v>2182</v>
      </c>
      <c r="C206" s="188" t="s">
        <v>2183</v>
      </c>
      <c r="D206" s="177" t="s">
        <v>373</v>
      </c>
      <c r="E206" s="178">
        <v>2</v>
      </c>
      <c r="F206" s="179"/>
      <c r="G206" s="180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7">
        <v>0</v>
      </c>
      <c r="O206" s="157">
        <f>ROUND(E206*N206,2)</f>
        <v>0</v>
      </c>
      <c r="P206" s="157">
        <v>0</v>
      </c>
      <c r="Q206" s="157">
        <f>ROUND(E206*P206,2)</f>
        <v>0</v>
      </c>
      <c r="R206" s="158"/>
      <c r="S206" s="158" t="s">
        <v>351</v>
      </c>
      <c r="T206" s="158" t="s">
        <v>352</v>
      </c>
      <c r="U206" s="158">
        <v>0</v>
      </c>
      <c r="V206" s="158">
        <f>ROUND(E206*U206,2)</f>
        <v>0</v>
      </c>
      <c r="W206" s="158"/>
      <c r="X206" s="158" t="s">
        <v>353</v>
      </c>
      <c r="Y206" s="158" t="s">
        <v>354</v>
      </c>
      <c r="Z206" s="147"/>
      <c r="AA206" s="147"/>
      <c r="AB206" s="147"/>
      <c r="AC206" s="147"/>
      <c r="AD206" s="147"/>
      <c r="AE206" s="147"/>
      <c r="AF206" s="147"/>
      <c r="AG206" s="147" t="s">
        <v>732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9" t="s">
        <v>764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357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9" t="s">
        <v>110</v>
      </c>
      <c r="D208" s="160"/>
      <c r="E208" s="161">
        <v>2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357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1.75" outlineLevel="1" x14ac:dyDescent="0.2">
      <c r="A209" s="175">
        <v>67</v>
      </c>
      <c r="B209" s="176" t="s">
        <v>2184</v>
      </c>
      <c r="C209" s="188" t="s">
        <v>2185</v>
      </c>
      <c r="D209" s="177" t="s">
        <v>373</v>
      </c>
      <c r="E209" s="178">
        <v>2</v>
      </c>
      <c r="F209" s="179"/>
      <c r="G209" s="180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7">
        <v>0</v>
      </c>
      <c r="O209" s="157">
        <f>ROUND(E209*N209,2)</f>
        <v>0</v>
      </c>
      <c r="P209" s="157">
        <v>0</v>
      </c>
      <c r="Q209" s="157">
        <f>ROUND(E209*P209,2)</f>
        <v>0</v>
      </c>
      <c r="R209" s="158"/>
      <c r="S209" s="158" t="s">
        <v>351</v>
      </c>
      <c r="T209" s="158" t="s">
        <v>352</v>
      </c>
      <c r="U209" s="158">
        <v>0</v>
      </c>
      <c r="V209" s="158">
        <f>ROUND(E209*U209,2)</f>
        <v>0</v>
      </c>
      <c r="W209" s="158"/>
      <c r="X209" s="158" t="s">
        <v>353</v>
      </c>
      <c r="Y209" s="158" t="s">
        <v>354</v>
      </c>
      <c r="Z209" s="147"/>
      <c r="AA209" s="147"/>
      <c r="AB209" s="147"/>
      <c r="AC209" s="147"/>
      <c r="AD209" s="147"/>
      <c r="AE209" s="147"/>
      <c r="AF209" s="147"/>
      <c r="AG209" s="147" t="s">
        <v>732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9" t="s">
        <v>764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357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9" t="s">
        <v>110</v>
      </c>
      <c r="D211" s="160"/>
      <c r="E211" s="161">
        <v>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357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1.75" outlineLevel="1" x14ac:dyDescent="0.2">
      <c r="A212" s="175">
        <v>68</v>
      </c>
      <c r="B212" s="176" t="s">
        <v>2186</v>
      </c>
      <c r="C212" s="188" t="s">
        <v>2187</v>
      </c>
      <c r="D212" s="177" t="s">
        <v>373</v>
      </c>
      <c r="E212" s="178">
        <v>1</v>
      </c>
      <c r="F212" s="179"/>
      <c r="G212" s="180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/>
      <c r="S212" s="158" t="s">
        <v>351</v>
      </c>
      <c r="T212" s="158" t="s">
        <v>352</v>
      </c>
      <c r="U212" s="158">
        <v>0</v>
      </c>
      <c r="V212" s="158">
        <f>ROUND(E212*U212,2)</f>
        <v>0</v>
      </c>
      <c r="W212" s="158"/>
      <c r="X212" s="158" t="s">
        <v>353</v>
      </c>
      <c r="Y212" s="158" t="s">
        <v>354</v>
      </c>
      <c r="Z212" s="147"/>
      <c r="AA212" s="147"/>
      <c r="AB212" s="147"/>
      <c r="AC212" s="147"/>
      <c r="AD212" s="147"/>
      <c r="AE212" s="147"/>
      <c r="AF212" s="147"/>
      <c r="AG212" s="147" t="s">
        <v>732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9" t="s">
        <v>777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357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9" t="s">
        <v>108</v>
      </c>
      <c r="D214" s="160"/>
      <c r="E214" s="161">
        <v>1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357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1.75" outlineLevel="1" x14ac:dyDescent="0.2">
      <c r="A215" s="175">
        <v>69</v>
      </c>
      <c r="B215" s="176" t="s">
        <v>816</v>
      </c>
      <c r="C215" s="188" t="s">
        <v>2188</v>
      </c>
      <c r="D215" s="177" t="s">
        <v>512</v>
      </c>
      <c r="E215" s="178">
        <v>553</v>
      </c>
      <c r="F215" s="179"/>
      <c r="G215" s="180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8"/>
      <c r="S215" s="158" t="s">
        <v>351</v>
      </c>
      <c r="T215" s="158" t="s">
        <v>352</v>
      </c>
      <c r="U215" s="158">
        <v>0</v>
      </c>
      <c r="V215" s="158">
        <f>ROUND(E215*U215,2)</f>
        <v>0</v>
      </c>
      <c r="W215" s="158"/>
      <c r="X215" s="158" t="s">
        <v>353</v>
      </c>
      <c r="Y215" s="158" t="s">
        <v>354</v>
      </c>
      <c r="Z215" s="147"/>
      <c r="AA215" s="147"/>
      <c r="AB215" s="147"/>
      <c r="AC215" s="147"/>
      <c r="AD215" s="147"/>
      <c r="AE215" s="147"/>
      <c r="AF215" s="147"/>
      <c r="AG215" s="147" t="s">
        <v>732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89" t="s">
        <v>2189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357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9" t="s">
        <v>2190</v>
      </c>
      <c r="D217" s="160"/>
      <c r="E217" s="161">
        <v>553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357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5">
        <v>70</v>
      </c>
      <c r="B218" s="176" t="s">
        <v>820</v>
      </c>
      <c r="C218" s="188" t="s">
        <v>2191</v>
      </c>
      <c r="D218" s="177" t="s">
        <v>512</v>
      </c>
      <c r="E218" s="178">
        <v>553</v>
      </c>
      <c r="F218" s="179"/>
      <c r="G218" s="180">
        <f>ROUND(E218*F218,2)</f>
        <v>0</v>
      </c>
      <c r="H218" s="159"/>
      <c r="I218" s="158">
        <f>ROUND(E218*H218,2)</f>
        <v>0</v>
      </c>
      <c r="J218" s="159"/>
      <c r="K218" s="158">
        <f>ROUND(E218*J218,2)</f>
        <v>0</v>
      </c>
      <c r="L218" s="158">
        <v>21</v>
      </c>
      <c r="M218" s="158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8"/>
      <c r="S218" s="158" t="s">
        <v>351</v>
      </c>
      <c r="T218" s="158" t="s">
        <v>352</v>
      </c>
      <c r="U218" s="158">
        <v>0</v>
      </c>
      <c r="V218" s="158">
        <f>ROUND(E218*U218,2)</f>
        <v>0</v>
      </c>
      <c r="W218" s="158"/>
      <c r="X218" s="158" t="s">
        <v>353</v>
      </c>
      <c r="Y218" s="158" t="s">
        <v>354</v>
      </c>
      <c r="Z218" s="147"/>
      <c r="AA218" s="147"/>
      <c r="AB218" s="147"/>
      <c r="AC218" s="147"/>
      <c r="AD218" s="147"/>
      <c r="AE218" s="147"/>
      <c r="AF218" s="147"/>
      <c r="AG218" s="147" t="s">
        <v>732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9" t="s">
        <v>2189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357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9" t="s">
        <v>2190</v>
      </c>
      <c r="D220" s="160"/>
      <c r="E220" s="161">
        <v>553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357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1.75" outlineLevel="1" x14ac:dyDescent="0.2">
      <c r="A221" s="175">
        <v>71</v>
      </c>
      <c r="B221" s="176" t="s">
        <v>822</v>
      </c>
      <c r="C221" s="188" t="s">
        <v>823</v>
      </c>
      <c r="D221" s="177" t="s">
        <v>486</v>
      </c>
      <c r="E221" s="178">
        <v>24</v>
      </c>
      <c r="F221" s="179"/>
      <c r="G221" s="180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0</v>
      </c>
      <c r="O221" s="157">
        <f>ROUND(E221*N221,2)</f>
        <v>0</v>
      </c>
      <c r="P221" s="157">
        <v>0</v>
      </c>
      <c r="Q221" s="157">
        <f>ROUND(E221*P221,2)</f>
        <v>0</v>
      </c>
      <c r="R221" s="158"/>
      <c r="S221" s="158" t="s">
        <v>351</v>
      </c>
      <c r="T221" s="158" t="s">
        <v>352</v>
      </c>
      <c r="U221" s="158">
        <v>0</v>
      </c>
      <c r="V221" s="158">
        <f>ROUND(E221*U221,2)</f>
        <v>0</v>
      </c>
      <c r="W221" s="158"/>
      <c r="X221" s="158" t="s">
        <v>824</v>
      </c>
      <c r="Y221" s="158" t="s">
        <v>354</v>
      </c>
      <c r="Z221" s="147"/>
      <c r="AA221" s="147"/>
      <c r="AB221" s="147"/>
      <c r="AC221" s="147"/>
      <c r="AD221" s="147"/>
      <c r="AE221" s="147"/>
      <c r="AF221" s="147"/>
      <c r="AG221" s="147" t="s">
        <v>825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89" t="s">
        <v>2192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357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9" t="s">
        <v>2101</v>
      </c>
      <c r="D223" s="160"/>
      <c r="E223" s="161">
        <v>24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357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1.75" outlineLevel="1" x14ac:dyDescent="0.2">
      <c r="A224" s="175">
        <v>72</v>
      </c>
      <c r="B224" s="176" t="s">
        <v>788</v>
      </c>
      <c r="C224" s="188" t="s">
        <v>789</v>
      </c>
      <c r="D224" s="177" t="s">
        <v>486</v>
      </c>
      <c r="E224" s="178">
        <v>120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0</v>
      </c>
      <c r="O224" s="157">
        <f>ROUND(E224*N224,2)</f>
        <v>0</v>
      </c>
      <c r="P224" s="157">
        <v>0</v>
      </c>
      <c r="Q224" s="157">
        <f>ROUND(E224*P224,2)</f>
        <v>0</v>
      </c>
      <c r="R224" s="158"/>
      <c r="S224" s="158" t="s">
        <v>351</v>
      </c>
      <c r="T224" s="158" t="s">
        <v>352</v>
      </c>
      <c r="U224" s="158">
        <v>0</v>
      </c>
      <c r="V224" s="158">
        <f>ROUND(E224*U224,2)</f>
        <v>0</v>
      </c>
      <c r="W224" s="158"/>
      <c r="X224" s="158" t="s">
        <v>353</v>
      </c>
      <c r="Y224" s="158" t="s">
        <v>354</v>
      </c>
      <c r="Z224" s="147"/>
      <c r="AA224" s="147"/>
      <c r="AB224" s="147"/>
      <c r="AC224" s="147"/>
      <c r="AD224" s="147"/>
      <c r="AE224" s="147"/>
      <c r="AF224" s="147"/>
      <c r="AG224" s="147" t="s">
        <v>732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9" t="s">
        <v>2193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357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9" t="s">
        <v>2194</v>
      </c>
      <c r="D226" s="160"/>
      <c r="E226" s="161">
        <v>120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357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2.6" outlineLevel="1" x14ac:dyDescent="0.2">
      <c r="A227" s="175">
        <v>73</v>
      </c>
      <c r="B227" s="176" t="s">
        <v>2195</v>
      </c>
      <c r="C227" s="188" t="s">
        <v>2196</v>
      </c>
      <c r="D227" s="177" t="s">
        <v>373</v>
      </c>
      <c r="E227" s="178">
        <v>1</v>
      </c>
      <c r="F227" s="179"/>
      <c r="G227" s="180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/>
      <c r="S227" s="158" t="s">
        <v>351</v>
      </c>
      <c r="T227" s="158" t="s">
        <v>352</v>
      </c>
      <c r="U227" s="158">
        <v>0</v>
      </c>
      <c r="V227" s="158">
        <f>ROUND(E227*U227,2)</f>
        <v>0</v>
      </c>
      <c r="W227" s="158"/>
      <c r="X227" s="158" t="s">
        <v>540</v>
      </c>
      <c r="Y227" s="158" t="s">
        <v>354</v>
      </c>
      <c r="Z227" s="147"/>
      <c r="AA227" s="147"/>
      <c r="AB227" s="147"/>
      <c r="AC227" s="147"/>
      <c r="AD227" s="147"/>
      <c r="AE227" s="147"/>
      <c r="AF227" s="147"/>
      <c r="AG227" s="147" t="s">
        <v>723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9" t="s">
        <v>777</v>
      </c>
      <c r="D228" s="160"/>
      <c r="E228" s="161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357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9" t="s">
        <v>108</v>
      </c>
      <c r="D229" s="160"/>
      <c r="E229" s="161">
        <v>1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357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32.6" outlineLevel="1" x14ac:dyDescent="0.2">
      <c r="A230" s="175">
        <v>74</v>
      </c>
      <c r="B230" s="176" t="s">
        <v>2197</v>
      </c>
      <c r="C230" s="188" t="s">
        <v>2198</v>
      </c>
      <c r="D230" s="177" t="s">
        <v>373</v>
      </c>
      <c r="E230" s="178">
        <v>2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7">
        <v>0</v>
      </c>
      <c r="O230" s="157">
        <f>ROUND(E230*N230,2)</f>
        <v>0</v>
      </c>
      <c r="P230" s="157">
        <v>0</v>
      </c>
      <c r="Q230" s="157">
        <f>ROUND(E230*P230,2)</f>
        <v>0</v>
      </c>
      <c r="R230" s="158"/>
      <c r="S230" s="158" t="s">
        <v>351</v>
      </c>
      <c r="T230" s="158" t="s">
        <v>352</v>
      </c>
      <c r="U230" s="158">
        <v>0</v>
      </c>
      <c r="V230" s="158">
        <f>ROUND(E230*U230,2)</f>
        <v>0</v>
      </c>
      <c r="W230" s="158"/>
      <c r="X230" s="158" t="s">
        <v>540</v>
      </c>
      <c r="Y230" s="158" t="s">
        <v>354</v>
      </c>
      <c r="Z230" s="147"/>
      <c r="AA230" s="147"/>
      <c r="AB230" s="147"/>
      <c r="AC230" s="147"/>
      <c r="AD230" s="147"/>
      <c r="AE230" s="147"/>
      <c r="AF230" s="147"/>
      <c r="AG230" s="147" t="s">
        <v>723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9" t="s">
        <v>764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357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9" t="s">
        <v>110</v>
      </c>
      <c r="D232" s="160"/>
      <c r="E232" s="161">
        <v>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357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32.6" outlineLevel="1" x14ac:dyDescent="0.2">
      <c r="A233" s="175">
        <v>75</v>
      </c>
      <c r="B233" s="176" t="s">
        <v>2199</v>
      </c>
      <c r="C233" s="188" t="s">
        <v>2200</v>
      </c>
      <c r="D233" s="177" t="s">
        <v>373</v>
      </c>
      <c r="E233" s="178">
        <v>3</v>
      </c>
      <c r="F233" s="179"/>
      <c r="G233" s="180">
        <f>ROUND(E233*F233,2)</f>
        <v>0</v>
      </c>
      <c r="H233" s="159"/>
      <c r="I233" s="158">
        <f>ROUND(E233*H233,2)</f>
        <v>0</v>
      </c>
      <c r="J233" s="159"/>
      <c r="K233" s="158">
        <f>ROUND(E233*J233,2)</f>
        <v>0</v>
      </c>
      <c r="L233" s="158">
        <v>21</v>
      </c>
      <c r="M233" s="158">
        <f>G233*(1+L233/100)</f>
        <v>0</v>
      </c>
      <c r="N233" s="157">
        <v>0</v>
      </c>
      <c r="O233" s="157">
        <f>ROUND(E233*N233,2)</f>
        <v>0</v>
      </c>
      <c r="P233" s="157">
        <v>0</v>
      </c>
      <c r="Q233" s="157">
        <f>ROUND(E233*P233,2)</f>
        <v>0</v>
      </c>
      <c r="R233" s="158"/>
      <c r="S233" s="158" t="s">
        <v>351</v>
      </c>
      <c r="T233" s="158" t="s">
        <v>352</v>
      </c>
      <c r="U233" s="158">
        <v>0</v>
      </c>
      <c r="V233" s="158">
        <f>ROUND(E233*U233,2)</f>
        <v>0</v>
      </c>
      <c r="W233" s="158"/>
      <c r="X233" s="158" t="s">
        <v>540</v>
      </c>
      <c r="Y233" s="158" t="s">
        <v>354</v>
      </c>
      <c r="Z233" s="147"/>
      <c r="AA233" s="147"/>
      <c r="AB233" s="147"/>
      <c r="AC233" s="147"/>
      <c r="AD233" s="147"/>
      <c r="AE233" s="147"/>
      <c r="AF233" s="147"/>
      <c r="AG233" s="147" t="s">
        <v>723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9" t="s">
        <v>759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357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9" t="s">
        <v>112</v>
      </c>
      <c r="D235" s="160"/>
      <c r="E235" s="161">
        <v>3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357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32.6" outlineLevel="1" x14ac:dyDescent="0.2">
      <c r="A236" s="175">
        <v>76</v>
      </c>
      <c r="B236" s="176" t="s">
        <v>2201</v>
      </c>
      <c r="C236" s="188" t="s">
        <v>2202</v>
      </c>
      <c r="D236" s="177" t="s">
        <v>373</v>
      </c>
      <c r="E236" s="178">
        <v>4</v>
      </c>
      <c r="F236" s="179"/>
      <c r="G236" s="180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7">
        <v>0</v>
      </c>
      <c r="O236" s="157">
        <f>ROUND(E236*N236,2)</f>
        <v>0</v>
      </c>
      <c r="P236" s="157">
        <v>0</v>
      </c>
      <c r="Q236" s="157">
        <f>ROUND(E236*P236,2)</f>
        <v>0</v>
      </c>
      <c r="R236" s="158"/>
      <c r="S236" s="158" t="s">
        <v>351</v>
      </c>
      <c r="T236" s="158" t="s">
        <v>352</v>
      </c>
      <c r="U236" s="158">
        <v>0</v>
      </c>
      <c r="V236" s="158">
        <f>ROUND(E236*U236,2)</f>
        <v>0</v>
      </c>
      <c r="W236" s="158"/>
      <c r="X236" s="158" t="s">
        <v>540</v>
      </c>
      <c r="Y236" s="158" t="s">
        <v>354</v>
      </c>
      <c r="Z236" s="147"/>
      <c r="AA236" s="147"/>
      <c r="AB236" s="147"/>
      <c r="AC236" s="147"/>
      <c r="AD236" s="147"/>
      <c r="AE236" s="147"/>
      <c r="AF236" s="147"/>
      <c r="AG236" s="147" t="s">
        <v>723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9" t="s">
        <v>780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357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9" t="s">
        <v>116</v>
      </c>
      <c r="D238" s="160"/>
      <c r="E238" s="161">
        <v>4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357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2.6" outlineLevel="1" x14ac:dyDescent="0.2">
      <c r="A239" s="175">
        <v>77</v>
      </c>
      <c r="B239" s="176" t="s">
        <v>2203</v>
      </c>
      <c r="C239" s="188" t="s">
        <v>2204</v>
      </c>
      <c r="D239" s="177" t="s">
        <v>373</v>
      </c>
      <c r="E239" s="178">
        <v>1</v>
      </c>
      <c r="F239" s="179"/>
      <c r="G239" s="180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7">
        <v>0</v>
      </c>
      <c r="O239" s="157">
        <f>ROUND(E239*N239,2)</f>
        <v>0</v>
      </c>
      <c r="P239" s="157">
        <v>0</v>
      </c>
      <c r="Q239" s="157">
        <f>ROUND(E239*P239,2)</f>
        <v>0</v>
      </c>
      <c r="R239" s="158"/>
      <c r="S239" s="158" t="s">
        <v>351</v>
      </c>
      <c r="T239" s="158" t="s">
        <v>352</v>
      </c>
      <c r="U239" s="158">
        <v>0</v>
      </c>
      <c r="V239" s="158">
        <f>ROUND(E239*U239,2)</f>
        <v>0</v>
      </c>
      <c r="W239" s="158"/>
      <c r="X239" s="158" t="s">
        <v>540</v>
      </c>
      <c r="Y239" s="158" t="s">
        <v>354</v>
      </c>
      <c r="Z239" s="147"/>
      <c r="AA239" s="147"/>
      <c r="AB239" s="147"/>
      <c r="AC239" s="147"/>
      <c r="AD239" s="147"/>
      <c r="AE239" s="147"/>
      <c r="AF239" s="147"/>
      <c r="AG239" s="147" t="s">
        <v>723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9" t="s">
        <v>777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357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9" t="s">
        <v>108</v>
      </c>
      <c r="D241" s="160"/>
      <c r="E241" s="161">
        <v>1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357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32.6" outlineLevel="1" x14ac:dyDescent="0.2">
      <c r="A242" s="175">
        <v>78</v>
      </c>
      <c r="B242" s="176" t="s">
        <v>2205</v>
      </c>
      <c r="C242" s="188" t="s">
        <v>2206</v>
      </c>
      <c r="D242" s="177" t="s">
        <v>373</v>
      </c>
      <c r="E242" s="178">
        <v>2</v>
      </c>
      <c r="F242" s="179"/>
      <c r="G242" s="180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8"/>
      <c r="S242" s="158" t="s">
        <v>351</v>
      </c>
      <c r="T242" s="158" t="s">
        <v>352</v>
      </c>
      <c r="U242" s="158">
        <v>0</v>
      </c>
      <c r="V242" s="158">
        <f>ROUND(E242*U242,2)</f>
        <v>0</v>
      </c>
      <c r="W242" s="158"/>
      <c r="X242" s="158" t="s">
        <v>540</v>
      </c>
      <c r="Y242" s="158" t="s">
        <v>354</v>
      </c>
      <c r="Z242" s="147"/>
      <c r="AA242" s="147"/>
      <c r="AB242" s="147"/>
      <c r="AC242" s="147"/>
      <c r="AD242" s="147"/>
      <c r="AE242" s="147"/>
      <c r="AF242" s="147"/>
      <c r="AG242" s="147" t="s">
        <v>723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9" t="s">
        <v>764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357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9" t="s">
        <v>110</v>
      </c>
      <c r="D244" s="160"/>
      <c r="E244" s="161">
        <v>2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357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1.75" outlineLevel="1" x14ac:dyDescent="0.2">
      <c r="A245" s="175">
        <v>79</v>
      </c>
      <c r="B245" s="176" t="s">
        <v>2207</v>
      </c>
      <c r="C245" s="188" t="s">
        <v>2208</v>
      </c>
      <c r="D245" s="177" t="s">
        <v>880</v>
      </c>
      <c r="E245" s="178">
        <v>4</v>
      </c>
      <c r="F245" s="179"/>
      <c r="G245" s="180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21</v>
      </c>
      <c r="M245" s="158">
        <f>G245*(1+L245/100)</f>
        <v>0</v>
      </c>
      <c r="N245" s="157">
        <v>0</v>
      </c>
      <c r="O245" s="157">
        <f>ROUND(E245*N245,2)</f>
        <v>0</v>
      </c>
      <c r="P245" s="157">
        <v>0</v>
      </c>
      <c r="Q245" s="157">
        <f>ROUND(E245*P245,2)</f>
        <v>0</v>
      </c>
      <c r="R245" s="158"/>
      <c r="S245" s="158" t="s">
        <v>351</v>
      </c>
      <c r="T245" s="158" t="s">
        <v>352</v>
      </c>
      <c r="U245" s="158">
        <v>0</v>
      </c>
      <c r="V245" s="158">
        <f>ROUND(E245*U245,2)</f>
        <v>0</v>
      </c>
      <c r="W245" s="158"/>
      <c r="X245" s="158" t="s">
        <v>540</v>
      </c>
      <c r="Y245" s="158" t="s">
        <v>354</v>
      </c>
      <c r="Z245" s="147"/>
      <c r="AA245" s="147"/>
      <c r="AB245" s="147"/>
      <c r="AC245" s="147"/>
      <c r="AD245" s="147"/>
      <c r="AE245" s="147"/>
      <c r="AF245" s="147"/>
      <c r="AG245" s="147" t="s">
        <v>723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89" t="s">
        <v>780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357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9" t="s">
        <v>116</v>
      </c>
      <c r="D247" s="160"/>
      <c r="E247" s="161">
        <v>4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357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5">
        <v>80</v>
      </c>
      <c r="B248" s="176" t="s">
        <v>2209</v>
      </c>
      <c r="C248" s="188" t="s">
        <v>2210</v>
      </c>
      <c r="D248" s="177" t="s">
        <v>880</v>
      </c>
      <c r="E248" s="178">
        <v>4</v>
      </c>
      <c r="F248" s="179"/>
      <c r="G248" s="180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7">
        <v>0</v>
      </c>
      <c r="O248" s="157">
        <f>ROUND(E248*N248,2)</f>
        <v>0</v>
      </c>
      <c r="P248" s="157">
        <v>0</v>
      </c>
      <c r="Q248" s="157">
        <f>ROUND(E248*P248,2)</f>
        <v>0</v>
      </c>
      <c r="R248" s="158"/>
      <c r="S248" s="158" t="s">
        <v>351</v>
      </c>
      <c r="T248" s="158" t="s">
        <v>352</v>
      </c>
      <c r="U248" s="158">
        <v>0</v>
      </c>
      <c r="V248" s="158">
        <f>ROUND(E248*U248,2)</f>
        <v>0</v>
      </c>
      <c r="W248" s="158"/>
      <c r="X248" s="158" t="s">
        <v>540</v>
      </c>
      <c r="Y248" s="158" t="s">
        <v>354</v>
      </c>
      <c r="Z248" s="147"/>
      <c r="AA248" s="147"/>
      <c r="AB248" s="147"/>
      <c r="AC248" s="147"/>
      <c r="AD248" s="147"/>
      <c r="AE248" s="147"/>
      <c r="AF248" s="147"/>
      <c r="AG248" s="147" t="s">
        <v>723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9" t="s">
        <v>780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357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9" t="s">
        <v>116</v>
      </c>
      <c r="D250" s="160"/>
      <c r="E250" s="161">
        <v>4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357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5">
        <v>81</v>
      </c>
      <c r="B251" s="176" t="s">
        <v>2211</v>
      </c>
      <c r="C251" s="188" t="s">
        <v>2212</v>
      </c>
      <c r="D251" s="177" t="s">
        <v>880</v>
      </c>
      <c r="E251" s="178">
        <v>1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351</v>
      </c>
      <c r="T251" s="158" t="s">
        <v>352</v>
      </c>
      <c r="U251" s="158">
        <v>0</v>
      </c>
      <c r="V251" s="158">
        <f>ROUND(E251*U251,2)</f>
        <v>0</v>
      </c>
      <c r="W251" s="158"/>
      <c r="X251" s="158" t="s">
        <v>353</v>
      </c>
      <c r="Y251" s="158" t="s">
        <v>354</v>
      </c>
      <c r="Z251" s="147"/>
      <c r="AA251" s="147"/>
      <c r="AB251" s="147"/>
      <c r="AC251" s="147"/>
      <c r="AD251" s="147"/>
      <c r="AE251" s="147"/>
      <c r="AF251" s="147"/>
      <c r="AG251" s="147" t="s">
        <v>732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89" t="s">
        <v>777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357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9" t="s">
        <v>108</v>
      </c>
      <c r="D253" s="160"/>
      <c r="E253" s="161">
        <v>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357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5">
        <v>82</v>
      </c>
      <c r="B254" s="176" t="s">
        <v>2213</v>
      </c>
      <c r="C254" s="188" t="s">
        <v>2214</v>
      </c>
      <c r="D254" s="177" t="s">
        <v>880</v>
      </c>
      <c r="E254" s="178">
        <v>1</v>
      </c>
      <c r="F254" s="179"/>
      <c r="G254" s="180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21</v>
      </c>
      <c r="M254" s="158">
        <f>G254*(1+L254/100)</f>
        <v>0</v>
      </c>
      <c r="N254" s="157">
        <v>0</v>
      </c>
      <c r="O254" s="157">
        <f>ROUND(E254*N254,2)</f>
        <v>0</v>
      </c>
      <c r="P254" s="157">
        <v>0</v>
      </c>
      <c r="Q254" s="157">
        <f>ROUND(E254*P254,2)</f>
        <v>0</v>
      </c>
      <c r="R254" s="158"/>
      <c r="S254" s="158" t="s">
        <v>351</v>
      </c>
      <c r="T254" s="158" t="s">
        <v>352</v>
      </c>
      <c r="U254" s="158">
        <v>0</v>
      </c>
      <c r="V254" s="158">
        <f>ROUND(E254*U254,2)</f>
        <v>0</v>
      </c>
      <c r="W254" s="158"/>
      <c r="X254" s="158" t="s">
        <v>353</v>
      </c>
      <c r="Y254" s="158" t="s">
        <v>354</v>
      </c>
      <c r="Z254" s="147"/>
      <c r="AA254" s="147"/>
      <c r="AB254" s="147"/>
      <c r="AC254" s="147"/>
      <c r="AD254" s="147"/>
      <c r="AE254" s="147"/>
      <c r="AF254" s="147"/>
      <c r="AG254" s="147" t="s">
        <v>732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9" t="s">
        <v>777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357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9" t="s">
        <v>108</v>
      </c>
      <c r="D256" s="160"/>
      <c r="E256" s="161">
        <v>1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357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5">
        <v>83</v>
      </c>
      <c r="B257" s="176" t="s">
        <v>2215</v>
      </c>
      <c r="C257" s="188" t="s">
        <v>2216</v>
      </c>
      <c r="D257" s="177" t="s">
        <v>373</v>
      </c>
      <c r="E257" s="178">
        <v>2</v>
      </c>
      <c r="F257" s="179"/>
      <c r="G257" s="180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0</v>
      </c>
      <c r="O257" s="157">
        <f>ROUND(E257*N257,2)</f>
        <v>0</v>
      </c>
      <c r="P257" s="157">
        <v>0</v>
      </c>
      <c r="Q257" s="157">
        <f>ROUND(E257*P257,2)</f>
        <v>0</v>
      </c>
      <c r="R257" s="158"/>
      <c r="S257" s="158" t="s">
        <v>351</v>
      </c>
      <c r="T257" s="158" t="s">
        <v>352</v>
      </c>
      <c r="U257" s="158">
        <v>0</v>
      </c>
      <c r="V257" s="158">
        <f>ROUND(E257*U257,2)</f>
        <v>0</v>
      </c>
      <c r="W257" s="158"/>
      <c r="X257" s="158" t="s">
        <v>540</v>
      </c>
      <c r="Y257" s="158" t="s">
        <v>354</v>
      </c>
      <c r="Z257" s="147"/>
      <c r="AA257" s="147"/>
      <c r="AB257" s="147"/>
      <c r="AC257" s="147"/>
      <c r="AD257" s="147"/>
      <c r="AE257" s="147"/>
      <c r="AF257" s="147"/>
      <c r="AG257" s="147" t="s">
        <v>723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9" t="s">
        <v>764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357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9" t="s">
        <v>110</v>
      </c>
      <c r="D259" s="160"/>
      <c r="E259" s="161">
        <v>2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357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5">
        <v>84</v>
      </c>
      <c r="B260" s="176" t="s">
        <v>2217</v>
      </c>
      <c r="C260" s="188" t="s">
        <v>2218</v>
      </c>
      <c r="D260" s="177" t="s">
        <v>373</v>
      </c>
      <c r="E260" s="178">
        <v>1</v>
      </c>
      <c r="F260" s="179"/>
      <c r="G260" s="180">
        <f>ROUND(E260*F260,2)</f>
        <v>0</v>
      </c>
      <c r="H260" s="159"/>
      <c r="I260" s="158">
        <f>ROUND(E260*H260,2)</f>
        <v>0</v>
      </c>
      <c r="J260" s="159"/>
      <c r="K260" s="158">
        <f>ROUND(E260*J260,2)</f>
        <v>0</v>
      </c>
      <c r="L260" s="158">
        <v>21</v>
      </c>
      <c r="M260" s="158">
        <f>G260*(1+L260/100)</f>
        <v>0</v>
      </c>
      <c r="N260" s="157">
        <v>0</v>
      </c>
      <c r="O260" s="157">
        <f>ROUND(E260*N260,2)</f>
        <v>0</v>
      </c>
      <c r="P260" s="157">
        <v>0</v>
      </c>
      <c r="Q260" s="157">
        <f>ROUND(E260*P260,2)</f>
        <v>0</v>
      </c>
      <c r="R260" s="158"/>
      <c r="S260" s="158" t="s">
        <v>351</v>
      </c>
      <c r="T260" s="158" t="s">
        <v>352</v>
      </c>
      <c r="U260" s="158">
        <v>0</v>
      </c>
      <c r="V260" s="158">
        <f>ROUND(E260*U260,2)</f>
        <v>0</v>
      </c>
      <c r="W260" s="158"/>
      <c r="X260" s="158" t="s">
        <v>540</v>
      </c>
      <c r="Y260" s="158" t="s">
        <v>354</v>
      </c>
      <c r="Z260" s="147"/>
      <c r="AA260" s="147"/>
      <c r="AB260" s="147"/>
      <c r="AC260" s="147"/>
      <c r="AD260" s="147"/>
      <c r="AE260" s="147"/>
      <c r="AF260" s="147"/>
      <c r="AG260" s="147" t="s">
        <v>723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89" t="s">
        <v>777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357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9" t="s">
        <v>108</v>
      </c>
      <c r="D262" s="160"/>
      <c r="E262" s="161">
        <v>1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357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5">
        <v>85</v>
      </c>
      <c r="B263" s="176" t="s">
        <v>2219</v>
      </c>
      <c r="C263" s="188" t="s">
        <v>2220</v>
      </c>
      <c r="D263" s="177" t="s">
        <v>373</v>
      </c>
      <c r="E263" s="178">
        <v>1</v>
      </c>
      <c r="F263" s="179"/>
      <c r="G263" s="180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21</v>
      </c>
      <c r="M263" s="158">
        <f>G263*(1+L263/100)</f>
        <v>0</v>
      </c>
      <c r="N263" s="157">
        <v>0</v>
      </c>
      <c r="O263" s="157">
        <f>ROUND(E263*N263,2)</f>
        <v>0</v>
      </c>
      <c r="P263" s="157">
        <v>0</v>
      </c>
      <c r="Q263" s="157">
        <f>ROUND(E263*P263,2)</f>
        <v>0</v>
      </c>
      <c r="R263" s="158"/>
      <c r="S263" s="158" t="s">
        <v>351</v>
      </c>
      <c r="T263" s="158" t="s">
        <v>352</v>
      </c>
      <c r="U263" s="158">
        <v>0</v>
      </c>
      <c r="V263" s="158">
        <f>ROUND(E263*U263,2)</f>
        <v>0</v>
      </c>
      <c r="W263" s="158"/>
      <c r="X263" s="158" t="s">
        <v>540</v>
      </c>
      <c r="Y263" s="158" t="s">
        <v>354</v>
      </c>
      <c r="Z263" s="147"/>
      <c r="AA263" s="147"/>
      <c r="AB263" s="147"/>
      <c r="AC263" s="147"/>
      <c r="AD263" s="147"/>
      <c r="AE263" s="147"/>
      <c r="AF263" s="147"/>
      <c r="AG263" s="147" t="s">
        <v>723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89" t="s">
        <v>777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357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9" t="s">
        <v>108</v>
      </c>
      <c r="D265" s="160"/>
      <c r="E265" s="161">
        <v>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357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5">
        <v>86</v>
      </c>
      <c r="B266" s="176" t="s">
        <v>2221</v>
      </c>
      <c r="C266" s="188" t="s">
        <v>2222</v>
      </c>
      <c r="D266" s="177" t="s">
        <v>373</v>
      </c>
      <c r="E266" s="178">
        <v>2</v>
      </c>
      <c r="F266" s="179"/>
      <c r="G266" s="180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7">
        <v>0</v>
      </c>
      <c r="O266" s="157">
        <f>ROUND(E266*N266,2)</f>
        <v>0</v>
      </c>
      <c r="P266" s="157">
        <v>0</v>
      </c>
      <c r="Q266" s="157">
        <f>ROUND(E266*P266,2)</f>
        <v>0</v>
      </c>
      <c r="R266" s="158"/>
      <c r="S266" s="158" t="s">
        <v>351</v>
      </c>
      <c r="T266" s="158" t="s">
        <v>352</v>
      </c>
      <c r="U266" s="158">
        <v>0</v>
      </c>
      <c r="V266" s="158">
        <f>ROUND(E266*U266,2)</f>
        <v>0</v>
      </c>
      <c r="W266" s="158"/>
      <c r="X266" s="158" t="s">
        <v>540</v>
      </c>
      <c r="Y266" s="158" t="s">
        <v>354</v>
      </c>
      <c r="Z266" s="147"/>
      <c r="AA266" s="147"/>
      <c r="AB266" s="147"/>
      <c r="AC266" s="147"/>
      <c r="AD266" s="147"/>
      <c r="AE266" s="147"/>
      <c r="AF266" s="147"/>
      <c r="AG266" s="147" t="s">
        <v>723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89" t="s">
        <v>764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357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9" t="s">
        <v>110</v>
      </c>
      <c r="D268" s="160"/>
      <c r="E268" s="161">
        <v>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357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1.75" outlineLevel="1" x14ac:dyDescent="0.2">
      <c r="A269" s="175">
        <v>87</v>
      </c>
      <c r="B269" s="176" t="s">
        <v>2223</v>
      </c>
      <c r="C269" s="188" t="s">
        <v>2224</v>
      </c>
      <c r="D269" s="177" t="s">
        <v>373</v>
      </c>
      <c r="E269" s="178">
        <v>3</v>
      </c>
      <c r="F269" s="179"/>
      <c r="G269" s="180">
        <f>ROUND(E269*F269,2)</f>
        <v>0</v>
      </c>
      <c r="H269" s="159"/>
      <c r="I269" s="158">
        <f>ROUND(E269*H269,2)</f>
        <v>0</v>
      </c>
      <c r="J269" s="159"/>
      <c r="K269" s="158">
        <f>ROUND(E269*J269,2)</f>
        <v>0</v>
      </c>
      <c r="L269" s="158">
        <v>21</v>
      </c>
      <c r="M269" s="158">
        <f>G269*(1+L269/100)</f>
        <v>0</v>
      </c>
      <c r="N269" s="157">
        <v>0</v>
      </c>
      <c r="O269" s="157">
        <f>ROUND(E269*N269,2)</f>
        <v>0</v>
      </c>
      <c r="P269" s="157">
        <v>0</v>
      </c>
      <c r="Q269" s="157">
        <f>ROUND(E269*P269,2)</f>
        <v>0</v>
      </c>
      <c r="R269" s="158"/>
      <c r="S269" s="158" t="s">
        <v>351</v>
      </c>
      <c r="T269" s="158" t="s">
        <v>352</v>
      </c>
      <c r="U269" s="158">
        <v>0</v>
      </c>
      <c r="V269" s="158">
        <f>ROUND(E269*U269,2)</f>
        <v>0</v>
      </c>
      <c r="W269" s="158"/>
      <c r="X269" s="158" t="s">
        <v>540</v>
      </c>
      <c r="Y269" s="158" t="s">
        <v>354</v>
      </c>
      <c r="Z269" s="147"/>
      <c r="AA269" s="147"/>
      <c r="AB269" s="147"/>
      <c r="AC269" s="147"/>
      <c r="AD269" s="147"/>
      <c r="AE269" s="147"/>
      <c r="AF269" s="147"/>
      <c r="AG269" s="147" t="s">
        <v>723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89" t="s">
        <v>759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357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9" t="s">
        <v>112</v>
      </c>
      <c r="D271" s="160"/>
      <c r="E271" s="161">
        <v>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357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1.75" outlineLevel="1" x14ac:dyDescent="0.2">
      <c r="A272" s="181">
        <v>88</v>
      </c>
      <c r="B272" s="182" t="s">
        <v>826</v>
      </c>
      <c r="C272" s="191" t="s">
        <v>2225</v>
      </c>
      <c r="D272" s="183" t="s">
        <v>389</v>
      </c>
      <c r="E272" s="184">
        <v>1</v>
      </c>
      <c r="F272" s="185"/>
      <c r="G272" s="186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7">
        <v>0</v>
      </c>
      <c r="O272" s="157">
        <f>ROUND(E272*N272,2)</f>
        <v>0</v>
      </c>
      <c r="P272" s="157">
        <v>0</v>
      </c>
      <c r="Q272" s="157">
        <f>ROUND(E272*P272,2)</f>
        <v>0</v>
      </c>
      <c r="R272" s="158"/>
      <c r="S272" s="158" t="s">
        <v>351</v>
      </c>
      <c r="T272" s="158" t="s">
        <v>352</v>
      </c>
      <c r="U272" s="158">
        <v>0</v>
      </c>
      <c r="V272" s="158">
        <f>ROUND(E272*U272,2)</f>
        <v>0</v>
      </c>
      <c r="W272" s="158"/>
      <c r="X272" s="158" t="s">
        <v>353</v>
      </c>
      <c r="Y272" s="158" t="s">
        <v>354</v>
      </c>
      <c r="Z272" s="147"/>
      <c r="AA272" s="147"/>
      <c r="AB272" s="147"/>
      <c r="AC272" s="147"/>
      <c r="AD272" s="147"/>
      <c r="AE272" s="147"/>
      <c r="AF272" s="147"/>
      <c r="AG272" s="147" t="s">
        <v>732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13.6" x14ac:dyDescent="0.2">
      <c r="A273" s="168" t="s">
        <v>346</v>
      </c>
      <c r="B273" s="169" t="s">
        <v>224</v>
      </c>
      <c r="C273" s="187" t="s">
        <v>225</v>
      </c>
      <c r="D273" s="170"/>
      <c r="E273" s="171"/>
      <c r="F273" s="172"/>
      <c r="G273" s="173">
        <f>SUMIF(AG274:AG343,"&lt;&gt;NOR",G274:G343)</f>
        <v>0</v>
      </c>
      <c r="H273" s="167"/>
      <c r="I273" s="167">
        <f>SUM(I274:I343)</f>
        <v>0</v>
      </c>
      <c r="J273" s="167"/>
      <c r="K273" s="167">
        <f>SUM(K274:K343)</f>
        <v>0</v>
      </c>
      <c r="L273" s="167"/>
      <c r="M273" s="167">
        <f>SUM(M274:M343)</f>
        <v>0</v>
      </c>
      <c r="N273" s="166"/>
      <c r="O273" s="166">
        <f>SUM(O274:O343)</f>
        <v>0</v>
      </c>
      <c r="P273" s="166"/>
      <c r="Q273" s="166">
        <f>SUM(Q274:Q343)</f>
        <v>0</v>
      </c>
      <c r="R273" s="167"/>
      <c r="S273" s="167"/>
      <c r="T273" s="167"/>
      <c r="U273" s="167"/>
      <c r="V273" s="167">
        <f>SUM(V274:V343)</f>
        <v>0</v>
      </c>
      <c r="W273" s="167"/>
      <c r="X273" s="167"/>
      <c r="Y273" s="167"/>
      <c r="AG273" t="s">
        <v>347</v>
      </c>
    </row>
    <row r="274" spans="1:60" outlineLevel="1" x14ac:dyDescent="0.2">
      <c r="A274" s="175">
        <v>89</v>
      </c>
      <c r="B274" s="176" t="s">
        <v>2226</v>
      </c>
      <c r="C274" s="188" t="s">
        <v>2227</v>
      </c>
      <c r="D274" s="177" t="s">
        <v>512</v>
      </c>
      <c r="E274" s="178">
        <v>90</v>
      </c>
      <c r="F274" s="179"/>
      <c r="G274" s="180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21</v>
      </c>
      <c r="M274" s="158">
        <f>G274*(1+L274/100)</f>
        <v>0</v>
      </c>
      <c r="N274" s="157">
        <v>0</v>
      </c>
      <c r="O274" s="157">
        <f>ROUND(E274*N274,2)</f>
        <v>0</v>
      </c>
      <c r="P274" s="157">
        <v>0</v>
      </c>
      <c r="Q274" s="157">
        <f>ROUND(E274*P274,2)</f>
        <v>0</v>
      </c>
      <c r="R274" s="158"/>
      <c r="S274" s="158" t="s">
        <v>351</v>
      </c>
      <c r="T274" s="158" t="s">
        <v>352</v>
      </c>
      <c r="U274" s="158">
        <v>0</v>
      </c>
      <c r="V274" s="158">
        <f>ROUND(E274*U274,2)</f>
        <v>0</v>
      </c>
      <c r="W274" s="158"/>
      <c r="X274" s="158" t="s">
        <v>353</v>
      </c>
      <c r="Y274" s="158" t="s">
        <v>354</v>
      </c>
      <c r="Z274" s="147"/>
      <c r="AA274" s="147"/>
      <c r="AB274" s="147"/>
      <c r="AC274" s="147"/>
      <c r="AD274" s="147"/>
      <c r="AE274" s="147"/>
      <c r="AF274" s="147"/>
      <c r="AG274" s="147" t="s">
        <v>732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89" t="s">
        <v>2228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357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9" t="s">
        <v>2229</v>
      </c>
      <c r="D276" s="160"/>
      <c r="E276" s="161">
        <v>90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357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5">
        <v>90</v>
      </c>
      <c r="B277" s="176" t="s">
        <v>2230</v>
      </c>
      <c r="C277" s="188" t="s">
        <v>2231</v>
      </c>
      <c r="D277" s="177" t="s">
        <v>512</v>
      </c>
      <c r="E277" s="178">
        <v>36</v>
      </c>
      <c r="F277" s="179"/>
      <c r="G277" s="180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7">
        <v>0</v>
      </c>
      <c r="O277" s="157">
        <f>ROUND(E277*N277,2)</f>
        <v>0</v>
      </c>
      <c r="P277" s="157">
        <v>0</v>
      </c>
      <c r="Q277" s="157">
        <f>ROUND(E277*P277,2)</f>
        <v>0</v>
      </c>
      <c r="R277" s="158"/>
      <c r="S277" s="158" t="s">
        <v>351</v>
      </c>
      <c r="T277" s="158" t="s">
        <v>352</v>
      </c>
      <c r="U277" s="158">
        <v>0</v>
      </c>
      <c r="V277" s="158">
        <f>ROUND(E277*U277,2)</f>
        <v>0</v>
      </c>
      <c r="W277" s="158"/>
      <c r="X277" s="158" t="s">
        <v>353</v>
      </c>
      <c r="Y277" s="158" t="s">
        <v>354</v>
      </c>
      <c r="Z277" s="147"/>
      <c r="AA277" s="147"/>
      <c r="AB277" s="147"/>
      <c r="AC277" s="147"/>
      <c r="AD277" s="147"/>
      <c r="AE277" s="147"/>
      <c r="AF277" s="147"/>
      <c r="AG277" s="147" t="s">
        <v>732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189" t="s">
        <v>2232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357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9" t="s">
        <v>2233</v>
      </c>
      <c r="D279" s="160"/>
      <c r="E279" s="161">
        <v>36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357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5">
        <v>91</v>
      </c>
      <c r="B280" s="176" t="s">
        <v>2234</v>
      </c>
      <c r="C280" s="188" t="s">
        <v>2235</v>
      </c>
      <c r="D280" s="177" t="s">
        <v>512</v>
      </c>
      <c r="E280" s="178">
        <v>42</v>
      </c>
      <c r="F280" s="179"/>
      <c r="G280" s="180">
        <f>ROUND(E280*F280,2)</f>
        <v>0</v>
      </c>
      <c r="H280" s="159"/>
      <c r="I280" s="158">
        <f>ROUND(E280*H280,2)</f>
        <v>0</v>
      </c>
      <c r="J280" s="159"/>
      <c r="K280" s="158">
        <f>ROUND(E280*J280,2)</f>
        <v>0</v>
      </c>
      <c r="L280" s="158">
        <v>21</v>
      </c>
      <c r="M280" s="158">
        <f>G280*(1+L280/100)</f>
        <v>0</v>
      </c>
      <c r="N280" s="157">
        <v>0</v>
      </c>
      <c r="O280" s="157">
        <f>ROUND(E280*N280,2)</f>
        <v>0</v>
      </c>
      <c r="P280" s="157">
        <v>0</v>
      </c>
      <c r="Q280" s="157">
        <f>ROUND(E280*P280,2)</f>
        <v>0</v>
      </c>
      <c r="R280" s="158"/>
      <c r="S280" s="158" t="s">
        <v>351</v>
      </c>
      <c r="T280" s="158" t="s">
        <v>352</v>
      </c>
      <c r="U280" s="158">
        <v>0</v>
      </c>
      <c r="V280" s="158">
        <f>ROUND(E280*U280,2)</f>
        <v>0</v>
      </c>
      <c r="W280" s="158"/>
      <c r="X280" s="158" t="s">
        <v>353</v>
      </c>
      <c r="Y280" s="158" t="s">
        <v>354</v>
      </c>
      <c r="Z280" s="147"/>
      <c r="AA280" s="147"/>
      <c r="AB280" s="147"/>
      <c r="AC280" s="147"/>
      <c r="AD280" s="147"/>
      <c r="AE280" s="147"/>
      <c r="AF280" s="147"/>
      <c r="AG280" s="147" t="s">
        <v>732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89" t="s">
        <v>2236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357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9" t="s">
        <v>2237</v>
      </c>
      <c r="D282" s="160"/>
      <c r="E282" s="161">
        <v>42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357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5">
        <v>92</v>
      </c>
      <c r="B283" s="176" t="s">
        <v>2238</v>
      </c>
      <c r="C283" s="188" t="s">
        <v>2239</v>
      </c>
      <c r="D283" s="177" t="s">
        <v>512</v>
      </c>
      <c r="E283" s="178">
        <v>24</v>
      </c>
      <c r="F283" s="179"/>
      <c r="G283" s="180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7">
        <v>0</v>
      </c>
      <c r="O283" s="157">
        <f>ROUND(E283*N283,2)</f>
        <v>0</v>
      </c>
      <c r="P283" s="157">
        <v>0</v>
      </c>
      <c r="Q283" s="157">
        <f>ROUND(E283*P283,2)</f>
        <v>0</v>
      </c>
      <c r="R283" s="158"/>
      <c r="S283" s="158" t="s">
        <v>351</v>
      </c>
      <c r="T283" s="158" t="s">
        <v>352</v>
      </c>
      <c r="U283" s="158">
        <v>0</v>
      </c>
      <c r="V283" s="158">
        <f>ROUND(E283*U283,2)</f>
        <v>0</v>
      </c>
      <c r="W283" s="158"/>
      <c r="X283" s="158" t="s">
        <v>353</v>
      </c>
      <c r="Y283" s="158" t="s">
        <v>354</v>
      </c>
      <c r="Z283" s="147"/>
      <c r="AA283" s="147"/>
      <c r="AB283" s="147"/>
      <c r="AC283" s="147"/>
      <c r="AD283" s="147"/>
      <c r="AE283" s="147"/>
      <c r="AF283" s="147"/>
      <c r="AG283" s="147" t="s">
        <v>732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9" t="s">
        <v>2192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357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9" t="s">
        <v>2101</v>
      </c>
      <c r="D285" s="160"/>
      <c r="E285" s="161">
        <v>24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357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5">
        <v>93</v>
      </c>
      <c r="B286" s="176" t="s">
        <v>2240</v>
      </c>
      <c r="C286" s="188" t="s">
        <v>2241</v>
      </c>
      <c r="D286" s="177" t="s">
        <v>512</v>
      </c>
      <c r="E286" s="178">
        <v>11</v>
      </c>
      <c r="F286" s="179"/>
      <c r="G286" s="180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7">
        <v>0</v>
      </c>
      <c r="O286" s="157">
        <f>ROUND(E286*N286,2)</f>
        <v>0</v>
      </c>
      <c r="P286" s="157">
        <v>0</v>
      </c>
      <c r="Q286" s="157">
        <f>ROUND(E286*P286,2)</f>
        <v>0</v>
      </c>
      <c r="R286" s="158"/>
      <c r="S286" s="158" t="s">
        <v>351</v>
      </c>
      <c r="T286" s="158" t="s">
        <v>352</v>
      </c>
      <c r="U286" s="158">
        <v>0</v>
      </c>
      <c r="V286" s="158">
        <f>ROUND(E286*U286,2)</f>
        <v>0</v>
      </c>
      <c r="W286" s="158"/>
      <c r="X286" s="158" t="s">
        <v>353</v>
      </c>
      <c r="Y286" s="158" t="s">
        <v>354</v>
      </c>
      <c r="Z286" s="147"/>
      <c r="AA286" s="147"/>
      <c r="AB286" s="147"/>
      <c r="AC286" s="147"/>
      <c r="AD286" s="147"/>
      <c r="AE286" s="147"/>
      <c r="AF286" s="147"/>
      <c r="AG286" s="147" t="s">
        <v>732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9" t="s">
        <v>818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357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9" t="s">
        <v>819</v>
      </c>
      <c r="D288" s="160"/>
      <c r="E288" s="161">
        <v>11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357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1.75" outlineLevel="1" x14ac:dyDescent="0.2">
      <c r="A289" s="175">
        <v>94</v>
      </c>
      <c r="B289" s="176" t="s">
        <v>2242</v>
      </c>
      <c r="C289" s="188" t="s">
        <v>2243</v>
      </c>
      <c r="D289" s="177" t="s">
        <v>512</v>
      </c>
      <c r="E289" s="178">
        <v>9</v>
      </c>
      <c r="F289" s="179"/>
      <c r="G289" s="180">
        <f>ROUND(E289*F289,2)</f>
        <v>0</v>
      </c>
      <c r="H289" s="159"/>
      <c r="I289" s="158">
        <f>ROUND(E289*H289,2)</f>
        <v>0</v>
      </c>
      <c r="J289" s="159"/>
      <c r="K289" s="158">
        <f>ROUND(E289*J289,2)</f>
        <v>0</v>
      </c>
      <c r="L289" s="158">
        <v>21</v>
      </c>
      <c r="M289" s="158">
        <f>G289*(1+L289/100)</f>
        <v>0</v>
      </c>
      <c r="N289" s="157">
        <v>0</v>
      </c>
      <c r="O289" s="157">
        <f>ROUND(E289*N289,2)</f>
        <v>0</v>
      </c>
      <c r="P289" s="157">
        <v>0</v>
      </c>
      <c r="Q289" s="157">
        <f>ROUND(E289*P289,2)</f>
        <v>0</v>
      </c>
      <c r="R289" s="158"/>
      <c r="S289" s="158" t="s">
        <v>351</v>
      </c>
      <c r="T289" s="158" t="s">
        <v>352</v>
      </c>
      <c r="U289" s="158">
        <v>0</v>
      </c>
      <c r="V289" s="158">
        <f>ROUND(E289*U289,2)</f>
        <v>0</v>
      </c>
      <c r="W289" s="158"/>
      <c r="X289" s="158" t="s">
        <v>540</v>
      </c>
      <c r="Y289" s="158" t="s">
        <v>354</v>
      </c>
      <c r="Z289" s="147"/>
      <c r="AA289" s="147"/>
      <c r="AB289" s="147"/>
      <c r="AC289" s="147"/>
      <c r="AD289" s="147"/>
      <c r="AE289" s="147"/>
      <c r="AF289" s="147"/>
      <c r="AG289" s="147" t="s">
        <v>723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9" t="s">
        <v>2244</v>
      </c>
      <c r="D290" s="160"/>
      <c r="E290" s="161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357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9" t="s">
        <v>2148</v>
      </c>
      <c r="D291" s="160"/>
      <c r="E291" s="161">
        <v>9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357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1.75" outlineLevel="1" x14ac:dyDescent="0.2">
      <c r="A292" s="175">
        <v>95</v>
      </c>
      <c r="B292" s="176" t="s">
        <v>2245</v>
      </c>
      <c r="C292" s="188" t="s">
        <v>2246</v>
      </c>
      <c r="D292" s="177" t="s">
        <v>880</v>
      </c>
      <c r="E292" s="178">
        <v>2</v>
      </c>
      <c r="F292" s="179"/>
      <c r="G292" s="180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0</v>
      </c>
      <c r="O292" s="157">
        <f>ROUND(E292*N292,2)</f>
        <v>0</v>
      </c>
      <c r="P292" s="157">
        <v>0</v>
      </c>
      <c r="Q292" s="157">
        <f>ROUND(E292*P292,2)</f>
        <v>0</v>
      </c>
      <c r="R292" s="158"/>
      <c r="S292" s="158" t="s">
        <v>351</v>
      </c>
      <c r="T292" s="158" t="s">
        <v>352</v>
      </c>
      <c r="U292" s="158">
        <v>0</v>
      </c>
      <c r="V292" s="158">
        <f>ROUND(E292*U292,2)</f>
        <v>0</v>
      </c>
      <c r="W292" s="158"/>
      <c r="X292" s="158" t="s">
        <v>353</v>
      </c>
      <c r="Y292" s="158" t="s">
        <v>354</v>
      </c>
      <c r="Z292" s="147"/>
      <c r="AA292" s="147"/>
      <c r="AB292" s="147"/>
      <c r="AC292" s="147"/>
      <c r="AD292" s="147"/>
      <c r="AE292" s="147"/>
      <c r="AF292" s="147"/>
      <c r="AG292" s="147" t="s">
        <v>732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189" t="s">
        <v>764</v>
      </c>
      <c r="D293" s="160"/>
      <c r="E293" s="161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357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9" t="s">
        <v>110</v>
      </c>
      <c r="D294" s="160"/>
      <c r="E294" s="161">
        <v>2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357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1.75" outlineLevel="1" x14ac:dyDescent="0.2">
      <c r="A295" s="175">
        <v>96</v>
      </c>
      <c r="B295" s="176" t="s">
        <v>2247</v>
      </c>
      <c r="C295" s="188" t="s">
        <v>2248</v>
      </c>
      <c r="D295" s="177" t="s">
        <v>880</v>
      </c>
      <c r="E295" s="178">
        <v>2</v>
      </c>
      <c r="F295" s="179"/>
      <c r="G295" s="180">
        <f>ROUND(E295*F295,2)</f>
        <v>0</v>
      </c>
      <c r="H295" s="159"/>
      <c r="I295" s="158">
        <f>ROUND(E295*H295,2)</f>
        <v>0</v>
      </c>
      <c r="J295" s="159"/>
      <c r="K295" s="158">
        <f>ROUND(E295*J295,2)</f>
        <v>0</v>
      </c>
      <c r="L295" s="158">
        <v>21</v>
      </c>
      <c r="M295" s="158">
        <f>G295*(1+L295/100)</f>
        <v>0</v>
      </c>
      <c r="N295" s="157">
        <v>0</v>
      </c>
      <c r="O295" s="157">
        <f>ROUND(E295*N295,2)</f>
        <v>0</v>
      </c>
      <c r="P295" s="157">
        <v>0</v>
      </c>
      <c r="Q295" s="157">
        <f>ROUND(E295*P295,2)</f>
        <v>0</v>
      </c>
      <c r="R295" s="158"/>
      <c r="S295" s="158" t="s">
        <v>351</v>
      </c>
      <c r="T295" s="158" t="s">
        <v>352</v>
      </c>
      <c r="U295" s="158">
        <v>0</v>
      </c>
      <c r="V295" s="158">
        <f>ROUND(E295*U295,2)</f>
        <v>0</v>
      </c>
      <c r="W295" s="158"/>
      <c r="X295" s="158" t="s">
        <v>540</v>
      </c>
      <c r="Y295" s="158" t="s">
        <v>354</v>
      </c>
      <c r="Z295" s="147"/>
      <c r="AA295" s="147"/>
      <c r="AB295" s="147"/>
      <c r="AC295" s="147"/>
      <c r="AD295" s="147"/>
      <c r="AE295" s="147"/>
      <c r="AF295" s="147"/>
      <c r="AG295" s="147" t="s">
        <v>723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89" t="s">
        <v>764</v>
      </c>
      <c r="D296" s="160"/>
      <c r="E296" s="161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357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9" t="s">
        <v>110</v>
      </c>
      <c r="D297" s="160"/>
      <c r="E297" s="161">
        <v>2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357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5">
        <v>97</v>
      </c>
      <c r="B298" s="176" t="s">
        <v>2249</v>
      </c>
      <c r="C298" s="188" t="s">
        <v>2250</v>
      </c>
      <c r="D298" s="177" t="s">
        <v>880</v>
      </c>
      <c r="E298" s="178">
        <v>2</v>
      </c>
      <c r="F298" s="179"/>
      <c r="G298" s="180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7">
        <v>0</v>
      </c>
      <c r="O298" s="157">
        <f>ROUND(E298*N298,2)</f>
        <v>0</v>
      </c>
      <c r="P298" s="157">
        <v>0</v>
      </c>
      <c r="Q298" s="157">
        <f>ROUND(E298*P298,2)</f>
        <v>0</v>
      </c>
      <c r="R298" s="158"/>
      <c r="S298" s="158" t="s">
        <v>351</v>
      </c>
      <c r="T298" s="158" t="s">
        <v>352</v>
      </c>
      <c r="U298" s="158">
        <v>0</v>
      </c>
      <c r="V298" s="158">
        <f>ROUND(E298*U298,2)</f>
        <v>0</v>
      </c>
      <c r="W298" s="158"/>
      <c r="X298" s="158" t="s">
        <v>353</v>
      </c>
      <c r="Y298" s="158" t="s">
        <v>354</v>
      </c>
      <c r="Z298" s="147"/>
      <c r="AA298" s="147"/>
      <c r="AB298" s="147"/>
      <c r="AC298" s="147"/>
      <c r="AD298" s="147"/>
      <c r="AE298" s="147"/>
      <c r="AF298" s="147"/>
      <c r="AG298" s="147" t="s">
        <v>732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9" t="s">
        <v>764</v>
      </c>
      <c r="D299" s="160"/>
      <c r="E299" s="161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357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9" t="s">
        <v>110</v>
      </c>
      <c r="D300" s="160"/>
      <c r="E300" s="161">
        <v>2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357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75">
        <v>98</v>
      </c>
      <c r="B301" s="176" t="s">
        <v>2251</v>
      </c>
      <c r="C301" s="188" t="s">
        <v>2252</v>
      </c>
      <c r="D301" s="177" t="s">
        <v>880</v>
      </c>
      <c r="E301" s="178">
        <v>20</v>
      </c>
      <c r="F301" s="179"/>
      <c r="G301" s="180">
        <f>ROUND(E301*F301,2)</f>
        <v>0</v>
      </c>
      <c r="H301" s="159"/>
      <c r="I301" s="158">
        <f>ROUND(E301*H301,2)</f>
        <v>0</v>
      </c>
      <c r="J301" s="159"/>
      <c r="K301" s="158">
        <f>ROUND(E301*J301,2)</f>
        <v>0</v>
      </c>
      <c r="L301" s="158">
        <v>21</v>
      </c>
      <c r="M301" s="158">
        <f>G301*(1+L301/100)</f>
        <v>0</v>
      </c>
      <c r="N301" s="157">
        <v>0</v>
      </c>
      <c r="O301" s="157">
        <f>ROUND(E301*N301,2)</f>
        <v>0</v>
      </c>
      <c r="P301" s="157">
        <v>0</v>
      </c>
      <c r="Q301" s="157">
        <f>ROUND(E301*P301,2)</f>
        <v>0</v>
      </c>
      <c r="R301" s="158"/>
      <c r="S301" s="158" t="s">
        <v>351</v>
      </c>
      <c r="T301" s="158" t="s">
        <v>352</v>
      </c>
      <c r="U301" s="158">
        <v>0</v>
      </c>
      <c r="V301" s="158">
        <f>ROUND(E301*U301,2)</f>
        <v>0</v>
      </c>
      <c r="W301" s="158"/>
      <c r="X301" s="158" t="s">
        <v>353</v>
      </c>
      <c r="Y301" s="158" t="s">
        <v>354</v>
      </c>
      <c r="Z301" s="147"/>
      <c r="AA301" s="147"/>
      <c r="AB301" s="147"/>
      <c r="AC301" s="147"/>
      <c r="AD301" s="147"/>
      <c r="AE301" s="147"/>
      <c r="AF301" s="147"/>
      <c r="AG301" s="147" t="s">
        <v>732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9" t="s">
        <v>2253</v>
      </c>
      <c r="D302" s="160"/>
      <c r="E302" s="161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357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9" t="s">
        <v>2254</v>
      </c>
      <c r="D303" s="160"/>
      <c r="E303" s="161">
        <v>20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357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5">
        <v>99</v>
      </c>
      <c r="B304" s="176" t="s">
        <v>2255</v>
      </c>
      <c r="C304" s="188" t="s">
        <v>2256</v>
      </c>
      <c r="D304" s="177" t="s">
        <v>880</v>
      </c>
      <c r="E304" s="178">
        <v>2</v>
      </c>
      <c r="F304" s="179"/>
      <c r="G304" s="180">
        <f>ROUND(E304*F304,2)</f>
        <v>0</v>
      </c>
      <c r="H304" s="159"/>
      <c r="I304" s="158">
        <f>ROUND(E304*H304,2)</f>
        <v>0</v>
      </c>
      <c r="J304" s="159"/>
      <c r="K304" s="158">
        <f>ROUND(E304*J304,2)</f>
        <v>0</v>
      </c>
      <c r="L304" s="158">
        <v>21</v>
      </c>
      <c r="M304" s="158">
        <f>G304*(1+L304/100)</f>
        <v>0</v>
      </c>
      <c r="N304" s="157">
        <v>0</v>
      </c>
      <c r="O304" s="157">
        <f>ROUND(E304*N304,2)</f>
        <v>0</v>
      </c>
      <c r="P304" s="157">
        <v>0</v>
      </c>
      <c r="Q304" s="157">
        <f>ROUND(E304*P304,2)</f>
        <v>0</v>
      </c>
      <c r="R304" s="158"/>
      <c r="S304" s="158" t="s">
        <v>351</v>
      </c>
      <c r="T304" s="158" t="s">
        <v>352</v>
      </c>
      <c r="U304" s="158">
        <v>0</v>
      </c>
      <c r="V304" s="158">
        <f>ROUND(E304*U304,2)</f>
        <v>0</v>
      </c>
      <c r="W304" s="158"/>
      <c r="X304" s="158" t="s">
        <v>353</v>
      </c>
      <c r="Y304" s="158" t="s">
        <v>354</v>
      </c>
      <c r="Z304" s="147"/>
      <c r="AA304" s="147"/>
      <c r="AB304" s="147"/>
      <c r="AC304" s="147"/>
      <c r="AD304" s="147"/>
      <c r="AE304" s="147"/>
      <c r="AF304" s="147"/>
      <c r="AG304" s="147" t="s">
        <v>732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9" t="s">
        <v>764</v>
      </c>
      <c r="D305" s="160"/>
      <c r="E305" s="161"/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357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9" t="s">
        <v>110</v>
      </c>
      <c r="D306" s="160"/>
      <c r="E306" s="161">
        <v>2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357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5">
        <v>100</v>
      </c>
      <c r="B307" s="176" t="s">
        <v>2257</v>
      </c>
      <c r="C307" s="188" t="s">
        <v>2258</v>
      </c>
      <c r="D307" s="177" t="s">
        <v>880</v>
      </c>
      <c r="E307" s="178">
        <v>20</v>
      </c>
      <c r="F307" s="179"/>
      <c r="G307" s="180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7">
        <v>0</v>
      </c>
      <c r="O307" s="157">
        <f>ROUND(E307*N307,2)</f>
        <v>0</v>
      </c>
      <c r="P307" s="157">
        <v>0</v>
      </c>
      <c r="Q307" s="157">
        <f>ROUND(E307*P307,2)</f>
        <v>0</v>
      </c>
      <c r="R307" s="158"/>
      <c r="S307" s="158" t="s">
        <v>351</v>
      </c>
      <c r="T307" s="158" t="s">
        <v>352</v>
      </c>
      <c r="U307" s="158">
        <v>0</v>
      </c>
      <c r="V307" s="158">
        <f>ROUND(E307*U307,2)</f>
        <v>0</v>
      </c>
      <c r="W307" s="158"/>
      <c r="X307" s="158" t="s">
        <v>540</v>
      </c>
      <c r="Y307" s="158" t="s">
        <v>354</v>
      </c>
      <c r="Z307" s="147"/>
      <c r="AA307" s="147"/>
      <c r="AB307" s="147"/>
      <c r="AC307" s="147"/>
      <c r="AD307" s="147"/>
      <c r="AE307" s="147"/>
      <c r="AF307" s="147"/>
      <c r="AG307" s="147" t="s">
        <v>723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189" t="s">
        <v>2253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357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9" t="s">
        <v>2254</v>
      </c>
      <c r="D309" s="160"/>
      <c r="E309" s="161">
        <v>20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357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5">
        <v>101</v>
      </c>
      <c r="B310" s="176" t="s">
        <v>2259</v>
      </c>
      <c r="C310" s="188" t="s">
        <v>2260</v>
      </c>
      <c r="D310" s="177" t="s">
        <v>880</v>
      </c>
      <c r="E310" s="178">
        <v>2</v>
      </c>
      <c r="F310" s="179"/>
      <c r="G310" s="180">
        <f>ROUND(E310*F310,2)</f>
        <v>0</v>
      </c>
      <c r="H310" s="159"/>
      <c r="I310" s="158">
        <f>ROUND(E310*H310,2)</f>
        <v>0</v>
      </c>
      <c r="J310" s="159"/>
      <c r="K310" s="158">
        <f>ROUND(E310*J310,2)</f>
        <v>0</v>
      </c>
      <c r="L310" s="158">
        <v>21</v>
      </c>
      <c r="M310" s="158">
        <f>G310*(1+L310/100)</f>
        <v>0</v>
      </c>
      <c r="N310" s="157">
        <v>0</v>
      </c>
      <c r="O310" s="157">
        <f>ROUND(E310*N310,2)</f>
        <v>0</v>
      </c>
      <c r="P310" s="157">
        <v>0</v>
      </c>
      <c r="Q310" s="157">
        <f>ROUND(E310*P310,2)</f>
        <v>0</v>
      </c>
      <c r="R310" s="158"/>
      <c r="S310" s="158" t="s">
        <v>351</v>
      </c>
      <c r="T310" s="158" t="s">
        <v>352</v>
      </c>
      <c r="U310" s="158">
        <v>0</v>
      </c>
      <c r="V310" s="158">
        <f>ROUND(E310*U310,2)</f>
        <v>0</v>
      </c>
      <c r="W310" s="158"/>
      <c r="X310" s="158" t="s">
        <v>540</v>
      </c>
      <c r="Y310" s="158" t="s">
        <v>354</v>
      </c>
      <c r="Z310" s="147"/>
      <c r="AA310" s="147"/>
      <c r="AB310" s="147"/>
      <c r="AC310" s="147"/>
      <c r="AD310" s="147"/>
      <c r="AE310" s="147"/>
      <c r="AF310" s="147"/>
      <c r="AG310" s="147" t="s">
        <v>723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89" t="s">
        <v>764</v>
      </c>
      <c r="D311" s="160"/>
      <c r="E311" s="161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357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9" t="s">
        <v>110</v>
      </c>
      <c r="D312" s="160"/>
      <c r="E312" s="161">
        <v>2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357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5">
        <v>102</v>
      </c>
      <c r="B313" s="176" t="s">
        <v>2261</v>
      </c>
      <c r="C313" s="188" t="s">
        <v>2262</v>
      </c>
      <c r="D313" s="177" t="s">
        <v>880</v>
      </c>
      <c r="E313" s="178">
        <v>20</v>
      </c>
      <c r="F313" s="179"/>
      <c r="G313" s="180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7">
        <v>0</v>
      </c>
      <c r="O313" s="157">
        <f>ROUND(E313*N313,2)</f>
        <v>0</v>
      </c>
      <c r="P313" s="157">
        <v>0</v>
      </c>
      <c r="Q313" s="157">
        <f>ROUND(E313*P313,2)</f>
        <v>0</v>
      </c>
      <c r="R313" s="158"/>
      <c r="S313" s="158" t="s">
        <v>351</v>
      </c>
      <c r="T313" s="158" t="s">
        <v>352</v>
      </c>
      <c r="U313" s="158">
        <v>0</v>
      </c>
      <c r="V313" s="158">
        <f>ROUND(E313*U313,2)</f>
        <v>0</v>
      </c>
      <c r="W313" s="158"/>
      <c r="X313" s="158" t="s">
        <v>353</v>
      </c>
      <c r="Y313" s="158" t="s">
        <v>354</v>
      </c>
      <c r="Z313" s="147"/>
      <c r="AA313" s="147"/>
      <c r="AB313" s="147"/>
      <c r="AC313" s="147"/>
      <c r="AD313" s="147"/>
      <c r="AE313" s="147"/>
      <c r="AF313" s="147"/>
      <c r="AG313" s="147" t="s">
        <v>732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89" t="s">
        <v>2253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357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9" t="s">
        <v>2254</v>
      </c>
      <c r="D315" s="160"/>
      <c r="E315" s="161">
        <v>20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357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5">
        <v>103</v>
      </c>
      <c r="B316" s="176" t="s">
        <v>2263</v>
      </c>
      <c r="C316" s="188" t="s">
        <v>2264</v>
      </c>
      <c r="D316" s="177" t="s">
        <v>880</v>
      </c>
      <c r="E316" s="178">
        <v>2</v>
      </c>
      <c r="F316" s="179"/>
      <c r="G316" s="180">
        <f>ROUND(E316*F316,2)</f>
        <v>0</v>
      </c>
      <c r="H316" s="159"/>
      <c r="I316" s="158">
        <f>ROUND(E316*H316,2)</f>
        <v>0</v>
      </c>
      <c r="J316" s="159"/>
      <c r="K316" s="158">
        <f>ROUND(E316*J316,2)</f>
        <v>0</v>
      </c>
      <c r="L316" s="158">
        <v>21</v>
      </c>
      <c r="M316" s="158">
        <f>G316*(1+L316/100)</f>
        <v>0</v>
      </c>
      <c r="N316" s="157">
        <v>0</v>
      </c>
      <c r="O316" s="157">
        <f>ROUND(E316*N316,2)</f>
        <v>0</v>
      </c>
      <c r="P316" s="157">
        <v>0</v>
      </c>
      <c r="Q316" s="157">
        <f>ROUND(E316*P316,2)</f>
        <v>0</v>
      </c>
      <c r="R316" s="158"/>
      <c r="S316" s="158" t="s">
        <v>351</v>
      </c>
      <c r="T316" s="158" t="s">
        <v>352</v>
      </c>
      <c r="U316" s="158">
        <v>0</v>
      </c>
      <c r="V316" s="158">
        <f>ROUND(E316*U316,2)</f>
        <v>0</v>
      </c>
      <c r="W316" s="158"/>
      <c r="X316" s="158" t="s">
        <v>353</v>
      </c>
      <c r="Y316" s="158" t="s">
        <v>354</v>
      </c>
      <c r="Z316" s="147"/>
      <c r="AA316" s="147"/>
      <c r="AB316" s="147"/>
      <c r="AC316" s="147"/>
      <c r="AD316" s="147"/>
      <c r="AE316" s="147"/>
      <c r="AF316" s="147"/>
      <c r="AG316" s="147" t="s">
        <v>732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189" t="s">
        <v>764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357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9" t="s">
        <v>110</v>
      </c>
      <c r="D318" s="160"/>
      <c r="E318" s="161">
        <v>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357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5">
        <v>104</v>
      </c>
      <c r="B319" s="176" t="s">
        <v>2265</v>
      </c>
      <c r="C319" s="188" t="s">
        <v>2266</v>
      </c>
      <c r="D319" s="177" t="s">
        <v>880</v>
      </c>
      <c r="E319" s="178">
        <v>1</v>
      </c>
      <c r="F319" s="179"/>
      <c r="G319" s="180">
        <f>ROUND(E319*F319,2)</f>
        <v>0</v>
      </c>
      <c r="H319" s="159"/>
      <c r="I319" s="158">
        <f>ROUND(E319*H319,2)</f>
        <v>0</v>
      </c>
      <c r="J319" s="159"/>
      <c r="K319" s="158">
        <f>ROUND(E319*J319,2)</f>
        <v>0</v>
      </c>
      <c r="L319" s="158">
        <v>21</v>
      </c>
      <c r="M319" s="158">
        <f>G319*(1+L319/100)</f>
        <v>0</v>
      </c>
      <c r="N319" s="157">
        <v>0</v>
      </c>
      <c r="O319" s="157">
        <f>ROUND(E319*N319,2)</f>
        <v>0</v>
      </c>
      <c r="P319" s="157">
        <v>0</v>
      </c>
      <c r="Q319" s="157">
        <f>ROUND(E319*P319,2)</f>
        <v>0</v>
      </c>
      <c r="R319" s="158"/>
      <c r="S319" s="158" t="s">
        <v>351</v>
      </c>
      <c r="T319" s="158" t="s">
        <v>352</v>
      </c>
      <c r="U319" s="158">
        <v>0</v>
      </c>
      <c r="V319" s="158">
        <f>ROUND(E319*U319,2)</f>
        <v>0</v>
      </c>
      <c r="W319" s="158"/>
      <c r="X319" s="158" t="s">
        <v>353</v>
      </c>
      <c r="Y319" s="158" t="s">
        <v>354</v>
      </c>
      <c r="Z319" s="147"/>
      <c r="AA319" s="147"/>
      <c r="AB319" s="147"/>
      <c r="AC319" s="147"/>
      <c r="AD319" s="147"/>
      <c r="AE319" s="147"/>
      <c r="AF319" s="147"/>
      <c r="AG319" s="147" t="s">
        <v>732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89" t="s">
        <v>777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357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9" t="s">
        <v>108</v>
      </c>
      <c r="D321" s="160"/>
      <c r="E321" s="161">
        <v>1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357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5">
        <v>105</v>
      </c>
      <c r="B322" s="176" t="s">
        <v>2267</v>
      </c>
      <c r="C322" s="188" t="s">
        <v>2268</v>
      </c>
      <c r="D322" s="177" t="s">
        <v>880</v>
      </c>
      <c r="E322" s="178">
        <v>1</v>
      </c>
      <c r="F322" s="179"/>
      <c r="G322" s="180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8"/>
      <c r="S322" s="158" t="s">
        <v>351</v>
      </c>
      <c r="T322" s="158" t="s">
        <v>352</v>
      </c>
      <c r="U322" s="158">
        <v>0</v>
      </c>
      <c r="V322" s="158">
        <f>ROUND(E322*U322,2)</f>
        <v>0</v>
      </c>
      <c r="W322" s="158"/>
      <c r="X322" s="158" t="s">
        <v>353</v>
      </c>
      <c r="Y322" s="158" t="s">
        <v>354</v>
      </c>
      <c r="Z322" s="147"/>
      <c r="AA322" s="147"/>
      <c r="AB322" s="147"/>
      <c r="AC322" s="147"/>
      <c r="AD322" s="147"/>
      <c r="AE322" s="147"/>
      <c r="AF322" s="147"/>
      <c r="AG322" s="147" t="s">
        <v>732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9" t="s">
        <v>777</v>
      </c>
      <c r="D323" s="160"/>
      <c r="E323" s="161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357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9" t="s">
        <v>108</v>
      </c>
      <c r="D324" s="160"/>
      <c r="E324" s="161">
        <v>1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357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75">
        <v>106</v>
      </c>
      <c r="B325" s="176" t="s">
        <v>2269</v>
      </c>
      <c r="C325" s="188" t="s">
        <v>2270</v>
      </c>
      <c r="D325" s="177" t="s">
        <v>880</v>
      </c>
      <c r="E325" s="178">
        <v>1</v>
      </c>
      <c r="F325" s="179"/>
      <c r="G325" s="180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8"/>
      <c r="S325" s="158" t="s">
        <v>351</v>
      </c>
      <c r="T325" s="158" t="s">
        <v>352</v>
      </c>
      <c r="U325" s="158">
        <v>0</v>
      </c>
      <c r="V325" s="158">
        <f>ROUND(E325*U325,2)</f>
        <v>0</v>
      </c>
      <c r="W325" s="158"/>
      <c r="X325" s="158" t="s">
        <v>353</v>
      </c>
      <c r="Y325" s="158" t="s">
        <v>354</v>
      </c>
      <c r="Z325" s="147"/>
      <c r="AA325" s="147"/>
      <c r="AB325" s="147"/>
      <c r="AC325" s="147"/>
      <c r="AD325" s="147"/>
      <c r="AE325" s="147"/>
      <c r="AF325" s="147"/>
      <c r="AG325" s="147" t="s">
        <v>732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189" t="s">
        <v>777</v>
      </c>
      <c r="D326" s="160"/>
      <c r="E326" s="161"/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357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9" t="s">
        <v>108</v>
      </c>
      <c r="D327" s="160"/>
      <c r="E327" s="161">
        <v>1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357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5">
        <v>107</v>
      </c>
      <c r="B328" s="176" t="s">
        <v>2271</v>
      </c>
      <c r="C328" s="188" t="s">
        <v>2272</v>
      </c>
      <c r="D328" s="177" t="s">
        <v>880</v>
      </c>
      <c r="E328" s="178">
        <v>1</v>
      </c>
      <c r="F328" s="179"/>
      <c r="G328" s="180">
        <f>ROUND(E328*F328,2)</f>
        <v>0</v>
      </c>
      <c r="H328" s="159"/>
      <c r="I328" s="158">
        <f>ROUND(E328*H328,2)</f>
        <v>0</v>
      </c>
      <c r="J328" s="159"/>
      <c r="K328" s="158">
        <f>ROUND(E328*J328,2)</f>
        <v>0</v>
      </c>
      <c r="L328" s="158">
        <v>21</v>
      </c>
      <c r="M328" s="158">
        <f>G328*(1+L328/100)</f>
        <v>0</v>
      </c>
      <c r="N328" s="157">
        <v>0</v>
      </c>
      <c r="O328" s="157">
        <f>ROUND(E328*N328,2)</f>
        <v>0</v>
      </c>
      <c r="P328" s="157">
        <v>0</v>
      </c>
      <c r="Q328" s="157">
        <f>ROUND(E328*P328,2)</f>
        <v>0</v>
      </c>
      <c r="R328" s="158"/>
      <c r="S328" s="158" t="s">
        <v>351</v>
      </c>
      <c r="T328" s="158" t="s">
        <v>352</v>
      </c>
      <c r="U328" s="158">
        <v>0</v>
      </c>
      <c r="V328" s="158">
        <f>ROUND(E328*U328,2)</f>
        <v>0</v>
      </c>
      <c r="W328" s="158"/>
      <c r="X328" s="158" t="s">
        <v>540</v>
      </c>
      <c r="Y328" s="158" t="s">
        <v>354</v>
      </c>
      <c r="Z328" s="147"/>
      <c r="AA328" s="147"/>
      <c r="AB328" s="147"/>
      <c r="AC328" s="147"/>
      <c r="AD328" s="147"/>
      <c r="AE328" s="147"/>
      <c r="AF328" s="147"/>
      <c r="AG328" s="147" t="s">
        <v>723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189" t="s">
        <v>777</v>
      </c>
      <c r="D329" s="160"/>
      <c r="E329" s="161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357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9" t="s">
        <v>108</v>
      </c>
      <c r="D330" s="160"/>
      <c r="E330" s="161">
        <v>1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357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1.75" outlineLevel="1" x14ac:dyDescent="0.2">
      <c r="A331" s="175">
        <v>108</v>
      </c>
      <c r="B331" s="176" t="s">
        <v>2273</v>
      </c>
      <c r="C331" s="188" t="s">
        <v>2274</v>
      </c>
      <c r="D331" s="177" t="s">
        <v>880</v>
      </c>
      <c r="E331" s="178">
        <v>1</v>
      </c>
      <c r="F331" s="179"/>
      <c r="G331" s="180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21</v>
      </c>
      <c r="M331" s="158">
        <f>G331*(1+L331/100)</f>
        <v>0</v>
      </c>
      <c r="N331" s="157">
        <v>0</v>
      </c>
      <c r="O331" s="157">
        <f>ROUND(E331*N331,2)</f>
        <v>0</v>
      </c>
      <c r="P331" s="157">
        <v>0</v>
      </c>
      <c r="Q331" s="157">
        <f>ROUND(E331*P331,2)</f>
        <v>0</v>
      </c>
      <c r="R331" s="158"/>
      <c r="S331" s="158" t="s">
        <v>351</v>
      </c>
      <c r="T331" s="158" t="s">
        <v>352</v>
      </c>
      <c r="U331" s="158">
        <v>0</v>
      </c>
      <c r="V331" s="158">
        <f>ROUND(E331*U331,2)</f>
        <v>0</v>
      </c>
      <c r="W331" s="158"/>
      <c r="X331" s="158" t="s">
        <v>540</v>
      </c>
      <c r="Y331" s="158" t="s">
        <v>354</v>
      </c>
      <c r="Z331" s="147"/>
      <c r="AA331" s="147"/>
      <c r="AB331" s="147"/>
      <c r="AC331" s="147"/>
      <c r="AD331" s="147"/>
      <c r="AE331" s="147"/>
      <c r="AF331" s="147"/>
      <c r="AG331" s="147" t="s">
        <v>723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9" t="s">
        <v>777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357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9" t="s">
        <v>108</v>
      </c>
      <c r="D333" s="160"/>
      <c r="E333" s="161">
        <v>1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357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1.75" outlineLevel="1" x14ac:dyDescent="0.2">
      <c r="A334" s="175">
        <v>109</v>
      </c>
      <c r="B334" s="176" t="s">
        <v>2275</v>
      </c>
      <c r="C334" s="188" t="s">
        <v>2276</v>
      </c>
      <c r="D334" s="177" t="s">
        <v>880</v>
      </c>
      <c r="E334" s="178">
        <v>1</v>
      </c>
      <c r="F334" s="179"/>
      <c r="G334" s="180">
        <f>ROUND(E334*F334,2)</f>
        <v>0</v>
      </c>
      <c r="H334" s="159"/>
      <c r="I334" s="158">
        <f>ROUND(E334*H334,2)</f>
        <v>0</v>
      </c>
      <c r="J334" s="159"/>
      <c r="K334" s="158">
        <f>ROUND(E334*J334,2)</f>
        <v>0</v>
      </c>
      <c r="L334" s="158">
        <v>21</v>
      </c>
      <c r="M334" s="158">
        <f>G334*(1+L334/100)</f>
        <v>0</v>
      </c>
      <c r="N334" s="157">
        <v>0</v>
      </c>
      <c r="O334" s="157">
        <f>ROUND(E334*N334,2)</f>
        <v>0</v>
      </c>
      <c r="P334" s="157">
        <v>0</v>
      </c>
      <c r="Q334" s="157">
        <f>ROUND(E334*P334,2)</f>
        <v>0</v>
      </c>
      <c r="R334" s="158"/>
      <c r="S334" s="158" t="s">
        <v>351</v>
      </c>
      <c r="T334" s="158" t="s">
        <v>352</v>
      </c>
      <c r="U334" s="158">
        <v>0</v>
      </c>
      <c r="V334" s="158">
        <f>ROUND(E334*U334,2)</f>
        <v>0</v>
      </c>
      <c r="W334" s="158"/>
      <c r="X334" s="158" t="s">
        <v>540</v>
      </c>
      <c r="Y334" s="158" t="s">
        <v>354</v>
      </c>
      <c r="Z334" s="147"/>
      <c r="AA334" s="147"/>
      <c r="AB334" s="147"/>
      <c r="AC334" s="147"/>
      <c r="AD334" s="147"/>
      <c r="AE334" s="147"/>
      <c r="AF334" s="147"/>
      <c r="AG334" s="147" t="s">
        <v>723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189" t="s">
        <v>777</v>
      </c>
      <c r="D335" s="160"/>
      <c r="E335" s="161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357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9" t="s">
        <v>108</v>
      </c>
      <c r="D336" s="160"/>
      <c r="E336" s="161">
        <v>1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357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1.75" outlineLevel="1" x14ac:dyDescent="0.2">
      <c r="A337" s="175">
        <v>110</v>
      </c>
      <c r="B337" s="176" t="s">
        <v>2277</v>
      </c>
      <c r="C337" s="188" t="s">
        <v>2278</v>
      </c>
      <c r="D337" s="177" t="s">
        <v>512</v>
      </c>
      <c r="E337" s="178">
        <v>203</v>
      </c>
      <c r="F337" s="179"/>
      <c r="G337" s="180">
        <f>ROUND(E337*F337,2)</f>
        <v>0</v>
      </c>
      <c r="H337" s="159"/>
      <c r="I337" s="158">
        <f>ROUND(E337*H337,2)</f>
        <v>0</v>
      </c>
      <c r="J337" s="159"/>
      <c r="K337" s="158">
        <f>ROUND(E337*J337,2)</f>
        <v>0</v>
      </c>
      <c r="L337" s="158">
        <v>21</v>
      </c>
      <c r="M337" s="158">
        <f>G337*(1+L337/100)</f>
        <v>0</v>
      </c>
      <c r="N337" s="157">
        <v>0</v>
      </c>
      <c r="O337" s="157">
        <f>ROUND(E337*N337,2)</f>
        <v>0</v>
      </c>
      <c r="P337" s="157">
        <v>0</v>
      </c>
      <c r="Q337" s="157">
        <f>ROUND(E337*P337,2)</f>
        <v>0</v>
      </c>
      <c r="R337" s="158"/>
      <c r="S337" s="158" t="s">
        <v>351</v>
      </c>
      <c r="T337" s="158" t="s">
        <v>352</v>
      </c>
      <c r="U337" s="158">
        <v>0</v>
      </c>
      <c r="V337" s="158">
        <f>ROUND(E337*U337,2)</f>
        <v>0</v>
      </c>
      <c r="W337" s="158"/>
      <c r="X337" s="158" t="s">
        <v>353</v>
      </c>
      <c r="Y337" s="158" t="s">
        <v>354</v>
      </c>
      <c r="Z337" s="147"/>
      <c r="AA337" s="147"/>
      <c r="AB337" s="147"/>
      <c r="AC337" s="147"/>
      <c r="AD337" s="147"/>
      <c r="AE337" s="147"/>
      <c r="AF337" s="147"/>
      <c r="AG337" s="147" t="s">
        <v>732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9" t="s">
        <v>2279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357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9" t="s">
        <v>2280</v>
      </c>
      <c r="D339" s="160"/>
      <c r="E339" s="161">
        <v>203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357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75">
        <v>111</v>
      </c>
      <c r="B340" s="176" t="s">
        <v>2281</v>
      </c>
      <c r="C340" s="188" t="s">
        <v>2282</v>
      </c>
      <c r="D340" s="177" t="s">
        <v>512</v>
      </c>
      <c r="E340" s="178">
        <v>203</v>
      </c>
      <c r="F340" s="179"/>
      <c r="G340" s="180">
        <f>ROUND(E340*F340,2)</f>
        <v>0</v>
      </c>
      <c r="H340" s="159"/>
      <c r="I340" s="158">
        <f>ROUND(E340*H340,2)</f>
        <v>0</v>
      </c>
      <c r="J340" s="159"/>
      <c r="K340" s="158">
        <f>ROUND(E340*J340,2)</f>
        <v>0</v>
      </c>
      <c r="L340" s="158">
        <v>21</v>
      </c>
      <c r="M340" s="158">
        <f>G340*(1+L340/100)</f>
        <v>0</v>
      </c>
      <c r="N340" s="157">
        <v>0</v>
      </c>
      <c r="O340" s="157">
        <f>ROUND(E340*N340,2)</f>
        <v>0</v>
      </c>
      <c r="P340" s="157">
        <v>0</v>
      </c>
      <c r="Q340" s="157">
        <f>ROUND(E340*P340,2)</f>
        <v>0</v>
      </c>
      <c r="R340" s="158"/>
      <c r="S340" s="158" t="s">
        <v>351</v>
      </c>
      <c r="T340" s="158" t="s">
        <v>352</v>
      </c>
      <c r="U340" s="158">
        <v>0</v>
      </c>
      <c r="V340" s="158">
        <f>ROUND(E340*U340,2)</f>
        <v>0</v>
      </c>
      <c r="W340" s="158"/>
      <c r="X340" s="158" t="s">
        <v>353</v>
      </c>
      <c r="Y340" s="158" t="s">
        <v>354</v>
      </c>
      <c r="Z340" s="147"/>
      <c r="AA340" s="147"/>
      <c r="AB340" s="147"/>
      <c r="AC340" s="147"/>
      <c r="AD340" s="147"/>
      <c r="AE340" s="147"/>
      <c r="AF340" s="147"/>
      <c r="AG340" s="147" t="s">
        <v>732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9" t="s">
        <v>2279</v>
      </c>
      <c r="D341" s="160"/>
      <c r="E341" s="161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357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9" t="s">
        <v>2280</v>
      </c>
      <c r="D342" s="160"/>
      <c r="E342" s="161">
        <v>203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357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81">
        <v>112</v>
      </c>
      <c r="B343" s="182" t="s">
        <v>2283</v>
      </c>
      <c r="C343" s="191" t="s">
        <v>2284</v>
      </c>
      <c r="D343" s="183" t="s">
        <v>389</v>
      </c>
      <c r="E343" s="184">
        <v>1</v>
      </c>
      <c r="F343" s="185"/>
      <c r="G343" s="186">
        <f>ROUND(E343*F343,2)</f>
        <v>0</v>
      </c>
      <c r="H343" s="159"/>
      <c r="I343" s="158">
        <f>ROUND(E343*H343,2)</f>
        <v>0</v>
      </c>
      <c r="J343" s="159"/>
      <c r="K343" s="158">
        <f>ROUND(E343*J343,2)</f>
        <v>0</v>
      </c>
      <c r="L343" s="158">
        <v>21</v>
      </c>
      <c r="M343" s="158">
        <f>G343*(1+L343/100)</f>
        <v>0</v>
      </c>
      <c r="N343" s="157">
        <v>0</v>
      </c>
      <c r="O343" s="157">
        <f>ROUND(E343*N343,2)</f>
        <v>0</v>
      </c>
      <c r="P343" s="157">
        <v>0</v>
      </c>
      <c r="Q343" s="157">
        <f>ROUND(E343*P343,2)</f>
        <v>0</v>
      </c>
      <c r="R343" s="158"/>
      <c r="S343" s="158" t="s">
        <v>351</v>
      </c>
      <c r="T343" s="158" t="s">
        <v>352</v>
      </c>
      <c r="U343" s="158">
        <v>0</v>
      </c>
      <c r="V343" s="158">
        <f>ROUND(E343*U343,2)</f>
        <v>0</v>
      </c>
      <c r="W343" s="158"/>
      <c r="X343" s="158" t="s">
        <v>353</v>
      </c>
      <c r="Y343" s="158" t="s">
        <v>354</v>
      </c>
      <c r="Z343" s="147"/>
      <c r="AA343" s="147"/>
      <c r="AB343" s="147"/>
      <c r="AC343" s="147"/>
      <c r="AD343" s="147"/>
      <c r="AE343" s="147"/>
      <c r="AF343" s="147"/>
      <c r="AG343" s="147" t="s">
        <v>732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13.6" x14ac:dyDescent="0.2">
      <c r="A344" s="168" t="s">
        <v>346</v>
      </c>
      <c r="B344" s="169" t="s">
        <v>226</v>
      </c>
      <c r="C344" s="187" t="s">
        <v>227</v>
      </c>
      <c r="D344" s="170"/>
      <c r="E344" s="171"/>
      <c r="F344" s="172"/>
      <c r="G344" s="173">
        <f>SUMIF(AG345:AG360,"&lt;&gt;NOR",G345:G360)</f>
        <v>0</v>
      </c>
      <c r="H344" s="167"/>
      <c r="I344" s="167">
        <f>SUM(I345:I360)</f>
        <v>0</v>
      </c>
      <c r="J344" s="167"/>
      <c r="K344" s="167">
        <f>SUM(K345:K360)</f>
        <v>0</v>
      </c>
      <c r="L344" s="167"/>
      <c r="M344" s="167">
        <f>SUM(M345:M360)</f>
        <v>0</v>
      </c>
      <c r="N344" s="166"/>
      <c r="O344" s="166">
        <f>SUM(O345:O360)</f>
        <v>0</v>
      </c>
      <c r="P344" s="166"/>
      <c r="Q344" s="166">
        <f>SUM(Q345:Q360)</f>
        <v>0</v>
      </c>
      <c r="R344" s="167"/>
      <c r="S344" s="167"/>
      <c r="T344" s="167"/>
      <c r="U344" s="167"/>
      <c r="V344" s="167">
        <f>SUM(V345:V360)</f>
        <v>0</v>
      </c>
      <c r="W344" s="167"/>
      <c r="X344" s="167"/>
      <c r="Y344" s="167"/>
      <c r="AG344" t="s">
        <v>347</v>
      </c>
    </row>
    <row r="345" spans="1:60" ht="21.75" outlineLevel="1" x14ac:dyDescent="0.2">
      <c r="A345" s="175">
        <v>113</v>
      </c>
      <c r="B345" s="176" t="s">
        <v>2285</v>
      </c>
      <c r="C345" s="188" t="s">
        <v>2286</v>
      </c>
      <c r="D345" s="177" t="s">
        <v>373</v>
      </c>
      <c r="E345" s="178">
        <v>1</v>
      </c>
      <c r="F345" s="179"/>
      <c r="G345" s="180">
        <f>ROUND(E345*F345,2)</f>
        <v>0</v>
      </c>
      <c r="H345" s="159"/>
      <c r="I345" s="158">
        <f>ROUND(E345*H345,2)</f>
        <v>0</v>
      </c>
      <c r="J345" s="159"/>
      <c r="K345" s="158">
        <f>ROUND(E345*J345,2)</f>
        <v>0</v>
      </c>
      <c r="L345" s="158">
        <v>21</v>
      </c>
      <c r="M345" s="158">
        <f>G345*(1+L345/100)</f>
        <v>0</v>
      </c>
      <c r="N345" s="157">
        <v>0</v>
      </c>
      <c r="O345" s="157">
        <f>ROUND(E345*N345,2)</f>
        <v>0</v>
      </c>
      <c r="P345" s="157">
        <v>0</v>
      </c>
      <c r="Q345" s="157">
        <f>ROUND(E345*P345,2)</f>
        <v>0</v>
      </c>
      <c r="R345" s="158"/>
      <c r="S345" s="158" t="s">
        <v>351</v>
      </c>
      <c r="T345" s="158" t="s">
        <v>352</v>
      </c>
      <c r="U345" s="158">
        <v>0</v>
      </c>
      <c r="V345" s="158">
        <f>ROUND(E345*U345,2)</f>
        <v>0</v>
      </c>
      <c r="W345" s="158"/>
      <c r="X345" s="158" t="s">
        <v>540</v>
      </c>
      <c r="Y345" s="158" t="s">
        <v>354</v>
      </c>
      <c r="Z345" s="147"/>
      <c r="AA345" s="147"/>
      <c r="AB345" s="147"/>
      <c r="AC345" s="147"/>
      <c r="AD345" s="147"/>
      <c r="AE345" s="147"/>
      <c r="AF345" s="147"/>
      <c r="AG345" s="147" t="s">
        <v>723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89" t="s">
        <v>777</v>
      </c>
      <c r="D346" s="160"/>
      <c r="E346" s="161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357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9" t="s">
        <v>108</v>
      </c>
      <c r="D347" s="160"/>
      <c r="E347" s="161">
        <v>1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357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75">
        <v>114</v>
      </c>
      <c r="B348" s="176" t="s">
        <v>2287</v>
      </c>
      <c r="C348" s="188" t="s">
        <v>2288</v>
      </c>
      <c r="D348" s="177" t="s">
        <v>373</v>
      </c>
      <c r="E348" s="178">
        <v>1</v>
      </c>
      <c r="F348" s="179"/>
      <c r="G348" s="180">
        <f>ROUND(E348*F348,2)</f>
        <v>0</v>
      </c>
      <c r="H348" s="159"/>
      <c r="I348" s="158">
        <f>ROUND(E348*H348,2)</f>
        <v>0</v>
      </c>
      <c r="J348" s="159"/>
      <c r="K348" s="158">
        <f>ROUND(E348*J348,2)</f>
        <v>0</v>
      </c>
      <c r="L348" s="158">
        <v>21</v>
      </c>
      <c r="M348" s="158">
        <f>G348*(1+L348/100)</f>
        <v>0</v>
      </c>
      <c r="N348" s="157">
        <v>0</v>
      </c>
      <c r="O348" s="157">
        <f>ROUND(E348*N348,2)</f>
        <v>0</v>
      </c>
      <c r="P348" s="157">
        <v>0</v>
      </c>
      <c r="Q348" s="157">
        <f>ROUND(E348*P348,2)</f>
        <v>0</v>
      </c>
      <c r="R348" s="158"/>
      <c r="S348" s="158" t="s">
        <v>351</v>
      </c>
      <c r="T348" s="158" t="s">
        <v>352</v>
      </c>
      <c r="U348" s="158">
        <v>0</v>
      </c>
      <c r="V348" s="158">
        <f>ROUND(E348*U348,2)</f>
        <v>0</v>
      </c>
      <c r="W348" s="158"/>
      <c r="X348" s="158" t="s">
        <v>353</v>
      </c>
      <c r="Y348" s="158" t="s">
        <v>354</v>
      </c>
      <c r="Z348" s="147"/>
      <c r="AA348" s="147"/>
      <c r="AB348" s="147"/>
      <c r="AC348" s="147"/>
      <c r="AD348" s="147"/>
      <c r="AE348" s="147"/>
      <c r="AF348" s="147"/>
      <c r="AG348" s="147" t="s">
        <v>732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9" t="s">
        <v>777</v>
      </c>
      <c r="D349" s="160"/>
      <c r="E349" s="161"/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357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9" t="s">
        <v>108</v>
      </c>
      <c r="D350" s="160"/>
      <c r="E350" s="161">
        <v>1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357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32.6" outlineLevel="1" x14ac:dyDescent="0.2">
      <c r="A351" s="175">
        <v>115</v>
      </c>
      <c r="B351" s="176" t="s">
        <v>2289</v>
      </c>
      <c r="C351" s="188" t="s">
        <v>2290</v>
      </c>
      <c r="D351" s="177" t="s">
        <v>373</v>
      </c>
      <c r="E351" s="178">
        <v>1</v>
      </c>
      <c r="F351" s="179"/>
      <c r="G351" s="180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/>
      <c r="S351" s="158" t="s">
        <v>351</v>
      </c>
      <c r="T351" s="158" t="s">
        <v>352</v>
      </c>
      <c r="U351" s="158">
        <v>0</v>
      </c>
      <c r="V351" s="158">
        <f>ROUND(E351*U351,2)</f>
        <v>0</v>
      </c>
      <c r="W351" s="158"/>
      <c r="X351" s="158" t="s">
        <v>540</v>
      </c>
      <c r="Y351" s="158" t="s">
        <v>354</v>
      </c>
      <c r="Z351" s="147"/>
      <c r="AA351" s="147"/>
      <c r="AB351" s="147"/>
      <c r="AC351" s="147"/>
      <c r="AD351" s="147"/>
      <c r="AE351" s="147"/>
      <c r="AF351" s="147"/>
      <c r="AG351" s="147" t="s">
        <v>723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189" t="s">
        <v>777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357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9" t="s">
        <v>108</v>
      </c>
      <c r="D353" s="160"/>
      <c r="E353" s="161">
        <v>1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357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1.75" outlineLevel="1" x14ac:dyDescent="0.2">
      <c r="A354" s="175">
        <v>116</v>
      </c>
      <c r="B354" s="176" t="s">
        <v>2291</v>
      </c>
      <c r="C354" s="188" t="s">
        <v>2292</v>
      </c>
      <c r="D354" s="177" t="s">
        <v>373</v>
      </c>
      <c r="E354" s="178">
        <v>1</v>
      </c>
      <c r="F354" s="179"/>
      <c r="G354" s="180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7">
        <v>0</v>
      </c>
      <c r="O354" s="157">
        <f>ROUND(E354*N354,2)</f>
        <v>0</v>
      </c>
      <c r="P354" s="157">
        <v>0</v>
      </c>
      <c r="Q354" s="157">
        <f>ROUND(E354*P354,2)</f>
        <v>0</v>
      </c>
      <c r="R354" s="158"/>
      <c r="S354" s="158" t="s">
        <v>351</v>
      </c>
      <c r="T354" s="158" t="s">
        <v>352</v>
      </c>
      <c r="U354" s="158">
        <v>0</v>
      </c>
      <c r="V354" s="158">
        <f>ROUND(E354*U354,2)</f>
        <v>0</v>
      </c>
      <c r="W354" s="158"/>
      <c r="X354" s="158" t="s">
        <v>540</v>
      </c>
      <c r="Y354" s="158" t="s">
        <v>354</v>
      </c>
      <c r="Z354" s="147"/>
      <c r="AA354" s="147"/>
      <c r="AB354" s="147"/>
      <c r="AC354" s="147"/>
      <c r="AD354" s="147"/>
      <c r="AE354" s="147"/>
      <c r="AF354" s="147"/>
      <c r="AG354" s="147" t="s">
        <v>723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189" t="s">
        <v>777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357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9" t="s">
        <v>108</v>
      </c>
      <c r="D356" s="160"/>
      <c r="E356" s="161">
        <v>1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357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5">
        <v>117</v>
      </c>
      <c r="B357" s="176" t="s">
        <v>2293</v>
      </c>
      <c r="C357" s="188" t="s">
        <v>2294</v>
      </c>
      <c r="D357" s="177" t="s">
        <v>373</v>
      </c>
      <c r="E357" s="178">
        <v>1</v>
      </c>
      <c r="F357" s="179"/>
      <c r="G357" s="180">
        <f>ROUND(E357*F357,2)</f>
        <v>0</v>
      </c>
      <c r="H357" s="159"/>
      <c r="I357" s="158">
        <f>ROUND(E357*H357,2)</f>
        <v>0</v>
      </c>
      <c r="J357" s="159"/>
      <c r="K357" s="158">
        <f>ROUND(E357*J357,2)</f>
        <v>0</v>
      </c>
      <c r="L357" s="158">
        <v>21</v>
      </c>
      <c r="M357" s="158">
        <f>G357*(1+L357/100)</f>
        <v>0</v>
      </c>
      <c r="N357" s="157">
        <v>0</v>
      </c>
      <c r="O357" s="157">
        <f>ROUND(E357*N357,2)</f>
        <v>0</v>
      </c>
      <c r="P357" s="157">
        <v>0</v>
      </c>
      <c r="Q357" s="157">
        <f>ROUND(E357*P357,2)</f>
        <v>0</v>
      </c>
      <c r="R357" s="158"/>
      <c r="S357" s="158" t="s">
        <v>351</v>
      </c>
      <c r="T357" s="158" t="s">
        <v>352</v>
      </c>
      <c r="U357" s="158">
        <v>0</v>
      </c>
      <c r="V357" s="158">
        <f>ROUND(E357*U357,2)</f>
        <v>0</v>
      </c>
      <c r="W357" s="158"/>
      <c r="X357" s="158" t="s">
        <v>353</v>
      </c>
      <c r="Y357" s="158" t="s">
        <v>354</v>
      </c>
      <c r="Z357" s="147"/>
      <c r="AA357" s="147"/>
      <c r="AB357" s="147"/>
      <c r="AC357" s="147"/>
      <c r="AD357" s="147"/>
      <c r="AE357" s="147"/>
      <c r="AF357" s="147"/>
      <c r="AG357" s="147" t="s">
        <v>732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189" t="s">
        <v>777</v>
      </c>
      <c r="D358" s="160"/>
      <c r="E358" s="161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357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9" t="s">
        <v>108</v>
      </c>
      <c r="D359" s="160"/>
      <c r="E359" s="161">
        <v>1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357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1.75" outlineLevel="1" x14ac:dyDescent="0.2">
      <c r="A360" s="181">
        <v>118</v>
      </c>
      <c r="B360" s="182" t="s">
        <v>2295</v>
      </c>
      <c r="C360" s="191" t="s">
        <v>2296</v>
      </c>
      <c r="D360" s="183" t="s">
        <v>389</v>
      </c>
      <c r="E360" s="184">
        <v>1</v>
      </c>
      <c r="F360" s="185"/>
      <c r="G360" s="186">
        <f>ROUND(E360*F360,2)</f>
        <v>0</v>
      </c>
      <c r="H360" s="159"/>
      <c r="I360" s="158">
        <f>ROUND(E360*H360,2)</f>
        <v>0</v>
      </c>
      <c r="J360" s="159"/>
      <c r="K360" s="158">
        <f>ROUND(E360*J360,2)</f>
        <v>0</v>
      </c>
      <c r="L360" s="158">
        <v>21</v>
      </c>
      <c r="M360" s="158">
        <f>G360*(1+L360/100)</f>
        <v>0</v>
      </c>
      <c r="N360" s="157">
        <v>0</v>
      </c>
      <c r="O360" s="157">
        <f>ROUND(E360*N360,2)</f>
        <v>0</v>
      </c>
      <c r="P360" s="157">
        <v>0</v>
      </c>
      <c r="Q360" s="157">
        <f>ROUND(E360*P360,2)</f>
        <v>0</v>
      </c>
      <c r="R360" s="158"/>
      <c r="S360" s="158" t="s">
        <v>351</v>
      </c>
      <c r="T360" s="158" t="s">
        <v>352</v>
      </c>
      <c r="U360" s="158">
        <v>0</v>
      </c>
      <c r="V360" s="158">
        <f>ROUND(E360*U360,2)</f>
        <v>0</v>
      </c>
      <c r="W360" s="158"/>
      <c r="X360" s="158" t="s">
        <v>353</v>
      </c>
      <c r="Y360" s="158" t="s">
        <v>354</v>
      </c>
      <c r="Z360" s="147"/>
      <c r="AA360" s="147"/>
      <c r="AB360" s="147"/>
      <c r="AC360" s="147"/>
      <c r="AD360" s="147"/>
      <c r="AE360" s="147"/>
      <c r="AF360" s="147"/>
      <c r="AG360" s="147" t="s">
        <v>732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13.6" x14ac:dyDescent="0.2">
      <c r="A361" s="168" t="s">
        <v>346</v>
      </c>
      <c r="B361" s="169" t="s">
        <v>228</v>
      </c>
      <c r="C361" s="187" t="s">
        <v>229</v>
      </c>
      <c r="D361" s="170"/>
      <c r="E361" s="171"/>
      <c r="F361" s="172"/>
      <c r="G361" s="173">
        <f>SUMIF(AG362:AG473,"&lt;&gt;NOR",G362:G473)</f>
        <v>0</v>
      </c>
      <c r="H361" s="167"/>
      <c r="I361" s="167">
        <f>SUM(I362:I473)</f>
        <v>0</v>
      </c>
      <c r="J361" s="167"/>
      <c r="K361" s="167">
        <f>SUM(K362:K473)</f>
        <v>0</v>
      </c>
      <c r="L361" s="167"/>
      <c r="M361" s="167">
        <f>SUM(M362:M473)</f>
        <v>0</v>
      </c>
      <c r="N361" s="166"/>
      <c r="O361" s="166">
        <f>SUM(O362:O473)</f>
        <v>0</v>
      </c>
      <c r="P361" s="166"/>
      <c r="Q361" s="166">
        <f>SUM(Q362:Q473)</f>
        <v>0</v>
      </c>
      <c r="R361" s="167"/>
      <c r="S361" s="167"/>
      <c r="T361" s="167"/>
      <c r="U361" s="167"/>
      <c r="V361" s="167">
        <f>SUM(V362:V473)</f>
        <v>0</v>
      </c>
      <c r="W361" s="167"/>
      <c r="X361" s="167"/>
      <c r="Y361" s="167"/>
      <c r="AG361" t="s">
        <v>347</v>
      </c>
    </row>
    <row r="362" spans="1:60" outlineLevel="1" x14ac:dyDescent="0.2">
      <c r="A362" s="175">
        <v>119</v>
      </c>
      <c r="B362" s="176" t="s">
        <v>2297</v>
      </c>
      <c r="C362" s="188" t="s">
        <v>2298</v>
      </c>
      <c r="D362" s="177" t="s">
        <v>389</v>
      </c>
      <c r="E362" s="178">
        <v>5</v>
      </c>
      <c r="F362" s="179"/>
      <c r="G362" s="180">
        <f>ROUND(E362*F362,2)</f>
        <v>0</v>
      </c>
      <c r="H362" s="159"/>
      <c r="I362" s="158">
        <f>ROUND(E362*H362,2)</f>
        <v>0</v>
      </c>
      <c r="J362" s="159"/>
      <c r="K362" s="158">
        <f>ROUND(E362*J362,2)</f>
        <v>0</v>
      </c>
      <c r="L362" s="158">
        <v>21</v>
      </c>
      <c r="M362" s="158">
        <f>G362*(1+L362/100)</f>
        <v>0</v>
      </c>
      <c r="N362" s="157">
        <v>0</v>
      </c>
      <c r="O362" s="157">
        <f>ROUND(E362*N362,2)</f>
        <v>0</v>
      </c>
      <c r="P362" s="157">
        <v>0</v>
      </c>
      <c r="Q362" s="157">
        <f>ROUND(E362*P362,2)</f>
        <v>0</v>
      </c>
      <c r="R362" s="158"/>
      <c r="S362" s="158" t="s">
        <v>351</v>
      </c>
      <c r="T362" s="158" t="s">
        <v>352</v>
      </c>
      <c r="U362" s="158">
        <v>0</v>
      </c>
      <c r="V362" s="158">
        <f>ROUND(E362*U362,2)</f>
        <v>0</v>
      </c>
      <c r="W362" s="158"/>
      <c r="X362" s="158" t="s">
        <v>353</v>
      </c>
      <c r="Y362" s="158" t="s">
        <v>354</v>
      </c>
      <c r="Z362" s="147"/>
      <c r="AA362" s="147"/>
      <c r="AB362" s="147"/>
      <c r="AC362" s="147"/>
      <c r="AD362" s="147"/>
      <c r="AE362" s="147"/>
      <c r="AF362" s="147"/>
      <c r="AG362" s="147" t="s">
        <v>732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89" t="s">
        <v>756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357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9" t="s">
        <v>118</v>
      </c>
      <c r="D364" s="160"/>
      <c r="E364" s="161">
        <v>5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357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21.75" outlineLevel="1" x14ac:dyDescent="0.2">
      <c r="A365" s="175">
        <v>120</v>
      </c>
      <c r="B365" s="176" t="s">
        <v>2299</v>
      </c>
      <c r="C365" s="188" t="s">
        <v>2300</v>
      </c>
      <c r="D365" s="177" t="s">
        <v>389</v>
      </c>
      <c r="E365" s="178">
        <v>5</v>
      </c>
      <c r="F365" s="179"/>
      <c r="G365" s="180">
        <f>ROUND(E365*F365,2)</f>
        <v>0</v>
      </c>
      <c r="H365" s="159"/>
      <c r="I365" s="158">
        <f>ROUND(E365*H365,2)</f>
        <v>0</v>
      </c>
      <c r="J365" s="159"/>
      <c r="K365" s="158">
        <f>ROUND(E365*J365,2)</f>
        <v>0</v>
      </c>
      <c r="L365" s="158">
        <v>21</v>
      </c>
      <c r="M365" s="158">
        <f>G365*(1+L365/100)</f>
        <v>0</v>
      </c>
      <c r="N365" s="157">
        <v>0</v>
      </c>
      <c r="O365" s="157">
        <f>ROUND(E365*N365,2)</f>
        <v>0</v>
      </c>
      <c r="P365" s="157">
        <v>0</v>
      </c>
      <c r="Q365" s="157">
        <f>ROUND(E365*P365,2)</f>
        <v>0</v>
      </c>
      <c r="R365" s="158"/>
      <c r="S365" s="158" t="s">
        <v>351</v>
      </c>
      <c r="T365" s="158" t="s">
        <v>352</v>
      </c>
      <c r="U365" s="158">
        <v>0</v>
      </c>
      <c r="V365" s="158">
        <f>ROUND(E365*U365,2)</f>
        <v>0</v>
      </c>
      <c r="W365" s="158"/>
      <c r="X365" s="158" t="s">
        <v>353</v>
      </c>
      <c r="Y365" s="158" t="s">
        <v>354</v>
      </c>
      <c r="Z365" s="147"/>
      <c r="AA365" s="147"/>
      <c r="AB365" s="147"/>
      <c r="AC365" s="147"/>
      <c r="AD365" s="147"/>
      <c r="AE365" s="147"/>
      <c r="AF365" s="147"/>
      <c r="AG365" s="147" t="s">
        <v>732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189" t="s">
        <v>756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357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89" t="s">
        <v>118</v>
      </c>
      <c r="D367" s="160"/>
      <c r="E367" s="161">
        <v>5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357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75">
        <v>121</v>
      </c>
      <c r="B368" s="176" t="s">
        <v>2301</v>
      </c>
      <c r="C368" s="188" t="s">
        <v>2302</v>
      </c>
      <c r="D368" s="177" t="s">
        <v>389</v>
      </c>
      <c r="E368" s="178">
        <v>5</v>
      </c>
      <c r="F368" s="179"/>
      <c r="G368" s="180">
        <f>ROUND(E368*F368,2)</f>
        <v>0</v>
      </c>
      <c r="H368" s="159"/>
      <c r="I368" s="158">
        <f>ROUND(E368*H368,2)</f>
        <v>0</v>
      </c>
      <c r="J368" s="159"/>
      <c r="K368" s="158">
        <f>ROUND(E368*J368,2)</f>
        <v>0</v>
      </c>
      <c r="L368" s="158">
        <v>21</v>
      </c>
      <c r="M368" s="158">
        <f>G368*(1+L368/100)</f>
        <v>0</v>
      </c>
      <c r="N368" s="157">
        <v>0</v>
      </c>
      <c r="O368" s="157">
        <f>ROUND(E368*N368,2)</f>
        <v>0</v>
      </c>
      <c r="P368" s="157">
        <v>0</v>
      </c>
      <c r="Q368" s="157">
        <f>ROUND(E368*P368,2)</f>
        <v>0</v>
      </c>
      <c r="R368" s="158"/>
      <c r="S368" s="158" t="s">
        <v>351</v>
      </c>
      <c r="T368" s="158" t="s">
        <v>352</v>
      </c>
      <c r="U368" s="158">
        <v>0</v>
      </c>
      <c r="V368" s="158">
        <f>ROUND(E368*U368,2)</f>
        <v>0</v>
      </c>
      <c r="W368" s="158"/>
      <c r="X368" s="158" t="s">
        <v>353</v>
      </c>
      <c r="Y368" s="158" t="s">
        <v>354</v>
      </c>
      <c r="Z368" s="147"/>
      <c r="AA368" s="147"/>
      <c r="AB368" s="147"/>
      <c r="AC368" s="147"/>
      <c r="AD368" s="147"/>
      <c r="AE368" s="147"/>
      <c r="AF368" s="147"/>
      <c r="AG368" s="147" t="s">
        <v>732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2" x14ac:dyDescent="0.2">
      <c r="A369" s="154"/>
      <c r="B369" s="155"/>
      <c r="C369" s="189" t="s">
        <v>756</v>
      </c>
      <c r="D369" s="160"/>
      <c r="E369" s="161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357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89" t="s">
        <v>118</v>
      </c>
      <c r="D370" s="160"/>
      <c r="E370" s="161">
        <v>5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357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75">
        <v>122</v>
      </c>
      <c r="B371" s="176" t="s">
        <v>844</v>
      </c>
      <c r="C371" s="188" t="s">
        <v>2303</v>
      </c>
      <c r="D371" s="177" t="s">
        <v>389</v>
      </c>
      <c r="E371" s="178">
        <v>3</v>
      </c>
      <c r="F371" s="179"/>
      <c r="G371" s="180">
        <f>ROUND(E371*F371,2)</f>
        <v>0</v>
      </c>
      <c r="H371" s="159"/>
      <c r="I371" s="158">
        <f>ROUND(E371*H371,2)</f>
        <v>0</v>
      </c>
      <c r="J371" s="159"/>
      <c r="K371" s="158">
        <f>ROUND(E371*J371,2)</f>
        <v>0</v>
      </c>
      <c r="L371" s="158">
        <v>21</v>
      </c>
      <c r="M371" s="158">
        <f>G371*(1+L371/100)</f>
        <v>0</v>
      </c>
      <c r="N371" s="157">
        <v>0</v>
      </c>
      <c r="O371" s="157">
        <f>ROUND(E371*N371,2)</f>
        <v>0</v>
      </c>
      <c r="P371" s="157">
        <v>0</v>
      </c>
      <c r="Q371" s="157">
        <f>ROUND(E371*P371,2)</f>
        <v>0</v>
      </c>
      <c r="R371" s="158"/>
      <c r="S371" s="158" t="s">
        <v>351</v>
      </c>
      <c r="T371" s="158" t="s">
        <v>352</v>
      </c>
      <c r="U371" s="158">
        <v>0</v>
      </c>
      <c r="V371" s="158">
        <f>ROUND(E371*U371,2)</f>
        <v>0</v>
      </c>
      <c r="W371" s="158"/>
      <c r="X371" s="158" t="s">
        <v>353</v>
      </c>
      <c r="Y371" s="158" t="s">
        <v>354</v>
      </c>
      <c r="Z371" s="147"/>
      <c r="AA371" s="147"/>
      <c r="AB371" s="147"/>
      <c r="AC371" s="147"/>
      <c r="AD371" s="147"/>
      <c r="AE371" s="147"/>
      <c r="AF371" s="147"/>
      <c r="AG371" s="147" t="s">
        <v>732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89" t="s">
        <v>759</v>
      </c>
      <c r="D372" s="160"/>
      <c r="E372" s="161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357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9" t="s">
        <v>112</v>
      </c>
      <c r="D373" s="160"/>
      <c r="E373" s="161">
        <v>3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357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75">
        <v>123</v>
      </c>
      <c r="B374" s="176" t="s">
        <v>850</v>
      </c>
      <c r="C374" s="188" t="s">
        <v>2304</v>
      </c>
      <c r="D374" s="177" t="s">
        <v>389</v>
      </c>
      <c r="E374" s="178">
        <v>18</v>
      </c>
      <c r="F374" s="179"/>
      <c r="G374" s="180">
        <f>ROUND(E374*F374,2)</f>
        <v>0</v>
      </c>
      <c r="H374" s="159"/>
      <c r="I374" s="158">
        <f>ROUND(E374*H374,2)</f>
        <v>0</v>
      </c>
      <c r="J374" s="159"/>
      <c r="K374" s="158">
        <f>ROUND(E374*J374,2)</f>
        <v>0</v>
      </c>
      <c r="L374" s="158">
        <v>21</v>
      </c>
      <c r="M374" s="158">
        <f>G374*(1+L374/100)</f>
        <v>0</v>
      </c>
      <c r="N374" s="157">
        <v>0</v>
      </c>
      <c r="O374" s="157">
        <f>ROUND(E374*N374,2)</f>
        <v>0</v>
      </c>
      <c r="P374" s="157">
        <v>0</v>
      </c>
      <c r="Q374" s="157">
        <f>ROUND(E374*P374,2)</f>
        <v>0</v>
      </c>
      <c r="R374" s="158"/>
      <c r="S374" s="158" t="s">
        <v>351</v>
      </c>
      <c r="T374" s="158" t="s">
        <v>352</v>
      </c>
      <c r="U374" s="158">
        <v>0</v>
      </c>
      <c r="V374" s="158">
        <f>ROUND(E374*U374,2)</f>
        <v>0</v>
      </c>
      <c r="W374" s="158"/>
      <c r="X374" s="158" t="s">
        <v>353</v>
      </c>
      <c r="Y374" s="158" t="s">
        <v>354</v>
      </c>
      <c r="Z374" s="147"/>
      <c r="AA374" s="147"/>
      <c r="AB374" s="147"/>
      <c r="AC374" s="147"/>
      <c r="AD374" s="147"/>
      <c r="AE374" s="147"/>
      <c r="AF374" s="147"/>
      <c r="AG374" s="147" t="s">
        <v>732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9" t="s">
        <v>2083</v>
      </c>
      <c r="D375" s="160"/>
      <c r="E375" s="161"/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357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9" t="s">
        <v>2305</v>
      </c>
      <c r="D376" s="160"/>
      <c r="E376" s="161">
        <v>18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357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75">
        <v>124</v>
      </c>
      <c r="B377" s="176" t="s">
        <v>2306</v>
      </c>
      <c r="C377" s="188" t="s">
        <v>2307</v>
      </c>
      <c r="D377" s="177" t="s">
        <v>389</v>
      </c>
      <c r="E377" s="178">
        <v>9</v>
      </c>
      <c r="F377" s="179"/>
      <c r="G377" s="180">
        <f>ROUND(E377*F377,2)</f>
        <v>0</v>
      </c>
      <c r="H377" s="159"/>
      <c r="I377" s="158">
        <f>ROUND(E377*H377,2)</f>
        <v>0</v>
      </c>
      <c r="J377" s="159"/>
      <c r="K377" s="158">
        <f>ROUND(E377*J377,2)</f>
        <v>0</v>
      </c>
      <c r="L377" s="158">
        <v>21</v>
      </c>
      <c r="M377" s="158">
        <f>G377*(1+L377/100)</f>
        <v>0</v>
      </c>
      <c r="N377" s="157">
        <v>0</v>
      </c>
      <c r="O377" s="157">
        <f>ROUND(E377*N377,2)</f>
        <v>0</v>
      </c>
      <c r="P377" s="157">
        <v>0</v>
      </c>
      <c r="Q377" s="157">
        <f>ROUND(E377*P377,2)</f>
        <v>0</v>
      </c>
      <c r="R377" s="158"/>
      <c r="S377" s="158" t="s">
        <v>351</v>
      </c>
      <c r="T377" s="158" t="s">
        <v>352</v>
      </c>
      <c r="U377" s="158">
        <v>0</v>
      </c>
      <c r="V377" s="158">
        <f>ROUND(E377*U377,2)</f>
        <v>0</v>
      </c>
      <c r="W377" s="158"/>
      <c r="X377" s="158" t="s">
        <v>353</v>
      </c>
      <c r="Y377" s="158" t="s">
        <v>354</v>
      </c>
      <c r="Z377" s="147"/>
      <c r="AA377" s="147"/>
      <c r="AB377" s="147"/>
      <c r="AC377" s="147"/>
      <c r="AD377" s="147"/>
      <c r="AE377" s="147"/>
      <c r="AF377" s="147"/>
      <c r="AG377" s="147" t="s">
        <v>732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189" t="s">
        <v>2244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357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89" t="s">
        <v>2148</v>
      </c>
      <c r="D379" s="160"/>
      <c r="E379" s="161">
        <v>9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357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75">
        <v>125</v>
      </c>
      <c r="B380" s="176" t="s">
        <v>2308</v>
      </c>
      <c r="C380" s="188" t="s">
        <v>2309</v>
      </c>
      <c r="D380" s="177" t="s">
        <v>389</v>
      </c>
      <c r="E380" s="178">
        <v>1</v>
      </c>
      <c r="F380" s="179"/>
      <c r="G380" s="180">
        <f>ROUND(E380*F380,2)</f>
        <v>0</v>
      </c>
      <c r="H380" s="159"/>
      <c r="I380" s="158">
        <f>ROUND(E380*H380,2)</f>
        <v>0</v>
      </c>
      <c r="J380" s="159"/>
      <c r="K380" s="158">
        <f>ROUND(E380*J380,2)</f>
        <v>0</v>
      </c>
      <c r="L380" s="158">
        <v>21</v>
      </c>
      <c r="M380" s="158">
        <f>G380*(1+L380/100)</f>
        <v>0</v>
      </c>
      <c r="N380" s="157">
        <v>0</v>
      </c>
      <c r="O380" s="157">
        <f>ROUND(E380*N380,2)</f>
        <v>0</v>
      </c>
      <c r="P380" s="157">
        <v>0</v>
      </c>
      <c r="Q380" s="157">
        <f>ROUND(E380*P380,2)</f>
        <v>0</v>
      </c>
      <c r="R380" s="158"/>
      <c r="S380" s="158" t="s">
        <v>351</v>
      </c>
      <c r="T380" s="158" t="s">
        <v>352</v>
      </c>
      <c r="U380" s="158">
        <v>0</v>
      </c>
      <c r="V380" s="158">
        <f>ROUND(E380*U380,2)</f>
        <v>0</v>
      </c>
      <c r="W380" s="158"/>
      <c r="X380" s="158" t="s">
        <v>353</v>
      </c>
      <c r="Y380" s="158" t="s">
        <v>354</v>
      </c>
      <c r="Z380" s="147"/>
      <c r="AA380" s="147"/>
      <c r="AB380" s="147"/>
      <c r="AC380" s="147"/>
      <c r="AD380" s="147"/>
      <c r="AE380" s="147"/>
      <c r="AF380" s="147"/>
      <c r="AG380" s="147" t="s">
        <v>732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189" t="s">
        <v>777</v>
      </c>
      <c r="D381" s="160"/>
      <c r="E381" s="161"/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357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89" t="s">
        <v>108</v>
      </c>
      <c r="D382" s="160"/>
      <c r="E382" s="161">
        <v>1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357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75">
        <v>126</v>
      </c>
      <c r="B383" s="176" t="s">
        <v>2310</v>
      </c>
      <c r="C383" s="188" t="s">
        <v>2311</v>
      </c>
      <c r="D383" s="177" t="s">
        <v>373</v>
      </c>
      <c r="E383" s="178">
        <v>1</v>
      </c>
      <c r="F383" s="179"/>
      <c r="G383" s="180">
        <f>ROUND(E383*F383,2)</f>
        <v>0</v>
      </c>
      <c r="H383" s="159"/>
      <c r="I383" s="158">
        <f>ROUND(E383*H383,2)</f>
        <v>0</v>
      </c>
      <c r="J383" s="159"/>
      <c r="K383" s="158">
        <f>ROUND(E383*J383,2)</f>
        <v>0</v>
      </c>
      <c r="L383" s="158">
        <v>21</v>
      </c>
      <c r="M383" s="158">
        <f>G383*(1+L383/100)</f>
        <v>0</v>
      </c>
      <c r="N383" s="157">
        <v>0</v>
      </c>
      <c r="O383" s="157">
        <f>ROUND(E383*N383,2)</f>
        <v>0</v>
      </c>
      <c r="P383" s="157">
        <v>0</v>
      </c>
      <c r="Q383" s="157">
        <f>ROUND(E383*P383,2)</f>
        <v>0</v>
      </c>
      <c r="R383" s="158"/>
      <c r="S383" s="158" t="s">
        <v>351</v>
      </c>
      <c r="T383" s="158" t="s">
        <v>352</v>
      </c>
      <c r="U383" s="158">
        <v>0</v>
      </c>
      <c r="V383" s="158">
        <f>ROUND(E383*U383,2)</f>
        <v>0</v>
      </c>
      <c r="W383" s="158"/>
      <c r="X383" s="158" t="s">
        <v>353</v>
      </c>
      <c r="Y383" s="158" t="s">
        <v>354</v>
      </c>
      <c r="Z383" s="147"/>
      <c r="AA383" s="147"/>
      <c r="AB383" s="147"/>
      <c r="AC383" s="147"/>
      <c r="AD383" s="147"/>
      <c r="AE383" s="147"/>
      <c r="AF383" s="147"/>
      <c r="AG383" s="147" t="s">
        <v>732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89" t="s">
        <v>777</v>
      </c>
      <c r="D384" s="160"/>
      <c r="E384" s="161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357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89" t="s">
        <v>108</v>
      </c>
      <c r="D385" s="160"/>
      <c r="E385" s="161">
        <v>1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357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75">
        <v>127</v>
      </c>
      <c r="B386" s="176" t="s">
        <v>2312</v>
      </c>
      <c r="C386" s="188" t="s">
        <v>2313</v>
      </c>
      <c r="D386" s="177" t="s">
        <v>389</v>
      </c>
      <c r="E386" s="178">
        <v>2</v>
      </c>
      <c r="F386" s="179"/>
      <c r="G386" s="180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7">
        <v>0</v>
      </c>
      <c r="O386" s="157">
        <f>ROUND(E386*N386,2)</f>
        <v>0</v>
      </c>
      <c r="P386" s="157">
        <v>0</v>
      </c>
      <c r="Q386" s="157">
        <f>ROUND(E386*P386,2)</f>
        <v>0</v>
      </c>
      <c r="R386" s="158"/>
      <c r="S386" s="158" t="s">
        <v>351</v>
      </c>
      <c r="T386" s="158" t="s">
        <v>352</v>
      </c>
      <c r="U386" s="158">
        <v>0</v>
      </c>
      <c r="V386" s="158">
        <f>ROUND(E386*U386,2)</f>
        <v>0</v>
      </c>
      <c r="W386" s="158"/>
      <c r="X386" s="158" t="s">
        <v>353</v>
      </c>
      <c r="Y386" s="158" t="s">
        <v>354</v>
      </c>
      <c r="Z386" s="147"/>
      <c r="AA386" s="147"/>
      <c r="AB386" s="147"/>
      <c r="AC386" s="147"/>
      <c r="AD386" s="147"/>
      <c r="AE386" s="147"/>
      <c r="AF386" s="147"/>
      <c r="AG386" s="147" t="s">
        <v>732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9" t="s">
        <v>764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357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9" t="s">
        <v>110</v>
      </c>
      <c r="D388" s="160"/>
      <c r="E388" s="161">
        <v>2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357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5">
        <v>128</v>
      </c>
      <c r="B389" s="176" t="s">
        <v>852</v>
      </c>
      <c r="C389" s="188" t="s">
        <v>2314</v>
      </c>
      <c r="D389" s="177" t="s">
        <v>389</v>
      </c>
      <c r="E389" s="178">
        <v>38</v>
      </c>
      <c r="F389" s="179"/>
      <c r="G389" s="180">
        <f>ROUND(E389*F389,2)</f>
        <v>0</v>
      </c>
      <c r="H389" s="159"/>
      <c r="I389" s="158">
        <f>ROUND(E389*H389,2)</f>
        <v>0</v>
      </c>
      <c r="J389" s="159"/>
      <c r="K389" s="158">
        <f>ROUND(E389*J389,2)</f>
        <v>0</v>
      </c>
      <c r="L389" s="158">
        <v>21</v>
      </c>
      <c r="M389" s="158">
        <f>G389*(1+L389/100)</f>
        <v>0</v>
      </c>
      <c r="N389" s="157">
        <v>0</v>
      </c>
      <c r="O389" s="157">
        <f>ROUND(E389*N389,2)</f>
        <v>0</v>
      </c>
      <c r="P389" s="157">
        <v>0</v>
      </c>
      <c r="Q389" s="157">
        <f>ROUND(E389*P389,2)</f>
        <v>0</v>
      </c>
      <c r="R389" s="158"/>
      <c r="S389" s="158" t="s">
        <v>351</v>
      </c>
      <c r="T389" s="158" t="s">
        <v>352</v>
      </c>
      <c r="U389" s="158">
        <v>0</v>
      </c>
      <c r="V389" s="158">
        <f>ROUND(E389*U389,2)</f>
        <v>0</v>
      </c>
      <c r="W389" s="158"/>
      <c r="X389" s="158" t="s">
        <v>353</v>
      </c>
      <c r="Y389" s="158" t="s">
        <v>354</v>
      </c>
      <c r="Z389" s="147"/>
      <c r="AA389" s="147"/>
      <c r="AB389" s="147"/>
      <c r="AC389" s="147"/>
      <c r="AD389" s="147"/>
      <c r="AE389" s="147"/>
      <c r="AF389" s="147"/>
      <c r="AG389" s="147" t="s">
        <v>732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89" t="s">
        <v>2315</v>
      </c>
      <c r="D390" s="160"/>
      <c r="E390" s="161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357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89" t="s">
        <v>114</v>
      </c>
      <c r="D391" s="160"/>
      <c r="E391" s="161">
        <v>38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357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21.75" outlineLevel="1" x14ac:dyDescent="0.2">
      <c r="A392" s="175">
        <v>129</v>
      </c>
      <c r="B392" s="176" t="s">
        <v>854</v>
      </c>
      <c r="C392" s="188" t="s">
        <v>2316</v>
      </c>
      <c r="D392" s="177" t="s">
        <v>373</v>
      </c>
      <c r="E392" s="178">
        <v>19</v>
      </c>
      <c r="F392" s="179"/>
      <c r="G392" s="180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7">
        <v>0</v>
      </c>
      <c r="O392" s="157">
        <f>ROUND(E392*N392,2)</f>
        <v>0</v>
      </c>
      <c r="P392" s="157">
        <v>0</v>
      </c>
      <c r="Q392" s="157">
        <f>ROUND(E392*P392,2)</f>
        <v>0</v>
      </c>
      <c r="R392" s="158"/>
      <c r="S392" s="158" t="s">
        <v>351</v>
      </c>
      <c r="T392" s="158" t="s">
        <v>352</v>
      </c>
      <c r="U392" s="158">
        <v>0</v>
      </c>
      <c r="V392" s="158">
        <f>ROUND(E392*U392,2)</f>
        <v>0</v>
      </c>
      <c r="W392" s="158"/>
      <c r="X392" s="158" t="s">
        <v>353</v>
      </c>
      <c r="Y392" s="158" t="s">
        <v>354</v>
      </c>
      <c r="Z392" s="147"/>
      <c r="AA392" s="147"/>
      <c r="AB392" s="147"/>
      <c r="AC392" s="147"/>
      <c r="AD392" s="147"/>
      <c r="AE392" s="147"/>
      <c r="AF392" s="147"/>
      <c r="AG392" s="147" t="s">
        <v>732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89" t="s">
        <v>2083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357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89" t="s">
        <v>2084</v>
      </c>
      <c r="D394" s="160"/>
      <c r="E394" s="161">
        <v>19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357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1.75" outlineLevel="1" x14ac:dyDescent="0.2">
      <c r="A395" s="175">
        <v>130</v>
      </c>
      <c r="B395" s="176" t="s">
        <v>856</v>
      </c>
      <c r="C395" s="188" t="s">
        <v>2317</v>
      </c>
      <c r="D395" s="177" t="s">
        <v>373</v>
      </c>
      <c r="E395" s="178">
        <v>6</v>
      </c>
      <c r="F395" s="179"/>
      <c r="G395" s="180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7">
        <v>0</v>
      </c>
      <c r="O395" s="157">
        <f>ROUND(E395*N395,2)</f>
        <v>0</v>
      </c>
      <c r="P395" s="157">
        <v>0</v>
      </c>
      <c r="Q395" s="157">
        <f>ROUND(E395*P395,2)</f>
        <v>0</v>
      </c>
      <c r="R395" s="158"/>
      <c r="S395" s="158" t="s">
        <v>351</v>
      </c>
      <c r="T395" s="158" t="s">
        <v>352</v>
      </c>
      <c r="U395" s="158">
        <v>0</v>
      </c>
      <c r="V395" s="158">
        <f>ROUND(E395*U395,2)</f>
        <v>0</v>
      </c>
      <c r="W395" s="158"/>
      <c r="X395" s="158" t="s">
        <v>353</v>
      </c>
      <c r="Y395" s="158" t="s">
        <v>354</v>
      </c>
      <c r="Z395" s="147"/>
      <c r="AA395" s="147"/>
      <c r="AB395" s="147"/>
      <c r="AC395" s="147"/>
      <c r="AD395" s="147"/>
      <c r="AE395" s="147"/>
      <c r="AF395" s="147"/>
      <c r="AG395" s="147" t="s">
        <v>732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189" t="s">
        <v>2175</v>
      </c>
      <c r="D396" s="160"/>
      <c r="E396" s="161"/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357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9" t="s">
        <v>751</v>
      </c>
      <c r="D397" s="160"/>
      <c r="E397" s="161">
        <v>6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357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5">
        <v>131</v>
      </c>
      <c r="B398" s="176" t="s">
        <v>2318</v>
      </c>
      <c r="C398" s="188" t="s">
        <v>2319</v>
      </c>
      <c r="D398" s="177" t="s">
        <v>389</v>
      </c>
      <c r="E398" s="178">
        <v>1</v>
      </c>
      <c r="F398" s="179"/>
      <c r="G398" s="180">
        <f>ROUND(E398*F398,2)</f>
        <v>0</v>
      </c>
      <c r="H398" s="159"/>
      <c r="I398" s="158">
        <f>ROUND(E398*H398,2)</f>
        <v>0</v>
      </c>
      <c r="J398" s="159"/>
      <c r="K398" s="158">
        <f>ROUND(E398*J398,2)</f>
        <v>0</v>
      </c>
      <c r="L398" s="158">
        <v>21</v>
      </c>
      <c r="M398" s="158">
        <f>G398*(1+L398/100)</f>
        <v>0</v>
      </c>
      <c r="N398" s="157">
        <v>0</v>
      </c>
      <c r="O398" s="157">
        <f>ROUND(E398*N398,2)</f>
        <v>0</v>
      </c>
      <c r="P398" s="157">
        <v>0</v>
      </c>
      <c r="Q398" s="157">
        <f>ROUND(E398*P398,2)</f>
        <v>0</v>
      </c>
      <c r="R398" s="158"/>
      <c r="S398" s="158" t="s">
        <v>351</v>
      </c>
      <c r="T398" s="158" t="s">
        <v>352</v>
      </c>
      <c r="U398" s="158">
        <v>0</v>
      </c>
      <c r="V398" s="158">
        <f>ROUND(E398*U398,2)</f>
        <v>0</v>
      </c>
      <c r="W398" s="158"/>
      <c r="X398" s="158" t="s">
        <v>353</v>
      </c>
      <c r="Y398" s="158" t="s">
        <v>354</v>
      </c>
      <c r="Z398" s="147"/>
      <c r="AA398" s="147"/>
      <c r="AB398" s="147"/>
      <c r="AC398" s="147"/>
      <c r="AD398" s="147"/>
      <c r="AE398" s="147"/>
      <c r="AF398" s="147"/>
      <c r="AG398" s="147" t="s">
        <v>732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89" t="s">
        <v>777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357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9" t="s">
        <v>108</v>
      </c>
      <c r="D400" s="160"/>
      <c r="E400" s="161">
        <v>1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357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75">
        <v>132</v>
      </c>
      <c r="B401" s="176" t="s">
        <v>2320</v>
      </c>
      <c r="C401" s="188" t="s">
        <v>2321</v>
      </c>
      <c r="D401" s="177" t="s">
        <v>373</v>
      </c>
      <c r="E401" s="178">
        <v>9</v>
      </c>
      <c r="F401" s="179"/>
      <c r="G401" s="180">
        <f>ROUND(E401*F401,2)</f>
        <v>0</v>
      </c>
      <c r="H401" s="159"/>
      <c r="I401" s="158">
        <f>ROUND(E401*H401,2)</f>
        <v>0</v>
      </c>
      <c r="J401" s="159"/>
      <c r="K401" s="158">
        <f>ROUND(E401*J401,2)</f>
        <v>0</v>
      </c>
      <c r="L401" s="158">
        <v>21</v>
      </c>
      <c r="M401" s="158">
        <f>G401*(1+L401/100)</f>
        <v>0</v>
      </c>
      <c r="N401" s="157">
        <v>0</v>
      </c>
      <c r="O401" s="157">
        <f>ROUND(E401*N401,2)</f>
        <v>0</v>
      </c>
      <c r="P401" s="157">
        <v>0</v>
      </c>
      <c r="Q401" s="157">
        <f>ROUND(E401*P401,2)</f>
        <v>0</v>
      </c>
      <c r="R401" s="158"/>
      <c r="S401" s="158" t="s">
        <v>351</v>
      </c>
      <c r="T401" s="158" t="s">
        <v>352</v>
      </c>
      <c r="U401" s="158">
        <v>0</v>
      </c>
      <c r="V401" s="158">
        <f>ROUND(E401*U401,2)</f>
        <v>0</v>
      </c>
      <c r="W401" s="158"/>
      <c r="X401" s="158" t="s">
        <v>353</v>
      </c>
      <c r="Y401" s="158" t="s">
        <v>354</v>
      </c>
      <c r="Z401" s="147"/>
      <c r="AA401" s="147"/>
      <c r="AB401" s="147"/>
      <c r="AC401" s="147"/>
      <c r="AD401" s="147"/>
      <c r="AE401" s="147"/>
      <c r="AF401" s="147"/>
      <c r="AG401" s="147" t="s">
        <v>732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189" t="s">
        <v>2244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357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9" t="s">
        <v>2148</v>
      </c>
      <c r="D403" s="160"/>
      <c r="E403" s="161">
        <v>9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357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5">
        <v>133</v>
      </c>
      <c r="B404" s="176" t="s">
        <v>2322</v>
      </c>
      <c r="C404" s="188" t="s">
        <v>2323</v>
      </c>
      <c r="D404" s="177" t="s">
        <v>373</v>
      </c>
      <c r="E404" s="178">
        <v>9</v>
      </c>
      <c r="F404" s="179"/>
      <c r="G404" s="180">
        <f>ROUND(E404*F404,2)</f>
        <v>0</v>
      </c>
      <c r="H404" s="159"/>
      <c r="I404" s="158">
        <f>ROUND(E404*H404,2)</f>
        <v>0</v>
      </c>
      <c r="J404" s="159"/>
      <c r="K404" s="158">
        <f>ROUND(E404*J404,2)</f>
        <v>0</v>
      </c>
      <c r="L404" s="158">
        <v>21</v>
      </c>
      <c r="M404" s="158">
        <f>G404*(1+L404/100)</f>
        <v>0</v>
      </c>
      <c r="N404" s="157">
        <v>0</v>
      </c>
      <c r="O404" s="157">
        <f>ROUND(E404*N404,2)</f>
        <v>0</v>
      </c>
      <c r="P404" s="157">
        <v>0</v>
      </c>
      <c r="Q404" s="157">
        <f>ROUND(E404*P404,2)</f>
        <v>0</v>
      </c>
      <c r="R404" s="158"/>
      <c r="S404" s="158" t="s">
        <v>351</v>
      </c>
      <c r="T404" s="158" t="s">
        <v>352</v>
      </c>
      <c r="U404" s="158">
        <v>0</v>
      </c>
      <c r="V404" s="158">
        <f>ROUND(E404*U404,2)</f>
        <v>0</v>
      </c>
      <c r="W404" s="158"/>
      <c r="X404" s="158" t="s">
        <v>353</v>
      </c>
      <c r="Y404" s="158" t="s">
        <v>354</v>
      </c>
      <c r="Z404" s="147"/>
      <c r="AA404" s="147"/>
      <c r="AB404" s="147"/>
      <c r="AC404" s="147"/>
      <c r="AD404" s="147"/>
      <c r="AE404" s="147"/>
      <c r="AF404" s="147"/>
      <c r="AG404" s="147" t="s">
        <v>732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89" t="s">
        <v>2244</v>
      </c>
      <c r="D405" s="160"/>
      <c r="E405" s="161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357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9" t="s">
        <v>2148</v>
      </c>
      <c r="D406" s="160"/>
      <c r="E406" s="161">
        <v>9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357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1.75" outlineLevel="1" x14ac:dyDescent="0.2">
      <c r="A407" s="175">
        <v>134</v>
      </c>
      <c r="B407" s="176" t="s">
        <v>858</v>
      </c>
      <c r="C407" s="188" t="s">
        <v>2324</v>
      </c>
      <c r="D407" s="177" t="s">
        <v>373</v>
      </c>
      <c r="E407" s="178">
        <v>18</v>
      </c>
      <c r="F407" s="179"/>
      <c r="G407" s="180">
        <f>ROUND(E407*F407,2)</f>
        <v>0</v>
      </c>
      <c r="H407" s="159"/>
      <c r="I407" s="158">
        <f>ROUND(E407*H407,2)</f>
        <v>0</v>
      </c>
      <c r="J407" s="159"/>
      <c r="K407" s="158">
        <f>ROUND(E407*J407,2)</f>
        <v>0</v>
      </c>
      <c r="L407" s="158">
        <v>21</v>
      </c>
      <c r="M407" s="158">
        <f>G407*(1+L407/100)</f>
        <v>0</v>
      </c>
      <c r="N407" s="157">
        <v>0</v>
      </c>
      <c r="O407" s="157">
        <f>ROUND(E407*N407,2)</f>
        <v>0</v>
      </c>
      <c r="P407" s="157">
        <v>0</v>
      </c>
      <c r="Q407" s="157">
        <f>ROUND(E407*P407,2)</f>
        <v>0</v>
      </c>
      <c r="R407" s="158"/>
      <c r="S407" s="158" t="s">
        <v>351</v>
      </c>
      <c r="T407" s="158" t="s">
        <v>352</v>
      </c>
      <c r="U407" s="158">
        <v>0</v>
      </c>
      <c r="V407" s="158">
        <f>ROUND(E407*U407,2)</f>
        <v>0</v>
      </c>
      <c r="W407" s="158"/>
      <c r="X407" s="158" t="s">
        <v>353</v>
      </c>
      <c r="Y407" s="158" t="s">
        <v>354</v>
      </c>
      <c r="Z407" s="147"/>
      <c r="AA407" s="147"/>
      <c r="AB407" s="147"/>
      <c r="AC407" s="147"/>
      <c r="AD407" s="147"/>
      <c r="AE407" s="147"/>
      <c r="AF407" s="147"/>
      <c r="AG407" s="147" t="s">
        <v>732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89" t="s">
        <v>2325</v>
      </c>
      <c r="D408" s="160"/>
      <c r="E408" s="161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357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9" t="s">
        <v>2305</v>
      </c>
      <c r="D409" s="160"/>
      <c r="E409" s="161">
        <v>18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357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21.75" outlineLevel="1" x14ac:dyDescent="0.2">
      <c r="A410" s="175">
        <v>135</v>
      </c>
      <c r="B410" s="176" t="s">
        <v>2326</v>
      </c>
      <c r="C410" s="188" t="s">
        <v>2327</v>
      </c>
      <c r="D410" s="177" t="s">
        <v>373</v>
      </c>
      <c r="E410" s="178">
        <v>3</v>
      </c>
      <c r="F410" s="179"/>
      <c r="G410" s="180">
        <f>ROUND(E410*F410,2)</f>
        <v>0</v>
      </c>
      <c r="H410" s="159"/>
      <c r="I410" s="158">
        <f>ROUND(E410*H410,2)</f>
        <v>0</v>
      </c>
      <c r="J410" s="159"/>
      <c r="K410" s="158">
        <f>ROUND(E410*J410,2)</f>
        <v>0</v>
      </c>
      <c r="L410" s="158">
        <v>21</v>
      </c>
      <c r="M410" s="158">
        <f>G410*(1+L410/100)</f>
        <v>0</v>
      </c>
      <c r="N410" s="157">
        <v>0</v>
      </c>
      <c r="O410" s="157">
        <f>ROUND(E410*N410,2)</f>
        <v>0</v>
      </c>
      <c r="P410" s="157">
        <v>0</v>
      </c>
      <c r="Q410" s="157">
        <f>ROUND(E410*P410,2)</f>
        <v>0</v>
      </c>
      <c r="R410" s="158"/>
      <c r="S410" s="158" t="s">
        <v>351</v>
      </c>
      <c r="T410" s="158" t="s">
        <v>352</v>
      </c>
      <c r="U410" s="158">
        <v>0</v>
      </c>
      <c r="V410" s="158">
        <f>ROUND(E410*U410,2)</f>
        <v>0</v>
      </c>
      <c r="W410" s="158"/>
      <c r="X410" s="158" t="s">
        <v>353</v>
      </c>
      <c r="Y410" s="158" t="s">
        <v>354</v>
      </c>
      <c r="Z410" s="147"/>
      <c r="AA410" s="147"/>
      <c r="AB410" s="147"/>
      <c r="AC410" s="147"/>
      <c r="AD410" s="147"/>
      <c r="AE410" s="147"/>
      <c r="AF410" s="147"/>
      <c r="AG410" s="147" t="s">
        <v>732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4"/>
      <c r="B411" s="155"/>
      <c r="C411" s="189" t="s">
        <v>759</v>
      </c>
      <c r="D411" s="160"/>
      <c r="E411" s="161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357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89" t="s">
        <v>112</v>
      </c>
      <c r="D412" s="160"/>
      <c r="E412" s="161">
        <v>3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357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5">
        <v>136</v>
      </c>
      <c r="B413" s="176" t="s">
        <v>866</v>
      </c>
      <c r="C413" s="188" t="s">
        <v>2328</v>
      </c>
      <c r="D413" s="177" t="s">
        <v>373</v>
      </c>
      <c r="E413" s="178">
        <v>5</v>
      </c>
      <c r="F413" s="179"/>
      <c r="G413" s="180">
        <f>ROUND(E413*F413,2)</f>
        <v>0</v>
      </c>
      <c r="H413" s="159"/>
      <c r="I413" s="158">
        <f>ROUND(E413*H413,2)</f>
        <v>0</v>
      </c>
      <c r="J413" s="159"/>
      <c r="K413" s="158">
        <f>ROUND(E413*J413,2)</f>
        <v>0</v>
      </c>
      <c r="L413" s="158">
        <v>21</v>
      </c>
      <c r="M413" s="158">
        <f>G413*(1+L413/100)</f>
        <v>0</v>
      </c>
      <c r="N413" s="157">
        <v>0</v>
      </c>
      <c r="O413" s="157">
        <f>ROUND(E413*N413,2)</f>
        <v>0</v>
      </c>
      <c r="P413" s="157">
        <v>0</v>
      </c>
      <c r="Q413" s="157">
        <f>ROUND(E413*P413,2)</f>
        <v>0</v>
      </c>
      <c r="R413" s="158"/>
      <c r="S413" s="158" t="s">
        <v>351</v>
      </c>
      <c r="T413" s="158" t="s">
        <v>352</v>
      </c>
      <c r="U413" s="158">
        <v>0</v>
      </c>
      <c r="V413" s="158">
        <f>ROUND(E413*U413,2)</f>
        <v>0</v>
      </c>
      <c r="W413" s="158"/>
      <c r="X413" s="158" t="s">
        <v>353</v>
      </c>
      <c r="Y413" s="158" t="s">
        <v>354</v>
      </c>
      <c r="Z413" s="147"/>
      <c r="AA413" s="147"/>
      <c r="AB413" s="147"/>
      <c r="AC413" s="147"/>
      <c r="AD413" s="147"/>
      <c r="AE413" s="147"/>
      <c r="AF413" s="147"/>
      <c r="AG413" s="147" t="s">
        <v>732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89" t="s">
        <v>756</v>
      </c>
      <c r="D414" s="160"/>
      <c r="E414" s="161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357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9" t="s">
        <v>118</v>
      </c>
      <c r="D415" s="160"/>
      <c r="E415" s="161">
        <v>5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357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75">
        <v>137</v>
      </c>
      <c r="B416" s="176" t="s">
        <v>860</v>
      </c>
      <c r="C416" s="188" t="s">
        <v>2329</v>
      </c>
      <c r="D416" s="177" t="s">
        <v>373</v>
      </c>
      <c r="E416" s="178">
        <v>4</v>
      </c>
      <c r="F416" s="179"/>
      <c r="G416" s="180">
        <f>ROUND(E416*F416,2)</f>
        <v>0</v>
      </c>
      <c r="H416" s="159"/>
      <c r="I416" s="158">
        <f>ROUND(E416*H416,2)</f>
        <v>0</v>
      </c>
      <c r="J416" s="159"/>
      <c r="K416" s="158">
        <f>ROUND(E416*J416,2)</f>
        <v>0</v>
      </c>
      <c r="L416" s="158">
        <v>21</v>
      </c>
      <c r="M416" s="158">
        <f>G416*(1+L416/100)</f>
        <v>0</v>
      </c>
      <c r="N416" s="157">
        <v>0</v>
      </c>
      <c r="O416" s="157">
        <f>ROUND(E416*N416,2)</f>
        <v>0</v>
      </c>
      <c r="P416" s="157">
        <v>0</v>
      </c>
      <c r="Q416" s="157">
        <f>ROUND(E416*P416,2)</f>
        <v>0</v>
      </c>
      <c r="R416" s="158"/>
      <c r="S416" s="158" t="s">
        <v>351</v>
      </c>
      <c r="T416" s="158" t="s">
        <v>352</v>
      </c>
      <c r="U416" s="158">
        <v>0</v>
      </c>
      <c r="V416" s="158">
        <f>ROUND(E416*U416,2)</f>
        <v>0</v>
      </c>
      <c r="W416" s="158"/>
      <c r="X416" s="158" t="s">
        <v>353</v>
      </c>
      <c r="Y416" s="158" t="s">
        <v>354</v>
      </c>
      <c r="Z416" s="147"/>
      <c r="AA416" s="147"/>
      <c r="AB416" s="147"/>
      <c r="AC416" s="147"/>
      <c r="AD416" s="147"/>
      <c r="AE416" s="147"/>
      <c r="AF416" s="147"/>
      <c r="AG416" s="147" t="s">
        <v>732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89" t="s">
        <v>780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357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9" t="s">
        <v>116</v>
      </c>
      <c r="D418" s="160"/>
      <c r="E418" s="161">
        <v>4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357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1.75" outlineLevel="1" x14ac:dyDescent="0.2">
      <c r="A419" s="175">
        <v>138</v>
      </c>
      <c r="B419" s="176" t="s">
        <v>788</v>
      </c>
      <c r="C419" s="188" t="s">
        <v>789</v>
      </c>
      <c r="D419" s="177" t="s">
        <v>486</v>
      </c>
      <c r="E419" s="178">
        <v>12</v>
      </c>
      <c r="F419" s="179"/>
      <c r="G419" s="180">
        <f>ROUND(E419*F419,2)</f>
        <v>0</v>
      </c>
      <c r="H419" s="159"/>
      <c r="I419" s="158">
        <f>ROUND(E419*H419,2)</f>
        <v>0</v>
      </c>
      <c r="J419" s="159"/>
      <c r="K419" s="158">
        <f>ROUND(E419*J419,2)</f>
        <v>0</v>
      </c>
      <c r="L419" s="158">
        <v>21</v>
      </c>
      <c r="M419" s="158">
        <f>G419*(1+L419/100)</f>
        <v>0</v>
      </c>
      <c r="N419" s="157">
        <v>0</v>
      </c>
      <c r="O419" s="157">
        <f>ROUND(E419*N419,2)</f>
        <v>0</v>
      </c>
      <c r="P419" s="157">
        <v>0</v>
      </c>
      <c r="Q419" s="157">
        <f>ROUND(E419*P419,2)</f>
        <v>0</v>
      </c>
      <c r="R419" s="158"/>
      <c r="S419" s="158" t="s">
        <v>351</v>
      </c>
      <c r="T419" s="158" t="s">
        <v>352</v>
      </c>
      <c r="U419" s="158">
        <v>0</v>
      </c>
      <c r="V419" s="158">
        <f>ROUND(E419*U419,2)</f>
        <v>0</v>
      </c>
      <c r="W419" s="158"/>
      <c r="X419" s="158" t="s">
        <v>353</v>
      </c>
      <c r="Y419" s="158" t="s">
        <v>354</v>
      </c>
      <c r="Z419" s="147"/>
      <c r="AA419" s="147"/>
      <c r="AB419" s="147"/>
      <c r="AC419" s="147"/>
      <c r="AD419" s="147"/>
      <c r="AE419" s="147"/>
      <c r="AF419" s="147"/>
      <c r="AG419" s="147" t="s">
        <v>732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189" t="s">
        <v>767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357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9" t="s">
        <v>768</v>
      </c>
      <c r="D421" s="160"/>
      <c r="E421" s="161">
        <v>12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357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21.75" outlineLevel="1" x14ac:dyDescent="0.2">
      <c r="A422" s="175">
        <v>139</v>
      </c>
      <c r="B422" s="176" t="s">
        <v>864</v>
      </c>
      <c r="C422" s="188" t="s">
        <v>2330</v>
      </c>
      <c r="D422" s="177" t="s">
        <v>373</v>
      </c>
      <c r="E422" s="178">
        <v>4</v>
      </c>
      <c r="F422" s="179"/>
      <c r="G422" s="180">
        <f>ROUND(E422*F422,2)</f>
        <v>0</v>
      </c>
      <c r="H422" s="159"/>
      <c r="I422" s="158">
        <f>ROUND(E422*H422,2)</f>
        <v>0</v>
      </c>
      <c r="J422" s="159"/>
      <c r="K422" s="158">
        <f>ROUND(E422*J422,2)</f>
        <v>0</v>
      </c>
      <c r="L422" s="158">
        <v>21</v>
      </c>
      <c r="M422" s="158">
        <f>G422*(1+L422/100)</f>
        <v>0</v>
      </c>
      <c r="N422" s="157">
        <v>0</v>
      </c>
      <c r="O422" s="157">
        <f>ROUND(E422*N422,2)</f>
        <v>0</v>
      </c>
      <c r="P422" s="157">
        <v>0</v>
      </c>
      <c r="Q422" s="157">
        <f>ROUND(E422*P422,2)</f>
        <v>0</v>
      </c>
      <c r="R422" s="158"/>
      <c r="S422" s="158" t="s">
        <v>351</v>
      </c>
      <c r="T422" s="158" t="s">
        <v>352</v>
      </c>
      <c r="U422" s="158">
        <v>0</v>
      </c>
      <c r="V422" s="158">
        <f>ROUND(E422*U422,2)</f>
        <v>0</v>
      </c>
      <c r="W422" s="158"/>
      <c r="X422" s="158" t="s">
        <v>540</v>
      </c>
      <c r="Y422" s="158" t="s">
        <v>354</v>
      </c>
      <c r="Z422" s="147"/>
      <c r="AA422" s="147"/>
      <c r="AB422" s="147"/>
      <c r="AC422" s="147"/>
      <c r="AD422" s="147"/>
      <c r="AE422" s="147"/>
      <c r="AF422" s="147"/>
      <c r="AG422" s="147" t="s">
        <v>723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189" t="s">
        <v>780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357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9" t="s">
        <v>116</v>
      </c>
      <c r="D424" s="160"/>
      <c r="E424" s="161">
        <v>4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357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75">
        <v>140</v>
      </c>
      <c r="B425" s="176" t="s">
        <v>868</v>
      </c>
      <c r="C425" s="188" t="s">
        <v>869</v>
      </c>
      <c r="D425" s="177" t="s">
        <v>389</v>
      </c>
      <c r="E425" s="178">
        <v>5</v>
      </c>
      <c r="F425" s="179"/>
      <c r="G425" s="180">
        <f>ROUND(E425*F425,2)</f>
        <v>0</v>
      </c>
      <c r="H425" s="159"/>
      <c r="I425" s="158">
        <f>ROUND(E425*H425,2)</f>
        <v>0</v>
      </c>
      <c r="J425" s="159"/>
      <c r="K425" s="158">
        <f>ROUND(E425*J425,2)</f>
        <v>0</v>
      </c>
      <c r="L425" s="158">
        <v>21</v>
      </c>
      <c r="M425" s="158">
        <f>G425*(1+L425/100)</f>
        <v>0</v>
      </c>
      <c r="N425" s="157">
        <v>0</v>
      </c>
      <c r="O425" s="157">
        <f>ROUND(E425*N425,2)</f>
        <v>0</v>
      </c>
      <c r="P425" s="157">
        <v>0</v>
      </c>
      <c r="Q425" s="157">
        <f>ROUND(E425*P425,2)</f>
        <v>0</v>
      </c>
      <c r="R425" s="158"/>
      <c r="S425" s="158" t="s">
        <v>351</v>
      </c>
      <c r="T425" s="158" t="s">
        <v>352</v>
      </c>
      <c r="U425" s="158">
        <v>0</v>
      </c>
      <c r="V425" s="158">
        <f>ROUND(E425*U425,2)</f>
        <v>0</v>
      </c>
      <c r="W425" s="158"/>
      <c r="X425" s="158" t="s">
        <v>540</v>
      </c>
      <c r="Y425" s="158" t="s">
        <v>354</v>
      </c>
      <c r="Z425" s="147"/>
      <c r="AA425" s="147"/>
      <c r="AB425" s="147"/>
      <c r="AC425" s="147"/>
      <c r="AD425" s="147"/>
      <c r="AE425" s="147"/>
      <c r="AF425" s="147"/>
      <c r="AG425" s="147" t="s">
        <v>723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89" t="s">
        <v>756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357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9" t="s">
        <v>118</v>
      </c>
      <c r="D427" s="160"/>
      <c r="E427" s="161">
        <v>5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357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75">
        <v>141</v>
      </c>
      <c r="B428" s="176" t="s">
        <v>870</v>
      </c>
      <c r="C428" s="188" t="s">
        <v>2331</v>
      </c>
      <c r="D428" s="177" t="s">
        <v>389</v>
      </c>
      <c r="E428" s="178">
        <v>16</v>
      </c>
      <c r="F428" s="179"/>
      <c r="G428" s="180">
        <f>ROUND(E428*F428,2)</f>
        <v>0</v>
      </c>
      <c r="H428" s="159"/>
      <c r="I428" s="158">
        <f>ROUND(E428*H428,2)</f>
        <v>0</v>
      </c>
      <c r="J428" s="159"/>
      <c r="K428" s="158">
        <f>ROUND(E428*J428,2)</f>
        <v>0</v>
      </c>
      <c r="L428" s="158">
        <v>21</v>
      </c>
      <c r="M428" s="158">
        <f>G428*(1+L428/100)</f>
        <v>0</v>
      </c>
      <c r="N428" s="157">
        <v>0</v>
      </c>
      <c r="O428" s="157">
        <f>ROUND(E428*N428,2)</f>
        <v>0</v>
      </c>
      <c r="P428" s="157">
        <v>0</v>
      </c>
      <c r="Q428" s="157">
        <f>ROUND(E428*P428,2)</f>
        <v>0</v>
      </c>
      <c r="R428" s="158"/>
      <c r="S428" s="158" t="s">
        <v>351</v>
      </c>
      <c r="T428" s="158" t="s">
        <v>352</v>
      </c>
      <c r="U428" s="158">
        <v>0</v>
      </c>
      <c r="V428" s="158">
        <f>ROUND(E428*U428,2)</f>
        <v>0</v>
      </c>
      <c r="W428" s="158"/>
      <c r="X428" s="158" t="s">
        <v>540</v>
      </c>
      <c r="Y428" s="158" t="s">
        <v>354</v>
      </c>
      <c r="Z428" s="147"/>
      <c r="AA428" s="147"/>
      <c r="AB428" s="147"/>
      <c r="AC428" s="147"/>
      <c r="AD428" s="147"/>
      <c r="AE428" s="147"/>
      <c r="AF428" s="147"/>
      <c r="AG428" s="147" t="s">
        <v>723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2" x14ac:dyDescent="0.2">
      <c r="A429" s="154"/>
      <c r="B429" s="155"/>
      <c r="C429" s="189" t="s">
        <v>790</v>
      </c>
      <c r="D429" s="160"/>
      <c r="E429" s="161"/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357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89" t="s">
        <v>791</v>
      </c>
      <c r="D430" s="160"/>
      <c r="E430" s="161">
        <v>16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357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75">
        <v>142</v>
      </c>
      <c r="B431" s="176" t="s">
        <v>872</v>
      </c>
      <c r="C431" s="188" t="s">
        <v>2332</v>
      </c>
      <c r="D431" s="177" t="s">
        <v>389</v>
      </c>
      <c r="E431" s="178">
        <v>2</v>
      </c>
      <c r="F431" s="179"/>
      <c r="G431" s="180">
        <f>ROUND(E431*F431,2)</f>
        <v>0</v>
      </c>
      <c r="H431" s="159"/>
      <c r="I431" s="158">
        <f>ROUND(E431*H431,2)</f>
        <v>0</v>
      </c>
      <c r="J431" s="159"/>
      <c r="K431" s="158">
        <f>ROUND(E431*J431,2)</f>
        <v>0</v>
      </c>
      <c r="L431" s="158">
        <v>21</v>
      </c>
      <c r="M431" s="158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8"/>
      <c r="S431" s="158" t="s">
        <v>351</v>
      </c>
      <c r="T431" s="158" t="s">
        <v>352</v>
      </c>
      <c r="U431" s="158">
        <v>0</v>
      </c>
      <c r="V431" s="158">
        <f>ROUND(E431*U431,2)</f>
        <v>0</v>
      </c>
      <c r="W431" s="158"/>
      <c r="X431" s="158" t="s">
        <v>353</v>
      </c>
      <c r="Y431" s="158" t="s">
        <v>354</v>
      </c>
      <c r="Z431" s="147"/>
      <c r="AA431" s="147"/>
      <c r="AB431" s="147"/>
      <c r="AC431" s="147"/>
      <c r="AD431" s="147"/>
      <c r="AE431" s="147"/>
      <c r="AF431" s="147"/>
      <c r="AG431" s="147" t="s">
        <v>732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">
      <c r="A432" s="154"/>
      <c r="B432" s="155"/>
      <c r="C432" s="189" t="s">
        <v>764</v>
      </c>
      <c r="D432" s="160"/>
      <c r="E432" s="161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357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9" t="s">
        <v>110</v>
      </c>
      <c r="D433" s="160"/>
      <c r="E433" s="161">
        <v>2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357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75">
        <v>143</v>
      </c>
      <c r="B434" s="176" t="s">
        <v>874</v>
      </c>
      <c r="C434" s="188" t="s">
        <v>2333</v>
      </c>
      <c r="D434" s="177" t="s">
        <v>389</v>
      </c>
      <c r="E434" s="178">
        <v>2</v>
      </c>
      <c r="F434" s="179"/>
      <c r="G434" s="180">
        <f>ROUND(E434*F434,2)</f>
        <v>0</v>
      </c>
      <c r="H434" s="159"/>
      <c r="I434" s="158">
        <f>ROUND(E434*H434,2)</f>
        <v>0</v>
      </c>
      <c r="J434" s="159"/>
      <c r="K434" s="158">
        <f>ROUND(E434*J434,2)</f>
        <v>0</v>
      </c>
      <c r="L434" s="158">
        <v>21</v>
      </c>
      <c r="M434" s="158">
        <f>G434*(1+L434/100)</f>
        <v>0</v>
      </c>
      <c r="N434" s="157">
        <v>0</v>
      </c>
      <c r="O434" s="157">
        <f>ROUND(E434*N434,2)</f>
        <v>0</v>
      </c>
      <c r="P434" s="157">
        <v>0</v>
      </c>
      <c r="Q434" s="157">
        <f>ROUND(E434*P434,2)</f>
        <v>0</v>
      </c>
      <c r="R434" s="158"/>
      <c r="S434" s="158" t="s">
        <v>351</v>
      </c>
      <c r="T434" s="158" t="s">
        <v>352</v>
      </c>
      <c r="U434" s="158">
        <v>0</v>
      </c>
      <c r="V434" s="158">
        <f>ROUND(E434*U434,2)</f>
        <v>0</v>
      </c>
      <c r="W434" s="158"/>
      <c r="X434" s="158" t="s">
        <v>540</v>
      </c>
      <c r="Y434" s="158" t="s">
        <v>354</v>
      </c>
      <c r="Z434" s="147"/>
      <c r="AA434" s="147"/>
      <c r="AB434" s="147"/>
      <c r="AC434" s="147"/>
      <c r="AD434" s="147"/>
      <c r="AE434" s="147"/>
      <c r="AF434" s="147"/>
      <c r="AG434" s="147" t="s">
        <v>723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">
      <c r="A435" s="154"/>
      <c r="B435" s="155"/>
      <c r="C435" s="189" t="s">
        <v>790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357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89" t="s">
        <v>110</v>
      </c>
      <c r="D436" s="160"/>
      <c r="E436" s="161">
        <v>2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357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75">
        <v>144</v>
      </c>
      <c r="B437" s="176" t="s">
        <v>876</v>
      </c>
      <c r="C437" s="188" t="s">
        <v>2334</v>
      </c>
      <c r="D437" s="177" t="s">
        <v>389</v>
      </c>
      <c r="E437" s="178">
        <v>1</v>
      </c>
      <c r="F437" s="179"/>
      <c r="G437" s="180">
        <f>ROUND(E437*F437,2)</f>
        <v>0</v>
      </c>
      <c r="H437" s="159"/>
      <c r="I437" s="158">
        <f>ROUND(E437*H437,2)</f>
        <v>0</v>
      </c>
      <c r="J437" s="159"/>
      <c r="K437" s="158">
        <f>ROUND(E437*J437,2)</f>
        <v>0</v>
      </c>
      <c r="L437" s="158">
        <v>21</v>
      </c>
      <c r="M437" s="158">
        <f>G437*(1+L437/100)</f>
        <v>0</v>
      </c>
      <c r="N437" s="157">
        <v>0</v>
      </c>
      <c r="O437" s="157">
        <f>ROUND(E437*N437,2)</f>
        <v>0</v>
      </c>
      <c r="P437" s="157">
        <v>0</v>
      </c>
      <c r="Q437" s="157">
        <f>ROUND(E437*P437,2)</f>
        <v>0</v>
      </c>
      <c r="R437" s="158"/>
      <c r="S437" s="158" t="s">
        <v>351</v>
      </c>
      <c r="T437" s="158" t="s">
        <v>352</v>
      </c>
      <c r="U437" s="158">
        <v>0</v>
      </c>
      <c r="V437" s="158">
        <f>ROUND(E437*U437,2)</f>
        <v>0</v>
      </c>
      <c r="W437" s="158"/>
      <c r="X437" s="158" t="s">
        <v>540</v>
      </c>
      <c r="Y437" s="158" t="s">
        <v>354</v>
      </c>
      <c r="Z437" s="147"/>
      <c r="AA437" s="147"/>
      <c r="AB437" s="147"/>
      <c r="AC437" s="147"/>
      <c r="AD437" s="147"/>
      <c r="AE437" s="147"/>
      <c r="AF437" s="147"/>
      <c r="AG437" s="147" t="s">
        <v>723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2" x14ac:dyDescent="0.2">
      <c r="A438" s="154"/>
      <c r="B438" s="155"/>
      <c r="C438" s="189" t="s">
        <v>777</v>
      </c>
      <c r="D438" s="160"/>
      <c r="E438" s="161"/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357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89" t="s">
        <v>108</v>
      </c>
      <c r="D439" s="160"/>
      <c r="E439" s="161">
        <v>1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357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75">
        <v>145</v>
      </c>
      <c r="B440" s="176" t="s">
        <v>878</v>
      </c>
      <c r="C440" s="188" t="s">
        <v>2335</v>
      </c>
      <c r="D440" s="177" t="s">
        <v>389</v>
      </c>
      <c r="E440" s="178">
        <v>5</v>
      </c>
      <c r="F440" s="179"/>
      <c r="G440" s="180">
        <f>ROUND(E440*F440,2)</f>
        <v>0</v>
      </c>
      <c r="H440" s="159"/>
      <c r="I440" s="158">
        <f>ROUND(E440*H440,2)</f>
        <v>0</v>
      </c>
      <c r="J440" s="159"/>
      <c r="K440" s="158">
        <f>ROUND(E440*J440,2)</f>
        <v>0</v>
      </c>
      <c r="L440" s="158">
        <v>21</v>
      </c>
      <c r="M440" s="158">
        <f>G440*(1+L440/100)</f>
        <v>0</v>
      </c>
      <c r="N440" s="157">
        <v>0</v>
      </c>
      <c r="O440" s="157">
        <f>ROUND(E440*N440,2)</f>
        <v>0</v>
      </c>
      <c r="P440" s="157">
        <v>0</v>
      </c>
      <c r="Q440" s="157">
        <f>ROUND(E440*P440,2)</f>
        <v>0</v>
      </c>
      <c r="R440" s="158"/>
      <c r="S440" s="158" t="s">
        <v>351</v>
      </c>
      <c r="T440" s="158" t="s">
        <v>352</v>
      </c>
      <c r="U440" s="158">
        <v>0</v>
      </c>
      <c r="V440" s="158">
        <f>ROUND(E440*U440,2)</f>
        <v>0</v>
      </c>
      <c r="W440" s="158"/>
      <c r="X440" s="158" t="s">
        <v>540</v>
      </c>
      <c r="Y440" s="158" t="s">
        <v>354</v>
      </c>
      <c r="Z440" s="147"/>
      <c r="AA440" s="147"/>
      <c r="AB440" s="147"/>
      <c r="AC440" s="147"/>
      <c r="AD440" s="147"/>
      <c r="AE440" s="147"/>
      <c r="AF440" s="147"/>
      <c r="AG440" s="147" t="s">
        <v>723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">
      <c r="A441" s="154"/>
      <c r="B441" s="155"/>
      <c r="C441" s="189" t="s">
        <v>756</v>
      </c>
      <c r="D441" s="160"/>
      <c r="E441" s="161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357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9" t="s">
        <v>118</v>
      </c>
      <c r="D442" s="160"/>
      <c r="E442" s="161">
        <v>5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357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75">
        <v>146</v>
      </c>
      <c r="B443" s="176" t="s">
        <v>881</v>
      </c>
      <c r="C443" s="188" t="s">
        <v>2336</v>
      </c>
      <c r="D443" s="177" t="s">
        <v>389</v>
      </c>
      <c r="E443" s="178">
        <v>3</v>
      </c>
      <c r="F443" s="179"/>
      <c r="G443" s="180">
        <f>ROUND(E443*F443,2)</f>
        <v>0</v>
      </c>
      <c r="H443" s="159"/>
      <c r="I443" s="158">
        <f>ROUND(E443*H443,2)</f>
        <v>0</v>
      </c>
      <c r="J443" s="159"/>
      <c r="K443" s="158">
        <f>ROUND(E443*J443,2)</f>
        <v>0</v>
      </c>
      <c r="L443" s="158">
        <v>21</v>
      </c>
      <c r="M443" s="158">
        <f>G443*(1+L443/100)</f>
        <v>0</v>
      </c>
      <c r="N443" s="157">
        <v>0</v>
      </c>
      <c r="O443" s="157">
        <f>ROUND(E443*N443,2)</f>
        <v>0</v>
      </c>
      <c r="P443" s="157">
        <v>0</v>
      </c>
      <c r="Q443" s="157">
        <f>ROUND(E443*P443,2)</f>
        <v>0</v>
      </c>
      <c r="R443" s="158"/>
      <c r="S443" s="158" t="s">
        <v>351</v>
      </c>
      <c r="T443" s="158" t="s">
        <v>352</v>
      </c>
      <c r="U443" s="158">
        <v>0</v>
      </c>
      <c r="V443" s="158">
        <f>ROUND(E443*U443,2)</f>
        <v>0</v>
      </c>
      <c r="W443" s="158"/>
      <c r="X443" s="158" t="s">
        <v>540</v>
      </c>
      <c r="Y443" s="158" t="s">
        <v>354</v>
      </c>
      <c r="Z443" s="147"/>
      <c r="AA443" s="147"/>
      <c r="AB443" s="147"/>
      <c r="AC443" s="147"/>
      <c r="AD443" s="147"/>
      <c r="AE443" s="147"/>
      <c r="AF443" s="147"/>
      <c r="AG443" s="147" t="s">
        <v>723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189" t="s">
        <v>759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357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89" t="s">
        <v>112</v>
      </c>
      <c r="D445" s="160"/>
      <c r="E445" s="161">
        <v>3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357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75">
        <v>147</v>
      </c>
      <c r="B446" s="176" t="s">
        <v>883</v>
      </c>
      <c r="C446" s="188" t="s">
        <v>2337</v>
      </c>
      <c r="D446" s="177" t="s">
        <v>389</v>
      </c>
      <c r="E446" s="178">
        <v>9</v>
      </c>
      <c r="F446" s="179"/>
      <c r="G446" s="180">
        <f>ROUND(E446*F446,2)</f>
        <v>0</v>
      </c>
      <c r="H446" s="159"/>
      <c r="I446" s="158">
        <f>ROUND(E446*H446,2)</f>
        <v>0</v>
      </c>
      <c r="J446" s="159"/>
      <c r="K446" s="158">
        <f>ROUND(E446*J446,2)</f>
        <v>0</v>
      </c>
      <c r="L446" s="158">
        <v>21</v>
      </c>
      <c r="M446" s="158">
        <f>G446*(1+L446/100)</f>
        <v>0</v>
      </c>
      <c r="N446" s="157">
        <v>0</v>
      </c>
      <c r="O446" s="157">
        <f>ROUND(E446*N446,2)</f>
        <v>0</v>
      </c>
      <c r="P446" s="157">
        <v>0</v>
      </c>
      <c r="Q446" s="157">
        <f>ROUND(E446*P446,2)</f>
        <v>0</v>
      </c>
      <c r="R446" s="158"/>
      <c r="S446" s="158" t="s">
        <v>351</v>
      </c>
      <c r="T446" s="158" t="s">
        <v>352</v>
      </c>
      <c r="U446" s="158">
        <v>0</v>
      </c>
      <c r="V446" s="158">
        <f>ROUND(E446*U446,2)</f>
        <v>0</v>
      </c>
      <c r="W446" s="158"/>
      <c r="X446" s="158" t="s">
        <v>540</v>
      </c>
      <c r="Y446" s="158" t="s">
        <v>354</v>
      </c>
      <c r="Z446" s="147"/>
      <c r="AA446" s="147"/>
      <c r="AB446" s="147"/>
      <c r="AC446" s="147"/>
      <c r="AD446" s="147"/>
      <c r="AE446" s="147"/>
      <c r="AF446" s="147"/>
      <c r="AG446" s="147" t="s">
        <v>723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">
      <c r="A447" s="154"/>
      <c r="B447" s="155"/>
      <c r="C447" s="189" t="s">
        <v>2244</v>
      </c>
      <c r="D447" s="160"/>
      <c r="E447" s="161"/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357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9" t="s">
        <v>2148</v>
      </c>
      <c r="D448" s="160"/>
      <c r="E448" s="161">
        <v>9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357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75">
        <v>148</v>
      </c>
      <c r="B449" s="176" t="s">
        <v>2338</v>
      </c>
      <c r="C449" s="188" t="s">
        <v>2339</v>
      </c>
      <c r="D449" s="177" t="s">
        <v>389</v>
      </c>
      <c r="E449" s="178">
        <v>4</v>
      </c>
      <c r="F449" s="179"/>
      <c r="G449" s="180">
        <f>ROUND(E449*F449,2)</f>
        <v>0</v>
      </c>
      <c r="H449" s="159"/>
      <c r="I449" s="158">
        <f>ROUND(E449*H449,2)</f>
        <v>0</v>
      </c>
      <c r="J449" s="159"/>
      <c r="K449" s="158">
        <f>ROUND(E449*J449,2)</f>
        <v>0</v>
      </c>
      <c r="L449" s="158">
        <v>21</v>
      </c>
      <c r="M449" s="158">
        <f>G449*(1+L449/100)</f>
        <v>0</v>
      </c>
      <c r="N449" s="157">
        <v>0</v>
      </c>
      <c r="O449" s="157">
        <f>ROUND(E449*N449,2)</f>
        <v>0</v>
      </c>
      <c r="P449" s="157">
        <v>0</v>
      </c>
      <c r="Q449" s="157">
        <f>ROUND(E449*P449,2)</f>
        <v>0</v>
      </c>
      <c r="R449" s="158"/>
      <c r="S449" s="158" t="s">
        <v>351</v>
      </c>
      <c r="T449" s="158" t="s">
        <v>352</v>
      </c>
      <c r="U449" s="158">
        <v>0</v>
      </c>
      <c r="V449" s="158">
        <f>ROUND(E449*U449,2)</f>
        <v>0</v>
      </c>
      <c r="W449" s="158"/>
      <c r="X449" s="158" t="s">
        <v>540</v>
      </c>
      <c r="Y449" s="158" t="s">
        <v>354</v>
      </c>
      <c r="Z449" s="147"/>
      <c r="AA449" s="147"/>
      <c r="AB449" s="147"/>
      <c r="AC449" s="147"/>
      <c r="AD449" s="147"/>
      <c r="AE449" s="147"/>
      <c r="AF449" s="147"/>
      <c r="AG449" s="147" t="s">
        <v>723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2" x14ac:dyDescent="0.2">
      <c r="A450" s="154"/>
      <c r="B450" s="155"/>
      <c r="C450" s="189" t="s">
        <v>780</v>
      </c>
      <c r="D450" s="160"/>
      <c r="E450" s="161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357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89" t="s">
        <v>116</v>
      </c>
      <c r="D451" s="160"/>
      <c r="E451" s="161">
        <v>4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357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75">
        <v>149</v>
      </c>
      <c r="B452" s="176" t="s">
        <v>2340</v>
      </c>
      <c r="C452" s="188" t="s">
        <v>2341</v>
      </c>
      <c r="D452" s="177" t="s">
        <v>389</v>
      </c>
      <c r="E452" s="178">
        <v>1</v>
      </c>
      <c r="F452" s="179"/>
      <c r="G452" s="180">
        <f>ROUND(E452*F452,2)</f>
        <v>0</v>
      </c>
      <c r="H452" s="159"/>
      <c r="I452" s="158">
        <f>ROUND(E452*H452,2)</f>
        <v>0</v>
      </c>
      <c r="J452" s="159"/>
      <c r="K452" s="158">
        <f>ROUND(E452*J452,2)</f>
        <v>0</v>
      </c>
      <c r="L452" s="158">
        <v>21</v>
      </c>
      <c r="M452" s="158">
        <f>G452*(1+L452/100)</f>
        <v>0</v>
      </c>
      <c r="N452" s="157">
        <v>0</v>
      </c>
      <c r="O452" s="157">
        <f>ROUND(E452*N452,2)</f>
        <v>0</v>
      </c>
      <c r="P452" s="157">
        <v>0</v>
      </c>
      <c r="Q452" s="157">
        <f>ROUND(E452*P452,2)</f>
        <v>0</v>
      </c>
      <c r="R452" s="158"/>
      <c r="S452" s="158" t="s">
        <v>351</v>
      </c>
      <c r="T452" s="158" t="s">
        <v>352</v>
      </c>
      <c r="U452" s="158">
        <v>0</v>
      </c>
      <c r="V452" s="158">
        <f>ROUND(E452*U452,2)</f>
        <v>0</v>
      </c>
      <c r="W452" s="158"/>
      <c r="X452" s="158" t="s">
        <v>540</v>
      </c>
      <c r="Y452" s="158" t="s">
        <v>354</v>
      </c>
      <c r="Z452" s="147"/>
      <c r="AA452" s="147"/>
      <c r="AB452" s="147"/>
      <c r="AC452" s="147"/>
      <c r="AD452" s="147"/>
      <c r="AE452" s="147"/>
      <c r="AF452" s="147"/>
      <c r="AG452" s="147" t="s">
        <v>723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189" t="s">
        <v>777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357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89" t="s">
        <v>108</v>
      </c>
      <c r="D454" s="160"/>
      <c r="E454" s="161">
        <v>1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357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75">
        <v>150</v>
      </c>
      <c r="B455" s="176" t="s">
        <v>2342</v>
      </c>
      <c r="C455" s="188" t="s">
        <v>2343</v>
      </c>
      <c r="D455" s="177" t="s">
        <v>389</v>
      </c>
      <c r="E455" s="178">
        <v>1</v>
      </c>
      <c r="F455" s="179"/>
      <c r="G455" s="180">
        <f>ROUND(E455*F455,2)</f>
        <v>0</v>
      </c>
      <c r="H455" s="159"/>
      <c r="I455" s="158">
        <f>ROUND(E455*H455,2)</f>
        <v>0</v>
      </c>
      <c r="J455" s="159"/>
      <c r="K455" s="158">
        <f>ROUND(E455*J455,2)</f>
        <v>0</v>
      </c>
      <c r="L455" s="158">
        <v>21</v>
      </c>
      <c r="M455" s="158">
        <f>G455*(1+L455/100)</f>
        <v>0</v>
      </c>
      <c r="N455" s="157">
        <v>0</v>
      </c>
      <c r="O455" s="157">
        <f>ROUND(E455*N455,2)</f>
        <v>0</v>
      </c>
      <c r="P455" s="157">
        <v>0</v>
      </c>
      <c r="Q455" s="157">
        <f>ROUND(E455*P455,2)</f>
        <v>0</v>
      </c>
      <c r="R455" s="158"/>
      <c r="S455" s="158" t="s">
        <v>351</v>
      </c>
      <c r="T455" s="158" t="s">
        <v>352</v>
      </c>
      <c r="U455" s="158">
        <v>0</v>
      </c>
      <c r="V455" s="158">
        <f>ROUND(E455*U455,2)</f>
        <v>0</v>
      </c>
      <c r="W455" s="158"/>
      <c r="X455" s="158" t="s">
        <v>540</v>
      </c>
      <c r="Y455" s="158" t="s">
        <v>354</v>
      </c>
      <c r="Z455" s="147"/>
      <c r="AA455" s="147"/>
      <c r="AB455" s="147"/>
      <c r="AC455" s="147"/>
      <c r="AD455" s="147"/>
      <c r="AE455" s="147"/>
      <c r="AF455" s="147"/>
      <c r="AG455" s="147" t="s">
        <v>723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2" x14ac:dyDescent="0.2">
      <c r="A456" s="154"/>
      <c r="B456" s="155"/>
      <c r="C456" s="189" t="s">
        <v>777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357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89" t="s">
        <v>108</v>
      </c>
      <c r="D457" s="160"/>
      <c r="E457" s="161">
        <v>1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357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75">
        <v>151</v>
      </c>
      <c r="B458" s="176" t="s">
        <v>2344</v>
      </c>
      <c r="C458" s="188" t="s">
        <v>2345</v>
      </c>
      <c r="D458" s="177" t="s">
        <v>389</v>
      </c>
      <c r="E458" s="178">
        <v>1</v>
      </c>
      <c r="F458" s="179"/>
      <c r="G458" s="180">
        <f>ROUND(E458*F458,2)</f>
        <v>0</v>
      </c>
      <c r="H458" s="159"/>
      <c r="I458" s="158">
        <f>ROUND(E458*H458,2)</f>
        <v>0</v>
      </c>
      <c r="J458" s="159"/>
      <c r="K458" s="158">
        <f>ROUND(E458*J458,2)</f>
        <v>0</v>
      </c>
      <c r="L458" s="158">
        <v>21</v>
      </c>
      <c r="M458" s="158">
        <f>G458*(1+L458/100)</f>
        <v>0</v>
      </c>
      <c r="N458" s="157">
        <v>0</v>
      </c>
      <c r="O458" s="157">
        <f>ROUND(E458*N458,2)</f>
        <v>0</v>
      </c>
      <c r="P458" s="157">
        <v>0</v>
      </c>
      <c r="Q458" s="157">
        <f>ROUND(E458*P458,2)</f>
        <v>0</v>
      </c>
      <c r="R458" s="158"/>
      <c r="S458" s="158" t="s">
        <v>351</v>
      </c>
      <c r="T458" s="158" t="s">
        <v>352</v>
      </c>
      <c r="U458" s="158">
        <v>0</v>
      </c>
      <c r="V458" s="158">
        <f>ROUND(E458*U458,2)</f>
        <v>0</v>
      </c>
      <c r="W458" s="158"/>
      <c r="X458" s="158" t="s">
        <v>540</v>
      </c>
      <c r="Y458" s="158" t="s">
        <v>354</v>
      </c>
      <c r="Z458" s="147"/>
      <c r="AA458" s="147"/>
      <c r="AB458" s="147"/>
      <c r="AC458" s="147"/>
      <c r="AD458" s="147"/>
      <c r="AE458" s="147"/>
      <c r="AF458" s="147"/>
      <c r="AG458" s="147" t="s">
        <v>723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189" t="s">
        <v>777</v>
      </c>
      <c r="D459" s="160"/>
      <c r="E459" s="161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357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9" t="s">
        <v>108</v>
      </c>
      <c r="D460" s="160"/>
      <c r="E460" s="161">
        <v>1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357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75">
        <v>152</v>
      </c>
      <c r="B461" s="176" t="s">
        <v>2344</v>
      </c>
      <c r="C461" s="188" t="s">
        <v>2346</v>
      </c>
      <c r="D461" s="177" t="s">
        <v>389</v>
      </c>
      <c r="E461" s="178">
        <v>1</v>
      </c>
      <c r="F461" s="179"/>
      <c r="G461" s="180">
        <f>ROUND(E461*F461,2)</f>
        <v>0</v>
      </c>
      <c r="H461" s="159"/>
      <c r="I461" s="158">
        <f>ROUND(E461*H461,2)</f>
        <v>0</v>
      </c>
      <c r="J461" s="159"/>
      <c r="K461" s="158">
        <f>ROUND(E461*J461,2)</f>
        <v>0</v>
      </c>
      <c r="L461" s="158">
        <v>21</v>
      </c>
      <c r="M461" s="158">
        <f>G461*(1+L461/100)</f>
        <v>0</v>
      </c>
      <c r="N461" s="157">
        <v>0</v>
      </c>
      <c r="O461" s="157">
        <f>ROUND(E461*N461,2)</f>
        <v>0</v>
      </c>
      <c r="P461" s="157">
        <v>0</v>
      </c>
      <c r="Q461" s="157">
        <f>ROUND(E461*P461,2)</f>
        <v>0</v>
      </c>
      <c r="R461" s="158"/>
      <c r="S461" s="158" t="s">
        <v>351</v>
      </c>
      <c r="T461" s="158" t="s">
        <v>352</v>
      </c>
      <c r="U461" s="158">
        <v>0</v>
      </c>
      <c r="V461" s="158">
        <f>ROUND(E461*U461,2)</f>
        <v>0</v>
      </c>
      <c r="W461" s="158"/>
      <c r="X461" s="158" t="s">
        <v>824</v>
      </c>
      <c r="Y461" s="158" t="s">
        <v>354</v>
      </c>
      <c r="Z461" s="147"/>
      <c r="AA461" s="147"/>
      <c r="AB461" s="147"/>
      <c r="AC461" s="147"/>
      <c r="AD461" s="147"/>
      <c r="AE461" s="147"/>
      <c r="AF461" s="147"/>
      <c r="AG461" s="147" t="s">
        <v>886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9" t="s">
        <v>777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357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9" t="s">
        <v>108</v>
      </c>
      <c r="D463" s="160"/>
      <c r="E463" s="161">
        <v>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357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75">
        <v>153</v>
      </c>
      <c r="B464" s="176" t="s">
        <v>2344</v>
      </c>
      <c r="C464" s="188" t="s">
        <v>2347</v>
      </c>
      <c r="D464" s="177" t="s">
        <v>389</v>
      </c>
      <c r="E464" s="178">
        <v>8</v>
      </c>
      <c r="F464" s="179"/>
      <c r="G464" s="180">
        <f>ROUND(E464*F464,2)</f>
        <v>0</v>
      </c>
      <c r="H464" s="159"/>
      <c r="I464" s="158">
        <f>ROUND(E464*H464,2)</f>
        <v>0</v>
      </c>
      <c r="J464" s="159"/>
      <c r="K464" s="158">
        <f>ROUND(E464*J464,2)</f>
        <v>0</v>
      </c>
      <c r="L464" s="158">
        <v>21</v>
      </c>
      <c r="M464" s="158">
        <f>G464*(1+L464/100)</f>
        <v>0</v>
      </c>
      <c r="N464" s="157">
        <v>0</v>
      </c>
      <c r="O464" s="157">
        <f>ROUND(E464*N464,2)</f>
        <v>0</v>
      </c>
      <c r="P464" s="157">
        <v>0</v>
      </c>
      <c r="Q464" s="157">
        <f>ROUND(E464*P464,2)</f>
        <v>0</v>
      </c>
      <c r="R464" s="158"/>
      <c r="S464" s="158" t="s">
        <v>351</v>
      </c>
      <c r="T464" s="158" t="s">
        <v>352</v>
      </c>
      <c r="U464" s="158">
        <v>0</v>
      </c>
      <c r="V464" s="158">
        <f>ROUND(E464*U464,2)</f>
        <v>0</v>
      </c>
      <c r="W464" s="158"/>
      <c r="X464" s="158" t="s">
        <v>824</v>
      </c>
      <c r="Y464" s="158" t="s">
        <v>354</v>
      </c>
      <c r="Z464" s="147"/>
      <c r="AA464" s="147"/>
      <c r="AB464" s="147"/>
      <c r="AC464" s="147"/>
      <c r="AD464" s="147"/>
      <c r="AE464" s="147"/>
      <c r="AF464" s="147"/>
      <c r="AG464" s="147" t="s">
        <v>886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189" t="s">
        <v>813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357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9" t="s">
        <v>127</v>
      </c>
      <c r="D466" s="160"/>
      <c r="E466" s="161">
        <v>8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357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75">
        <v>154</v>
      </c>
      <c r="B467" s="176" t="s">
        <v>2348</v>
      </c>
      <c r="C467" s="188" t="s">
        <v>2349</v>
      </c>
      <c r="D467" s="177" t="s">
        <v>389</v>
      </c>
      <c r="E467" s="178">
        <v>1</v>
      </c>
      <c r="F467" s="179"/>
      <c r="G467" s="180">
        <f>ROUND(E467*F467,2)</f>
        <v>0</v>
      </c>
      <c r="H467" s="159"/>
      <c r="I467" s="158">
        <f>ROUND(E467*H467,2)</f>
        <v>0</v>
      </c>
      <c r="J467" s="159"/>
      <c r="K467" s="158">
        <f>ROUND(E467*J467,2)</f>
        <v>0</v>
      </c>
      <c r="L467" s="158">
        <v>21</v>
      </c>
      <c r="M467" s="158">
        <f>G467*(1+L467/100)</f>
        <v>0</v>
      </c>
      <c r="N467" s="157">
        <v>0</v>
      </c>
      <c r="O467" s="157">
        <f>ROUND(E467*N467,2)</f>
        <v>0</v>
      </c>
      <c r="P467" s="157">
        <v>0</v>
      </c>
      <c r="Q467" s="157">
        <f>ROUND(E467*P467,2)</f>
        <v>0</v>
      </c>
      <c r="R467" s="158"/>
      <c r="S467" s="158" t="s">
        <v>351</v>
      </c>
      <c r="T467" s="158" t="s">
        <v>352</v>
      </c>
      <c r="U467" s="158">
        <v>0</v>
      </c>
      <c r="V467" s="158">
        <f>ROUND(E467*U467,2)</f>
        <v>0</v>
      </c>
      <c r="W467" s="158"/>
      <c r="X467" s="158" t="s">
        <v>540</v>
      </c>
      <c r="Y467" s="158" t="s">
        <v>354</v>
      </c>
      <c r="Z467" s="147"/>
      <c r="AA467" s="147"/>
      <c r="AB467" s="147"/>
      <c r="AC467" s="147"/>
      <c r="AD467" s="147"/>
      <c r="AE467" s="147"/>
      <c r="AF467" s="147"/>
      <c r="AG467" s="147" t="s">
        <v>723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2" x14ac:dyDescent="0.2">
      <c r="A468" s="154"/>
      <c r="B468" s="155"/>
      <c r="C468" s="189" t="s">
        <v>777</v>
      </c>
      <c r="D468" s="160"/>
      <c r="E468" s="161"/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357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9" t="s">
        <v>108</v>
      </c>
      <c r="D469" s="160"/>
      <c r="E469" s="161">
        <v>1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357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75">
        <v>155</v>
      </c>
      <c r="B470" s="176" t="s">
        <v>2350</v>
      </c>
      <c r="C470" s="188" t="s">
        <v>2351</v>
      </c>
      <c r="D470" s="177" t="s">
        <v>389</v>
      </c>
      <c r="E470" s="178">
        <v>5</v>
      </c>
      <c r="F470" s="179"/>
      <c r="G470" s="180">
        <f>ROUND(E470*F470,2)</f>
        <v>0</v>
      </c>
      <c r="H470" s="159"/>
      <c r="I470" s="158">
        <f>ROUND(E470*H470,2)</f>
        <v>0</v>
      </c>
      <c r="J470" s="159"/>
      <c r="K470" s="158">
        <f>ROUND(E470*J470,2)</f>
        <v>0</v>
      </c>
      <c r="L470" s="158">
        <v>21</v>
      </c>
      <c r="M470" s="158">
        <f>G470*(1+L470/100)</f>
        <v>0</v>
      </c>
      <c r="N470" s="157">
        <v>0</v>
      </c>
      <c r="O470" s="157">
        <f>ROUND(E470*N470,2)</f>
        <v>0</v>
      </c>
      <c r="P470" s="157">
        <v>0</v>
      </c>
      <c r="Q470" s="157">
        <f>ROUND(E470*P470,2)</f>
        <v>0</v>
      </c>
      <c r="R470" s="158"/>
      <c r="S470" s="158" t="s">
        <v>351</v>
      </c>
      <c r="T470" s="158" t="s">
        <v>352</v>
      </c>
      <c r="U470" s="158">
        <v>0</v>
      </c>
      <c r="V470" s="158">
        <f>ROUND(E470*U470,2)</f>
        <v>0</v>
      </c>
      <c r="W470" s="158"/>
      <c r="X470" s="158" t="s">
        <v>540</v>
      </c>
      <c r="Y470" s="158" t="s">
        <v>354</v>
      </c>
      <c r="Z470" s="147"/>
      <c r="AA470" s="147"/>
      <c r="AB470" s="147"/>
      <c r="AC470" s="147"/>
      <c r="AD470" s="147"/>
      <c r="AE470" s="147"/>
      <c r="AF470" s="147"/>
      <c r="AG470" s="147" t="s">
        <v>723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189" t="s">
        <v>756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357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89" t="s">
        <v>118</v>
      </c>
      <c r="D472" s="160"/>
      <c r="E472" s="161">
        <v>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357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1.75" outlineLevel="1" x14ac:dyDescent="0.2">
      <c r="A473" s="181">
        <v>156</v>
      </c>
      <c r="B473" s="182" t="s">
        <v>887</v>
      </c>
      <c r="C473" s="191" t="s">
        <v>2352</v>
      </c>
      <c r="D473" s="183" t="s">
        <v>389</v>
      </c>
      <c r="E473" s="184">
        <v>1</v>
      </c>
      <c r="F473" s="185"/>
      <c r="G473" s="186">
        <f>ROUND(E473*F473,2)</f>
        <v>0</v>
      </c>
      <c r="H473" s="159"/>
      <c r="I473" s="158">
        <f>ROUND(E473*H473,2)</f>
        <v>0</v>
      </c>
      <c r="J473" s="159"/>
      <c r="K473" s="158">
        <f>ROUND(E473*J473,2)</f>
        <v>0</v>
      </c>
      <c r="L473" s="158">
        <v>21</v>
      </c>
      <c r="M473" s="158">
        <f>G473*(1+L473/100)</f>
        <v>0</v>
      </c>
      <c r="N473" s="157">
        <v>0</v>
      </c>
      <c r="O473" s="157">
        <f>ROUND(E473*N473,2)</f>
        <v>0</v>
      </c>
      <c r="P473" s="157">
        <v>0</v>
      </c>
      <c r="Q473" s="157">
        <f>ROUND(E473*P473,2)</f>
        <v>0</v>
      </c>
      <c r="R473" s="158"/>
      <c r="S473" s="158" t="s">
        <v>351</v>
      </c>
      <c r="T473" s="158" t="s">
        <v>352</v>
      </c>
      <c r="U473" s="158">
        <v>0</v>
      </c>
      <c r="V473" s="158">
        <f>ROUND(E473*U473,2)</f>
        <v>0</v>
      </c>
      <c r="W473" s="158"/>
      <c r="X473" s="158" t="s">
        <v>353</v>
      </c>
      <c r="Y473" s="158" t="s">
        <v>354</v>
      </c>
      <c r="Z473" s="147"/>
      <c r="AA473" s="147"/>
      <c r="AB473" s="147"/>
      <c r="AC473" s="147"/>
      <c r="AD473" s="147"/>
      <c r="AE473" s="147"/>
      <c r="AF473" s="147"/>
      <c r="AG473" s="147" t="s">
        <v>732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13.6" x14ac:dyDescent="0.2">
      <c r="A474" s="168" t="s">
        <v>346</v>
      </c>
      <c r="B474" s="169" t="s">
        <v>221</v>
      </c>
      <c r="C474" s="187" t="s">
        <v>222</v>
      </c>
      <c r="D474" s="170"/>
      <c r="E474" s="171"/>
      <c r="F474" s="172"/>
      <c r="G474" s="173">
        <f>SUMIF(AG475:AG502,"&lt;&gt;NOR",G475:G502)</f>
        <v>0</v>
      </c>
      <c r="H474" s="167"/>
      <c r="I474" s="167">
        <f>SUM(I475:I502)</f>
        <v>0</v>
      </c>
      <c r="J474" s="167"/>
      <c r="K474" s="167">
        <f>SUM(K475:K502)</f>
        <v>0</v>
      </c>
      <c r="L474" s="167"/>
      <c r="M474" s="167">
        <f>SUM(M475:M502)</f>
        <v>0</v>
      </c>
      <c r="N474" s="166"/>
      <c r="O474" s="166">
        <f>SUM(O475:O502)</f>
        <v>0</v>
      </c>
      <c r="P474" s="166"/>
      <c r="Q474" s="166">
        <f>SUM(Q475:Q502)</f>
        <v>0</v>
      </c>
      <c r="R474" s="167"/>
      <c r="S474" s="167"/>
      <c r="T474" s="167"/>
      <c r="U474" s="167"/>
      <c r="V474" s="167">
        <f>SUM(V475:V502)</f>
        <v>0</v>
      </c>
      <c r="W474" s="167"/>
      <c r="X474" s="167"/>
      <c r="Y474" s="167"/>
      <c r="AG474" t="s">
        <v>347</v>
      </c>
    </row>
    <row r="475" spans="1:60" ht="21.75" outlineLevel="1" x14ac:dyDescent="0.2">
      <c r="A475" s="175">
        <v>157</v>
      </c>
      <c r="B475" s="176" t="s">
        <v>2128</v>
      </c>
      <c r="C475" s="188" t="s">
        <v>2129</v>
      </c>
      <c r="D475" s="177" t="s">
        <v>512</v>
      </c>
      <c r="E475" s="178">
        <v>57</v>
      </c>
      <c r="F475" s="179"/>
      <c r="G475" s="180">
        <f>ROUND(E475*F475,2)</f>
        <v>0</v>
      </c>
      <c r="H475" s="159"/>
      <c r="I475" s="158">
        <f>ROUND(E475*H475,2)</f>
        <v>0</v>
      </c>
      <c r="J475" s="159"/>
      <c r="K475" s="158">
        <f>ROUND(E475*J475,2)</f>
        <v>0</v>
      </c>
      <c r="L475" s="158">
        <v>21</v>
      </c>
      <c r="M475" s="158">
        <f>G475*(1+L475/100)</f>
        <v>0</v>
      </c>
      <c r="N475" s="157">
        <v>0</v>
      </c>
      <c r="O475" s="157">
        <f>ROUND(E475*N475,2)</f>
        <v>0</v>
      </c>
      <c r="P475" s="157">
        <v>0</v>
      </c>
      <c r="Q475" s="157">
        <f>ROUND(E475*P475,2)</f>
        <v>0</v>
      </c>
      <c r="R475" s="158"/>
      <c r="S475" s="158" t="s">
        <v>351</v>
      </c>
      <c r="T475" s="158" t="s">
        <v>352</v>
      </c>
      <c r="U475" s="158">
        <v>0</v>
      </c>
      <c r="V475" s="158">
        <f>ROUND(E475*U475,2)</f>
        <v>0</v>
      </c>
      <c r="W475" s="158"/>
      <c r="X475" s="158" t="s">
        <v>353</v>
      </c>
      <c r="Y475" s="158" t="s">
        <v>354</v>
      </c>
      <c r="Z475" s="147"/>
      <c r="AA475" s="147"/>
      <c r="AB475" s="147"/>
      <c r="AC475" s="147"/>
      <c r="AD475" s="147"/>
      <c r="AE475" s="147"/>
      <c r="AF475" s="147"/>
      <c r="AG475" s="147" t="s">
        <v>732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189" t="s">
        <v>2353</v>
      </c>
      <c r="D476" s="160"/>
      <c r="E476" s="161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357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4"/>
      <c r="B477" s="155"/>
      <c r="C477" s="189" t="s">
        <v>2354</v>
      </c>
      <c r="D477" s="160"/>
      <c r="E477" s="161">
        <v>57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7"/>
      <c r="AA477" s="147"/>
      <c r="AB477" s="147"/>
      <c r="AC477" s="147"/>
      <c r="AD477" s="147"/>
      <c r="AE477" s="147"/>
      <c r="AF477" s="147"/>
      <c r="AG477" s="147" t="s">
        <v>357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21.75" outlineLevel="1" x14ac:dyDescent="0.2">
      <c r="A478" s="175">
        <v>158</v>
      </c>
      <c r="B478" s="176" t="s">
        <v>2131</v>
      </c>
      <c r="C478" s="188" t="s">
        <v>2132</v>
      </c>
      <c r="D478" s="177" t="s">
        <v>512</v>
      </c>
      <c r="E478" s="178">
        <v>106</v>
      </c>
      <c r="F478" s="179"/>
      <c r="G478" s="180">
        <f>ROUND(E478*F478,2)</f>
        <v>0</v>
      </c>
      <c r="H478" s="159"/>
      <c r="I478" s="158">
        <f>ROUND(E478*H478,2)</f>
        <v>0</v>
      </c>
      <c r="J478" s="159"/>
      <c r="K478" s="158">
        <f>ROUND(E478*J478,2)</f>
        <v>0</v>
      </c>
      <c r="L478" s="158">
        <v>21</v>
      </c>
      <c r="M478" s="158">
        <f>G478*(1+L478/100)</f>
        <v>0</v>
      </c>
      <c r="N478" s="157">
        <v>0</v>
      </c>
      <c r="O478" s="157">
        <f>ROUND(E478*N478,2)</f>
        <v>0</v>
      </c>
      <c r="P478" s="157">
        <v>0</v>
      </c>
      <c r="Q478" s="157">
        <f>ROUND(E478*P478,2)</f>
        <v>0</v>
      </c>
      <c r="R478" s="158"/>
      <c r="S478" s="158" t="s">
        <v>351</v>
      </c>
      <c r="T478" s="158" t="s">
        <v>352</v>
      </c>
      <c r="U478" s="158">
        <v>0</v>
      </c>
      <c r="V478" s="158">
        <f>ROUND(E478*U478,2)</f>
        <v>0</v>
      </c>
      <c r="W478" s="158"/>
      <c r="X478" s="158" t="s">
        <v>353</v>
      </c>
      <c r="Y478" s="158" t="s">
        <v>354</v>
      </c>
      <c r="Z478" s="147"/>
      <c r="AA478" s="147"/>
      <c r="AB478" s="147"/>
      <c r="AC478" s="147"/>
      <c r="AD478" s="147"/>
      <c r="AE478" s="147"/>
      <c r="AF478" s="147"/>
      <c r="AG478" s="147" t="s">
        <v>732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">
      <c r="A479" s="154"/>
      <c r="B479" s="155"/>
      <c r="C479" s="189" t="s">
        <v>2355</v>
      </c>
      <c r="D479" s="160"/>
      <c r="E479" s="161"/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357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9" t="s">
        <v>2356</v>
      </c>
      <c r="D480" s="160"/>
      <c r="E480" s="161">
        <v>106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357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75">
        <v>159</v>
      </c>
      <c r="B481" s="176" t="s">
        <v>2171</v>
      </c>
      <c r="C481" s="188" t="s">
        <v>2172</v>
      </c>
      <c r="D481" s="177" t="s">
        <v>373</v>
      </c>
      <c r="E481" s="178">
        <v>19</v>
      </c>
      <c r="F481" s="179"/>
      <c r="G481" s="180">
        <f>ROUND(E481*F481,2)</f>
        <v>0</v>
      </c>
      <c r="H481" s="159"/>
      <c r="I481" s="158">
        <f>ROUND(E481*H481,2)</f>
        <v>0</v>
      </c>
      <c r="J481" s="159"/>
      <c r="K481" s="158">
        <f>ROUND(E481*J481,2)</f>
        <v>0</v>
      </c>
      <c r="L481" s="158">
        <v>21</v>
      </c>
      <c r="M481" s="158">
        <f>G481*(1+L481/100)</f>
        <v>0</v>
      </c>
      <c r="N481" s="157">
        <v>0</v>
      </c>
      <c r="O481" s="157">
        <f>ROUND(E481*N481,2)</f>
        <v>0</v>
      </c>
      <c r="P481" s="157">
        <v>0</v>
      </c>
      <c r="Q481" s="157">
        <f>ROUND(E481*P481,2)</f>
        <v>0</v>
      </c>
      <c r="R481" s="158"/>
      <c r="S481" s="158" t="s">
        <v>351</v>
      </c>
      <c r="T481" s="158" t="s">
        <v>352</v>
      </c>
      <c r="U481" s="158">
        <v>0</v>
      </c>
      <c r="V481" s="158">
        <f>ROUND(E481*U481,2)</f>
        <v>0</v>
      </c>
      <c r="W481" s="158"/>
      <c r="X481" s="158" t="s">
        <v>353</v>
      </c>
      <c r="Y481" s="158" t="s">
        <v>354</v>
      </c>
      <c r="Z481" s="147"/>
      <c r="AA481" s="147"/>
      <c r="AB481" s="147"/>
      <c r="AC481" s="147"/>
      <c r="AD481" s="147"/>
      <c r="AE481" s="147"/>
      <c r="AF481" s="147"/>
      <c r="AG481" s="147" t="s">
        <v>732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2" x14ac:dyDescent="0.2">
      <c r="A482" s="154"/>
      <c r="B482" s="155"/>
      <c r="C482" s="189" t="s">
        <v>2083</v>
      </c>
      <c r="D482" s="160"/>
      <c r="E482" s="161"/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357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89" t="s">
        <v>2084</v>
      </c>
      <c r="D483" s="160"/>
      <c r="E483" s="161">
        <v>19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357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75">
        <v>160</v>
      </c>
      <c r="B484" s="176" t="s">
        <v>2173</v>
      </c>
      <c r="C484" s="188" t="s">
        <v>2174</v>
      </c>
      <c r="D484" s="177" t="s">
        <v>373</v>
      </c>
      <c r="E484" s="178">
        <v>2</v>
      </c>
      <c r="F484" s="179"/>
      <c r="G484" s="180">
        <f>ROUND(E484*F484,2)</f>
        <v>0</v>
      </c>
      <c r="H484" s="159"/>
      <c r="I484" s="158">
        <f>ROUND(E484*H484,2)</f>
        <v>0</v>
      </c>
      <c r="J484" s="159"/>
      <c r="K484" s="158">
        <f>ROUND(E484*J484,2)</f>
        <v>0</v>
      </c>
      <c r="L484" s="158">
        <v>21</v>
      </c>
      <c r="M484" s="158">
        <f>G484*(1+L484/100)</f>
        <v>0</v>
      </c>
      <c r="N484" s="157">
        <v>0</v>
      </c>
      <c r="O484" s="157">
        <f>ROUND(E484*N484,2)</f>
        <v>0</v>
      </c>
      <c r="P484" s="157">
        <v>0</v>
      </c>
      <c r="Q484" s="157">
        <f>ROUND(E484*P484,2)</f>
        <v>0</v>
      </c>
      <c r="R484" s="158"/>
      <c r="S484" s="158" t="s">
        <v>351</v>
      </c>
      <c r="T484" s="158" t="s">
        <v>352</v>
      </c>
      <c r="U484" s="158">
        <v>0</v>
      </c>
      <c r="V484" s="158">
        <f>ROUND(E484*U484,2)</f>
        <v>0</v>
      </c>
      <c r="W484" s="158"/>
      <c r="X484" s="158" t="s">
        <v>353</v>
      </c>
      <c r="Y484" s="158" t="s">
        <v>354</v>
      </c>
      <c r="Z484" s="147"/>
      <c r="AA484" s="147"/>
      <c r="AB484" s="147"/>
      <c r="AC484" s="147"/>
      <c r="AD484" s="147"/>
      <c r="AE484" s="147"/>
      <c r="AF484" s="147"/>
      <c r="AG484" s="147" t="s">
        <v>732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89" t="s">
        <v>764</v>
      </c>
      <c r="D485" s="160"/>
      <c r="E485" s="161"/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357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9" t="s">
        <v>110</v>
      </c>
      <c r="D486" s="160"/>
      <c r="E486" s="161">
        <v>2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357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32.6" outlineLevel="1" x14ac:dyDescent="0.2">
      <c r="A487" s="175">
        <v>161</v>
      </c>
      <c r="B487" s="176" t="s">
        <v>2197</v>
      </c>
      <c r="C487" s="188" t="s">
        <v>2198</v>
      </c>
      <c r="D487" s="177" t="s">
        <v>373</v>
      </c>
      <c r="E487" s="178">
        <v>19</v>
      </c>
      <c r="F487" s="179"/>
      <c r="G487" s="180">
        <f>ROUND(E487*F487,2)</f>
        <v>0</v>
      </c>
      <c r="H487" s="159"/>
      <c r="I487" s="158">
        <f>ROUND(E487*H487,2)</f>
        <v>0</v>
      </c>
      <c r="J487" s="159"/>
      <c r="K487" s="158">
        <f>ROUND(E487*J487,2)</f>
        <v>0</v>
      </c>
      <c r="L487" s="158">
        <v>21</v>
      </c>
      <c r="M487" s="158">
        <f>G487*(1+L487/100)</f>
        <v>0</v>
      </c>
      <c r="N487" s="157">
        <v>0</v>
      </c>
      <c r="O487" s="157">
        <f>ROUND(E487*N487,2)</f>
        <v>0</v>
      </c>
      <c r="P487" s="157">
        <v>0</v>
      </c>
      <c r="Q487" s="157">
        <f>ROUND(E487*P487,2)</f>
        <v>0</v>
      </c>
      <c r="R487" s="158"/>
      <c r="S487" s="158" t="s">
        <v>351</v>
      </c>
      <c r="T487" s="158" t="s">
        <v>352</v>
      </c>
      <c r="U487" s="158">
        <v>0</v>
      </c>
      <c r="V487" s="158">
        <f>ROUND(E487*U487,2)</f>
        <v>0</v>
      </c>
      <c r="W487" s="158"/>
      <c r="X487" s="158" t="s">
        <v>540</v>
      </c>
      <c r="Y487" s="158" t="s">
        <v>354</v>
      </c>
      <c r="Z487" s="147"/>
      <c r="AA487" s="147"/>
      <c r="AB487" s="147"/>
      <c r="AC487" s="147"/>
      <c r="AD487" s="147"/>
      <c r="AE487" s="147"/>
      <c r="AF487" s="147"/>
      <c r="AG487" s="147" t="s">
        <v>723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">
      <c r="A488" s="154"/>
      <c r="B488" s="155"/>
      <c r="C488" s="189" t="s">
        <v>2083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357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9" t="s">
        <v>2084</v>
      </c>
      <c r="D489" s="160"/>
      <c r="E489" s="161">
        <v>19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357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ht="32.6" outlineLevel="1" x14ac:dyDescent="0.2">
      <c r="A490" s="175">
        <v>162</v>
      </c>
      <c r="B490" s="176" t="s">
        <v>2199</v>
      </c>
      <c r="C490" s="188" t="s">
        <v>2200</v>
      </c>
      <c r="D490" s="177" t="s">
        <v>373</v>
      </c>
      <c r="E490" s="178">
        <v>2</v>
      </c>
      <c r="F490" s="179"/>
      <c r="G490" s="180">
        <f>ROUND(E490*F490,2)</f>
        <v>0</v>
      </c>
      <c r="H490" s="159"/>
      <c r="I490" s="158">
        <f>ROUND(E490*H490,2)</f>
        <v>0</v>
      </c>
      <c r="J490" s="159"/>
      <c r="K490" s="158">
        <f>ROUND(E490*J490,2)</f>
        <v>0</v>
      </c>
      <c r="L490" s="158">
        <v>21</v>
      </c>
      <c r="M490" s="158">
        <f>G490*(1+L490/100)</f>
        <v>0</v>
      </c>
      <c r="N490" s="157">
        <v>0</v>
      </c>
      <c r="O490" s="157">
        <f>ROUND(E490*N490,2)</f>
        <v>0</v>
      </c>
      <c r="P490" s="157">
        <v>0</v>
      </c>
      <c r="Q490" s="157">
        <f>ROUND(E490*P490,2)</f>
        <v>0</v>
      </c>
      <c r="R490" s="158"/>
      <c r="S490" s="158" t="s">
        <v>351</v>
      </c>
      <c r="T490" s="158" t="s">
        <v>352</v>
      </c>
      <c r="U490" s="158">
        <v>0</v>
      </c>
      <c r="V490" s="158">
        <f>ROUND(E490*U490,2)</f>
        <v>0</v>
      </c>
      <c r="W490" s="158"/>
      <c r="X490" s="158" t="s">
        <v>540</v>
      </c>
      <c r="Y490" s="158" t="s">
        <v>354</v>
      </c>
      <c r="Z490" s="147"/>
      <c r="AA490" s="147"/>
      <c r="AB490" s="147"/>
      <c r="AC490" s="147"/>
      <c r="AD490" s="147"/>
      <c r="AE490" s="147"/>
      <c r="AF490" s="147"/>
      <c r="AG490" s="147" t="s">
        <v>723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2" x14ac:dyDescent="0.2">
      <c r="A491" s="154"/>
      <c r="B491" s="155"/>
      <c r="C491" s="189" t="s">
        <v>764</v>
      </c>
      <c r="D491" s="160"/>
      <c r="E491" s="161"/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357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89" t="s">
        <v>110</v>
      </c>
      <c r="D492" s="160"/>
      <c r="E492" s="161">
        <v>2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357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75">
        <v>163</v>
      </c>
      <c r="B493" s="176" t="s">
        <v>2357</v>
      </c>
      <c r="C493" s="188" t="s">
        <v>2358</v>
      </c>
      <c r="D493" s="177" t="s">
        <v>373</v>
      </c>
      <c r="E493" s="178">
        <v>16</v>
      </c>
      <c r="F493" s="179"/>
      <c r="G493" s="180">
        <f>ROUND(E493*F493,2)</f>
        <v>0</v>
      </c>
      <c r="H493" s="159"/>
      <c r="I493" s="158">
        <f>ROUND(E493*H493,2)</f>
        <v>0</v>
      </c>
      <c r="J493" s="159"/>
      <c r="K493" s="158">
        <f>ROUND(E493*J493,2)</f>
        <v>0</v>
      </c>
      <c r="L493" s="158">
        <v>21</v>
      </c>
      <c r="M493" s="158">
        <f>G493*(1+L493/100)</f>
        <v>0</v>
      </c>
      <c r="N493" s="157">
        <v>0</v>
      </c>
      <c r="O493" s="157">
        <f>ROUND(E493*N493,2)</f>
        <v>0</v>
      </c>
      <c r="P493" s="157">
        <v>0</v>
      </c>
      <c r="Q493" s="157">
        <f>ROUND(E493*P493,2)</f>
        <v>0</v>
      </c>
      <c r="R493" s="158"/>
      <c r="S493" s="158" t="s">
        <v>351</v>
      </c>
      <c r="T493" s="158" t="s">
        <v>352</v>
      </c>
      <c r="U493" s="158">
        <v>0</v>
      </c>
      <c r="V493" s="158">
        <f>ROUND(E493*U493,2)</f>
        <v>0</v>
      </c>
      <c r="W493" s="158"/>
      <c r="X493" s="158" t="s">
        <v>353</v>
      </c>
      <c r="Y493" s="158" t="s">
        <v>354</v>
      </c>
      <c r="Z493" s="147"/>
      <c r="AA493" s="147"/>
      <c r="AB493" s="147"/>
      <c r="AC493" s="147"/>
      <c r="AD493" s="147"/>
      <c r="AE493" s="147"/>
      <c r="AF493" s="147"/>
      <c r="AG493" s="147" t="s">
        <v>732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2" x14ac:dyDescent="0.2">
      <c r="A494" s="154"/>
      <c r="B494" s="155"/>
      <c r="C494" s="189" t="s">
        <v>790</v>
      </c>
      <c r="D494" s="160"/>
      <c r="E494" s="161"/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357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89" t="s">
        <v>791</v>
      </c>
      <c r="D495" s="160"/>
      <c r="E495" s="161">
        <v>16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357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75">
        <v>164</v>
      </c>
      <c r="B496" s="176" t="s">
        <v>2359</v>
      </c>
      <c r="C496" s="188" t="s">
        <v>2360</v>
      </c>
      <c r="D496" s="177" t="s">
        <v>373</v>
      </c>
      <c r="E496" s="178">
        <v>2</v>
      </c>
      <c r="F496" s="179"/>
      <c r="G496" s="180">
        <f>ROUND(E496*F496,2)</f>
        <v>0</v>
      </c>
      <c r="H496" s="159"/>
      <c r="I496" s="158">
        <f>ROUND(E496*H496,2)</f>
        <v>0</v>
      </c>
      <c r="J496" s="159"/>
      <c r="K496" s="158">
        <f>ROUND(E496*J496,2)</f>
        <v>0</v>
      </c>
      <c r="L496" s="158">
        <v>21</v>
      </c>
      <c r="M496" s="158">
        <f>G496*(1+L496/100)</f>
        <v>0</v>
      </c>
      <c r="N496" s="157">
        <v>0</v>
      </c>
      <c r="O496" s="157">
        <f>ROUND(E496*N496,2)</f>
        <v>0</v>
      </c>
      <c r="P496" s="157">
        <v>0</v>
      </c>
      <c r="Q496" s="157">
        <f>ROUND(E496*P496,2)</f>
        <v>0</v>
      </c>
      <c r="R496" s="158"/>
      <c r="S496" s="158" t="s">
        <v>351</v>
      </c>
      <c r="T496" s="158" t="s">
        <v>352</v>
      </c>
      <c r="U496" s="158">
        <v>0</v>
      </c>
      <c r="V496" s="158">
        <f>ROUND(E496*U496,2)</f>
        <v>0</v>
      </c>
      <c r="W496" s="158"/>
      <c r="X496" s="158" t="s">
        <v>353</v>
      </c>
      <c r="Y496" s="158" t="s">
        <v>354</v>
      </c>
      <c r="Z496" s="147"/>
      <c r="AA496" s="147"/>
      <c r="AB496" s="147"/>
      <c r="AC496" s="147"/>
      <c r="AD496" s="147"/>
      <c r="AE496" s="147"/>
      <c r="AF496" s="147"/>
      <c r="AG496" s="147" t="s">
        <v>732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2" x14ac:dyDescent="0.2">
      <c r="A497" s="154"/>
      <c r="B497" s="155"/>
      <c r="C497" s="189" t="s">
        <v>764</v>
      </c>
      <c r="D497" s="160"/>
      <c r="E497" s="161"/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357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89" t="s">
        <v>110</v>
      </c>
      <c r="D498" s="160"/>
      <c r="E498" s="161">
        <v>2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357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5">
        <v>165</v>
      </c>
      <c r="B499" s="176" t="s">
        <v>2281</v>
      </c>
      <c r="C499" s="188" t="s">
        <v>2282</v>
      </c>
      <c r="D499" s="177" t="s">
        <v>512</v>
      </c>
      <c r="E499" s="178">
        <v>163</v>
      </c>
      <c r="F499" s="179"/>
      <c r="G499" s="180">
        <f>ROUND(E499*F499,2)</f>
        <v>0</v>
      </c>
      <c r="H499" s="159"/>
      <c r="I499" s="158">
        <f>ROUND(E499*H499,2)</f>
        <v>0</v>
      </c>
      <c r="J499" s="159"/>
      <c r="K499" s="158">
        <f>ROUND(E499*J499,2)</f>
        <v>0</v>
      </c>
      <c r="L499" s="158">
        <v>21</v>
      </c>
      <c r="M499" s="158">
        <f>G499*(1+L499/100)</f>
        <v>0</v>
      </c>
      <c r="N499" s="157">
        <v>0</v>
      </c>
      <c r="O499" s="157">
        <f>ROUND(E499*N499,2)</f>
        <v>0</v>
      </c>
      <c r="P499" s="157">
        <v>0</v>
      </c>
      <c r="Q499" s="157">
        <f>ROUND(E499*P499,2)</f>
        <v>0</v>
      </c>
      <c r="R499" s="158"/>
      <c r="S499" s="158" t="s">
        <v>351</v>
      </c>
      <c r="T499" s="158" t="s">
        <v>352</v>
      </c>
      <c r="U499" s="158">
        <v>0</v>
      </c>
      <c r="V499" s="158">
        <f>ROUND(E499*U499,2)</f>
        <v>0</v>
      </c>
      <c r="W499" s="158"/>
      <c r="X499" s="158" t="s">
        <v>353</v>
      </c>
      <c r="Y499" s="158" t="s">
        <v>354</v>
      </c>
      <c r="Z499" s="147"/>
      <c r="AA499" s="147"/>
      <c r="AB499" s="147"/>
      <c r="AC499" s="147"/>
      <c r="AD499" s="147"/>
      <c r="AE499" s="147"/>
      <c r="AF499" s="147"/>
      <c r="AG499" s="147" t="s">
        <v>732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">
      <c r="A500" s="154"/>
      <c r="B500" s="155"/>
      <c r="C500" s="189" t="s">
        <v>2361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357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89" t="s">
        <v>2362</v>
      </c>
      <c r="D501" s="160"/>
      <c r="E501" s="161">
        <v>163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357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ht="21.75" outlineLevel="1" x14ac:dyDescent="0.2">
      <c r="A502" s="181">
        <v>166</v>
      </c>
      <c r="B502" s="182" t="s">
        <v>826</v>
      </c>
      <c r="C502" s="191" t="s">
        <v>2225</v>
      </c>
      <c r="D502" s="183" t="s">
        <v>389</v>
      </c>
      <c r="E502" s="184">
        <v>1</v>
      </c>
      <c r="F502" s="185"/>
      <c r="G502" s="186">
        <f>ROUND(E502*F502,2)</f>
        <v>0</v>
      </c>
      <c r="H502" s="159"/>
      <c r="I502" s="158">
        <f>ROUND(E502*H502,2)</f>
        <v>0</v>
      </c>
      <c r="J502" s="159"/>
      <c r="K502" s="158">
        <f>ROUND(E502*J502,2)</f>
        <v>0</v>
      </c>
      <c r="L502" s="158">
        <v>21</v>
      </c>
      <c r="M502" s="158">
        <f>G502*(1+L502/100)</f>
        <v>0</v>
      </c>
      <c r="N502" s="157">
        <v>0</v>
      </c>
      <c r="O502" s="157">
        <f>ROUND(E502*N502,2)</f>
        <v>0</v>
      </c>
      <c r="P502" s="157">
        <v>0</v>
      </c>
      <c r="Q502" s="157">
        <f>ROUND(E502*P502,2)</f>
        <v>0</v>
      </c>
      <c r="R502" s="158"/>
      <c r="S502" s="158" t="s">
        <v>351</v>
      </c>
      <c r="T502" s="158" t="s">
        <v>352</v>
      </c>
      <c r="U502" s="158">
        <v>0</v>
      </c>
      <c r="V502" s="158">
        <f>ROUND(E502*U502,2)</f>
        <v>0</v>
      </c>
      <c r="W502" s="158"/>
      <c r="X502" s="158" t="s">
        <v>353</v>
      </c>
      <c r="Y502" s="158" t="s">
        <v>354</v>
      </c>
      <c r="Z502" s="147"/>
      <c r="AA502" s="147"/>
      <c r="AB502" s="147"/>
      <c r="AC502" s="147"/>
      <c r="AD502" s="147"/>
      <c r="AE502" s="147"/>
      <c r="AF502" s="147"/>
      <c r="AG502" s="147" t="s">
        <v>732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13.6" x14ac:dyDescent="0.2">
      <c r="A503" s="168" t="s">
        <v>346</v>
      </c>
      <c r="B503" s="169" t="s">
        <v>318</v>
      </c>
      <c r="C503" s="187" t="s">
        <v>29</v>
      </c>
      <c r="D503" s="170"/>
      <c r="E503" s="171"/>
      <c r="F503" s="172"/>
      <c r="G503" s="173">
        <f>SUMIF(AG504:AG505,"&lt;&gt;NOR",G504:G505)</f>
        <v>0</v>
      </c>
      <c r="H503" s="167"/>
      <c r="I503" s="167">
        <f>SUM(I504:I505)</f>
        <v>0</v>
      </c>
      <c r="J503" s="167"/>
      <c r="K503" s="167">
        <f>SUM(K504:K505)</f>
        <v>0</v>
      </c>
      <c r="L503" s="167"/>
      <c r="M503" s="167">
        <f>SUM(M504:M505)</f>
        <v>0</v>
      </c>
      <c r="N503" s="166"/>
      <c r="O503" s="166">
        <f>SUM(O504:O505)</f>
        <v>0</v>
      </c>
      <c r="P503" s="166"/>
      <c r="Q503" s="166">
        <f>SUM(Q504:Q505)</f>
        <v>0</v>
      </c>
      <c r="R503" s="167"/>
      <c r="S503" s="167"/>
      <c r="T503" s="167"/>
      <c r="U503" s="167"/>
      <c r="V503" s="167">
        <f>SUM(V504:V505)</f>
        <v>0</v>
      </c>
      <c r="W503" s="167"/>
      <c r="X503" s="167"/>
      <c r="Y503" s="167"/>
      <c r="AG503" t="s">
        <v>347</v>
      </c>
    </row>
    <row r="504" spans="1:60" outlineLevel="1" x14ac:dyDescent="0.2">
      <c r="A504" s="181">
        <v>167</v>
      </c>
      <c r="B504" s="182" t="s">
        <v>889</v>
      </c>
      <c r="C504" s="191" t="s">
        <v>2363</v>
      </c>
      <c r="D504" s="183" t="s">
        <v>722</v>
      </c>
      <c r="E504" s="184">
        <v>1</v>
      </c>
      <c r="F504" s="185"/>
      <c r="G504" s="186">
        <f>ROUND(E504*F504,2)</f>
        <v>0</v>
      </c>
      <c r="H504" s="159"/>
      <c r="I504" s="158">
        <f>ROUND(E504*H504,2)</f>
        <v>0</v>
      </c>
      <c r="J504" s="159"/>
      <c r="K504" s="158">
        <f>ROUND(E504*J504,2)</f>
        <v>0</v>
      </c>
      <c r="L504" s="158">
        <v>21</v>
      </c>
      <c r="M504" s="158">
        <f>G504*(1+L504/100)</f>
        <v>0</v>
      </c>
      <c r="N504" s="157">
        <v>0</v>
      </c>
      <c r="O504" s="157">
        <f>ROUND(E504*N504,2)</f>
        <v>0</v>
      </c>
      <c r="P504" s="157">
        <v>0</v>
      </c>
      <c r="Q504" s="157">
        <f>ROUND(E504*P504,2)</f>
        <v>0</v>
      </c>
      <c r="R504" s="158"/>
      <c r="S504" s="158" t="s">
        <v>351</v>
      </c>
      <c r="T504" s="158" t="s">
        <v>352</v>
      </c>
      <c r="U504" s="158">
        <v>0</v>
      </c>
      <c r="V504" s="158">
        <f>ROUND(E504*U504,2)</f>
        <v>0</v>
      </c>
      <c r="W504" s="158"/>
      <c r="X504" s="158" t="s">
        <v>353</v>
      </c>
      <c r="Y504" s="158" t="s">
        <v>354</v>
      </c>
      <c r="Z504" s="147"/>
      <c r="AA504" s="147"/>
      <c r="AB504" s="147"/>
      <c r="AC504" s="147"/>
      <c r="AD504" s="147"/>
      <c r="AE504" s="147"/>
      <c r="AF504" s="147"/>
      <c r="AG504" s="147" t="s">
        <v>395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81">
        <v>168</v>
      </c>
      <c r="B505" s="182" t="s">
        <v>893</v>
      </c>
      <c r="C505" s="191" t="s">
        <v>894</v>
      </c>
      <c r="D505" s="183" t="s">
        <v>722</v>
      </c>
      <c r="E505" s="184">
        <v>1</v>
      </c>
      <c r="F505" s="185"/>
      <c r="G505" s="186">
        <f>ROUND(E505*F505,2)</f>
        <v>0</v>
      </c>
      <c r="H505" s="159"/>
      <c r="I505" s="158">
        <f>ROUND(E505*H505,2)</f>
        <v>0</v>
      </c>
      <c r="J505" s="159"/>
      <c r="K505" s="158">
        <f>ROUND(E505*J505,2)</f>
        <v>0</v>
      </c>
      <c r="L505" s="158">
        <v>21</v>
      </c>
      <c r="M505" s="158">
        <f>G505*(1+L505/100)</f>
        <v>0</v>
      </c>
      <c r="N505" s="157">
        <v>0</v>
      </c>
      <c r="O505" s="157">
        <f>ROUND(E505*N505,2)</f>
        <v>0</v>
      </c>
      <c r="P505" s="157">
        <v>0</v>
      </c>
      <c r="Q505" s="157">
        <f>ROUND(E505*P505,2)</f>
        <v>0</v>
      </c>
      <c r="R505" s="158"/>
      <c r="S505" s="158" t="s">
        <v>351</v>
      </c>
      <c r="T505" s="158" t="s">
        <v>352</v>
      </c>
      <c r="U505" s="158">
        <v>0</v>
      </c>
      <c r="V505" s="158">
        <f>ROUND(E505*U505,2)</f>
        <v>0</v>
      </c>
      <c r="W505" s="158"/>
      <c r="X505" s="158" t="s">
        <v>540</v>
      </c>
      <c r="Y505" s="158" t="s">
        <v>354</v>
      </c>
      <c r="Z505" s="147"/>
      <c r="AA505" s="147"/>
      <c r="AB505" s="147"/>
      <c r="AC505" s="147"/>
      <c r="AD505" s="147"/>
      <c r="AE505" s="147"/>
      <c r="AF505" s="147"/>
      <c r="AG505" s="147" t="s">
        <v>723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13.6" x14ac:dyDescent="0.2">
      <c r="A506" s="168" t="s">
        <v>346</v>
      </c>
      <c r="B506" s="169" t="s">
        <v>319</v>
      </c>
      <c r="C506" s="187" t="s">
        <v>30</v>
      </c>
      <c r="D506" s="170"/>
      <c r="E506" s="171"/>
      <c r="F506" s="172"/>
      <c r="G506" s="173">
        <f>SUMIF(AG507:AG514,"&lt;&gt;NOR",G507:G514)</f>
        <v>0</v>
      </c>
      <c r="H506" s="167"/>
      <c r="I506" s="167">
        <f>SUM(I507:I514)</f>
        <v>0</v>
      </c>
      <c r="J506" s="167"/>
      <c r="K506" s="167">
        <f>SUM(K507:K514)</f>
        <v>0</v>
      </c>
      <c r="L506" s="167"/>
      <c r="M506" s="167">
        <f>SUM(M507:M514)</f>
        <v>0</v>
      </c>
      <c r="N506" s="166"/>
      <c r="O506" s="166">
        <f>SUM(O507:O514)</f>
        <v>0</v>
      </c>
      <c r="P506" s="166"/>
      <c r="Q506" s="166">
        <f>SUM(Q507:Q514)</f>
        <v>0</v>
      </c>
      <c r="R506" s="167"/>
      <c r="S506" s="167"/>
      <c r="T506" s="167"/>
      <c r="U506" s="167"/>
      <c r="V506" s="167">
        <f>SUM(V507:V514)</f>
        <v>0</v>
      </c>
      <c r="W506" s="167"/>
      <c r="X506" s="167"/>
      <c r="Y506" s="167"/>
      <c r="AG506" t="s">
        <v>347</v>
      </c>
    </row>
    <row r="507" spans="1:60" outlineLevel="1" x14ac:dyDescent="0.2">
      <c r="A507" s="175">
        <v>169</v>
      </c>
      <c r="B507" s="176" t="s">
        <v>895</v>
      </c>
      <c r="C507" s="188" t="s">
        <v>2364</v>
      </c>
      <c r="D507" s="177" t="s">
        <v>722</v>
      </c>
      <c r="E507" s="178">
        <v>1</v>
      </c>
      <c r="F507" s="179"/>
      <c r="G507" s="180">
        <f>ROUND(E507*F507,2)</f>
        <v>0</v>
      </c>
      <c r="H507" s="159"/>
      <c r="I507" s="158">
        <f>ROUND(E507*H507,2)</f>
        <v>0</v>
      </c>
      <c r="J507" s="159"/>
      <c r="K507" s="158">
        <f>ROUND(E507*J507,2)</f>
        <v>0</v>
      </c>
      <c r="L507" s="158">
        <v>21</v>
      </c>
      <c r="M507" s="158">
        <f>G507*(1+L507/100)</f>
        <v>0</v>
      </c>
      <c r="N507" s="157">
        <v>0</v>
      </c>
      <c r="O507" s="157">
        <f>ROUND(E507*N507,2)</f>
        <v>0</v>
      </c>
      <c r="P507" s="157">
        <v>0</v>
      </c>
      <c r="Q507" s="157">
        <f>ROUND(E507*P507,2)</f>
        <v>0</v>
      </c>
      <c r="R507" s="158"/>
      <c r="S507" s="158" t="s">
        <v>351</v>
      </c>
      <c r="T507" s="158" t="s">
        <v>352</v>
      </c>
      <c r="U507" s="158">
        <v>0</v>
      </c>
      <c r="V507" s="158">
        <f>ROUND(E507*U507,2)</f>
        <v>0</v>
      </c>
      <c r="W507" s="158"/>
      <c r="X507" s="158" t="s">
        <v>2365</v>
      </c>
      <c r="Y507" s="158" t="s">
        <v>354</v>
      </c>
      <c r="Z507" s="147"/>
      <c r="AA507" s="147"/>
      <c r="AB507" s="147"/>
      <c r="AC507" s="147"/>
      <c r="AD507" s="147"/>
      <c r="AE507" s="147"/>
      <c r="AF507" s="147"/>
      <c r="AG507" s="147" t="s">
        <v>2366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">
      <c r="A508" s="154"/>
      <c r="B508" s="155"/>
      <c r="C508" s="189" t="s">
        <v>777</v>
      </c>
      <c r="D508" s="160"/>
      <c r="E508" s="161"/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357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89" t="s">
        <v>108</v>
      </c>
      <c r="D509" s="160"/>
      <c r="E509" s="161">
        <v>1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7"/>
      <c r="AA509" s="147"/>
      <c r="AB509" s="147"/>
      <c r="AC509" s="147"/>
      <c r="AD509" s="147"/>
      <c r="AE509" s="147"/>
      <c r="AF509" s="147"/>
      <c r="AG509" s="147" t="s">
        <v>357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75">
        <v>170</v>
      </c>
      <c r="B510" s="176" t="s">
        <v>2367</v>
      </c>
      <c r="C510" s="188" t="s">
        <v>73</v>
      </c>
      <c r="D510" s="177" t="s">
        <v>389</v>
      </c>
      <c r="E510" s="178">
        <v>1</v>
      </c>
      <c r="F510" s="179"/>
      <c r="G510" s="180">
        <f>ROUND(E510*F510,2)</f>
        <v>0</v>
      </c>
      <c r="H510" s="159"/>
      <c r="I510" s="158">
        <f>ROUND(E510*H510,2)</f>
        <v>0</v>
      </c>
      <c r="J510" s="159"/>
      <c r="K510" s="158">
        <f>ROUND(E510*J510,2)</f>
        <v>0</v>
      </c>
      <c r="L510" s="158">
        <v>21</v>
      </c>
      <c r="M510" s="158">
        <f>G510*(1+L510/100)</f>
        <v>0</v>
      </c>
      <c r="N510" s="157">
        <v>0</v>
      </c>
      <c r="O510" s="157">
        <f>ROUND(E510*N510,2)</f>
        <v>0</v>
      </c>
      <c r="P510" s="157">
        <v>0</v>
      </c>
      <c r="Q510" s="157">
        <f>ROUND(E510*P510,2)</f>
        <v>0</v>
      </c>
      <c r="R510" s="158"/>
      <c r="S510" s="158" t="s">
        <v>351</v>
      </c>
      <c r="T510" s="158" t="s">
        <v>352</v>
      </c>
      <c r="U510" s="158">
        <v>0</v>
      </c>
      <c r="V510" s="158">
        <f>ROUND(E510*U510,2)</f>
        <v>0</v>
      </c>
      <c r="W510" s="158"/>
      <c r="X510" s="158" t="s">
        <v>891</v>
      </c>
      <c r="Y510" s="158" t="s">
        <v>354</v>
      </c>
      <c r="Z510" s="147"/>
      <c r="AA510" s="147"/>
      <c r="AB510" s="147"/>
      <c r="AC510" s="147"/>
      <c r="AD510" s="147"/>
      <c r="AE510" s="147"/>
      <c r="AF510" s="147"/>
      <c r="AG510" s="147" t="s">
        <v>1247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1.75" outlineLevel="2" x14ac:dyDescent="0.2">
      <c r="A511" s="154"/>
      <c r="B511" s="155"/>
      <c r="C511" s="189" t="s">
        <v>2368</v>
      </c>
      <c r="D511" s="160"/>
      <c r="E511" s="161"/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357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4"/>
      <c r="B512" s="155"/>
      <c r="C512" s="189" t="s">
        <v>2369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357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ht="21.75" outlineLevel="3" x14ac:dyDescent="0.2">
      <c r="A513" s="154"/>
      <c r="B513" s="155"/>
      <c r="C513" s="189" t="s">
        <v>2370</v>
      </c>
      <c r="D513" s="160"/>
      <c r="E513" s="161"/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357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89" t="s">
        <v>108</v>
      </c>
      <c r="D514" s="160"/>
      <c r="E514" s="161">
        <v>1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357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x14ac:dyDescent="0.2">
      <c r="A515" s="3"/>
      <c r="B515" s="4"/>
      <c r="C515" s="19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AE515">
        <v>15</v>
      </c>
      <c r="AF515">
        <v>21</v>
      </c>
      <c r="AG515" t="s">
        <v>332</v>
      </c>
    </row>
    <row r="516" spans="1:60" ht="13.6" x14ac:dyDescent="0.2">
      <c r="A516" s="150"/>
      <c r="B516" s="151" t="s">
        <v>31</v>
      </c>
      <c r="C516" s="194"/>
      <c r="D516" s="152"/>
      <c r="E516" s="153"/>
      <c r="F516" s="153"/>
      <c r="G516" s="174">
        <f>G8+G33+G52+G59+G136+G273+G344+G361+G474+G503+G506</f>
        <v>0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AE516">
        <f>SUMIF(L7:L514,AE515,G7:G514)</f>
        <v>0</v>
      </c>
      <c r="AF516">
        <f>SUMIF(L7:L514,AF515,G7:G514)</f>
        <v>0</v>
      </c>
      <c r="AG516" t="s">
        <v>611</v>
      </c>
    </row>
    <row r="517" spans="1:60" x14ac:dyDescent="0.2">
      <c r="A517" s="3"/>
      <c r="B517" s="4"/>
      <c r="C517" s="19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60" x14ac:dyDescent="0.2">
      <c r="A518" s="3"/>
      <c r="B518" s="4"/>
      <c r="C518" s="19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60" x14ac:dyDescent="0.2">
      <c r="A519" s="269" t="s">
        <v>612</v>
      </c>
      <c r="B519" s="269"/>
      <c r="C519" s="270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60" x14ac:dyDescent="0.2">
      <c r="A520" s="271"/>
      <c r="B520" s="272"/>
      <c r="C520" s="273"/>
      <c r="D520" s="272"/>
      <c r="E520" s="272"/>
      <c r="F520" s="272"/>
      <c r="G520" s="27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AG520" t="s">
        <v>613</v>
      </c>
    </row>
    <row r="521" spans="1:60" x14ac:dyDescent="0.2">
      <c r="A521" s="275"/>
      <c r="B521" s="276"/>
      <c r="C521" s="277"/>
      <c r="D521" s="276"/>
      <c r="E521" s="276"/>
      <c r="F521" s="276"/>
      <c r="G521" s="27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60" x14ac:dyDescent="0.2">
      <c r="A522" s="275"/>
      <c r="B522" s="276"/>
      <c r="C522" s="277"/>
      <c r="D522" s="276"/>
      <c r="E522" s="276"/>
      <c r="F522" s="276"/>
      <c r="G522" s="27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60" x14ac:dyDescent="0.2">
      <c r="A523" s="275"/>
      <c r="B523" s="276"/>
      <c r="C523" s="277"/>
      <c r="D523" s="276"/>
      <c r="E523" s="276"/>
      <c r="F523" s="276"/>
      <c r="G523" s="27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60" x14ac:dyDescent="0.2">
      <c r="A524" s="279"/>
      <c r="B524" s="280"/>
      <c r="C524" s="281"/>
      <c r="D524" s="280"/>
      <c r="E524" s="280"/>
      <c r="F524" s="280"/>
      <c r="G524" s="28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60" x14ac:dyDescent="0.2">
      <c r="A525" s="3"/>
      <c r="B525" s="4"/>
      <c r="C525" s="19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60" x14ac:dyDescent="0.2">
      <c r="C526" s="195"/>
      <c r="D526" s="10"/>
      <c r="AG526" t="s">
        <v>614</v>
      </c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20:G524"/>
    <mergeCell ref="A1:G1"/>
    <mergeCell ref="C2:G2"/>
    <mergeCell ref="C3:G3"/>
    <mergeCell ref="C4:G4"/>
    <mergeCell ref="A519:C5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6CFC-C6F4-48CA-9ED4-A8EB790AEA1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81</v>
      </c>
      <c r="C4" s="266" t="s">
        <v>82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7.2" x14ac:dyDescent="0.2">
      <c r="A8" s="168" t="s">
        <v>346</v>
      </c>
      <c r="B8" s="169" t="s">
        <v>141</v>
      </c>
      <c r="C8" s="187" t="s">
        <v>142</v>
      </c>
      <c r="D8" s="170"/>
      <c r="E8" s="171"/>
      <c r="F8" s="172"/>
      <c r="G8" s="173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7"/>
      <c r="U8" s="167"/>
      <c r="V8" s="167">
        <f>SUM(V9:V11)</f>
        <v>0</v>
      </c>
      <c r="W8" s="167"/>
      <c r="X8" s="167"/>
      <c r="Y8" s="167"/>
      <c r="AG8" t="s">
        <v>347</v>
      </c>
    </row>
    <row r="9" spans="1:60" ht="43.5" outlineLevel="1" x14ac:dyDescent="0.2">
      <c r="A9" s="181">
        <v>1</v>
      </c>
      <c r="B9" s="182" t="s">
        <v>2371</v>
      </c>
      <c r="C9" s="191" t="s">
        <v>2372</v>
      </c>
      <c r="D9" s="183" t="s">
        <v>880</v>
      </c>
      <c r="E9" s="184">
        <v>1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2.6" outlineLevel="1" x14ac:dyDescent="0.2">
      <c r="A10" s="181">
        <v>2</v>
      </c>
      <c r="B10" s="182" t="s">
        <v>2373</v>
      </c>
      <c r="C10" s="191" t="s">
        <v>2374</v>
      </c>
      <c r="D10" s="183" t="s">
        <v>2375</v>
      </c>
      <c r="E10" s="184">
        <v>1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351</v>
      </c>
      <c r="T10" s="158" t="s">
        <v>352</v>
      </c>
      <c r="U10" s="158">
        <v>0</v>
      </c>
      <c r="V10" s="158">
        <f>ROUND(E10*U10,2)</f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2376</v>
      </c>
      <c r="C11" s="191" t="s">
        <v>2377</v>
      </c>
      <c r="D11" s="183" t="s">
        <v>880</v>
      </c>
      <c r="E11" s="184">
        <v>1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351</v>
      </c>
      <c r="T11" s="158" t="s">
        <v>352</v>
      </c>
      <c r="U11" s="158">
        <v>0</v>
      </c>
      <c r="V11" s="158">
        <f>ROUND(E11*U11,2)</f>
        <v>0</v>
      </c>
      <c r="W11" s="158"/>
      <c r="X11" s="158" t="s">
        <v>540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723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0.75" x14ac:dyDescent="0.2">
      <c r="A12" s="168" t="s">
        <v>346</v>
      </c>
      <c r="B12" s="169" t="s">
        <v>143</v>
      </c>
      <c r="C12" s="187" t="s">
        <v>144</v>
      </c>
      <c r="D12" s="170"/>
      <c r="E12" s="171"/>
      <c r="F12" s="172"/>
      <c r="G12" s="173">
        <f>SUMIF(AG13:AG13,"&lt;&gt;NOR",G13:G13)</f>
        <v>0</v>
      </c>
      <c r="H12" s="167"/>
      <c r="I12" s="167">
        <f>SUM(I13:I13)</f>
        <v>0</v>
      </c>
      <c r="J12" s="167"/>
      <c r="K12" s="167">
        <f>SUM(K13:K13)</f>
        <v>0</v>
      </c>
      <c r="L12" s="167"/>
      <c r="M12" s="167">
        <f>SUM(M13:M13)</f>
        <v>0</v>
      </c>
      <c r="N12" s="166"/>
      <c r="O12" s="166">
        <f>SUM(O13:O13)</f>
        <v>0</v>
      </c>
      <c r="P12" s="166"/>
      <c r="Q12" s="166">
        <f>SUM(Q13:Q13)</f>
        <v>0</v>
      </c>
      <c r="R12" s="167"/>
      <c r="S12" s="167"/>
      <c r="T12" s="167"/>
      <c r="U12" s="167"/>
      <c r="V12" s="167">
        <f>SUM(V13:V13)</f>
        <v>0</v>
      </c>
      <c r="W12" s="167"/>
      <c r="X12" s="167"/>
      <c r="Y12" s="167"/>
      <c r="AG12" t="s">
        <v>347</v>
      </c>
    </row>
    <row r="13" spans="1:60" outlineLevel="1" x14ac:dyDescent="0.2">
      <c r="A13" s="181">
        <v>4</v>
      </c>
      <c r="B13" s="182" t="s">
        <v>2378</v>
      </c>
      <c r="C13" s="191" t="s">
        <v>2379</v>
      </c>
      <c r="D13" s="183" t="s">
        <v>880</v>
      </c>
      <c r="E13" s="184">
        <v>6</v>
      </c>
      <c r="F13" s="185"/>
      <c r="G13" s="186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351</v>
      </c>
      <c r="T13" s="158" t="s">
        <v>352</v>
      </c>
      <c r="U13" s="158">
        <v>0</v>
      </c>
      <c r="V13" s="158">
        <f>ROUND(E13*U13,2)</f>
        <v>0</v>
      </c>
      <c r="W13" s="158"/>
      <c r="X13" s="158" t="s">
        <v>540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723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.6" x14ac:dyDescent="0.2">
      <c r="A14" s="168" t="s">
        <v>346</v>
      </c>
      <c r="B14" s="169" t="s">
        <v>145</v>
      </c>
      <c r="C14" s="187" t="s">
        <v>146</v>
      </c>
      <c r="D14" s="170"/>
      <c r="E14" s="171"/>
      <c r="F14" s="172"/>
      <c r="G14" s="173">
        <f>SUMIF(AG15:AG20,"&lt;&gt;NOR",G15:G20)</f>
        <v>0</v>
      </c>
      <c r="H14" s="167"/>
      <c r="I14" s="167">
        <f>SUM(I15:I20)</f>
        <v>0</v>
      </c>
      <c r="J14" s="167"/>
      <c r="K14" s="167">
        <f>SUM(K15:K20)</f>
        <v>0</v>
      </c>
      <c r="L14" s="167"/>
      <c r="M14" s="167">
        <f>SUM(M15:M20)</f>
        <v>0</v>
      </c>
      <c r="N14" s="166"/>
      <c r="O14" s="166">
        <f>SUM(O15:O20)</f>
        <v>0</v>
      </c>
      <c r="P14" s="166"/>
      <c r="Q14" s="166">
        <f>SUM(Q15:Q20)</f>
        <v>0</v>
      </c>
      <c r="R14" s="167"/>
      <c r="S14" s="167"/>
      <c r="T14" s="167"/>
      <c r="U14" s="167"/>
      <c r="V14" s="167">
        <f>SUM(V15:V20)</f>
        <v>0</v>
      </c>
      <c r="W14" s="167"/>
      <c r="X14" s="167"/>
      <c r="Y14" s="167"/>
      <c r="AG14" t="s">
        <v>347</v>
      </c>
    </row>
    <row r="15" spans="1:60" ht="21.75" outlineLevel="1" x14ac:dyDescent="0.2">
      <c r="A15" s="181">
        <v>5</v>
      </c>
      <c r="B15" s="182" t="s">
        <v>2380</v>
      </c>
      <c r="C15" s="191" t="s">
        <v>2381</v>
      </c>
      <c r="D15" s="183" t="s">
        <v>880</v>
      </c>
      <c r="E15" s="184">
        <v>6</v>
      </c>
      <c r="F15" s="185"/>
      <c r="G15" s="186">
        <f t="shared" ref="G15:G20" si="0">ROUND(E15*F15,2)</f>
        <v>0</v>
      </c>
      <c r="H15" s="159"/>
      <c r="I15" s="158">
        <f t="shared" ref="I15:I20" si="1">ROUND(E15*H15,2)</f>
        <v>0</v>
      </c>
      <c r="J15" s="159"/>
      <c r="K15" s="158">
        <f t="shared" ref="K15:K20" si="2">ROUND(E15*J15,2)</f>
        <v>0</v>
      </c>
      <c r="L15" s="158">
        <v>21</v>
      </c>
      <c r="M15" s="158">
        <f t="shared" ref="M15:M20" si="3">G15*(1+L15/100)</f>
        <v>0</v>
      </c>
      <c r="N15" s="157">
        <v>0</v>
      </c>
      <c r="O15" s="157">
        <f t="shared" ref="O15:O20" si="4">ROUND(E15*N15,2)</f>
        <v>0</v>
      </c>
      <c r="P15" s="157">
        <v>0</v>
      </c>
      <c r="Q15" s="157">
        <f t="shared" ref="Q15:Q20" si="5"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 t="shared" ref="V15:V20" si="6">ROUND(E15*U15,2)</f>
        <v>0</v>
      </c>
      <c r="W15" s="158"/>
      <c r="X15" s="158" t="s">
        <v>540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1.75" outlineLevel="1" x14ac:dyDescent="0.2">
      <c r="A16" s="181">
        <v>6</v>
      </c>
      <c r="B16" s="182" t="s">
        <v>2382</v>
      </c>
      <c r="C16" s="191" t="s">
        <v>2383</v>
      </c>
      <c r="D16" s="183" t="s">
        <v>880</v>
      </c>
      <c r="E16" s="184">
        <v>3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351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540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2.6" outlineLevel="1" x14ac:dyDescent="0.2">
      <c r="A17" s="181">
        <v>7</v>
      </c>
      <c r="B17" s="182" t="s">
        <v>2384</v>
      </c>
      <c r="C17" s="191" t="s">
        <v>2385</v>
      </c>
      <c r="D17" s="183" t="s">
        <v>880</v>
      </c>
      <c r="E17" s="184">
        <v>3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2.6" outlineLevel="1" x14ac:dyDescent="0.2">
      <c r="A18" s="181">
        <v>8</v>
      </c>
      <c r="B18" s="182" t="s">
        <v>2386</v>
      </c>
      <c r="C18" s="191" t="s">
        <v>2387</v>
      </c>
      <c r="D18" s="183" t="s">
        <v>880</v>
      </c>
      <c r="E18" s="184">
        <v>3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2.6" outlineLevel="1" x14ac:dyDescent="0.2">
      <c r="A19" s="181">
        <v>9</v>
      </c>
      <c r="B19" s="182" t="s">
        <v>2388</v>
      </c>
      <c r="C19" s="191" t="s">
        <v>2389</v>
      </c>
      <c r="D19" s="183" t="s">
        <v>880</v>
      </c>
      <c r="E19" s="184">
        <v>2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2.6" outlineLevel="1" x14ac:dyDescent="0.2">
      <c r="A20" s="181">
        <v>10</v>
      </c>
      <c r="B20" s="182" t="s">
        <v>2390</v>
      </c>
      <c r="C20" s="191" t="s">
        <v>2391</v>
      </c>
      <c r="D20" s="183" t="s">
        <v>880</v>
      </c>
      <c r="E20" s="184">
        <v>1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351</v>
      </c>
      <c r="T20" s="158" t="s">
        <v>352</v>
      </c>
      <c r="U20" s="158">
        <v>0</v>
      </c>
      <c r="V20" s="158">
        <f t="shared" si="6"/>
        <v>0</v>
      </c>
      <c r="W20" s="158"/>
      <c r="X20" s="158" t="s">
        <v>540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723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3.6" x14ac:dyDescent="0.2">
      <c r="A21" s="168" t="s">
        <v>346</v>
      </c>
      <c r="B21" s="169" t="s">
        <v>147</v>
      </c>
      <c r="C21" s="187" t="s">
        <v>148</v>
      </c>
      <c r="D21" s="170"/>
      <c r="E21" s="171"/>
      <c r="F21" s="172"/>
      <c r="G21" s="173">
        <f>SUMIF(AG22:AG22,"&lt;&gt;NOR",G22:G22)</f>
        <v>0</v>
      </c>
      <c r="H21" s="167"/>
      <c r="I21" s="167">
        <f>SUM(I22:I22)</f>
        <v>0</v>
      </c>
      <c r="J21" s="167"/>
      <c r="K21" s="167">
        <f>SUM(K22:K22)</f>
        <v>0</v>
      </c>
      <c r="L21" s="167"/>
      <c r="M21" s="167">
        <f>SUM(M22:M22)</f>
        <v>0</v>
      </c>
      <c r="N21" s="166"/>
      <c r="O21" s="166">
        <f>SUM(O22:O22)</f>
        <v>0</v>
      </c>
      <c r="P21" s="166"/>
      <c r="Q21" s="166">
        <f>SUM(Q22:Q22)</f>
        <v>0</v>
      </c>
      <c r="R21" s="167"/>
      <c r="S21" s="167"/>
      <c r="T21" s="167"/>
      <c r="U21" s="167"/>
      <c r="V21" s="167">
        <f>SUM(V22:V22)</f>
        <v>0</v>
      </c>
      <c r="W21" s="167"/>
      <c r="X21" s="167"/>
      <c r="Y21" s="167"/>
      <c r="AG21" t="s">
        <v>347</v>
      </c>
    </row>
    <row r="22" spans="1:60" ht="21.75" outlineLevel="1" x14ac:dyDescent="0.2">
      <c r="A22" s="181">
        <v>11</v>
      </c>
      <c r="B22" s="182" t="s">
        <v>2392</v>
      </c>
      <c r="C22" s="191" t="s">
        <v>2393</v>
      </c>
      <c r="D22" s="183" t="s">
        <v>880</v>
      </c>
      <c r="E22" s="184">
        <v>1</v>
      </c>
      <c r="F22" s="185"/>
      <c r="G22" s="186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351</v>
      </c>
      <c r="T22" s="158" t="s">
        <v>352</v>
      </c>
      <c r="U22" s="158">
        <v>0</v>
      </c>
      <c r="V22" s="158">
        <f>ROUND(E22*U22,2)</f>
        <v>0</v>
      </c>
      <c r="W22" s="158"/>
      <c r="X22" s="158" t="s">
        <v>540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723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13.6" x14ac:dyDescent="0.2">
      <c r="A23" s="168" t="s">
        <v>346</v>
      </c>
      <c r="B23" s="169" t="s">
        <v>149</v>
      </c>
      <c r="C23" s="187" t="s">
        <v>150</v>
      </c>
      <c r="D23" s="170"/>
      <c r="E23" s="171"/>
      <c r="F23" s="172"/>
      <c r="G23" s="173">
        <f>SUMIF(AG24:AG24,"&lt;&gt;NOR",G24:G24)</f>
        <v>0</v>
      </c>
      <c r="H23" s="167"/>
      <c r="I23" s="167">
        <f>SUM(I24:I24)</f>
        <v>0</v>
      </c>
      <c r="J23" s="167"/>
      <c r="K23" s="167">
        <f>SUM(K24:K24)</f>
        <v>0</v>
      </c>
      <c r="L23" s="167"/>
      <c r="M23" s="167">
        <f>SUM(M24:M24)</f>
        <v>0</v>
      </c>
      <c r="N23" s="166"/>
      <c r="O23" s="166">
        <f>SUM(O24:O24)</f>
        <v>0</v>
      </c>
      <c r="P23" s="166"/>
      <c r="Q23" s="166">
        <f>SUM(Q24:Q24)</f>
        <v>0</v>
      </c>
      <c r="R23" s="167"/>
      <c r="S23" s="167"/>
      <c r="T23" s="167"/>
      <c r="U23" s="167"/>
      <c r="V23" s="167">
        <f>SUM(V24:V24)</f>
        <v>0</v>
      </c>
      <c r="W23" s="167"/>
      <c r="X23" s="167"/>
      <c r="Y23" s="167"/>
      <c r="AG23" t="s">
        <v>347</v>
      </c>
    </row>
    <row r="24" spans="1:60" ht="21.75" outlineLevel="1" x14ac:dyDescent="0.2">
      <c r="A24" s="181">
        <v>12</v>
      </c>
      <c r="B24" s="182" t="s">
        <v>2394</v>
      </c>
      <c r="C24" s="191" t="s">
        <v>2395</v>
      </c>
      <c r="D24" s="183" t="s">
        <v>880</v>
      </c>
      <c r="E24" s="184">
        <v>1</v>
      </c>
      <c r="F24" s="185"/>
      <c r="G24" s="186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351</v>
      </c>
      <c r="T24" s="158" t="s">
        <v>352</v>
      </c>
      <c r="U24" s="158">
        <v>0</v>
      </c>
      <c r="V24" s="158">
        <f>ROUND(E24*U24,2)</f>
        <v>0</v>
      </c>
      <c r="W24" s="158"/>
      <c r="X24" s="158" t="s">
        <v>540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7.2" x14ac:dyDescent="0.2">
      <c r="A25" s="168" t="s">
        <v>346</v>
      </c>
      <c r="B25" s="169" t="s">
        <v>151</v>
      </c>
      <c r="C25" s="187" t="s">
        <v>152</v>
      </c>
      <c r="D25" s="170"/>
      <c r="E25" s="171"/>
      <c r="F25" s="172"/>
      <c r="G25" s="173">
        <f>SUMIF(AG26:AG28,"&lt;&gt;NOR",G26:G28)</f>
        <v>0</v>
      </c>
      <c r="H25" s="167"/>
      <c r="I25" s="167">
        <f>SUM(I26:I28)</f>
        <v>0</v>
      </c>
      <c r="J25" s="167"/>
      <c r="K25" s="167">
        <f>SUM(K26:K28)</f>
        <v>0</v>
      </c>
      <c r="L25" s="167"/>
      <c r="M25" s="167">
        <f>SUM(M26:M28)</f>
        <v>0</v>
      </c>
      <c r="N25" s="166"/>
      <c r="O25" s="166">
        <f>SUM(O26:O28)</f>
        <v>0</v>
      </c>
      <c r="P25" s="166"/>
      <c r="Q25" s="166">
        <f>SUM(Q26:Q28)</f>
        <v>0</v>
      </c>
      <c r="R25" s="167"/>
      <c r="S25" s="167"/>
      <c r="T25" s="167"/>
      <c r="U25" s="167"/>
      <c r="V25" s="167">
        <f>SUM(V26:V28)</f>
        <v>0</v>
      </c>
      <c r="W25" s="167"/>
      <c r="X25" s="167"/>
      <c r="Y25" s="167"/>
      <c r="AG25" t="s">
        <v>347</v>
      </c>
    </row>
    <row r="26" spans="1:60" ht="32.6" outlineLevel="1" x14ac:dyDescent="0.2">
      <c r="A26" s="181">
        <v>13</v>
      </c>
      <c r="B26" s="182" t="s">
        <v>2396</v>
      </c>
      <c r="C26" s="191" t="s">
        <v>2397</v>
      </c>
      <c r="D26" s="183" t="s">
        <v>880</v>
      </c>
      <c r="E26" s="184">
        <v>2</v>
      </c>
      <c r="F26" s="185"/>
      <c r="G26" s="186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351</v>
      </c>
      <c r="T26" s="158" t="s">
        <v>352</v>
      </c>
      <c r="U26" s="158">
        <v>0</v>
      </c>
      <c r="V26" s="158">
        <f>ROUND(E26*U26,2)</f>
        <v>0</v>
      </c>
      <c r="W26" s="158"/>
      <c r="X26" s="158" t="s">
        <v>540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723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2.6" outlineLevel="1" x14ac:dyDescent="0.2">
      <c r="A27" s="181">
        <v>14</v>
      </c>
      <c r="B27" s="182" t="s">
        <v>2398</v>
      </c>
      <c r="C27" s="191" t="s">
        <v>2399</v>
      </c>
      <c r="D27" s="183" t="s">
        <v>880</v>
      </c>
      <c r="E27" s="184">
        <v>6</v>
      </c>
      <c r="F27" s="185"/>
      <c r="G27" s="186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351</v>
      </c>
      <c r="T27" s="158" t="s">
        <v>352</v>
      </c>
      <c r="U27" s="158">
        <v>0</v>
      </c>
      <c r="V27" s="158">
        <f>ROUND(E27*U27,2)</f>
        <v>0</v>
      </c>
      <c r="W27" s="158"/>
      <c r="X27" s="158" t="s">
        <v>540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723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2.6" outlineLevel="1" x14ac:dyDescent="0.2">
      <c r="A28" s="181">
        <v>15</v>
      </c>
      <c r="B28" s="182" t="s">
        <v>2400</v>
      </c>
      <c r="C28" s="191" t="s">
        <v>2401</v>
      </c>
      <c r="D28" s="183" t="s">
        <v>880</v>
      </c>
      <c r="E28" s="184">
        <v>2</v>
      </c>
      <c r="F28" s="185"/>
      <c r="G28" s="186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351</v>
      </c>
      <c r="T28" s="158" t="s">
        <v>352</v>
      </c>
      <c r="U28" s="158">
        <v>0</v>
      </c>
      <c r="V28" s="158">
        <f>ROUND(E28*U28,2)</f>
        <v>0</v>
      </c>
      <c r="W28" s="158"/>
      <c r="X28" s="158" t="s">
        <v>540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723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13.6" x14ac:dyDescent="0.2">
      <c r="A29" s="168" t="s">
        <v>346</v>
      </c>
      <c r="B29" s="169" t="s">
        <v>153</v>
      </c>
      <c r="C29" s="187" t="s">
        <v>154</v>
      </c>
      <c r="D29" s="170"/>
      <c r="E29" s="171"/>
      <c r="F29" s="172"/>
      <c r="G29" s="173">
        <f>SUMIF(AG30:AG30,"&lt;&gt;NOR",G30:G30)</f>
        <v>0</v>
      </c>
      <c r="H29" s="167"/>
      <c r="I29" s="167">
        <f>SUM(I30:I30)</f>
        <v>0</v>
      </c>
      <c r="J29" s="167"/>
      <c r="K29" s="167">
        <f>SUM(K30:K30)</f>
        <v>0</v>
      </c>
      <c r="L29" s="167"/>
      <c r="M29" s="167">
        <f>SUM(M30:M30)</f>
        <v>0</v>
      </c>
      <c r="N29" s="166"/>
      <c r="O29" s="166">
        <f>SUM(O30:O30)</f>
        <v>0</v>
      </c>
      <c r="P29" s="166"/>
      <c r="Q29" s="166">
        <f>SUM(Q30:Q30)</f>
        <v>0</v>
      </c>
      <c r="R29" s="167"/>
      <c r="S29" s="167"/>
      <c r="T29" s="167"/>
      <c r="U29" s="167"/>
      <c r="V29" s="167">
        <f>SUM(V30:V30)</f>
        <v>0</v>
      </c>
      <c r="W29" s="167"/>
      <c r="X29" s="167"/>
      <c r="Y29" s="167"/>
      <c r="AG29" t="s">
        <v>347</v>
      </c>
    </row>
    <row r="30" spans="1:60" outlineLevel="1" x14ac:dyDescent="0.2">
      <c r="A30" s="181">
        <v>16</v>
      </c>
      <c r="B30" s="182" t="s">
        <v>2402</v>
      </c>
      <c r="C30" s="191" t="s">
        <v>2403</v>
      </c>
      <c r="D30" s="183" t="s">
        <v>880</v>
      </c>
      <c r="E30" s="184">
        <v>1</v>
      </c>
      <c r="F30" s="185"/>
      <c r="G30" s="186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351</v>
      </c>
      <c r="T30" s="158" t="s">
        <v>352</v>
      </c>
      <c r="U30" s="158">
        <v>0</v>
      </c>
      <c r="V30" s="158">
        <f>ROUND(E30*U30,2)</f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13.6" x14ac:dyDescent="0.2">
      <c r="A31" s="168" t="s">
        <v>346</v>
      </c>
      <c r="B31" s="169" t="s">
        <v>155</v>
      </c>
      <c r="C31" s="187" t="s">
        <v>156</v>
      </c>
      <c r="D31" s="170"/>
      <c r="E31" s="171"/>
      <c r="F31" s="172"/>
      <c r="G31" s="173">
        <f>SUMIF(AG32:AG35,"&lt;&gt;NOR",G32:G35)</f>
        <v>0</v>
      </c>
      <c r="H31" s="167"/>
      <c r="I31" s="167">
        <f>SUM(I32:I35)</f>
        <v>0</v>
      </c>
      <c r="J31" s="167"/>
      <c r="K31" s="167">
        <f>SUM(K32:K35)</f>
        <v>0</v>
      </c>
      <c r="L31" s="167"/>
      <c r="M31" s="167">
        <f>SUM(M32:M35)</f>
        <v>0</v>
      </c>
      <c r="N31" s="166"/>
      <c r="O31" s="166">
        <f>SUM(O32:O35)</f>
        <v>0</v>
      </c>
      <c r="P31" s="166"/>
      <c r="Q31" s="166">
        <f>SUM(Q32:Q35)</f>
        <v>0</v>
      </c>
      <c r="R31" s="167"/>
      <c r="S31" s="167"/>
      <c r="T31" s="167"/>
      <c r="U31" s="167"/>
      <c r="V31" s="167">
        <f>SUM(V32:V35)</f>
        <v>0</v>
      </c>
      <c r="W31" s="167"/>
      <c r="X31" s="167"/>
      <c r="Y31" s="167"/>
      <c r="AG31" t="s">
        <v>347</v>
      </c>
    </row>
    <row r="32" spans="1:60" ht="21.75" outlineLevel="1" x14ac:dyDescent="0.2">
      <c r="A32" s="181">
        <v>17</v>
      </c>
      <c r="B32" s="182" t="s">
        <v>2404</v>
      </c>
      <c r="C32" s="191" t="s">
        <v>2405</v>
      </c>
      <c r="D32" s="183" t="s">
        <v>1935</v>
      </c>
      <c r="E32" s="184">
        <v>26</v>
      </c>
      <c r="F32" s="185"/>
      <c r="G32" s="186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351</v>
      </c>
      <c r="T32" s="158" t="s">
        <v>352</v>
      </c>
      <c r="U32" s="158">
        <v>0</v>
      </c>
      <c r="V32" s="158">
        <f>ROUND(E32*U32,2)</f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1.75" outlineLevel="1" x14ac:dyDescent="0.2">
      <c r="A33" s="181">
        <v>18</v>
      </c>
      <c r="B33" s="182" t="s">
        <v>2406</v>
      </c>
      <c r="C33" s="191" t="s">
        <v>2407</v>
      </c>
      <c r="D33" s="183" t="s">
        <v>1935</v>
      </c>
      <c r="E33" s="184">
        <v>36</v>
      </c>
      <c r="F33" s="185"/>
      <c r="G33" s="186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351</v>
      </c>
      <c r="T33" s="158" t="s">
        <v>352</v>
      </c>
      <c r="U33" s="158">
        <v>0</v>
      </c>
      <c r="V33" s="158">
        <f>ROUND(E33*U33,2)</f>
        <v>0</v>
      </c>
      <c r="W33" s="158"/>
      <c r="X33" s="158" t="s">
        <v>540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.75" outlineLevel="1" x14ac:dyDescent="0.2">
      <c r="A34" s="181">
        <v>19</v>
      </c>
      <c r="B34" s="182" t="s">
        <v>2408</v>
      </c>
      <c r="C34" s="191" t="s">
        <v>2409</v>
      </c>
      <c r="D34" s="183" t="s">
        <v>1935</v>
      </c>
      <c r="E34" s="184">
        <v>6</v>
      </c>
      <c r="F34" s="185"/>
      <c r="G34" s="186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351</v>
      </c>
      <c r="T34" s="158" t="s">
        <v>352</v>
      </c>
      <c r="U34" s="158">
        <v>0</v>
      </c>
      <c r="V34" s="158">
        <f>ROUND(E34*U34,2)</f>
        <v>0</v>
      </c>
      <c r="W34" s="158"/>
      <c r="X34" s="158" t="s">
        <v>540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723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1.75" outlineLevel="1" x14ac:dyDescent="0.2">
      <c r="A35" s="181">
        <v>20</v>
      </c>
      <c r="B35" s="182" t="s">
        <v>2410</v>
      </c>
      <c r="C35" s="191" t="s">
        <v>2411</v>
      </c>
      <c r="D35" s="183" t="s">
        <v>1935</v>
      </c>
      <c r="E35" s="184">
        <v>76</v>
      </c>
      <c r="F35" s="185"/>
      <c r="G35" s="186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351</v>
      </c>
      <c r="T35" s="158" t="s">
        <v>352</v>
      </c>
      <c r="U35" s="158">
        <v>0</v>
      </c>
      <c r="V35" s="158">
        <f>ROUND(E35*U35,2)</f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3.6" x14ac:dyDescent="0.2">
      <c r="A36" s="168" t="s">
        <v>346</v>
      </c>
      <c r="B36" s="169" t="s">
        <v>157</v>
      </c>
      <c r="C36" s="187" t="s">
        <v>158</v>
      </c>
      <c r="D36" s="170"/>
      <c r="E36" s="171"/>
      <c r="F36" s="172"/>
      <c r="G36" s="173">
        <f>SUMIF(AG37:AG38,"&lt;&gt;NOR",G37:G38)</f>
        <v>0</v>
      </c>
      <c r="H36" s="167"/>
      <c r="I36" s="167">
        <f>SUM(I37:I38)</f>
        <v>0</v>
      </c>
      <c r="J36" s="167"/>
      <c r="K36" s="167">
        <f>SUM(K37:K38)</f>
        <v>0</v>
      </c>
      <c r="L36" s="167"/>
      <c r="M36" s="167">
        <f>SUM(M37:M38)</f>
        <v>0</v>
      </c>
      <c r="N36" s="166"/>
      <c r="O36" s="166">
        <f>SUM(O37:O38)</f>
        <v>0</v>
      </c>
      <c r="P36" s="166"/>
      <c r="Q36" s="166">
        <f>SUM(Q37:Q38)</f>
        <v>0</v>
      </c>
      <c r="R36" s="167"/>
      <c r="S36" s="167"/>
      <c r="T36" s="167"/>
      <c r="U36" s="167"/>
      <c r="V36" s="167">
        <f>SUM(V37:V38)</f>
        <v>0</v>
      </c>
      <c r="W36" s="167"/>
      <c r="X36" s="167"/>
      <c r="Y36" s="167"/>
      <c r="AG36" t="s">
        <v>347</v>
      </c>
    </row>
    <row r="37" spans="1:60" outlineLevel="1" x14ac:dyDescent="0.2">
      <c r="A37" s="181">
        <v>21</v>
      </c>
      <c r="B37" s="182" t="s">
        <v>2412</v>
      </c>
      <c r="C37" s="191" t="s">
        <v>2413</v>
      </c>
      <c r="D37" s="183" t="s">
        <v>1935</v>
      </c>
      <c r="E37" s="184">
        <v>40</v>
      </c>
      <c r="F37" s="185"/>
      <c r="G37" s="186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351</v>
      </c>
      <c r="T37" s="158" t="s">
        <v>352</v>
      </c>
      <c r="U37" s="158">
        <v>0</v>
      </c>
      <c r="V37" s="158">
        <f>ROUND(E37*U37,2)</f>
        <v>0</v>
      </c>
      <c r="W37" s="158"/>
      <c r="X37" s="158" t="s">
        <v>540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723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22</v>
      </c>
      <c r="B38" s="182" t="s">
        <v>2414</v>
      </c>
      <c r="C38" s="191" t="s">
        <v>2415</v>
      </c>
      <c r="D38" s="183" t="s">
        <v>1935</v>
      </c>
      <c r="E38" s="184">
        <v>12</v>
      </c>
      <c r="F38" s="185"/>
      <c r="G38" s="186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351</v>
      </c>
      <c r="T38" s="158" t="s">
        <v>352</v>
      </c>
      <c r="U38" s="158">
        <v>0</v>
      </c>
      <c r="V38" s="158">
        <f>ROUND(E38*U38,2)</f>
        <v>0</v>
      </c>
      <c r="W38" s="158"/>
      <c r="X38" s="158" t="s">
        <v>540</v>
      </c>
      <c r="Y38" s="158" t="s">
        <v>354</v>
      </c>
      <c r="Z38" s="147"/>
      <c r="AA38" s="147"/>
      <c r="AB38" s="147"/>
      <c r="AC38" s="147"/>
      <c r="AD38" s="147"/>
      <c r="AE38" s="147"/>
      <c r="AF38" s="147"/>
      <c r="AG38" s="147" t="s">
        <v>723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7.2" x14ac:dyDescent="0.2">
      <c r="A39" s="168" t="s">
        <v>346</v>
      </c>
      <c r="B39" s="169" t="s">
        <v>159</v>
      </c>
      <c r="C39" s="187" t="s">
        <v>160</v>
      </c>
      <c r="D39" s="170"/>
      <c r="E39" s="171"/>
      <c r="F39" s="172"/>
      <c r="G39" s="173">
        <f>SUMIF(AG40:AG41,"&lt;&gt;NOR",G40:G41)</f>
        <v>0</v>
      </c>
      <c r="H39" s="167"/>
      <c r="I39" s="167">
        <f>SUM(I40:I41)</f>
        <v>0</v>
      </c>
      <c r="J39" s="167"/>
      <c r="K39" s="167">
        <f>SUM(K40:K41)</f>
        <v>0</v>
      </c>
      <c r="L39" s="167"/>
      <c r="M39" s="167">
        <f>SUM(M40:M41)</f>
        <v>0</v>
      </c>
      <c r="N39" s="166"/>
      <c r="O39" s="166">
        <f>SUM(O40:O41)</f>
        <v>0</v>
      </c>
      <c r="P39" s="166"/>
      <c r="Q39" s="166">
        <f>SUM(Q40:Q41)</f>
        <v>0</v>
      </c>
      <c r="R39" s="167"/>
      <c r="S39" s="167"/>
      <c r="T39" s="167"/>
      <c r="U39" s="167"/>
      <c r="V39" s="167">
        <f>SUM(V40:V41)</f>
        <v>0</v>
      </c>
      <c r="W39" s="167"/>
      <c r="X39" s="167"/>
      <c r="Y39" s="167"/>
      <c r="AG39" t="s">
        <v>347</v>
      </c>
    </row>
    <row r="40" spans="1:60" ht="21.75" outlineLevel="1" x14ac:dyDescent="0.2">
      <c r="A40" s="181">
        <v>23</v>
      </c>
      <c r="B40" s="182" t="s">
        <v>2416</v>
      </c>
      <c r="C40" s="191" t="s">
        <v>2417</v>
      </c>
      <c r="D40" s="183" t="s">
        <v>1935</v>
      </c>
      <c r="E40" s="184">
        <v>38</v>
      </c>
      <c r="F40" s="185"/>
      <c r="G40" s="186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351</v>
      </c>
      <c r="T40" s="158" t="s">
        <v>352</v>
      </c>
      <c r="U40" s="158">
        <v>0</v>
      </c>
      <c r="V40" s="158">
        <f>ROUND(E40*U40,2)</f>
        <v>0</v>
      </c>
      <c r="W40" s="158"/>
      <c r="X40" s="158" t="s">
        <v>540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723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1.75" outlineLevel="1" x14ac:dyDescent="0.2">
      <c r="A41" s="181">
        <v>24</v>
      </c>
      <c r="B41" s="182" t="s">
        <v>2418</v>
      </c>
      <c r="C41" s="191" t="s">
        <v>2419</v>
      </c>
      <c r="D41" s="183" t="s">
        <v>1935</v>
      </c>
      <c r="E41" s="184">
        <v>17</v>
      </c>
      <c r="F41" s="185"/>
      <c r="G41" s="186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351</v>
      </c>
      <c r="T41" s="158" t="s">
        <v>352</v>
      </c>
      <c r="U41" s="158">
        <v>0</v>
      </c>
      <c r="V41" s="158">
        <f>ROUND(E41*U41,2)</f>
        <v>0</v>
      </c>
      <c r="W41" s="158"/>
      <c r="X41" s="158" t="s">
        <v>540</v>
      </c>
      <c r="Y41" s="158" t="s">
        <v>354</v>
      </c>
      <c r="Z41" s="147"/>
      <c r="AA41" s="147"/>
      <c r="AB41" s="147"/>
      <c r="AC41" s="147"/>
      <c r="AD41" s="147"/>
      <c r="AE41" s="147"/>
      <c r="AF41" s="147"/>
      <c r="AG41" s="147" t="s">
        <v>723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13.6" x14ac:dyDescent="0.2">
      <c r="A42" s="168" t="s">
        <v>346</v>
      </c>
      <c r="B42" s="169" t="s">
        <v>161</v>
      </c>
      <c r="C42" s="187" t="s">
        <v>162</v>
      </c>
      <c r="D42" s="170"/>
      <c r="E42" s="171"/>
      <c r="F42" s="172"/>
      <c r="G42" s="173">
        <f>SUMIF(AG43:AG43,"&lt;&gt;NOR",G43:G43)</f>
        <v>0</v>
      </c>
      <c r="H42" s="167"/>
      <c r="I42" s="167">
        <f>SUM(I43:I43)</f>
        <v>0</v>
      </c>
      <c r="J42" s="167"/>
      <c r="K42" s="167">
        <f>SUM(K43:K43)</f>
        <v>0</v>
      </c>
      <c r="L42" s="167"/>
      <c r="M42" s="167">
        <f>SUM(M43:M43)</f>
        <v>0</v>
      </c>
      <c r="N42" s="166"/>
      <c r="O42" s="166">
        <f>SUM(O43:O43)</f>
        <v>0</v>
      </c>
      <c r="P42" s="166"/>
      <c r="Q42" s="166">
        <f>SUM(Q43:Q43)</f>
        <v>0</v>
      </c>
      <c r="R42" s="167"/>
      <c r="S42" s="167"/>
      <c r="T42" s="167"/>
      <c r="U42" s="167"/>
      <c r="V42" s="167">
        <f>SUM(V43:V43)</f>
        <v>0</v>
      </c>
      <c r="W42" s="167"/>
      <c r="X42" s="167"/>
      <c r="Y42" s="167"/>
      <c r="AG42" t="s">
        <v>347</v>
      </c>
    </row>
    <row r="43" spans="1:60" outlineLevel="1" x14ac:dyDescent="0.2">
      <c r="A43" s="181">
        <v>25</v>
      </c>
      <c r="B43" s="182" t="s">
        <v>2420</v>
      </c>
      <c r="C43" s="191" t="s">
        <v>2421</v>
      </c>
      <c r="D43" s="183" t="s">
        <v>350</v>
      </c>
      <c r="E43" s="184">
        <v>8</v>
      </c>
      <c r="F43" s="185"/>
      <c r="G43" s="186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351</v>
      </c>
      <c r="T43" s="158" t="s">
        <v>352</v>
      </c>
      <c r="U43" s="158">
        <v>0</v>
      </c>
      <c r="V43" s="158">
        <f>ROUND(E43*U43,2)</f>
        <v>0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1285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13.6" x14ac:dyDescent="0.2">
      <c r="A44" s="168" t="s">
        <v>346</v>
      </c>
      <c r="B44" s="169" t="s">
        <v>163</v>
      </c>
      <c r="C44" s="187" t="s">
        <v>164</v>
      </c>
      <c r="D44" s="170"/>
      <c r="E44" s="171"/>
      <c r="F44" s="172"/>
      <c r="G44" s="173">
        <f>SUMIF(AG45:AG45,"&lt;&gt;NOR",G45:G45)</f>
        <v>0</v>
      </c>
      <c r="H44" s="167"/>
      <c r="I44" s="167">
        <f>SUM(I45:I45)</f>
        <v>0</v>
      </c>
      <c r="J44" s="167"/>
      <c r="K44" s="167">
        <f>SUM(K45:K45)</f>
        <v>0</v>
      </c>
      <c r="L44" s="167"/>
      <c r="M44" s="167">
        <f>SUM(M45:M45)</f>
        <v>0</v>
      </c>
      <c r="N44" s="166"/>
      <c r="O44" s="166">
        <f>SUM(O45:O45)</f>
        <v>0</v>
      </c>
      <c r="P44" s="166"/>
      <c r="Q44" s="166">
        <f>SUM(Q45:Q45)</f>
        <v>0</v>
      </c>
      <c r="R44" s="167"/>
      <c r="S44" s="167"/>
      <c r="T44" s="167"/>
      <c r="U44" s="167"/>
      <c r="V44" s="167">
        <f>SUM(V45:V45)</f>
        <v>0</v>
      </c>
      <c r="W44" s="167"/>
      <c r="X44" s="167"/>
      <c r="Y44" s="167"/>
      <c r="AG44" t="s">
        <v>347</v>
      </c>
    </row>
    <row r="45" spans="1:60" outlineLevel="1" x14ac:dyDescent="0.2">
      <c r="A45" s="181">
        <v>26</v>
      </c>
      <c r="B45" s="182" t="s">
        <v>2422</v>
      </c>
      <c r="C45" s="191" t="s">
        <v>2423</v>
      </c>
      <c r="D45" s="183" t="s">
        <v>880</v>
      </c>
      <c r="E45" s="184">
        <v>1</v>
      </c>
      <c r="F45" s="185"/>
      <c r="G45" s="18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351</v>
      </c>
      <c r="T45" s="158" t="s">
        <v>352</v>
      </c>
      <c r="U45" s="158">
        <v>0</v>
      </c>
      <c r="V45" s="158">
        <f>ROUND(E45*U45,2)</f>
        <v>0</v>
      </c>
      <c r="W45" s="158"/>
      <c r="X45" s="158" t="s">
        <v>540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723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7.2" x14ac:dyDescent="0.2">
      <c r="A46" s="168" t="s">
        <v>346</v>
      </c>
      <c r="B46" s="169" t="s">
        <v>165</v>
      </c>
      <c r="C46" s="187" t="s">
        <v>166</v>
      </c>
      <c r="D46" s="170"/>
      <c r="E46" s="171"/>
      <c r="F46" s="172"/>
      <c r="G46" s="173">
        <f>SUMIF(AG47:AG48,"&lt;&gt;NOR",G47:G48)</f>
        <v>0</v>
      </c>
      <c r="H46" s="167"/>
      <c r="I46" s="167">
        <f>SUM(I47:I48)</f>
        <v>0</v>
      </c>
      <c r="J46" s="167"/>
      <c r="K46" s="167">
        <f>SUM(K47:K48)</f>
        <v>0</v>
      </c>
      <c r="L46" s="167"/>
      <c r="M46" s="167">
        <f>SUM(M47:M48)</f>
        <v>0</v>
      </c>
      <c r="N46" s="166"/>
      <c r="O46" s="166">
        <f>SUM(O47:O48)</f>
        <v>0</v>
      </c>
      <c r="P46" s="166"/>
      <c r="Q46" s="166">
        <f>SUM(Q47:Q48)</f>
        <v>0</v>
      </c>
      <c r="R46" s="167"/>
      <c r="S46" s="167"/>
      <c r="T46" s="167"/>
      <c r="U46" s="167"/>
      <c r="V46" s="167">
        <f>SUM(V47:V48)</f>
        <v>0</v>
      </c>
      <c r="W46" s="167"/>
      <c r="X46" s="167"/>
      <c r="Y46" s="167"/>
      <c r="AG46" t="s">
        <v>347</v>
      </c>
    </row>
    <row r="47" spans="1:60" ht="21.75" outlineLevel="1" x14ac:dyDescent="0.2">
      <c r="A47" s="181">
        <v>27</v>
      </c>
      <c r="B47" s="182" t="s">
        <v>2424</v>
      </c>
      <c r="C47" s="191" t="s">
        <v>2425</v>
      </c>
      <c r="D47" s="183" t="s">
        <v>880</v>
      </c>
      <c r="E47" s="184">
        <v>1</v>
      </c>
      <c r="F47" s="185"/>
      <c r="G47" s="186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351</v>
      </c>
      <c r="T47" s="158" t="s">
        <v>352</v>
      </c>
      <c r="U47" s="158">
        <v>0</v>
      </c>
      <c r="V47" s="158">
        <f>ROUND(E47*U47,2)</f>
        <v>0</v>
      </c>
      <c r="W47" s="158"/>
      <c r="X47" s="158" t="s">
        <v>540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723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1.75" outlineLevel="1" x14ac:dyDescent="0.2">
      <c r="A48" s="181">
        <v>28</v>
      </c>
      <c r="B48" s="182" t="s">
        <v>2426</v>
      </c>
      <c r="C48" s="191" t="s">
        <v>2427</v>
      </c>
      <c r="D48" s="183" t="s">
        <v>880</v>
      </c>
      <c r="E48" s="184">
        <v>3</v>
      </c>
      <c r="F48" s="185"/>
      <c r="G48" s="186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351</v>
      </c>
      <c r="T48" s="158" t="s">
        <v>352</v>
      </c>
      <c r="U48" s="158">
        <v>0</v>
      </c>
      <c r="V48" s="158">
        <f>ROUND(E48*U48,2)</f>
        <v>0</v>
      </c>
      <c r="W48" s="158"/>
      <c r="X48" s="158" t="s">
        <v>540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723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13.6" x14ac:dyDescent="0.2">
      <c r="A49" s="168" t="s">
        <v>346</v>
      </c>
      <c r="B49" s="169" t="s">
        <v>167</v>
      </c>
      <c r="C49" s="187" t="s">
        <v>168</v>
      </c>
      <c r="D49" s="170"/>
      <c r="E49" s="171"/>
      <c r="F49" s="172"/>
      <c r="G49" s="173">
        <f>SUMIF(AG50:AG52,"&lt;&gt;NOR",G50:G52)</f>
        <v>0</v>
      </c>
      <c r="H49" s="167"/>
      <c r="I49" s="167">
        <f>SUM(I50:I52)</f>
        <v>0</v>
      </c>
      <c r="J49" s="167"/>
      <c r="K49" s="167">
        <f>SUM(K50:K52)</f>
        <v>0</v>
      </c>
      <c r="L49" s="167"/>
      <c r="M49" s="167">
        <f>SUM(M50:M52)</f>
        <v>0</v>
      </c>
      <c r="N49" s="166"/>
      <c r="O49" s="166">
        <f>SUM(O50:O52)</f>
        <v>0</v>
      </c>
      <c r="P49" s="166"/>
      <c r="Q49" s="166">
        <f>SUM(Q50:Q52)</f>
        <v>0</v>
      </c>
      <c r="R49" s="167"/>
      <c r="S49" s="167"/>
      <c r="T49" s="167"/>
      <c r="U49" s="167"/>
      <c r="V49" s="167">
        <f>SUM(V50:V52)</f>
        <v>0</v>
      </c>
      <c r="W49" s="167"/>
      <c r="X49" s="167"/>
      <c r="Y49" s="167"/>
      <c r="AG49" t="s">
        <v>347</v>
      </c>
    </row>
    <row r="50" spans="1:60" outlineLevel="1" x14ac:dyDescent="0.2">
      <c r="A50" s="181">
        <v>29</v>
      </c>
      <c r="B50" s="182" t="s">
        <v>2428</v>
      </c>
      <c r="C50" s="191" t="s">
        <v>2429</v>
      </c>
      <c r="D50" s="183" t="s">
        <v>880</v>
      </c>
      <c r="E50" s="184">
        <v>1</v>
      </c>
      <c r="F50" s="185"/>
      <c r="G50" s="186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351</v>
      </c>
      <c r="T50" s="158" t="s">
        <v>352</v>
      </c>
      <c r="U50" s="158">
        <v>0</v>
      </c>
      <c r="V50" s="158">
        <f>ROUND(E50*U50,2)</f>
        <v>0</v>
      </c>
      <c r="W50" s="158"/>
      <c r="X50" s="158" t="s">
        <v>353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1285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30</v>
      </c>
      <c r="B51" s="182" t="s">
        <v>2430</v>
      </c>
      <c r="C51" s="191" t="s">
        <v>2431</v>
      </c>
      <c r="D51" s="183" t="s">
        <v>880</v>
      </c>
      <c r="E51" s="184">
        <v>2</v>
      </c>
      <c r="F51" s="185"/>
      <c r="G51" s="186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351</v>
      </c>
      <c r="T51" s="158" t="s">
        <v>352</v>
      </c>
      <c r="U51" s="158">
        <v>0</v>
      </c>
      <c r="V51" s="158">
        <f>ROUND(E51*U51,2)</f>
        <v>0</v>
      </c>
      <c r="W51" s="158"/>
      <c r="X51" s="158" t="s">
        <v>353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1285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31</v>
      </c>
      <c r="B52" s="182" t="s">
        <v>2432</v>
      </c>
      <c r="C52" s="191" t="s">
        <v>2433</v>
      </c>
      <c r="D52" s="183" t="s">
        <v>880</v>
      </c>
      <c r="E52" s="184">
        <v>1</v>
      </c>
      <c r="F52" s="185"/>
      <c r="G52" s="186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351</v>
      </c>
      <c r="T52" s="158" t="s">
        <v>352</v>
      </c>
      <c r="U52" s="158">
        <v>0</v>
      </c>
      <c r="V52" s="158">
        <f>ROUND(E52*U52,2)</f>
        <v>0</v>
      </c>
      <c r="W52" s="158"/>
      <c r="X52" s="158" t="s">
        <v>353</v>
      </c>
      <c r="Y52" s="158" t="s">
        <v>354</v>
      </c>
      <c r="Z52" s="147"/>
      <c r="AA52" s="147"/>
      <c r="AB52" s="147"/>
      <c r="AC52" s="147"/>
      <c r="AD52" s="147"/>
      <c r="AE52" s="147"/>
      <c r="AF52" s="147"/>
      <c r="AG52" s="147" t="s">
        <v>1285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13.6" x14ac:dyDescent="0.2">
      <c r="A53" s="168" t="s">
        <v>346</v>
      </c>
      <c r="B53" s="169" t="s">
        <v>169</v>
      </c>
      <c r="C53" s="187" t="s">
        <v>170</v>
      </c>
      <c r="D53" s="170"/>
      <c r="E53" s="171"/>
      <c r="F53" s="172"/>
      <c r="G53" s="173">
        <f>SUMIF(AG54:AG54,"&lt;&gt;NOR",G54:G54)</f>
        <v>0</v>
      </c>
      <c r="H53" s="167"/>
      <c r="I53" s="167">
        <f>SUM(I54:I54)</f>
        <v>0</v>
      </c>
      <c r="J53" s="167"/>
      <c r="K53" s="167">
        <f>SUM(K54:K54)</f>
        <v>0</v>
      </c>
      <c r="L53" s="167"/>
      <c r="M53" s="167">
        <f>SUM(M54:M54)</f>
        <v>0</v>
      </c>
      <c r="N53" s="166"/>
      <c r="O53" s="166">
        <f>SUM(O54:O54)</f>
        <v>0</v>
      </c>
      <c r="P53" s="166"/>
      <c r="Q53" s="166">
        <f>SUM(Q54:Q54)</f>
        <v>0</v>
      </c>
      <c r="R53" s="167"/>
      <c r="S53" s="167"/>
      <c r="T53" s="167"/>
      <c r="U53" s="167"/>
      <c r="V53" s="167">
        <f>SUM(V54:V54)</f>
        <v>0</v>
      </c>
      <c r="W53" s="167"/>
      <c r="X53" s="167"/>
      <c r="Y53" s="167"/>
      <c r="AG53" t="s">
        <v>347</v>
      </c>
    </row>
    <row r="54" spans="1:60" outlineLevel="1" x14ac:dyDescent="0.2">
      <c r="A54" s="181">
        <v>32</v>
      </c>
      <c r="B54" s="182" t="s">
        <v>2434</v>
      </c>
      <c r="C54" s="191" t="s">
        <v>2435</v>
      </c>
      <c r="D54" s="183" t="s">
        <v>880</v>
      </c>
      <c r="E54" s="184">
        <v>13</v>
      </c>
      <c r="F54" s="185"/>
      <c r="G54" s="186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351</v>
      </c>
      <c r="T54" s="158" t="s">
        <v>352</v>
      </c>
      <c r="U54" s="158">
        <v>0</v>
      </c>
      <c r="V54" s="158">
        <f>ROUND(E54*U54,2)</f>
        <v>0</v>
      </c>
      <c r="W54" s="158"/>
      <c r="X54" s="158" t="s">
        <v>540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723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.6" x14ac:dyDescent="0.2">
      <c r="A55" s="168" t="s">
        <v>346</v>
      </c>
      <c r="B55" s="169" t="s">
        <v>171</v>
      </c>
      <c r="C55" s="187" t="s">
        <v>148</v>
      </c>
      <c r="D55" s="170"/>
      <c r="E55" s="171"/>
      <c r="F55" s="172"/>
      <c r="G55" s="173">
        <f>SUMIF(AG56:AG58,"&lt;&gt;NOR",G56:G58)</f>
        <v>0</v>
      </c>
      <c r="H55" s="167"/>
      <c r="I55" s="167">
        <f>SUM(I56:I58)</f>
        <v>0</v>
      </c>
      <c r="J55" s="167"/>
      <c r="K55" s="167">
        <f>SUM(K56:K58)</f>
        <v>0</v>
      </c>
      <c r="L55" s="167"/>
      <c r="M55" s="167">
        <f>SUM(M56:M58)</f>
        <v>0</v>
      </c>
      <c r="N55" s="166"/>
      <c r="O55" s="166">
        <f>SUM(O56:O58)</f>
        <v>0</v>
      </c>
      <c r="P55" s="166"/>
      <c r="Q55" s="166">
        <f>SUM(Q56:Q58)</f>
        <v>0</v>
      </c>
      <c r="R55" s="167"/>
      <c r="S55" s="167"/>
      <c r="T55" s="167"/>
      <c r="U55" s="167"/>
      <c r="V55" s="167">
        <f>SUM(V56:V58)</f>
        <v>0</v>
      </c>
      <c r="W55" s="167"/>
      <c r="X55" s="167"/>
      <c r="Y55" s="167"/>
      <c r="AG55" t="s">
        <v>347</v>
      </c>
    </row>
    <row r="56" spans="1:60" ht="21.75" outlineLevel="1" x14ac:dyDescent="0.2">
      <c r="A56" s="181">
        <v>33</v>
      </c>
      <c r="B56" s="182" t="s">
        <v>2436</v>
      </c>
      <c r="C56" s="191" t="s">
        <v>2437</v>
      </c>
      <c r="D56" s="183" t="s">
        <v>880</v>
      </c>
      <c r="E56" s="184">
        <v>1</v>
      </c>
      <c r="F56" s="185"/>
      <c r="G56" s="186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351</v>
      </c>
      <c r="T56" s="158" t="s">
        <v>352</v>
      </c>
      <c r="U56" s="158">
        <v>0</v>
      </c>
      <c r="V56" s="158">
        <f>ROUND(E56*U56,2)</f>
        <v>0</v>
      </c>
      <c r="W56" s="158"/>
      <c r="X56" s="158" t="s">
        <v>540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723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1.75" outlineLevel="1" x14ac:dyDescent="0.2">
      <c r="A57" s="181">
        <v>34</v>
      </c>
      <c r="B57" s="182" t="s">
        <v>2438</v>
      </c>
      <c r="C57" s="191" t="s">
        <v>2439</v>
      </c>
      <c r="D57" s="183" t="s">
        <v>880</v>
      </c>
      <c r="E57" s="184">
        <v>2</v>
      </c>
      <c r="F57" s="185"/>
      <c r="G57" s="186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351</v>
      </c>
      <c r="T57" s="158" t="s">
        <v>352</v>
      </c>
      <c r="U57" s="158">
        <v>0</v>
      </c>
      <c r="V57" s="158">
        <f>ROUND(E57*U57,2)</f>
        <v>0</v>
      </c>
      <c r="W57" s="158"/>
      <c r="X57" s="158" t="s">
        <v>540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723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1" x14ac:dyDescent="0.2">
      <c r="A58" s="181">
        <v>35</v>
      </c>
      <c r="B58" s="182" t="s">
        <v>2440</v>
      </c>
      <c r="C58" s="191" t="s">
        <v>2441</v>
      </c>
      <c r="D58" s="183" t="s">
        <v>880</v>
      </c>
      <c r="E58" s="184">
        <v>1</v>
      </c>
      <c r="F58" s="185"/>
      <c r="G58" s="186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351</v>
      </c>
      <c r="T58" s="158" t="s">
        <v>352</v>
      </c>
      <c r="U58" s="158">
        <v>0</v>
      </c>
      <c r="V58" s="158">
        <f>ROUND(E58*U58,2)</f>
        <v>0</v>
      </c>
      <c r="W58" s="158"/>
      <c r="X58" s="158" t="s">
        <v>540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723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13.6" x14ac:dyDescent="0.2">
      <c r="A59" s="168" t="s">
        <v>346</v>
      </c>
      <c r="B59" s="169" t="s">
        <v>172</v>
      </c>
      <c r="C59" s="187" t="s">
        <v>158</v>
      </c>
      <c r="D59" s="170"/>
      <c r="E59" s="171"/>
      <c r="F59" s="172"/>
      <c r="G59" s="173">
        <f>SUMIF(AG60:AG63,"&lt;&gt;NOR",G60:G63)</f>
        <v>0</v>
      </c>
      <c r="H59" s="167"/>
      <c r="I59" s="167">
        <f>SUM(I60:I63)</f>
        <v>0</v>
      </c>
      <c r="J59" s="167"/>
      <c r="K59" s="167">
        <f>SUM(K60:K63)</f>
        <v>0</v>
      </c>
      <c r="L59" s="167"/>
      <c r="M59" s="167">
        <f>SUM(M60:M63)</f>
        <v>0</v>
      </c>
      <c r="N59" s="166"/>
      <c r="O59" s="166">
        <f>SUM(O60:O63)</f>
        <v>0</v>
      </c>
      <c r="P59" s="166"/>
      <c r="Q59" s="166">
        <f>SUM(Q60:Q63)</f>
        <v>0</v>
      </c>
      <c r="R59" s="167"/>
      <c r="S59" s="167"/>
      <c r="T59" s="167"/>
      <c r="U59" s="167"/>
      <c r="V59" s="167">
        <f>SUM(V60:V63)</f>
        <v>0</v>
      </c>
      <c r="W59" s="167"/>
      <c r="X59" s="167"/>
      <c r="Y59" s="167"/>
      <c r="AG59" t="s">
        <v>347</v>
      </c>
    </row>
    <row r="60" spans="1:60" outlineLevel="1" x14ac:dyDescent="0.2">
      <c r="A60" s="181">
        <v>36</v>
      </c>
      <c r="B60" s="182" t="s">
        <v>2442</v>
      </c>
      <c r="C60" s="191" t="s">
        <v>2443</v>
      </c>
      <c r="D60" s="183" t="s">
        <v>1935</v>
      </c>
      <c r="E60" s="184">
        <v>5</v>
      </c>
      <c r="F60" s="185"/>
      <c r="G60" s="186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351</v>
      </c>
      <c r="T60" s="158" t="s">
        <v>352</v>
      </c>
      <c r="U60" s="158">
        <v>0</v>
      </c>
      <c r="V60" s="158">
        <f>ROUND(E60*U60,2)</f>
        <v>0</v>
      </c>
      <c r="W60" s="158"/>
      <c r="X60" s="158" t="s">
        <v>540</v>
      </c>
      <c r="Y60" s="158" t="s">
        <v>354</v>
      </c>
      <c r="Z60" s="147"/>
      <c r="AA60" s="147"/>
      <c r="AB60" s="147"/>
      <c r="AC60" s="147"/>
      <c r="AD60" s="147"/>
      <c r="AE60" s="147"/>
      <c r="AF60" s="147"/>
      <c r="AG60" s="147" t="s">
        <v>723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37</v>
      </c>
      <c r="B61" s="182" t="s">
        <v>2444</v>
      </c>
      <c r="C61" s="191" t="s">
        <v>2445</v>
      </c>
      <c r="D61" s="183" t="s">
        <v>1935</v>
      </c>
      <c r="E61" s="184">
        <v>7</v>
      </c>
      <c r="F61" s="185"/>
      <c r="G61" s="186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351</v>
      </c>
      <c r="T61" s="158" t="s">
        <v>352</v>
      </c>
      <c r="U61" s="158">
        <v>0</v>
      </c>
      <c r="V61" s="158">
        <f>ROUND(E61*U61,2)</f>
        <v>0</v>
      </c>
      <c r="W61" s="158"/>
      <c r="X61" s="158" t="s">
        <v>540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723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38</v>
      </c>
      <c r="B62" s="182" t="s">
        <v>2446</v>
      </c>
      <c r="C62" s="191" t="s">
        <v>2447</v>
      </c>
      <c r="D62" s="183" t="s">
        <v>1935</v>
      </c>
      <c r="E62" s="184">
        <v>7</v>
      </c>
      <c r="F62" s="185"/>
      <c r="G62" s="186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351</v>
      </c>
      <c r="T62" s="158" t="s">
        <v>352</v>
      </c>
      <c r="U62" s="158">
        <v>0</v>
      </c>
      <c r="V62" s="158">
        <f>ROUND(E62*U62,2)</f>
        <v>0</v>
      </c>
      <c r="W62" s="158"/>
      <c r="X62" s="158" t="s">
        <v>540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39</v>
      </c>
      <c r="B63" s="182" t="s">
        <v>2448</v>
      </c>
      <c r="C63" s="191" t="s">
        <v>2449</v>
      </c>
      <c r="D63" s="183" t="s">
        <v>1935</v>
      </c>
      <c r="E63" s="184">
        <v>52</v>
      </c>
      <c r="F63" s="185"/>
      <c r="G63" s="186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351</v>
      </c>
      <c r="T63" s="158" t="s">
        <v>352</v>
      </c>
      <c r="U63" s="158">
        <v>0</v>
      </c>
      <c r="V63" s="158">
        <f>ROUND(E63*U63,2)</f>
        <v>0</v>
      </c>
      <c r="W63" s="158"/>
      <c r="X63" s="158" t="s">
        <v>540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723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7.2" x14ac:dyDescent="0.2">
      <c r="A64" s="168" t="s">
        <v>346</v>
      </c>
      <c r="B64" s="169" t="s">
        <v>173</v>
      </c>
      <c r="C64" s="187" t="s">
        <v>160</v>
      </c>
      <c r="D64" s="170"/>
      <c r="E64" s="171"/>
      <c r="F64" s="172"/>
      <c r="G64" s="173">
        <f>SUMIF(AG65:AG66,"&lt;&gt;NOR",G65:G66)</f>
        <v>0</v>
      </c>
      <c r="H64" s="167"/>
      <c r="I64" s="167">
        <f>SUM(I65:I66)</f>
        <v>0</v>
      </c>
      <c r="J64" s="167"/>
      <c r="K64" s="167">
        <f>SUM(K65:K66)</f>
        <v>0</v>
      </c>
      <c r="L64" s="167"/>
      <c r="M64" s="167">
        <f>SUM(M65:M66)</f>
        <v>0</v>
      </c>
      <c r="N64" s="166"/>
      <c r="O64" s="166">
        <f>SUM(O65:O66)</f>
        <v>0</v>
      </c>
      <c r="P64" s="166"/>
      <c r="Q64" s="166">
        <f>SUM(Q65:Q66)</f>
        <v>0</v>
      </c>
      <c r="R64" s="167"/>
      <c r="S64" s="167"/>
      <c r="T64" s="167"/>
      <c r="U64" s="167"/>
      <c r="V64" s="167">
        <f>SUM(V65:V66)</f>
        <v>0</v>
      </c>
      <c r="W64" s="167"/>
      <c r="X64" s="167"/>
      <c r="Y64" s="167"/>
      <c r="AG64" t="s">
        <v>347</v>
      </c>
    </row>
    <row r="65" spans="1:60" ht="21.75" outlineLevel="1" x14ac:dyDescent="0.2">
      <c r="A65" s="181">
        <v>40</v>
      </c>
      <c r="B65" s="182" t="s">
        <v>2450</v>
      </c>
      <c r="C65" s="191" t="s">
        <v>2419</v>
      </c>
      <c r="D65" s="183" t="s">
        <v>1935</v>
      </c>
      <c r="E65" s="184">
        <v>8</v>
      </c>
      <c r="F65" s="185"/>
      <c r="G65" s="186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351</v>
      </c>
      <c r="T65" s="158" t="s">
        <v>352</v>
      </c>
      <c r="U65" s="158">
        <v>0</v>
      </c>
      <c r="V65" s="158">
        <f>ROUND(E65*U65,2)</f>
        <v>0</v>
      </c>
      <c r="W65" s="158"/>
      <c r="X65" s="158" t="s">
        <v>540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1.75" outlineLevel="1" x14ac:dyDescent="0.2">
      <c r="A66" s="181">
        <v>41</v>
      </c>
      <c r="B66" s="182" t="s">
        <v>2451</v>
      </c>
      <c r="C66" s="191" t="s">
        <v>2452</v>
      </c>
      <c r="D66" s="183" t="s">
        <v>1935</v>
      </c>
      <c r="E66" s="184">
        <v>50</v>
      </c>
      <c r="F66" s="185"/>
      <c r="G66" s="186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351</v>
      </c>
      <c r="T66" s="158" t="s">
        <v>352</v>
      </c>
      <c r="U66" s="158">
        <v>0</v>
      </c>
      <c r="V66" s="158">
        <f>ROUND(E66*U66,2)</f>
        <v>0</v>
      </c>
      <c r="W66" s="158"/>
      <c r="X66" s="158" t="s">
        <v>540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723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13.6" x14ac:dyDescent="0.2">
      <c r="A67" s="168" t="s">
        <v>346</v>
      </c>
      <c r="B67" s="169" t="s">
        <v>174</v>
      </c>
      <c r="C67" s="187" t="s">
        <v>162</v>
      </c>
      <c r="D67" s="170"/>
      <c r="E67" s="171"/>
      <c r="F67" s="172"/>
      <c r="G67" s="173">
        <f>SUMIF(AG68:AG68,"&lt;&gt;NOR",G68:G68)</f>
        <v>0</v>
      </c>
      <c r="H67" s="167"/>
      <c r="I67" s="167">
        <f>SUM(I68:I68)</f>
        <v>0</v>
      </c>
      <c r="J67" s="167"/>
      <c r="K67" s="167">
        <f>SUM(K68:K68)</f>
        <v>0</v>
      </c>
      <c r="L67" s="167"/>
      <c r="M67" s="167">
        <f>SUM(M68:M68)</f>
        <v>0</v>
      </c>
      <c r="N67" s="166"/>
      <c r="O67" s="166">
        <f>SUM(O68:O68)</f>
        <v>0</v>
      </c>
      <c r="P67" s="166"/>
      <c r="Q67" s="166">
        <f>SUM(Q68:Q68)</f>
        <v>0</v>
      </c>
      <c r="R67" s="167"/>
      <c r="S67" s="167"/>
      <c r="T67" s="167"/>
      <c r="U67" s="167"/>
      <c r="V67" s="167">
        <f>SUM(V68:V68)</f>
        <v>0</v>
      </c>
      <c r="W67" s="167"/>
      <c r="X67" s="167"/>
      <c r="Y67" s="167"/>
      <c r="AG67" t="s">
        <v>347</v>
      </c>
    </row>
    <row r="68" spans="1:60" ht="21.75" outlineLevel="1" x14ac:dyDescent="0.2">
      <c r="A68" s="181">
        <v>42</v>
      </c>
      <c r="B68" s="182" t="s">
        <v>2453</v>
      </c>
      <c r="C68" s="191" t="s">
        <v>2454</v>
      </c>
      <c r="D68" s="183" t="s">
        <v>350</v>
      </c>
      <c r="E68" s="184">
        <v>8</v>
      </c>
      <c r="F68" s="185"/>
      <c r="G68" s="186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351</v>
      </c>
      <c r="T68" s="158" t="s">
        <v>352</v>
      </c>
      <c r="U68" s="158">
        <v>0</v>
      </c>
      <c r="V68" s="158">
        <f>ROUND(E68*U68,2)</f>
        <v>0</v>
      </c>
      <c r="W68" s="158"/>
      <c r="X68" s="158" t="s">
        <v>540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13.6" x14ac:dyDescent="0.2">
      <c r="A69" s="168" t="s">
        <v>346</v>
      </c>
      <c r="B69" s="169" t="s">
        <v>175</v>
      </c>
      <c r="C69" s="187" t="s">
        <v>176</v>
      </c>
      <c r="D69" s="170"/>
      <c r="E69" s="171"/>
      <c r="F69" s="172"/>
      <c r="G69" s="173">
        <f>SUMIF(AG70:AG70,"&lt;&gt;NOR",G70:G70)</f>
        <v>0</v>
      </c>
      <c r="H69" s="167"/>
      <c r="I69" s="167">
        <f>SUM(I70:I70)</f>
        <v>0</v>
      </c>
      <c r="J69" s="167"/>
      <c r="K69" s="167">
        <f>SUM(K70:K70)</f>
        <v>0</v>
      </c>
      <c r="L69" s="167"/>
      <c r="M69" s="167">
        <f>SUM(M70:M70)</f>
        <v>0</v>
      </c>
      <c r="N69" s="166"/>
      <c r="O69" s="166">
        <f>SUM(O70:O70)</f>
        <v>0</v>
      </c>
      <c r="P69" s="166"/>
      <c r="Q69" s="166">
        <f>SUM(Q70:Q70)</f>
        <v>0</v>
      </c>
      <c r="R69" s="167"/>
      <c r="S69" s="167"/>
      <c r="T69" s="167"/>
      <c r="U69" s="167"/>
      <c r="V69" s="167">
        <f>SUM(V70:V70)</f>
        <v>0</v>
      </c>
      <c r="W69" s="167"/>
      <c r="X69" s="167"/>
      <c r="Y69" s="167"/>
      <c r="AG69" t="s">
        <v>347</v>
      </c>
    </row>
    <row r="70" spans="1:60" outlineLevel="1" x14ac:dyDescent="0.2">
      <c r="A70" s="181">
        <v>43</v>
      </c>
      <c r="B70" s="182" t="s">
        <v>2455</v>
      </c>
      <c r="C70" s="191" t="s">
        <v>2456</v>
      </c>
      <c r="D70" s="183" t="s">
        <v>880</v>
      </c>
      <c r="E70" s="184">
        <v>1</v>
      </c>
      <c r="F70" s="185"/>
      <c r="G70" s="186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351</v>
      </c>
      <c r="T70" s="158" t="s">
        <v>352</v>
      </c>
      <c r="U70" s="158">
        <v>0</v>
      </c>
      <c r="V70" s="158">
        <f>ROUND(E70*U70,2)</f>
        <v>0</v>
      </c>
      <c r="W70" s="158"/>
      <c r="X70" s="158" t="s">
        <v>540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723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13.6" x14ac:dyDescent="0.2">
      <c r="A71" s="168" t="s">
        <v>346</v>
      </c>
      <c r="B71" s="169" t="s">
        <v>177</v>
      </c>
      <c r="C71" s="187" t="s">
        <v>178</v>
      </c>
      <c r="D71" s="170"/>
      <c r="E71" s="171"/>
      <c r="F71" s="172"/>
      <c r="G71" s="173">
        <f>SUMIF(AG72:AG72,"&lt;&gt;NOR",G72:G72)</f>
        <v>0</v>
      </c>
      <c r="H71" s="167"/>
      <c r="I71" s="167">
        <f>SUM(I72:I72)</f>
        <v>0</v>
      </c>
      <c r="J71" s="167"/>
      <c r="K71" s="167">
        <f>SUM(K72:K72)</f>
        <v>0</v>
      </c>
      <c r="L71" s="167"/>
      <c r="M71" s="167">
        <f>SUM(M72:M72)</f>
        <v>0</v>
      </c>
      <c r="N71" s="166"/>
      <c r="O71" s="166">
        <f>SUM(O72:O72)</f>
        <v>0</v>
      </c>
      <c r="P71" s="166"/>
      <c r="Q71" s="166">
        <f>SUM(Q72:Q72)</f>
        <v>0</v>
      </c>
      <c r="R71" s="167"/>
      <c r="S71" s="167"/>
      <c r="T71" s="167"/>
      <c r="U71" s="167"/>
      <c r="V71" s="167">
        <f>SUM(V72:V72)</f>
        <v>0</v>
      </c>
      <c r="W71" s="167"/>
      <c r="X71" s="167"/>
      <c r="Y71" s="167"/>
      <c r="AG71" t="s">
        <v>347</v>
      </c>
    </row>
    <row r="72" spans="1:60" outlineLevel="1" x14ac:dyDescent="0.2">
      <c r="A72" s="181">
        <v>44</v>
      </c>
      <c r="B72" s="182" t="s">
        <v>2457</v>
      </c>
      <c r="C72" s="191" t="s">
        <v>2377</v>
      </c>
      <c r="D72" s="183" t="s">
        <v>880</v>
      </c>
      <c r="E72" s="184">
        <v>1</v>
      </c>
      <c r="F72" s="185"/>
      <c r="G72" s="186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351</v>
      </c>
      <c r="T72" s="158" t="s">
        <v>352</v>
      </c>
      <c r="U72" s="158">
        <v>0</v>
      </c>
      <c r="V72" s="158">
        <f>ROUND(E72*U72,2)</f>
        <v>0</v>
      </c>
      <c r="W72" s="158"/>
      <c r="X72" s="158" t="s">
        <v>540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723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13.6" x14ac:dyDescent="0.2">
      <c r="A73" s="168" t="s">
        <v>346</v>
      </c>
      <c r="B73" s="169" t="s">
        <v>179</v>
      </c>
      <c r="C73" s="187" t="s">
        <v>180</v>
      </c>
      <c r="D73" s="170"/>
      <c r="E73" s="171"/>
      <c r="F73" s="172"/>
      <c r="G73" s="173">
        <f>SUMIF(AG74:AG74,"&lt;&gt;NOR",G74:G74)</f>
        <v>0</v>
      </c>
      <c r="H73" s="167"/>
      <c r="I73" s="167">
        <f>SUM(I74:I74)</f>
        <v>0</v>
      </c>
      <c r="J73" s="167"/>
      <c r="K73" s="167">
        <f>SUM(K74:K74)</f>
        <v>0</v>
      </c>
      <c r="L73" s="167"/>
      <c r="M73" s="167">
        <f>SUM(M74:M74)</f>
        <v>0</v>
      </c>
      <c r="N73" s="166"/>
      <c r="O73" s="166">
        <f>SUM(O74:O74)</f>
        <v>0</v>
      </c>
      <c r="P73" s="166"/>
      <c r="Q73" s="166">
        <f>SUM(Q74:Q74)</f>
        <v>0</v>
      </c>
      <c r="R73" s="167"/>
      <c r="S73" s="167"/>
      <c r="T73" s="167"/>
      <c r="U73" s="167"/>
      <c r="V73" s="167">
        <f>SUM(V74:V74)</f>
        <v>0</v>
      </c>
      <c r="W73" s="167"/>
      <c r="X73" s="167"/>
      <c r="Y73" s="167"/>
      <c r="AG73" t="s">
        <v>347</v>
      </c>
    </row>
    <row r="74" spans="1:60" outlineLevel="1" x14ac:dyDescent="0.2">
      <c r="A74" s="181">
        <v>45</v>
      </c>
      <c r="B74" s="182" t="s">
        <v>2458</v>
      </c>
      <c r="C74" s="191" t="s">
        <v>2459</v>
      </c>
      <c r="D74" s="183" t="s">
        <v>880</v>
      </c>
      <c r="E74" s="184">
        <v>1</v>
      </c>
      <c r="F74" s="185"/>
      <c r="G74" s="186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351</v>
      </c>
      <c r="T74" s="158" t="s">
        <v>352</v>
      </c>
      <c r="U74" s="158">
        <v>0</v>
      </c>
      <c r="V74" s="158">
        <f>ROUND(E74*U74,2)</f>
        <v>0</v>
      </c>
      <c r="W74" s="158"/>
      <c r="X74" s="158" t="s">
        <v>540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723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13.6" x14ac:dyDescent="0.2">
      <c r="A75" s="168" t="s">
        <v>346</v>
      </c>
      <c r="B75" s="169" t="s">
        <v>181</v>
      </c>
      <c r="C75" s="187" t="s">
        <v>182</v>
      </c>
      <c r="D75" s="170"/>
      <c r="E75" s="171"/>
      <c r="F75" s="172"/>
      <c r="G75" s="173">
        <f>SUMIF(AG76:AG76,"&lt;&gt;NOR",G76:G76)</f>
        <v>0</v>
      </c>
      <c r="H75" s="167"/>
      <c r="I75" s="167">
        <f>SUM(I76:I76)</f>
        <v>0</v>
      </c>
      <c r="J75" s="167"/>
      <c r="K75" s="167">
        <f>SUM(K76:K76)</f>
        <v>0</v>
      </c>
      <c r="L75" s="167"/>
      <c r="M75" s="167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7"/>
      <c r="S75" s="167"/>
      <c r="T75" s="167"/>
      <c r="U75" s="167"/>
      <c r="V75" s="167">
        <f>SUM(V76:V76)</f>
        <v>0</v>
      </c>
      <c r="W75" s="167"/>
      <c r="X75" s="167"/>
      <c r="Y75" s="167"/>
      <c r="AG75" t="s">
        <v>347</v>
      </c>
    </row>
    <row r="76" spans="1:60" outlineLevel="1" x14ac:dyDescent="0.2">
      <c r="A76" s="181">
        <v>46</v>
      </c>
      <c r="B76" s="182" t="s">
        <v>2460</v>
      </c>
      <c r="C76" s="191" t="s">
        <v>2461</v>
      </c>
      <c r="D76" s="183" t="s">
        <v>880</v>
      </c>
      <c r="E76" s="184">
        <v>3</v>
      </c>
      <c r="F76" s="185"/>
      <c r="G76" s="186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351</v>
      </c>
      <c r="T76" s="158" t="s">
        <v>352</v>
      </c>
      <c r="U76" s="158">
        <v>0</v>
      </c>
      <c r="V76" s="158">
        <f>ROUND(E76*U76,2)</f>
        <v>0</v>
      </c>
      <c r="W76" s="158"/>
      <c r="X76" s="158" t="s">
        <v>540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723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13.6" x14ac:dyDescent="0.2">
      <c r="A77" s="168" t="s">
        <v>346</v>
      </c>
      <c r="B77" s="169" t="s">
        <v>183</v>
      </c>
      <c r="C77" s="187" t="s">
        <v>184</v>
      </c>
      <c r="D77" s="170"/>
      <c r="E77" s="171"/>
      <c r="F77" s="172"/>
      <c r="G77" s="173">
        <f>SUMIF(AG78:AG81,"&lt;&gt;NOR",G78:G81)</f>
        <v>0</v>
      </c>
      <c r="H77" s="167"/>
      <c r="I77" s="167">
        <f>SUM(I78:I81)</f>
        <v>0</v>
      </c>
      <c r="J77" s="167"/>
      <c r="K77" s="167">
        <f>SUM(K78:K81)</f>
        <v>0</v>
      </c>
      <c r="L77" s="167"/>
      <c r="M77" s="167">
        <f>SUM(M78:M81)</f>
        <v>0</v>
      </c>
      <c r="N77" s="166"/>
      <c r="O77" s="166">
        <f>SUM(O78:O81)</f>
        <v>0</v>
      </c>
      <c r="P77" s="166"/>
      <c r="Q77" s="166">
        <f>SUM(Q78:Q81)</f>
        <v>0</v>
      </c>
      <c r="R77" s="167"/>
      <c r="S77" s="167"/>
      <c r="T77" s="167"/>
      <c r="U77" s="167"/>
      <c r="V77" s="167">
        <f>SUM(V78:V81)</f>
        <v>0</v>
      </c>
      <c r="W77" s="167"/>
      <c r="X77" s="167"/>
      <c r="Y77" s="167"/>
      <c r="AG77" t="s">
        <v>347</v>
      </c>
    </row>
    <row r="78" spans="1:60" outlineLevel="1" x14ac:dyDescent="0.2">
      <c r="A78" s="181">
        <v>47</v>
      </c>
      <c r="B78" s="182" t="s">
        <v>2462</v>
      </c>
      <c r="C78" s="191" t="s">
        <v>2463</v>
      </c>
      <c r="D78" s="183" t="s">
        <v>1935</v>
      </c>
      <c r="E78" s="184">
        <v>19</v>
      </c>
      <c r="F78" s="185"/>
      <c r="G78" s="186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351</v>
      </c>
      <c r="T78" s="158" t="s">
        <v>352</v>
      </c>
      <c r="U78" s="158">
        <v>0</v>
      </c>
      <c r="V78" s="158">
        <f>ROUND(E78*U78,2)</f>
        <v>0</v>
      </c>
      <c r="W78" s="158"/>
      <c r="X78" s="158" t="s">
        <v>540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723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48</v>
      </c>
      <c r="B79" s="182" t="s">
        <v>2464</v>
      </c>
      <c r="C79" s="191" t="s">
        <v>2465</v>
      </c>
      <c r="D79" s="183" t="s">
        <v>1935</v>
      </c>
      <c r="E79" s="184">
        <v>38</v>
      </c>
      <c r="F79" s="185"/>
      <c r="G79" s="186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8"/>
      <c r="S79" s="158" t="s">
        <v>351</v>
      </c>
      <c r="T79" s="158" t="s">
        <v>352</v>
      </c>
      <c r="U79" s="158">
        <v>0</v>
      </c>
      <c r="V79" s="158">
        <f>ROUND(E79*U79,2)</f>
        <v>0</v>
      </c>
      <c r="W79" s="158"/>
      <c r="X79" s="158" t="s">
        <v>540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723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49</v>
      </c>
      <c r="B80" s="182" t="s">
        <v>2466</v>
      </c>
      <c r="C80" s="191" t="s">
        <v>2467</v>
      </c>
      <c r="D80" s="183" t="s">
        <v>1935</v>
      </c>
      <c r="E80" s="184">
        <v>23</v>
      </c>
      <c r="F80" s="185"/>
      <c r="G80" s="186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351</v>
      </c>
      <c r="T80" s="158" t="s">
        <v>352</v>
      </c>
      <c r="U80" s="158">
        <v>0</v>
      </c>
      <c r="V80" s="158">
        <f>ROUND(E80*U80,2)</f>
        <v>0</v>
      </c>
      <c r="W80" s="158"/>
      <c r="X80" s="158" t="s">
        <v>540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723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50</v>
      </c>
      <c r="B81" s="182" t="s">
        <v>2468</v>
      </c>
      <c r="C81" s="191" t="s">
        <v>2469</v>
      </c>
      <c r="D81" s="183" t="s">
        <v>1935</v>
      </c>
      <c r="E81" s="184">
        <v>42</v>
      </c>
      <c r="F81" s="185"/>
      <c r="G81" s="186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351</v>
      </c>
      <c r="T81" s="158" t="s">
        <v>352</v>
      </c>
      <c r="U81" s="158">
        <v>0</v>
      </c>
      <c r="V81" s="158">
        <f>ROUND(E81*U81,2)</f>
        <v>0</v>
      </c>
      <c r="W81" s="158"/>
      <c r="X81" s="158" t="s">
        <v>540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723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3.6" x14ac:dyDescent="0.2">
      <c r="A82" s="168" t="s">
        <v>346</v>
      </c>
      <c r="B82" s="169" t="s">
        <v>185</v>
      </c>
      <c r="C82" s="187" t="s">
        <v>186</v>
      </c>
      <c r="D82" s="170"/>
      <c r="E82" s="171"/>
      <c r="F82" s="172"/>
      <c r="G82" s="173">
        <f>SUMIF(AG83:AG83,"&lt;&gt;NOR",G83:G83)</f>
        <v>0</v>
      </c>
      <c r="H82" s="167"/>
      <c r="I82" s="167">
        <f>SUM(I83:I83)</f>
        <v>0</v>
      </c>
      <c r="J82" s="167"/>
      <c r="K82" s="167">
        <f>SUM(K83:K83)</f>
        <v>0</v>
      </c>
      <c r="L82" s="167"/>
      <c r="M82" s="167">
        <f>SUM(M83:M83)</f>
        <v>0</v>
      </c>
      <c r="N82" s="166"/>
      <c r="O82" s="166">
        <f>SUM(O83:O83)</f>
        <v>0</v>
      </c>
      <c r="P82" s="166"/>
      <c r="Q82" s="166">
        <f>SUM(Q83:Q83)</f>
        <v>0</v>
      </c>
      <c r="R82" s="167"/>
      <c r="S82" s="167"/>
      <c r="T82" s="167"/>
      <c r="U82" s="167"/>
      <c r="V82" s="167">
        <f>SUM(V83:V83)</f>
        <v>0</v>
      </c>
      <c r="W82" s="167"/>
      <c r="X82" s="167"/>
      <c r="Y82" s="167"/>
      <c r="AG82" t="s">
        <v>347</v>
      </c>
    </row>
    <row r="83" spans="1:60" outlineLevel="1" x14ac:dyDescent="0.2">
      <c r="A83" s="181">
        <v>51</v>
      </c>
      <c r="B83" s="182" t="s">
        <v>2470</v>
      </c>
      <c r="C83" s="191" t="s">
        <v>2471</v>
      </c>
      <c r="D83" s="183" t="s">
        <v>880</v>
      </c>
      <c r="E83" s="184">
        <v>2</v>
      </c>
      <c r="F83" s="185"/>
      <c r="G83" s="186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351</v>
      </c>
      <c r="T83" s="158" t="s">
        <v>352</v>
      </c>
      <c r="U83" s="158">
        <v>0</v>
      </c>
      <c r="V83" s="158">
        <f>ROUND(E83*U83,2)</f>
        <v>0</v>
      </c>
      <c r="W83" s="158"/>
      <c r="X83" s="158" t="s">
        <v>540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723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13.6" x14ac:dyDescent="0.2">
      <c r="A84" s="168" t="s">
        <v>346</v>
      </c>
      <c r="B84" s="169" t="s">
        <v>187</v>
      </c>
      <c r="C84" s="187" t="s">
        <v>188</v>
      </c>
      <c r="D84" s="170"/>
      <c r="E84" s="171"/>
      <c r="F84" s="172"/>
      <c r="G84" s="173">
        <f>SUMIF(AG85:AG85,"&lt;&gt;NOR",G85:G85)</f>
        <v>0</v>
      </c>
      <c r="H84" s="167"/>
      <c r="I84" s="167">
        <f>SUM(I85:I85)</f>
        <v>0</v>
      </c>
      <c r="J84" s="167"/>
      <c r="K84" s="167">
        <f>SUM(K85:K85)</f>
        <v>0</v>
      </c>
      <c r="L84" s="167"/>
      <c r="M84" s="167">
        <f>SUM(M85:M85)</f>
        <v>0</v>
      </c>
      <c r="N84" s="166"/>
      <c r="O84" s="166">
        <f>SUM(O85:O85)</f>
        <v>0</v>
      </c>
      <c r="P84" s="166"/>
      <c r="Q84" s="166">
        <f>SUM(Q85:Q85)</f>
        <v>0</v>
      </c>
      <c r="R84" s="167"/>
      <c r="S84" s="167"/>
      <c r="T84" s="167"/>
      <c r="U84" s="167"/>
      <c r="V84" s="167">
        <f>SUM(V85:V85)</f>
        <v>0</v>
      </c>
      <c r="W84" s="167"/>
      <c r="X84" s="167"/>
      <c r="Y84" s="167"/>
      <c r="AG84" t="s">
        <v>347</v>
      </c>
    </row>
    <row r="85" spans="1:60" ht="21.75" outlineLevel="1" x14ac:dyDescent="0.2">
      <c r="A85" s="181">
        <v>52</v>
      </c>
      <c r="B85" s="182" t="s">
        <v>2472</v>
      </c>
      <c r="C85" s="191" t="s">
        <v>2473</v>
      </c>
      <c r="D85" s="183" t="s">
        <v>1935</v>
      </c>
      <c r="E85" s="184">
        <v>85</v>
      </c>
      <c r="F85" s="185"/>
      <c r="G85" s="186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351</v>
      </c>
      <c r="T85" s="158" t="s">
        <v>352</v>
      </c>
      <c r="U85" s="158">
        <v>0</v>
      </c>
      <c r="V85" s="158">
        <f>ROUND(E85*U85,2)</f>
        <v>0</v>
      </c>
      <c r="W85" s="158"/>
      <c r="X85" s="158" t="s">
        <v>540</v>
      </c>
      <c r="Y85" s="158" t="s">
        <v>354</v>
      </c>
      <c r="Z85" s="147"/>
      <c r="AA85" s="147"/>
      <c r="AB85" s="147"/>
      <c r="AC85" s="147"/>
      <c r="AD85" s="147"/>
      <c r="AE85" s="147"/>
      <c r="AF85" s="147"/>
      <c r="AG85" s="147" t="s">
        <v>723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13.6" x14ac:dyDescent="0.2">
      <c r="A86" s="168" t="s">
        <v>346</v>
      </c>
      <c r="B86" s="169" t="s">
        <v>189</v>
      </c>
      <c r="C86" s="187" t="s">
        <v>190</v>
      </c>
      <c r="D86" s="170"/>
      <c r="E86" s="171"/>
      <c r="F86" s="172"/>
      <c r="G86" s="173">
        <f>SUMIF(AG87:AG87,"&lt;&gt;NOR",G87:G87)</f>
        <v>0</v>
      </c>
      <c r="H86" s="167"/>
      <c r="I86" s="167">
        <f>SUM(I87:I87)</f>
        <v>0</v>
      </c>
      <c r="J86" s="167"/>
      <c r="K86" s="167">
        <f>SUM(K87:K87)</f>
        <v>0</v>
      </c>
      <c r="L86" s="167"/>
      <c r="M86" s="167">
        <f>SUM(M87:M87)</f>
        <v>0</v>
      </c>
      <c r="N86" s="166"/>
      <c r="O86" s="166">
        <f>SUM(O87:O87)</f>
        <v>0</v>
      </c>
      <c r="P86" s="166"/>
      <c r="Q86" s="166">
        <f>SUM(Q87:Q87)</f>
        <v>0</v>
      </c>
      <c r="R86" s="167"/>
      <c r="S86" s="167"/>
      <c r="T86" s="167"/>
      <c r="U86" s="167"/>
      <c r="V86" s="167">
        <f>SUM(V87:V87)</f>
        <v>0</v>
      </c>
      <c r="W86" s="167"/>
      <c r="X86" s="167"/>
      <c r="Y86" s="167"/>
      <c r="AG86" t="s">
        <v>347</v>
      </c>
    </row>
    <row r="87" spans="1:60" outlineLevel="1" x14ac:dyDescent="0.2">
      <c r="A87" s="181">
        <v>53</v>
      </c>
      <c r="B87" s="182" t="s">
        <v>2474</v>
      </c>
      <c r="C87" s="191" t="s">
        <v>2475</v>
      </c>
      <c r="D87" s="183" t="s">
        <v>1935</v>
      </c>
      <c r="E87" s="184">
        <v>59</v>
      </c>
      <c r="F87" s="185"/>
      <c r="G87" s="186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351</v>
      </c>
      <c r="T87" s="158" t="s">
        <v>352</v>
      </c>
      <c r="U87" s="158">
        <v>0</v>
      </c>
      <c r="V87" s="158">
        <f>ROUND(E87*U87,2)</f>
        <v>0</v>
      </c>
      <c r="W87" s="158"/>
      <c r="X87" s="158" t="s">
        <v>540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723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.6" x14ac:dyDescent="0.2">
      <c r="A88" s="168" t="s">
        <v>346</v>
      </c>
      <c r="B88" s="169" t="s">
        <v>191</v>
      </c>
      <c r="C88" s="187" t="s">
        <v>192</v>
      </c>
      <c r="D88" s="170"/>
      <c r="E88" s="171"/>
      <c r="F88" s="172"/>
      <c r="G88" s="173">
        <f>SUMIF(AG89:AG89,"&lt;&gt;NOR",G89:G89)</f>
        <v>0</v>
      </c>
      <c r="H88" s="167"/>
      <c r="I88" s="167">
        <f>SUM(I89:I89)</f>
        <v>0</v>
      </c>
      <c r="J88" s="167"/>
      <c r="K88" s="167">
        <f>SUM(K89:K89)</f>
        <v>0</v>
      </c>
      <c r="L88" s="167"/>
      <c r="M88" s="167">
        <f>SUM(M89:M89)</f>
        <v>0</v>
      </c>
      <c r="N88" s="166"/>
      <c r="O88" s="166">
        <f>SUM(O89:O89)</f>
        <v>0</v>
      </c>
      <c r="P88" s="166"/>
      <c r="Q88" s="166">
        <f>SUM(Q89:Q89)</f>
        <v>0</v>
      </c>
      <c r="R88" s="167"/>
      <c r="S88" s="167"/>
      <c r="T88" s="167"/>
      <c r="U88" s="167"/>
      <c r="V88" s="167">
        <f>SUM(V89:V89)</f>
        <v>0</v>
      </c>
      <c r="W88" s="167"/>
      <c r="X88" s="167"/>
      <c r="Y88" s="167"/>
      <c r="AG88" t="s">
        <v>347</v>
      </c>
    </row>
    <row r="89" spans="1:60" outlineLevel="1" x14ac:dyDescent="0.2">
      <c r="A89" s="181">
        <v>54</v>
      </c>
      <c r="B89" s="182" t="s">
        <v>2476</v>
      </c>
      <c r="C89" s="191" t="s">
        <v>2477</v>
      </c>
      <c r="D89" s="183" t="s">
        <v>1867</v>
      </c>
      <c r="E89" s="184">
        <v>4</v>
      </c>
      <c r="F89" s="185"/>
      <c r="G89" s="186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351</v>
      </c>
      <c r="T89" s="158" t="s">
        <v>352</v>
      </c>
      <c r="U89" s="158">
        <v>0</v>
      </c>
      <c r="V89" s="158">
        <f>ROUND(E89*U89,2)</f>
        <v>0</v>
      </c>
      <c r="W89" s="158"/>
      <c r="X89" s="158" t="s">
        <v>353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1285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13.6" x14ac:dyDescent="0.2">
      <c r="A90" s="168" t="s">
        <v>346</v>
      </c>
      <c r="B90" s="169" t="s">
        <v>193</v>
      </c>
      <c r="C90" s="187" t="s">
        <v>194</v>
      </c>
      <c r="D90" s="170"/>
      <c r="E90" s="171"/>
      <c r="F90" s="172"/>
      <c r="G90" s="173">
        <f>SUMIF(AG91:AG92,"&lt;&gt;NOR",G91:G92)</f>
        <v>0</v>
      </c>
      <c r="H90" s="167"/>
      <c r="I90" s="167">
        <f>SUM(I91:I92)</f>
        <v>0</v>
      </c>
      <c r="J90" s="167"/>
      <c r="K90" s="167">
        <f>SUM(K91:K92)</f>
        <v>0</v>
      </c>
      <c r="L90" s="167"/>
      <c r="M90" s="167">
        <f>SUM(M91:M92)</f>
        <v>0</v>
      </c>
      <c r="N90" s="166"/>
      <c r="O90" s="166">
        <f>SUM(O91:O92)</f>
        <v>0</v>
      </c>
      <c r="P90" s="166"/>
      <c r="Q90" s="166">
        <f>SUM(Q91:Q92)</f>
        <v>0</v>
      </c>
      <c r="R90" s="167"/>
      <c r="S90" s="167"/>
      <c r="T90" s="167"/>
      <c r="U90" s="167"/>
      <c r="V90" s="167">
        <f>SUM(V91:V92)</f>
        <v>0</v>
      </c>
      <c r="W90" s="167"/>
      <c r="X90" s="167"/>
      <c r="Y90" s="167"/>
      <c r="AG90" t="s">
        <v>347</v>
      </c>
    </row>
    <row r="91" spans="1:60" ht="32.6" outlineLevel="1" x14ac:dyDescent="0.2">
      <c r="A91" s="181">
        <v>55</v>
      </c>
      <c r="B91" s="182" t="s">
        <v>2478</v>
      </c>
      <c r="C91" s="191" t="s">
        <v>2479</v>
      </c>
      <c r="D91" s="183" t="s">
        <v>880</v>
      </c>
      <c r="E91" s="184">
        <v>3</v>
      </c>
      <c r="F91" s="185"/>
      <c r="G91" s="186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8"/>
      <c r="S91" s="158" t="s">
        <v>351</v>
      </c>
      <c r="T91" s="158" t="s">
        <v>352</v>
      </c>
      <c r="U91" s="158">
        <v>0</v>
      </c>
      <c r="V91" s="158">
        <f>ROUND(E91*U91,2)</f>
        <v>0</v>
      </c>
      <c r="W91" s="158"/>
      <c r="X91" s="158" t="s">
        <v>540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723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1.75" outlineLevel="1" x14ac:dyDescent="0.2">
      <c r="A92" s="181">
        <v>56</v>
      </c>
      <c r="B92" s="182" t="s">
        <v>2480</v>
      </c>
      <c r="C92" s="191" t="s">
        <v>2481</v>
      </c>
      <c r="D92" s="183" t="s">
        <v>880</v>
      </c>
      <c r="E92" s="184">
        <v>3</v>
      </c>
      <c r="F92" s="185"/>
      <c r="G92" s="186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351</v>
      </c>
      <c r="T92" s="158" t="s">
        <v>352</v>
      </c>
      <c r="U92" s="158">
        <v>0</v>
      </c>
      <c r="V92" s="158">
        <f>ROUND(E92*U92,2)</f>
        <v>0</v>
      </c>
      <c r="W92" s="158"/>
      <c r="X92" s="158" t="s">
        <v>540</v>
      </c>
      <c r="Y92" s="158" t="s">
        <v>354</v>
      </c>
      <c r="Z92" s="147"/>
      <c r="AA92" s="147"/>
      <c r="AB92" s="147"/>
      <c r="AC92" s="147"/>
      <c r="AD92" s="147"/>
      <c r="AE92" s="147"/>
      <c r="AF92" s="147"/>
      <c r="AG92" s="147" t="s">
        <v>723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13.6" x14ac:dyDescent="0.2">
      <c r="A93" s="168" t="s">
        <v>346</v>
      </c>
      <c r="B93" s="169" t="s">
        <v>195</v>
      </c>
      <c r="C93" s="187" t="s">
        <v>196</v>
      </c>
      <c r="D93" s="170"/>
      <c r="E93" s="171"/>
      <c r="F93" s="172"/>
      <c r="G93" s="173">
        <f>SUMIF(AG94:AG94,"&lt;&gt;NOR",G94:G94)</f>
        <v>0</v>
      </c>
      <c r="H93" s="167"/>
      <c r="I93" s="167">
        <f>SUM(I94:I94)</f>
        <v>0</v>
      </c>
      <c r="J93" s="167"/>
      <c r="K93" s="167">
        <f>SUM(K94:K94)</f>
        <v>0</v>
      </c>
      <c r="L93" s="167"/>
      <c r="M93" s="167">
        <f>SUM(M94:M94)</f>
        <v>0</v>
      </c>
      <c r="N93" s="166"/>
      <c r="O93" s="166">
        <f>SUM(O94:O94)</f>
        <v>0</v>
      </c>
      <c r="P93" s="166"/>
      <c r="Q93" s="166">
        <f>SUM(Q94:Q94)</f>
        <v>0</v>
      </c>
      <c r="R93" s="167"/>
      <c r="S93" s="167"/>
      <c r="T93" s="167"/>
      <c r="U93" s="167"/>
      <c r="V93" s="167">
        <f>SUM(V94:V94)</f>
        <v>0</v>
      </c>
      <c r="W93" s="167"/>
      <c r="X93" s="167"/>
      <c r="Y93" s="167"/>
      <c r="AG93" t="s">
        <v>347</v>
      </c>
    </row>
    <row r="94" spans="1:60" outlineLevel="1" x14ac:dyDescent="0.2">
      <c r="A94" s="181">
        <v>57</v>
      </c>
      <c r="B94" s="182" t="s">
        <v>2482</v>
      </c>
      <c r="C94" s="191" t="s">
        <v>2483</v>
      </c>
      <c r="D94" s="183" t="s">
        <v>880</v>
      </c>
      <c r="E94" s="184">
        <v>1</v>
      </c>
      <c r="F94" s="185"/>
      <c r="G94" s="186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351</v>
      </c>
      <c r="T94" s="158" t="s">
        <v>352</v>
      </c>
      <c r="U94" s="158">
        <v>0</v>
      </c>
      <c r="V94" s="158">
        <f>ROUND(E94*U94,2)</f>
        <v>0</v>
      </c>
      <c r="W94" s="158"/>
      <c r="X94" s="158" t="s">
        <v>540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723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13.6" x14ac:dyDescent="0.2">
      <c r="A95" s="168" t="s">
        <v>346</v>
      </c>
      <c r="B95" s="169" t="s">
        <v>197</v>
      </c>
      <c r="C95" s="187" t="s">
        <v>198</v>
      </c>
      <c r="D95" s="170"/>
      <c r="E95" s="171"/>
      <c r="F95" s="172"/>
      <c r="G95" s="173">
        <f>SUMIF(AG96:AG96,"&lt;&gt;NOR",G96:G96)</f>
        <v>0</v>
      </c>
      <c r="H95" s="167"/>
      <c r="I95" s="167">
        <f>SUM(I96:I96)</f>
        <v>0</v>
      </c>
      <c r="J95" s="167"/>
      <c r="K95" s="167">
        <f>SUM(K96:K96)</f>
        <v>0</v>
      </c>
      <c r="L95" s="167"/>
      <c r="M95" s="167">
        <f>SUM(M96:M96)</f>
        <v>0</v>
      </c>
      <c r="N95" s="166"/>
      <c r="O95" s="166">
        <f>SUM(O96:O96)</f>
        <v>0</v>
      </c>
      <c r="P95" s="166"/>
      <c r="Q95" s="166">
        <f>SUM(Q96:Q96)</f>
        <v>0</v>
      </c>
      <c r="R95" s="167"/>
      <c r="S95" s="167"/>
      <c r="T95" s="167"/>
      <c r="U95" s="167"/>
      <c r="V95" s="167">
        <f>SUM(V96:V96)</f>
        <v>0</v>
      </c>
      <c r="W95" s="167"/>
      <c r="X95" s="167"/>
      <c r="Y95" s="167"/>
      <c r="AG95" t="s">
        <v>347</v>
      </c>
    </row>
    <row r="96" spans="1:60" ht="21.75" outlineLevel="1" x14ac:dyDescent="0.2">
      <c r="A96" s="181">
        <v>58</v>
      </c>
      <c r="B96" s="182" t="s">
        <v>2484</v>
      </c>
      <c r="C96" s="191" t="s">
        <v>2485</v>
      </c>
      <c r="D96" s="183" t="s">
        <v>1935</v>
      </c>
      <c r="E96" s="184">
        <v>78</v>
      </c>
      <c r="F96" s="185"/>
      <c r="G96" s="186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8"/>
      <c r="S96" s="158" t="s">
        <v>351</v>
      </c>
      <c r="T96" s="158" t="s">
        <v>352</v>
      </c>
      <c r="U96" s="158">
        <v>0</v>
      </c>
      <c r="V96" s="158">
        <f>ROUND(E96*U96,2)</f>
        <v>0</v>
      </c>
      <c r="W96" s="158"/>
      <c r="X96" s="158" t="s">
        <v>540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723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7.2" x14ac:dyDescent="0.2">
      <c r="A97" s="168" t="s">
        <v>346</v>
      </c>
      <c r="B97" s="169" t="s">
        <v>199</v>
      </c>
      <c r="C97" s="187" t="s">
        <v>200</v>
      </c>
      <c r="D97" s="170"/>
      <c r="E97" s="171"/>
      <c r="F97" s="172"/>
      <c r="G97" s="173">
        <f>SUMIF(AG98:AG99,"&lt;&gt;NOR",G98:G99)</f>
        <v>0</v>
      </c>
      <c r="H97" s="167"/>
      <c r="I97" s="167">
        <f>SUM(I98:I99)</f>
        <v>0</v>
      </c>
      <c r="J97" s="167"/>
      <c r="K97" s="167">
        <f>SUM(K98:K99)</f>
        <v>0</v>
      </c>
      <c r="L97" s="167"/>
      <c r="M97" s="167">
        <f>SUM(M98:M99)</f>
        <v>0</v>
      </c>
      <c r="N97" s="166"/>
      <c r="O97" s="166">
        <f>SUM(O98:O99)</f>
        <v>0</v>
      </c>
      <c r="P97" s="166"/>
      <c r="Q97" s="166">
        <f>SUM(Q98:Q99)</f>
        <v>0</v>
      </c>
      <c r="R97" s="167"/>
      <c r="S97" s="167"/>
      <c r="T97" s="167"/>
      <c r="U97" s="167"/>
      <c r="V97" s="167">
        <f>SUM(V98:V99)</f>
        <v>0</v>
      </c>
      <c r="W97" s="167"/>
      <c r="X97" s="167"/>
      <c r="Y97" s="167"/>
      <c r="AG97" t="s">
        <v>347</v>
      </c>
    </row>
    <row r="98" spans="1:60" ht="43.5" outlineLevel="1" x14ac:dyDescent="0.2">
      <c r="A98" s="181">
        <v>59</v>
      </c>
      <c r="B98" s="182" t="s">
        <v>2486</v>
      </c>
      <c r="C98" s="191" t="s">
        <v>2487</v>
      </c>
      <c r="D98" s="183" t="s">
        <v>880</v>
      </c>
      <c r="E98" s="184">
        <v>5</v>
      </c>
      <c r="F98" s="185"/>
      <c r="G98" s="186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351</v>
      </c>
      <c r="T98" s="158" t="s">
        <v>352</v>
      </c>
      <c r="U98" s="158">
        <v>0</v>
      </c>
      <c r="V98" s="158">
        <f>ROUND(E98*U98,2)</f>
        <v>0</v>
      </c>
      <c r="W98" s="158"/>
      <c r="X98" s="158" t="s">
        <v>540</v>
      </c>
      <c r="Y98" s="158" t="s">
        <v>354</v>
      </c>
      <c r="Z98" s="147"/>
      <c r="AA98" s="147"/>
      <c r="AB98" s="147"/>
      <c r="AC98" s="147"/>
      <c r="AD98" s="147"/>
      <c r="AE98" s="147"/>
      <c r="AF98" s="147"/>
      <c r="AG98" s="147" t="s">
        <v>723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1">
        <v>60</v>
      </c>
      <c r="B99" s="182" t="s">
        <v>2488</v>
      </c>
      <c r="C99" s="191" t="s">
        <v>2489</v>
      </c>
      <c r="D99" s="183" t="s">
        <v>880</v>
      </c>
      <c r="E99" s="184">
        <v>5</v>
      </c>
      <c r="F99" s="185"/>
      <c r="G99" s="186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351</v>
      </c>
      <c r="T99" s="158" t="s">
        <v>352</v>
      </c>
      <c r="U99" s="158">
        <v>0</v>
      </c>
      <c r="V99" s="158">
        <f>ROUND(E99*U99,2)</f>
        <v>0</v>
      </c>
      <c r="W99" s="158"/>
      <c r="X99" s="158" t="s">
        <v>540</v>
      </c>
      <c r="Y99" s="158" t="s">
        <v>354</v>
      </c>
      <c r="Z99" s="147"/>
      <c r="AA99" s="147"/>
      <c r="AB99" s="147"/>
      <c r="AC99" s="147"/>
      <c r="AD99" s="147"/>
      <c r="AE99" s="147"/>
      <c r="AF99" s="147"/>
      <c r="AG99" s="147" t="s">
        <v>723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13.6" x14ac:dyDescent="0.2">
      <c r="A100" s="168" t="s">
        <v>346</v>
      </c>
      <c r="B100" s="169" t="s">
        <v>201</v>
      </c>
      <c r="C100" s="187" t="s">
        <v>202</v>
      </c>
      <c r="D100" s="170"/>
      <c r="E100" s="171"/>
      <c r="F100" s="172"/>
      <c r="G100" s="173">
        <f>SUMIF(AG101:AG101,"&lt;&gt;NOR",G101:G101)</f>
        <v>0</v>
      </c>
      <c r="H100" s="167"/>
      <c r="I100" s="167">
        <f>SUM(I101:I101)</f>
        <v>0</v>
      </c>
      <c r="J100" s="167"/>
      <c r="K100" s="167">
        <f>SUM(K101:K101)</f>
        <v>0</v>
      </c>
      <c r="L100" s="167"/>
      <c r="M100" s="167">
        <f>SUM(M101:M101)</f>
        <v>0</v>
      </c>
      <c r="N100" s="166"/>
      <c r="O100" s="166">
        <f>SUM(O101:O101)</f>
        <v>0</v>
      </c>
      <c r="P100" s="166"/>
      <c r="Q100" s="166">
        <f>SUM(Q101:Q101)</f>
        <v>0</v>
      </c>
      <c r="R100" s="167"/>
      <c r="S100" s="167"/>
      <c r="T100" s="167"/>
      <c r="U100" s="167"/>
      <c r="V100" s="167">
        <f>SUM(V101:V101)</f>
        <v>0</v>
      </c>
      <c r="W100" s="167"/>
      <c r="X100" s="167"/>
      <c r="Y100" s="167"/>
      <c r="AG100" t="s">
        <v>347</v>
      </c>
    </row>
    <row r="101" spans="1:60" outlineLevel="1" x14ac:dyDescent="0.2">
      <c r="A101" s="181">
        <v>61</v>
      </c>
      <c r="B101" s="182" t="s">
        <v>2490</v>
      </c>
      <c r="C101" s="191" t="s">
        <v>2491</v>
      </c>
      <c r="D101" s="183" t="s">
        <v>880</v>
      </c>
      <c r="E101" s="184">
        <v>2</v>
      </c>
      <c r="F101" s="185"/>
      <c r="G101" s="186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351</v>
      </c>
      <c r="T101" s="158" t="s">
        <v>352</v>
      </c>
      <c r="U101" s="158">
        <v>0</v>
      </c>
      <c r="V101" s="158">
        <f>ROUND(E101*U101,2)</f>
        <v>0</v>
      </c>
      <c r="W101" s="158"/>
      <c r="X101" s="158" t="s">
        <v>353</v>
      </c>
      <c r="Y101" s="158" t="s">
        <v>354</v>
      </c>
      <c r="Z101" s="147"/>
      <c r="AA101" s="147"/>
      <c r="AB101" s="147"/>
      <c r="AC101" s="147"/>
      <c r="AD101" s="147"/>
      <c r="AE101" s="147"/>
      <c r="AF101" s="147"/>
      <c r="AG101" s="147" t="s">
        <v>1285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13.6" x14ac:dyDescent="0.2">
      <c r="A102" s="168" t="s">
        <v>346</v>
      </c>
      <c r="B102" s="169" t="s">
        <v>203</v>
      </c>
      <c r="C102" s="187" t="s">
        <v>204</v>
      </c>
      <c r="D102" s="170"/>
      <c r="E102" s="171"/>
      <c r="F102" s="172"/>
      <c r="G102" s="173">
        <f>SUMIF(AG103:AG103,"&lt;&gt;NOR",G103:G103)</f>
        <v>0</v>
      </c>
      <c r="H102" s="167"/>
      <c r="I102" s="167">
        <f>SUM(I103:I103)</f>
        <v>0</v>
      </c>
      <c r="J102" s="167"/>
      <c r="K102" s="167">
        <f>SUM(K103:K103)</f>
        <v>0</v>
      </c>
      <c r="L102" s="167"/>
      <c r="M102" s="167">
        <f>SUM(M103:M103)</f>
        <v>0</v>
      </c>
      <c r="N102" s="166"/>
      <c r="O102" s="166">
        <f>SUM(O103:O103)</f>
        <v>0</v>
      </c>
      <c r="P102" s="166"/>
      <c r="Q102" s="166">
        <f>SUM(Q103:Q103)</f>
        <v>0</v>
      </c>
      <c r="R102" s="167"/>
      <c r="S102" s="167"/>
      <c r="T102" s="167"/>
      <c r="U102" s="167"/>
      <c r="V102" s="167">
        <f>SUM(V103:V103)</f>
        <v>0</v>
      </c>
      <c r="W102" s="167"/>
      <c r="X102" s="167"/>
      <c r="Y102" s="167"/>
      <c r="AG102" t="s">
        <v>347</v>
      </c>
    </row>
    <row r="103" spans="1:60" ht="21.75" outlineLevel="1" x14ac:dyDescent="0.2">
      <c r="A103" s="181">
        <v>62</v>
      </c>
      <c r="B103" s="182" t="s">
        <v>2492</v>
      </c>
      <c r="C103" s="191" t="s">
        <v>2493</v>
      </c>
      <c r="D103" s="183" t="s">
        <v>880</v>
      </c>
      <c r="E103" s="184">
        <v>1</v>
      </c>
      <c r="F103" s="185"/>
      <c r="G103" s="186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351</v>
      </c>
      <c r="T103" s="158" t="s">
        <v>352</v>
      </c>
      <c r="U103" s="158">
        <v>0</v>
      </c>
      <c r="V103" s="158">
        <f>ROUND(E103*U103,2)</f>
        <v>0</v>
      </c>
      <c r="W103" s="158"/>
      <c r="X103" s="158" t="s">
        <v>540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723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13.6" x14ac:dyDescent="0.2">
      <c r="A104" s="168" t="s">
        <v>346</v>
      </c>
      <c r="B104" s="169" t="s">
        <v>205</v>
      </c>
      <c r="C104" s="187" t="s">
        <v>148</v>
      </c>
      <c r="D104" s="170"/>
      <c r="E104" s="171"/>
      <c r="F104" s="172"/>
      <c r="G104" s="173">
        <f>SUMIF(AG105:AG105,"&lt;&gt;NOR",G105:G105)</f>
        <v>0</v>
      </c>
      <c r="H104" s="167"/>
      <c r="I104" s="167">
        <f>SUM(I105:I105)</f>
        <v>0</v>
      </c>
      <c r="J104" s="167"/>
      <c r="K104" s="167">
        <f>SUM(K105:K105)</f>
        <v>0</v>
      </c>
      <c r="L104" s="167"/>
      <c r="M104" s="167">
        <f>SUM(M105:M105)</f>
        <v>0</v>
      </c>
      <c r="N104" s="166"/>
      <c r="O104" s="166">
        <f>SUM(O105:O105)</f>
        <v>0</v>
      </c>
      <c r="P104" s="166"/>
      <c r="Q104" s="166">
        <f>SUM(Q105:Q105)</f>
        <v>0</v>
      </c>
      <c r="R104" s="167"/>
      <c r="S104" s="167"/>
      <c r="T104" s="167"/>
      <c r="U104" s="167"/>
      <c r="V104" s="167">
        <f>SUM(V105:V105)</f>
        <v>0</v>
      </c>
      <c r="W104" s="167"/>
      <c r="X104" s="167"/>
      <c r="Y104" s="167"/>
      <c r="AG104" t="s">
        <v>347</v>
      </c>
    </row>
    <row r="105" spans="1:60" ht="21.75" outlineLevel="1" x14ac:dyDescent="0.2">
      <c r="A105" s="181">
        <v>63</v>
      </c>
      <c r="B105" s="182" t="s">
        <v>2494</v>
      </c>
      <c r="C105" s="191" t="s">
        <v>2495</v>
      </c>
      <c r="D105" s="183" t="s">
        <v>880</v>
      </c>
      <c r="E105" s="184">
        <v>2</v>
      </c>
      <c r="F105" s="185"/>
      <c r="G105" s="186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351</v>
      </c>
      <c r="T105" s="158" t="s">
        <v>352</v>
      </c>
      <c r="U105" s="158">
        <v>0</v>
      </c>
      <c r="V105" s="158">
        <f>ROUND(E105*U105,2)</f>
        <v>0</v>
      </c>
      <c r="W105" s="158"/>
      <c r="X105" s="158" t="s">
        <v>540</v>
      </c>
      <c r="Y105" s="158" t="s">
        <v>354</v>
      </c>
      <c r="Z105" s="147"/>
      <c r="AA105" s="147"/>
      <c r="AB105" s="147"/>
      <c r="AC105" s="147"/>
      <c r="AD105" s="147"/>
      <c r="AE105" s="147"/>
      <c r="AF105" s="147"/>
      <c r="AG105" s="147" t="s">
        <v>723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13.6" x14ac:dyDescent="0.2">
      <c r="A106" s="168" t="s">
        <v>346</v>
      </c>
      <c r="B106" s="169" t="s">
        <v>206</v>
      </c>
      <c r="C106" s="187" t="s">
        <v>207</v>
      </c>
      <c r="D106" s="170"/>
      <c r="E106" s="171"/>
      <c r="F106" s="172"/>
      <c r="G106" s="173">
        <f>SUMIF(AG107:AG107,"&lt;&gt;NOR",G107:G107)</f>
        <v>0</v>
      </c>
      <c r="H106" s="167"/>
      <c r="I106" s="167">
        <f>SUM(I107:I107)</f>
        <v>0</v>
      </c>
      <c r="J106" s="167"/>
      <c r="K106" s="167">
        <f>SUM(K107:K107)</f>
        <v>0</v>
      </c>
      <c r="L106" s="167"/>
      <c r="M106" s="167">
        <f>SUM(M107:M107)</f>
        <v>0</v>
      </c>
      <c r="N106" s="166"/>
      <c r="O106" s="166">
        <f>SUM(O107:O107)</f>
        <v>0</v>
      </c>
      <c r="P106" s="166"/>
      <c r="Q106" s="166">
        <f>SUM(Q107:Q107)</f>
        <v>0</v>
      </c>
      <c r="R106" s="167"/>
      <c r="S106" s="167"/>
      <c r="T106" s="167"/>
      <c r="U106" s="167"/>
      <c r="V106" s="167">
        <f>SUM(V107:V107)</f>
        <v>0</v>
      </c>
      <c r="W106" s="167"/>
      <c r="X106" s="167"/>
      <c r="Y106" s="167"/>
      <c r="AG106" t="s">
        <v>347</v>
      </c>
    </row>
    <row r="107" spans="1:60" outlineLevel="1" x14ac:dyDescent="0.2">
      <c r="A107" s="181">
        <v>64</v>
      </c>
      <c r="B107" s="182" t="s">
        <v>2496</v>
      </c>
      <c r="C107" s="191" t="s">
        <v>2497</v>
      </c>
      <c r="D107" s="183" t="s">
        <v>880</v>
      </c>
      <c r="E107" s="184">
        <v>1</v>
      </c>
      <c r="F107" s="185"/>
      <c r="G107" s="186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351</v>
      </c>
      <c r="T107" s="158" t="s">
        <v>352</v>
      </c>
      <c r="U107" s="158">
        <v>0</v>
      </c>
      <c r="V107" s="158">
        <f>ROUND(E107*U107,2)</f>
        <v>0</v>
      </c>
      <c r="W107" s="158"/>
      <c r="X107" s="158" t="s">
        <v>540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723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13.6" x14ac:dyDescent="0.2">
      <c r="A108" s="168" t="s">
        <v>346</v>
      </c>
      <c r="B108" s="169" t="s">
        <v>208</v>
      </c>
      <c r="C108" s="187" t="s">
        <v>209</v>
      </c>
      <c r="D108" s="170"/>
      <c r="E108" s="171"/>
      <c r="F108" s="172"/>
      <c r="G108" s="173">
        <f>SUMIF(AG109:AG109,"&lt;&gt;NOR",G109:G109)</f>
        <v>0</v>
      </c>
      <c r="H108" s="167"/>
      <c r="I108" s="167">
        <f>SUM(I109:I109)</f>
        <v>0</v>
      </c>
      <c r="J108" s="167"/>
      <c r="K108" s="167">
        <f>SUM(K109:K109)</f>
        <v>0</v>
      </c>
      <c r="L108" s="167"/>
      <c r="M108" s="167">
        <f>SUM(M109:M109)</f>
        <v>0</v>
      </c>
      <c r="N108" s="166"/>
      <c r="O108" s="166">
        <f>SUM(O109:O109)</f>
        <v>0</v>
      </c>
      <c r="P108" s="166"/>
      <c r="Q108" s="166">
        <f>SUM(Q109:Q109)</f>
        <v>0</v>
      </c>
      <c r="R108" s="167"/>
      <c r="S108" s="167"/>
      <c r="T108" s="167"/>
      <c r="U108" s="167"/>
      <c r="V108" s="167">
        <f>SUM(V109:V109)</f>
        <v>0</v>
      </c>
      <c r="W108" s="167"/>
      <c r="X108" s="167"/>
      <c r="Y108" s="167"/>
      <c r="AG108" t="s">
        <v>347</v>
      </c>
    </row>
    <row r="109" spans="1:60" ht="21.75" outlineLevel="1" x14ac:dyDescent="0.2">
      <c r="A109" s="181">
        <v>65</v>
      </c>
      <c r="B109" s="182" t="s">
        <v>2498</v>
      </c>
      <c r="C109" s="191" t="s">
        <v>2499</v>
      </c>
      <c r="D109" s="183" t="s">
        <v>1935</v>
      </c>
      <c r="E109" s="184">
        <v>4</v>
      </c>
      <c r="F109" s="185"/>
      <c r="G109" s="186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/>
      <c r="S109" s="158" t="s">
        <v>351</v>
      </c>
      <c r="T109" s="158" t="s">
        <v>352</v>
      </c>
      <c r="U109" s="158">
        <v>0</v>
      </c>
      <c r="V109" s="158">
        <f>ROUND(E109*U109,2)</f>
        <v>0</v>
      </c>
      <c r="W109" s="158"/>
      <c r="X109" s="158" t="s">
        <v>540</v>
      </c>
      <c r="Y109" s="158" t="s">
        <v>354</v>
      </c>
      <c r="Z109" s="147"/>
      <c r="AA109" s="147"/>
      <c r="AB109" s="147"/>
      <c r="AC109" s="147"/>
      <c r="AD109" s="147"/>
      <c r="AE109" s="147"/>
      <c r="AF109" s="147"/>
      <c r="AG109" s="147" t="s">
        <v>723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13.6" x14ac:dyDescent="0.2">
      <c r="A110" s="168" t="s">
        <v>346</v>
      </c>
      <c r="B110" s="169" t="s">
        <v>210</v>
      </c>
      <c r="C110" s="187" t="s">
        <v>162</v>
      </c>
      <c r="D110" s="170"/>
      <c r="E110" s="171"/>
      <c r="F110" s="172"/>
      <c r="G110" s="173">
        <f>SUMIF(AG111:AG111,"&lt;&gt;NOR",G111:G111)</f>
        <v>0</v>
      </c>
      <c r="H110" s="167"/>
      <c r="I110" s="167">
        <f>SUM(I111:I111)</f>
        <v>0</v>
      </c>
      <c r="J110" s="167"/>
      <c r="K110" s="167">
        <f>SUM(K111:K111)</f>
        <v>0</v>
      </c>
      <c r="L110" s="167"/>
      <c r="M110" s="167">
        <f>SUM(M111:M111)</f>
        <v>0</v>
      </c>
      <c r="N110" s="166"/>
      <c r="O110" s="166">
        <f>SUM(O111:O111)</f>
        <v>0</v>
      </c>
      <c r="P110" s="166"/>
      <c r="Q110" s="166">
        <f>SUM(Q111:Q111)</f>
        <v>0</v>
      </c>
      <c r="R110" s="167"/>
      <c r="S110" s="167"/>
      <c r="T110" s="167"/>
      <c r="U110" s="167"/>
      <c r="V110" s="167">
        <f>SUM(V111:V111)</f>
        <v>0</v>
      </c>
      <c r="W110" s="167"/>
      <c r="X110" s="167"/>
      <c r="Y110" s="167"/>
      <c r="AG110" t="s">
        <v>347</v>
      </c>
    </row>
    <row r="111" spans="1:60" ht="21.75" outlineLevel="1" x14ac:dyDescent="0.2">
      <c r="A111" s="181">
        <v>66</v>
      </c>
      <c r="B111" s="182" t="s">
        <v>2500</v>
      </c>
      <c r="C111" s="191" t="s">
        <v>2454</v>
      </c>
      <c r="D111" s="183" t="s">
        <v>350</v>
      </c>
      <c r="E111" s="184">
        <v>4</v>
      </c>
      <c r="F111" s="185"/>
      <c r="G111" s="186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351</v>
      </c>
      <c r="T111" s="158" t="s">
        <v>352</v>
      </c>
      <c r="U111" s="158">
        <v>0</v>
      </c>
      <c r="V111" s="158">
        <f>ROUND(E111*U111,2)</f>
        <v>0</v>
      </c>
      <c r="W111" s="158"/>
      <c r="X111" s="158" t="s">
        <v>540</v>
      </c>
      <c r="Y111" s="158" t="s">
        <v>354</v>
      </c>
      <c r="Z111" s="147"/>
      <c r="AA111" s="147"/>
      <c r="AB111" s="147"/>
      <c r="AC111" s="147"/>
      <c r="AD111" s="147"/>
      <c r="AE111" s="147"/>
      <c r="AF111" s="147"/>
      <c r="AG111" s="147" t="s">
        <v>723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13.6" x14ac:dyDescent="0.2">
      <c r="A112" s="168" t="s">
        <v>346</v>
      </c>
      <c r="B112" s="169" t="s">
        <v>211</v>
      </c>
      <c r="C112" s="187" t="s">
        <v>30</v>
      </c>
      <c r="D112" s="170"/>
      <c r="E112" s="171"/>
      <c r="F112" s="172"/>
      <c r="G112" s="173">
        <f>SUMIF(AG113:AG124,"&lt;&gt;NOR",G113:G124)</f>
        <v>0</v>
      </c>
      <c r="H112" s="167"/>
      <c r="I112" s="167">
        <f>SUM(I113:I124)</f>
        <v>0</v>
      </c>
      <c r="J112" s="167"/>
      <c r="K112" s="167">
        <f>SUM(K113:K124)</f>
        <v>0</v>
      </c>
      <c r="L112" s="167"/>
      <c r="M112" s="167">
        <f>SUM(M113:M124)</f>
        <v>0</v>
      </c>
      <c r="N112" s="166"/>
      <c r="O112" s="166">
        <f>SUM(O113:O124)</f>
        <v>0</v>
      </c>
      <c r="P112" s="166"/>
      <c r="Q112" s="166">
        <f>SUM(Q113:Q124)</f>
        <v>0</v>
      </c>
      <c r="R112" s="167"/>
      <c r="S112" s="167"/>
      <c r="T112" s="167"/>
      <c r="U112" s="167"/>
      <c r="V112" s="167">
        <f>SUM(V113:V124)</f>
        <v>0</v>
      </c>
      <c r="W112" s="167"/>
      <c r="X112" s="167"/>
      <c r="Y112" s="167"/>
      <c r="AG112" t="s">
        <v>347</v>
      </c>
    </row>
    <row r="113" spans="1:60" outlineLevel="1" x14ac:dyDescent="0.2">
      <c r="A113" s="181">
        <v>67</v>
      </c>
      <c r="B113" s="182" t="s">
        <v>2501</v>
      </c>
      <c r="C113" s="191" t="s">
        <v>2502</v>
      </c>
      <c r="D113" s="183" t="s">
        <v>2375</v>
      </c>
      <c r="E113" s="184">
        <v>1</v>
      </c>
      <c r="F113" s="185"/>
      <c r="G113" s="186">
        <f t="shared" ref="G113:G124" si="7">ROUND(E113*F113,2)</f>
        <v>0</v>
      </c>
      <c r="H113" s="159"/>
      <c r="I113" s="158">
        <f t="shared" ref="I113:I124" si="8">ROUND(E113*H113,2)</f>
        <v>0</v>
      </c>
      <c r="J113" s="159"/>
      <c r="K113" s="158">
        <f t="shared" ref="K113:K124" si="9">ROUND(E113*J113,2)</f>
        <v>0</v>
      </c>
      <c r="L113" s="158">
        <v>21</v>
      </c>
      <c r="M113" s="158">
        <f t="shared" ref="M113:M124" si="10">G113*(1+L113/100)</f>
        <v>0</v>
      </c>
      <c r="N113" s="157">
        <v>0</v>
      </c>
      <c r="O113" s="157">
        <f t="shared" ref="O113:O124" si="11">ROUND(E113*N113,2)</f>
        <v>0</v>
      </c>
      <c r="P113" s="157">
        <v>0</v>
      </c>
      <c r="Q113" s="157">
        <f t="shared" ref="Q113:Q124" si="12">ROUND(E113*P113,2)</f>
        <v>0</v>
      </c>
      <c r="R113" s="158"/>
      <c r="S113" s="158" t="s">
        <v>351</v>
      </c>
      <c r="T113" s="158" t="s">
        <v>352</v>
      </c>
      <c r="U113" s="158">
        <v>0</v>
      </c>
      <c r="V113" s="158">
        <f t="shared" ref="V113:V124" si="13">ROUND(E113*U113,2)</f>
        <v>0</v>
      </c>
      <c r="W113" s="158"/>
      <c r="X113" s="158" t="s">
        <v>353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1285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1.75" outlineLevel="1" x14ac:dyDescent="0.2">
      <c r="A114" s="181">
        <v>68</v>
      </c>
      <c r="B114" s="182" t="s">
        <v>2503</v>
      </c>
      <c r="C114" s="191" t="s">
        <v>2504</v>
      </c>
      <c r="D114" s="183" t="s">
        <v>2375</v>
      </c>
      <c r="E114" s="184">
        <v>1</v>
      </c>
      <c r="F114" s="185"/>
      <c r="G114" s="186">
        <f t="shared" si="7"/>
        <v>0</v>
      </c>
      <c r="H114" s="159"/>
      <c r="I114" s="158">
        <f t="shared" si="8"/>
        <v>0</v>
      </c>
      <c r="J114" s="159"/>
      <c r="K114" s="158">
        <f t="shared" si="9"/>
        <v>0</v>
      </c>
      <c r="L114" s="158">
        <v>21</v>
      </c>
      <c r="M114" s="158">
        <f t="shared" si="10"/>
        <v>0</v>
      </c>
      <c r="N114" s="157">
        <v>0</v>
      </c>
      <c r="O114" s="157">
        <f t="shared" si="11"/>
        <v>0</v>
      </c>
      <c r="P114" s="157">
        <v>0</v>
      </c>
      <c r="Q114" s="157">
        <f t="shared" si="12"/>
        <v>0</v>
      </c>
      <c r="R114" s="158"/>
      <c r="S114" s="158" t="s">
        <v>351</v>
      </c>
      <c r="T114" s="158" t="s">
        <v>352</v>
      </c>
      <c r="U114" s="158">
        <v>0</v>
      </c>
      <c r="V114" s="158">
        <f t="shared" si="13"/>
        <v>0</v>
      </c>
      <c r="W114" s="158"/>
      <c r="X114" s="158" t="s">
        <v>540</v>
      </c>
      <c r="Y114" s="158" t="s">
        <v>354</v>
      </c>
      <c r="Z114" s="147"/>
      <c r="AA114" s="147"/>
      <c r="AB114" s="147"/>
      <c r="AC114" s="147"/>
      <c r="AD114" s="147"/>
      <c r="AE114" s="147"/>
      <c r="AF114" s="147"/>
      <c r="AG114" s="147" t="s">
        <v>723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1">
        <v>69</v>
      </c>
      <c r="B115" s="182" t="s">
        <v>2505</v>
      </c>
      <c r="C115" s="191" t="s">
        <v>2506</v>
      </c>
      <c r="D115" s="183" t="s">
        <v>2375</v>
      </c>
      <c r="E115" s="184">
        <v>1</v>
      </c>
      <c r="F115" s="185"/>
      <c r="G115" s="186">
        <f t="shared" si="7"/>
        <v>0</v>
      </c>
      <c r="H115" s="159"/>
      <c r="I115" s="158">
        <f t="shared" si="8"/>
        <v>0</v>
      </c>
      <c r="J115" s="159"/>
      <c r="K115" s="158">
        <f t="shared" si="9"/>
        <v>0</v>
      </c>
      <c r="L115" s="158">
        <v>21</v>
      </c>
      <c r="M115" s="158">
        <f t="shared" si="10"/>
        <v>0</v>
      </c>
      <c r="N115" s="157">
        <v>0</v>
      </c>
      <c r="O115" s="157">
        <f t="shared" si="11"/>
        <v>0</v>
      </c>
      <c r="P115" s="157">
        <v>0</v>
      </c>
      <c r="Q115" s="157">
        <f t="shared" si="12"/>
        <v>0</v>
      </c>
      <c r="R115" s="158"/>
      <c r="S115" s="158" t="s">
        <v>351</v>
      </c>
      <c r="T115" s="158" t="s">
        <v>352</v>
      </c>
      <c r="U115" s="158">
        <v>0</v>
      </c>
      <c r="V115" s="158">
        <f t="shared" si="13"/>
        <v>0</v>
      </c>
      <c r="W115" s="158"/>
      <c r="X115" s="158" t="s">
        <v>540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723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1.75" outlineLevel="1" x14ac:dyDescent="0.2">
      <c r="A116" s="181">
        <v>70</v>
      </c>
      <c r="B116" s="182" t="s">
        <v>2507</v>
      </c>
      <c r="C116" s="191" t="s">
        <v>2508</v>
      </c>
      <c r="D116" s="183" t="s">
        <v>2375</v>
      </c>
      <c r="E116" s="184">
        <v>1</v>
      </c>
      <c r="F116" s="185"/>
      <c r="G116" s="186">
        <f t="shared" si="7"/>
        <v>0</v>
      </c>
      <c r="H116" s="159"/>
      <c r="I116" s="158">
        <f t="shared" si="8"/>
        <v>0</v>
      </c>
      <c r="J116" s="159"/>
      <c r="K116" s="158">
        <f t="shared" si="9"/>
        <v>0</v>
      </c>
      <c r="L116" s="158">
        <v>21</v>
      </c>
      <c r="M116" s="158">
        <f t="shared" si="10"/>
        <v>0</v>
      </c>
      <c r="N116" s="157">
        <v>0</v>
      </c>
      <c r="O116" s="157">
        <f t="shared" si="11"/>
        <v>0</v>
      </c>
      <c r="P116" s="157">
        <v>0</v>
      </c>
      <c r="Q116" s="157">
        <f t="shared" si="12"/>
        <v>0</v>
      </c>
      <c r="R116" s="158"/>
      <c r="S116" s="158" t="s">
        <v>351</v>
      </c>
      <c r="T116" s="158" t="s">
        <v>352</v>
      </c>
      <c r="U116" s="158">
        <v>0</v>
      </c>
      <c r="V116" s="158">
        <f t="shared" si="13"/>
        <v>0</v>
      </c>
      <c r="W116" s="158"/>
      <c r="X116" s="158" t="s">
        <v>540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723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1.75" outlineLevel="1" x14ac:dyDescent="0.2">
      <c r="A117" s="181">
        <v>71</v>
      </c>
      <c r="B117" s="182" t="s">
        <v>2509</v>
      </c>
      <c r="C117" s="191" t="s">
        <v>2510</v>
      </c>
      <c r="D117" s="183" t="s">
        <v>2375</v>
      </c>
      <c r="E117" s="184">
        <v>1</v>
      </c>
      <c r="F117" s="185"/>
      <c r="G117" s="186">
        <f t="shared" si="7"/>
        <v>0</v>
      </c>
      <c r="H117" s="159"/>
      <c r="I117" s="158">
        <f t="shared" si="8"/>
        <v>0</v>
      </c>
      <c r="J117" s="159"/>
      <c r="K117" s="158">
        <f t="shared" si="9"/>
        <v>0</v>
      </c>
      <c r="L117" s="158">
        <v>21</v>
      </c>
      <c r="M117" s="158">
        <f t="shared" si="10"/>
        <v>0</v>
      </c>
      <c r="N117" s="157">
        <v>0</v>
      </c>
      <c r="O117" s="157">
        <f t="shared" si="11"/>
        <v>0</v>
      </c>
      <c r="P117" s="157">
        <v>0</v>
      </c>
      <c r="Q117" s="157">
        <f t="shared" si="12"/>
        <v>0</v>
      </c>
      <c r="R117" s="158"/>
      <c r="S117" s="158" t="s">
        <v>351</v>
      </c>
      <c r="T117" s="158" t="s">
        <v>352</v>
      </c>
      <c r="U117" s="158">
        <v>0</v>
      </c>
      <c r="V117" s="158">
        <f t="shared" si="13"/>
        <v>0</v>
      </c>
      <c r="W117" s="158"/>
      <c r="X117" s="158" t="s">
        <v>540</v>
      </c>
      <c r="Y117" s="158" t="s">
        <v>354</v>
      </c>
      <c r="Z117" s="147"/>
      <c r="AA117" s="147"/>
      <c r="AB117" s="147"/>
      <c r="AC117" s="147"/>
      <c r="AD117" s="147"/>
      <c r="AE117" s="147"/>
      <c r="AF117" s="147"/>
      <c r="AG117" s="147" t="s">
        <v>723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1.75" outlineLevel="1" x14ac:dyDescent="0.2">
      <c r="A118" s="181">
        <v>72</v>
      </c>
      <c r="B118" s="182" t="s">
        <v>2511</v>
      </c>
      <c r="C118" s="191" t="s">
        <v>2512</v>
      </c>
      <c r="D118" s="183" t="s">
        <v>2375</v>
      </c>
      <c r="E118" s="184">
        <v>1</v>
      </c>
      <c r="F118" s="185"/>
      <c r="G118" s="186">
        <f t="shared" si="7"/>
        <v>0</v>
      </c>
      <c r="H118" s="159"/>
      <c r="I118" s="158">
        <f t="shared" si="8"/>
        <v>0</v>
      </c>
      <c r="J118" s="159"/>
      <c r="K118" s="158">
        <f t="shared" si="9"/>
        <v>0</v>
      </c>
      <c r="L118" s="158">
        <v>21</v>
      </c>
      <c r="M118" s="158">
        <f t="shared" si="10"/>
        <v>0</v>
      </c>
      <c r="N118" s="157">
        <v>0</v>
      </c>
      <c r="O118" s="157">
        <f t="shared" si="11"/>
        <v>0</v>
      </c>
      <c r="P118" s="157">
        <v>0</v>
      </c>
      <c r="Q118" s="157">
        <f t="shared" si="12"/>
        <v>0</v>
      </c>
      <c r="R118" s="158"/>
      <c r="S118" s="158" t="s">
        <v>351</v>
      </c>
      <c r="T118" s="158" t="s">
        <v>352</v>
      </c>
      <c r="U118" s="158">
        <v>0</v>
      </c>
      <c r="V118" s="158">
        <f t="shared" si="13"/>
        <v>0</v>
      </c>
      <c r="W118" s="158"/>
      <c r="X118" s="158" t="s">
        <v>540</v>
      </c>
      <c r="Y118" s="158" t="s">
        <v>354</v>
      </c>
      <c r="Z118" s="147"/>
      <c r="AA118" s="147"/>
      <c r="AB118" s="147"/>
      <c r="AC118" s="147"/>
      <c r="AD118" s="147"/>
      <c r="AE118" s="147"/>
      <c r="AF118" s="147"/>
      <c r="AG118" s="147" t="s">
        <v>723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1">
        <v>73</v>
      </c>
      <c r="B119" s="182" t="s">
        <v>2513</v>
      </c>
      <c r="C119" s="191" t="s">
        <v>2514</v>
      </c>
      <c r="D119" s="183" t="s">
        <v>2375</v>
      </c>
      <c r="E119" s="184">
        <v>1</v>
      </c>
      <c r="F119" s="185"/>
      <c r="G119" s="186">
        <f t="shared" si="7"/>
        <v>0</v>
      </c>
      <c r="H119" s="159"/>
      <c r="I119" s="158">
        <f t="shared" si="8"/>
        <v>0</v>
      </c>
      <c r="J119" s="159"/>
      <c r="K119" s="158">
        <f t="shared" si="9"/>
        <v>0</v>
      </c>
      <c r="L119" s="158">
        <v>21</v>
      </c>
      <c r="M119" s="158">
        <f t="shared" si="10"/>
        <v>0</v>
      </c>
      <c r="N119" s="157">
        <v>0</v>
      </c>
      <c r="O119" s="157">
        <f t="shared" si="11"/>
        <v>0</v>
      </c>
      <c r="P119" s="157">
        <v>0</v>
      </c>
      <c r="Q119" s="157">
        <f t="shared" si="12"/>
        <v>0</v>
      </c>
      <c r="R119" s="158"/>
      <c r="S119" s="158" t="s">
        <v>351</v>
      </c>
      <c r="T119" s="158" t="s">
        <v>352</v>
      </c>
      <c r="U119" s="158">
        <v>0</v>
      </c>
      <c r="V119" s="158">
        <f t="shared" si="13"/>
        <v>0</v>
      </c>
      <c r="W119" s="158"/>
      <c r="X119" s="158" t="s">
        <v>540</v>
      </c>
      <c r="Y119" s="158" t="s">
        <v>354</v>
      </c>
      <c r="Z119" s="147"/>
      <c r="AA119" s="147"/>
      <c r="AB119" s="147"/>
      <c r="AC119" s="147"/>
      <c r="AD119" s="147"/>
      <c r="AE119" s="147"/>
      <c r="AF119" s="147"/>
      <c r="AG119" s="147" t="s">
        <v>723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1">
        <v>74</v>
      </c>
      <c r="B120" s="182" t="s">
        <v>2515</v>
      </c>
      <c r="C120" s="191" t="s">
        <v>2516</v>
      </c>
      <c r="D120" s="183" t="s">
        <v>2375</v>
      </c>
      <c r="E120" s="184">
        <v>1</v>
      </c>
      <c r="F120" s="185"/>
      <c r="G120" s="186">
        <f t="shared" si="7"/>
        <v>0</v>
      </c>
      <c r="H120" s="159"/>
      <c r="I120" s="158">
        <f t="shared" si="8"/>
        <v>0</v>
      </c>
      <c r="J120" s="159"/>
      <c r="K120" s="158">
        <f t="shared" si="9"/>
        <v>0</v>
      </c>
      <c r="L120" s="158">
        <v>21</v>
      </c>
      <c r="M120" s="158">
        <f t="shared" si="10"/>
        <v>0</v>
      </c>
      <c r="N120" s="157">
        <v>0</v>
      </c>
      <c r="O120" s="157">
        <f t="shared" si="11"/>
        <v>0</v>
      </c>
      <c r="P120" s="157">
        <v>0</v>
      </c>
      <c r="Q120" s="157">
        <f t="shared" si="12"/>
        <v>0</v>
      </c>
      <c r="R120" s="158"/>
      <c r="S120" s="158" t="s">
        <v>351</v>
      </c>
      <c r="T120" s="158" t="s">
        <v>352</v>
      </c>
      <c r="U120" s="158">
        <v>0</v>
      </c>
      <c r="V120" s="158">
        <f t="shared" si="13"/>
        <v>0</v>
      </c>
      <c r="W120" s="158"/>
      <c r="X120" s="158" t="s">
        <v>540</v>
      </c>
      <c r="Y120" s="158" t="s">
        <v>354</v>
      </c>
      <c r="Z120" s="147"/>
      <c r="AA120" s="147"/>
      <c r="AB120" s="147"/>
      <c r="AC120" s="147"/>
      <c r="AD120" s="147"/>
      <c r="AE120" s="147"/>
      <c r="AF120" s="147"/>
      <c r="AG120" s="147" t="s">
        <v>723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1">
        <v>75</v>
      </c>
      <c r="B121" s="182" t="s">
        <v>2517</v>
      </c>
      <c r="C121" s="191" t="s">
        <v>2518</v>
      </c>
      <c r="D121" s="183" t="s">
        <v>2375</v>
      </c>
      <c r="E121" s="184">
        <v>1</v>
      </c>
      <c r="F121" s="185"/>
      <c r="G121" s="186">
        <f t="shared" si="7"/>
        <v>0</v>
      </c>
      <c r="H121" s="159"/>
      <c r="I121" s="158">
        <f t="shared" si="8"/>
        <v>0</v>
      </c>
      <c r="J121" s="159"/>
      <c r="K121" s="158">
        <f t="shared" si="9"/>
        <v>0</v>
      </c>
      <c r="L121" s="158">
        <v>21</v>
      </c>
      <c r="M121" s="158">
        <f t="shared" si="10"/>
        <v>0</v>
      </c>
      <c r="N121" s="157">
        <v>0</v>
      </c>
      <c r="O121" s="157">
        <f t="shared" si="11"/>
        <v>0</v>
      </c>
      <c r="P121" s="157">
        <v>0</v>
      </c>
      <c r="Q121" s="157">
        <f t="shared" si="12"/>
        <v>0</v>
      </c>
      <c r="R121" s="158"/>
      <c r="S121" s="158" t="s">
        <v>351</v>
      </c>
      <c r="T121" s="158" t="s">
        <v>352</v>
      </c>
      <c r="U121" s="158">
        <v>0</v>
      </c>
      <c r="V121" s="158">
        <f t="shared" si="13"/>
        <v>0</v>
      </c>
      <c r="W121" s="158"/>
      <c r="X121" s="158" t="s">
        <v>540</v>
      </c>
      <c r="Y121" s="158" t="s">
        <v>354</v>
      </c>
      <c r="Z121" s="147"/>
      <c r="AA121" s="147"/>
      <c r="AB121" s="147"/>
      <c r="AC121" s="147"/>
      <c r="AD121" s="147"/>
      <c r="AE121" s="147"/>
      <c r="AF121" s="147"/>
      <c r="AG121" s="147" t="s">
        <v>723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1">
        <v>76</v>
      </c>
      <c r="B122" s="182" t="s">
        <v>2519</v>
      </c>
      <c r="C122" s="191" t="s">
        <v>2520</v>
      </c>
      <c r="D122" s="183" t="s">
        <v>2521</v>
      </c>
      <c r="E122" s="184">
        <v>12</v>
      </c>
      <c r="F122" s="185"/>
      <c r="G122" s="186">
        <f t="shared" si="7"/>
        <v>0</v>
      </c>
      <c r="H122" s="159"/>
      <c r="I122" s="158">
        <f t="shared" si="8"/>
        <v>0</v>
      </c>
      <c r="J122" s="159"/>
      <c r="K122" s="158">
        <f t="shared" si="9"/>
        <v>0</v>
      </c>
      <c r="L122" s="158">
        <v>21</v>
      </c>
      <c r="M122" s="158">
        <f t="shared" si="10"/>
        <v>0</v>
      </c>
      <c r="N122" s="157">
        <v>0</v>
      </c>
      <c r="O122" s="157">
        <f t="shared" si="11"/>
        <v>0</v>
      </c>
      <c r="P122" s="157">
        <v>0</v>
      </c>
      <c r="Q122" s="157">
        <f t="shared" si="12"/>
        <v>0</v>
      </c>
      <c r="R122" s="158"/>
      <c r="S122" s="158" t="s">
        <v>351</v>
      </c>
      <c r="T122" s="158" t="s">
        <v>352</v>
      </c>
      <c r="U122" s="158">
        <v>0</v>
      </c>
      <c r="V122" s="158">
        <f t="shared" si="13"/>
        <v>0</v>
      </c>
      <c r="W122" s="158"/>
      <c r="X122" s="158" t="s">
        <v>353</v>
      </c>
      <c r="Y122" s="158" t="s">
        <v>354</v>
      </c>
      <c r="Z122" s="147"/>
      <c r="AA122" s="147"/>
      <c r="AB122" s="147"/>
      <c r="AC122" s="147"/>
      <c r="AD122" s="147"/>
      <c r="AE122" s="147"/>
      <c r="AF122" s="147"/>
      <c r="AG122" s="147" t="s">
        <v>1285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1">
        <v>77</v>
      </c>
      <c r="B123" s="182" t="s">
        <v>2522</v>
      </c>
      <c r="C123" s="191" t="s">
        <v>2523</v>
      </c>
      <c r="D123" s="183" t="s">
        <v>2521</v>
      </c>
      <c r="E123" s="184">
        <v>40</v>
      </c>
      <c r="F123" s="185"/>
      <c r="G123" s="186">
        <f t="shared" si="7"/>
        <v>0</v>
      </c>
      <c r="H123" s="159"/>
      <c r="I123" s="158">
        <f t="shared" si="8"/>
        <v>0</v>
      </c>
      <c r="J123" s="159"/>
      <c r="K123" s="158">
        <f t="shared" si="9"/>
        <v>0</v>
      </c>
      <c r="L123" s="158">
        <v>21</v>
      </c>
      <c r="M123" s="158">
        <f t="shared" si="10"/>
        <v>0</v>
      </c>
      <c r="N123" s="157">
        <v>0</v>
      </c>
      <c r="O123" s="157">
        <f t="shared" si="11"/>
        <v>0</v>
      </c>
      <c r="P123" s="157">
        <v>0</v>
      </c>
      <c r="Q123" s="157">
        <f t="shared" si="12"/>
        <v>0</v>
      </c>
      <c r="R123" s="158"/>
      <c r="S123" s="158" t="s">
        <v>351</v>
      </c>
      <c r="T123" s="158" t="s">
        <v>352</v>
      </c>
      <c r="U123" s="158">
        <v>0</v>
      </c>
      <c r="V123" s="158">
        <f t="shared" si="13"/>
        <v>0</v>
      </c>
      <c r="W123" s="158"/>
      <c r="X123" s="158" t="s">
        <v>353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1285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78</v>
      </c>
      <c r="B124" s="176" t="s">
        <v>2524</v>
      </c>
      <c r="C124" s="188" t="s">
        <v>2525</v>
      </c>
      <c r="D124" s="177" t="s">
        <v>2375</v>
      </c>
      <c r="E124" s="178">
        <v>1</v>
      </c>
      <c r="F124" s="179"/>
      <c r="G124" s="180">
        <f t="shared" si="7"/>
        <v>0</v>
      </c>
      <c r="H124" s="159"/>
      <c r="I124" s="158">
        <f t="shared" si="8"/>
        <v>0</v>
      </c>
      <c r="J124" s="159"/>
      <c r="K124" s="158">
        <f t="shared" si="9"/>
        <v>0</v>
      </c>
      <c r="L124" s="158">
        <v>21</v>
      </c>
      <c r="M124" s="158">
        <f t="shared" si="10"/>
        <v>0</v>
      </c>
      <c r="N124" s="157">
        <v>0</v>
      </c>
      <c r="O124" s="157">
        <f t="shared" si="11"/>
        <v>0</v>
      </c>
      <c r="P124" s="157">
        <v>0</v>
      </c>
      <c r="Q124" s="157">
        <f t="shared" si="12"/>
        <v>0</v>
      </c>
      <c r="R124" s="158"/>
      <c r="S124" s="158" t="s">
        <v>351</v>
      </c>
      <c r="T124" s="158" t="s">
        <v>352</v>
      </c>
      <c r="U124" s="158">
        <v>0</v>
      </c>
      <c r="V124" s="158">
        <f t="shared" si="13"/>
        <v>0</v>
      </c>
      <c r="W124" s="158"/>
      <c r="X124" s="158" t="s">
        <v>353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1285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3"/>
      <c r="B125" s="4"/>
      <c r="C125" s="19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v>15</v>
      </c>
      <c r="AF125">
        <v>21</v>
      </c>
      <c r="AG125" t="s">
        <v>332</v>
      </c>
    </row>
    <row r="126" spans="1:60" ht="13.6" x14ac:dyDescent="0.2">
      <c r="A126" s="150"/>
      <c r="B126" s="151" t="s">
        <v>31</v>
      </c>
      <c r="C126" s="194"/>
      <c r="D126" s="152"/>
      <c r="E126" s="153"/>
      <c r="F126" s="153"/>
      <c r="G126" s="174">
        <f>G8+G12+G14+G21+G23+G25+G29+G31+G36+G39+G42+G44+G46+G49+G53+G55+G59+G64+G67+G69+G71+G73+G75+G77+G82+G84+G86+G88+G90+G93+G95+G97+G100+G102+G104+G106+G108+G110+G112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f>SUMIF(L7:L124,AE125,G7:G124)</f>
        <v>0</v>
      </c>
      <c r="AF126">
        <f>SUMIF(L7:L124,AF125,G7:G124)</f>
        <v>0</v>
      </c>
      <c r="AG126" t="s">
        <v>611</v>
      </c>
    </row>
    <row r="127" spans="1:60" x14ac:dyDescent="0.2">
      <c r="A127" s="3"/>
      <c r="B127" s="4"/>
      <c r="C127" s="19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3"/>
      <c r="B128" s="4"/>
      <c r="C128" s="19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69" t="s">
        <v>612</v>
      </c>
      <c r="B129" s="269"/>
      <c r="C129" s="27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71"/>
      <c r="B130" s="272"/>
      <c r="C130" s="273"/>
      <c r="D130" s="272"/>
      <c r="E130" s="272"/>
      <c r="F130" s="272"/>
      <c r="G130" s="27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G130" t="s">
        <v>613</v>
      </c>
    </row>
    <row r="131" spans="1:33" x14ac:dyDescent="0.2">
      <c r="A131" s="275"/>
      <c r="B131" s="276"/>
      <c r="C131" s="277"/>
      <c r="D131" s="276"/>
      <c r="E131" s="276"/>
      <c r="F131" s="276"/>
      <c r="G131" s="27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75"/>
      <c r="B132" s="276"/>
      <c r="C132" s="277"/>
      <c r="D132" s="276"/>
      <c r="E132" s="276"/>
      <c r="F132" s="276"/>
      <c r="G132" s="27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75"/>
      <c r="B133" s="276"/>
      <c r="C133" s="277"/>
      <c r="D133" s="276"/>
      <c r="E133" s="276"/>
      <c r="F133" s="276"/>
      <c r="G133" s="27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79"/>
      <c r="B134" s="280"/>
      <c r="C134" s="281"/>
      <c r="D134" s="280"/>
      <c r="E134" s="280"/>
      <c r="F134" s="280"/>
      <c r="G134" s="28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3"/>
      <c r="B135" s="4"/>
      <c r="C135" s="19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C136" s="195"/>
      <c r="D136" s="10"/>
      <c r="AG136" t="s">
        <v>614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A099-FAF4-42A8-B3AD-9D53807B12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83</v>
      </c>
      <c r="C4" s="266" t="s">
        <v>84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137</v>
      </c>
      <c r="C8" s="187" t="s">
        <v>138</v>
      </c>
      <c r="D8" s="170"/>
      <c r="E8" s="171"/>
      <c r="F8" s="172"/>
      <c r="G8" s="173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7"/>
      <c r="S8" s="167"/>
      <c r="T8" s="167"/>
      <c r="U8" s="167"/>
      <c r="V8" s="167">
        <f>SUM(V9:V14)</f>
        <v>0</v>
      </c>
      <c r="W8" s="167"/>
      <c r="X8" s="167"/>
      <c r="Y8" s="167"/>
      <c r="AG8" t="s">
        <v>347</v>
      </c>
    </row>
    <row r="9" spans="1:60" ht="21.75" outlineLevel="1" x14ac:dyDescent="0.2">
      <c r="A9" s="175">
        <v>1</v>
      </c>
      <c r="B9" s="176" t="s">
        <v>2040</v>
      </c>
      <c r="C9" s="188" t="s">
        <v>2041</v>
      </c>
      <c r="D9" s="177" t="s">
        <v>512</v>
      </c>
      <c r="E9" s="178">
        <v>1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2526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108</v>
      </c>
      <c r="D11" s="160"/>
      <c r="E11" s="161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.75" outlineLevel="1" x14ac:dyDescent="0.2">
      <c r="A12" s="175">
        <v>2</v>
      </c>
      <c r="B12" s="176" t="s">
        <v>2051</v>
      </c>
      <c r="C12" s="188" t="s">
        <v>2052</v>
      </c>
      <c r="D12" s="177" t="s">
        <v>512</v>
      </c>
      <c r="E12" s="178">
        <v>1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2527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108</v>
      </c>
      <c r="D14" s="160"/>
      <c r="E14" s="161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.6" x14ac:dyDescent="0.2">
      <c r="A15" s="168" t="s">
        <v>346</v>
      </c>
      <c r="B15" s="169" t="s">
        <v>216</v>
      </c>
      <c r="C15" s="187" t="s">
        <v>217</v>
      </c>
      <c r="D15" s="170"/>
      <c r="E15" s="171"/>
      <c r="F15" s="172"/>
      <c r="G15" s="173">
        <f>SUMIF(AG16:AG45,"&lt;&gt;NOR",G16:G45)</f>
        <v>0</v>
      </c>
      <c r="H15" s="167"/>
      <c r="I15" s="167">
        <f>SUM(I16:I45)</f>
        <v>0</v>
      </c>
      <c r="J15" s="167"/>
      <c r="K15" s="167">
        <f>SUM(K16:K45)</f>
        <v>0</v>
      </c>
      <c r="L15" s="167"/>
      <c r="M15" s="167">
        <f>SUM(M16:M45)</f>
        <v>0</v>
      </c>
      <c r="N15" s="166"/>
      <c r="O15" s="166">
        <f>SUM(O16:O45)</f>
        <v>0</v>
      </c>
      <c r="P15" s="166"/>
      <c r="Q15" s="166">
        <f>SUM(Q16:Q45)</f>
        <v>0</v>
      </c>
      <c r="R15" s="167"/>
      <c r="S15" s="167"/>
      <c r="T15" s="167"/>
      <c r="U15" s="167"/>
      <c r="V15" s="167">
        <f>SUM(V16:V45)</f>
        <v>0</v>
      </c>
      <c r="W15" s="167"/>
      <c r="X15" s="167"/>
      <c r="Y15" s="167"/>
      <c r="AG15" t="s">
        <v>347</v>
      </c>
    </row>
    <row r="16" spans="1:60" ht="32.6" outlineLevel="1" x14ac:dyDescent="0.2">
      <c r="A16" s="175">
        <v>3</v>
      </c>
      <c r="B16" s="176" t="s">
        <v>2528</v>
      </c>
      <c r="C16" s="188" t="s">
        <v>2529</v>
      </c>
      <c r="D16" s="177" t="s">
        <v>512</v>
      </c>
      <c r="E16" s="178">
        <v>207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351</v>
      </c>
      <c r="T16" s="158" t="s">
        <v>352</v>
      </c>
      <c r="U16" s="158">
        <v>0</v>
      </c>
      <c r="V16" s="158">
        <f>ROUND(E16*U16,2)</f>
        <v>0</v>
      </c>
      <c r="W16" s="158"/>
      <c r="X16" s="158" t="s">
        <v>353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2530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2531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357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2532</v>
      </c>
      <c r="D19" s="160"/>
      <c r="E19" s="161">
        <v>207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3.5" outlineLevel="1" x14ac:dyDescent="0.2">
      <c r="A20" s="175">
        <v>4</v>
      </c>
      <c r="B20" s="176" t="s">
        <v>2533</v>
      </c>
      <c r="C20" s="188" t="s">
        <v>2534</v>
      </c>
      <c r="D20" s="177" t="s">
        <v>512</v>
      </c>
      <c r="E20" s="178">
        <v>88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351</v>
      </c>
      <c r="T20" s="158" t="s">
        <v>352</v>
      </c>
      <c r="U20" s="158">
        <v>0</v>
      </c>
      <c r="V20" s="158">
        <f>ROUND(E20*U20,2)</f>
        <v>0</v>
      </c>
      <c r="W20" s="158"/>
      <c r="X20" s="158" t="s">
        <v>540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723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2535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2536</v>
      </c>
      <c r="D22" s="160"/>
      <c r="E22" s="161">
        <v>88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43.5" outlineLevel="1" x14ac:dyDescent="0.2">
      <c r="A23" s="175">
        <v>5</v>
      </c>
      <c r="B23" s="176" t="s">
        <v>2537</v>
      </c>
      <c r="C23" s="188" t="s">
        <v>2538</v>
      </c>
      <c r="D23" s="177" t="s">
        <v>512</v>
      </c>
      <c r="E23" s="178">
        <v>14</v>
      </c>
      <c r="F23" s="179"/>
      <c r="G23" s="180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351</v>
      </c>
      <c r="T23" s="158" t="s">
        <v>352</v>
      </c>
      <c r="U23" s="158">
        <v>0</v>
      </c>
      <c r="V23" s="158">
        <f>ROUND(E23*U23,2)</f>
        <v>0</v>
      </c>
      <c r="W23" s="158"/>
      <c r="X23" s="158" t="s">
        <v>540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723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2539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2540</v>
      </c>
      <c r="D25" s="160"/>
      <c r="E25" s="161">
        <v>14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3.5" outlineLevel="1" x14ac:dyDescent="0.2">
      <c r="A26" s="175">
        <v>6</v>
      </c>
      <c r="B26" s="176" t="s">
        <v>2541</v>
      </c>
      <c r="C26" s="188" t="s">
        <v>2542</v>
      </c>
      <c r="D26" s="177" t="s">
        <v>512</v>
      </c>
      <c r="E26" s="178">
        <v>8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351</v>
      </c>
      <c r="T26" s="158" t="s">
        <v>352</v>
      </c>
      <c r="U26" s="158">
        <v>0</v>
      </c>
      <c r="V26" s="158">
        <f>ROUND(E26*U26,2)</f>
        <v>0</v>
      </c>
      <c r="W26" s="158"/>
      <c r="X26" s="158" t="s">
        <v>540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723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9" t="s">
        <v>2543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357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127</v>
      </c>
      <c r="D28" s="160"/>
      <c r="E28" s="161">
        <v>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43.5" outlineLevel="1" x14ac:dyDescent="0.2">
      <c r="A29" s="175">
        <v>7</v>
      </c>
      <c r="B29" s="176" t="s">
        <v>2544</v>
      </c>
      <c r="C29" s="188" t="s">
        <v>2545</v>
      </c>
      <c r="D29" s="177" t="s">
        <v>512</v>
      </c>
      <c r="E29" s="178">
        <v>55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351</v>
      </c>
      <c r="T29" s="158" t="s">
        <v>352</v>
      </c>
      <c r="U29" s="158">
        <v>0</v>
      </c>
      <c r="V29" s="158">
        <f>ROUND(E29*U29,2)</f>
        <v>0</v>
      </c>
      <c r="W29" s="158"/>
      <c r="X29" s="158" t="s">
        <v>540</v>
      </c>
      <c r="Y29" s="158" t="s">
        <v>354</v>
      </c>
      <c r="Z29" s="147"/>
      <c r="AA29" s="147"/>
      <c r="AB29" s="147"/>
      <c r="AC29" s="147"/>
      <c r="AD29" s="147"/>
      <c r="AE29" s="147"/>
      <c r="AF29" s="147"/>
      <c r="AG29" s="147" t="s">
        <v>723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9" t="s">
        <v>2546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357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9" t="s">
        <v>2547</v>
      </c>
      <c r="D31" s="160"/>
      <c r="E31" s="161">
        <v>55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3.5" outlineLevel="1" x14ac:dyDescent="0.2">
      <c r="A32" s="175">
        <v>8</v>
      </c>
      <c r="B32" s="176" t="s">
        <v>2548</v>
      </c>
      <c r="C32" s="188" t="s">
        <v>2549</v>
      </c>
      <c r="D32" s="177" t="s">
        <v>512</v>
      </c>
      <c r="E32" s="178">
        <v>8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351</v>
      </c>
      <c r="T32" s="158" t="s">
        <v>352</v>
      </c>
      <c r="U32" s="158">
        <v>0</v>
      </c>
      <c r="V32" s="158">
        <f>ROUND(E32*U32,2)</f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9" t="s">
        <v>2550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127</v>
      </c>
      <c r="D34" s="160"/>
      <c r="E34" s="161">
        <v>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357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3.5" outlineLevel="1" x14ac:dyDescent="0.2">
      <c r="A35" s="175">
        <v>9</v>
      </c>
      <c r="B35" s="176" t="s">
        <v>2551</v>
      </c>
      <c r="C35" s="188" t="s">
        <v>2552</v>
      </c>
      <c r="D35" s="177" t="s">
        <v>512</v>
      </c>
      <c r="E35" s="178">
        <v>26</v>
      </c>
      <c r="F35" s="179"/>
      <c r="G35" s="180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351</v>
      </c>
      <c r="T35" s="158" t="s">
        <v>352</v>
      </c>
      <c r="U35" s="158">
        <v>0</v>
      </c>
      <c r="V35" s="158">
        <f>ROUND(E35*U35,2)</f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2553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2539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357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2554</v>
      </c>
      <c r="D38" s="160"/>
      <c r="E38" s="161">
        <v>26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43.5" outlineLevel="1" x14ac:dyDescent="0.2">
      <c r="A39" s="175">
        <v>10</v>
      </c>
      <c r="B39" s="176" t="s">
        <v>2555</v>
      </c>
      <c r="C39" s="188" t="s">
        <v>2556</v>
      </c>
      <c r="D39" s="177" t="s">
        <v>512</v>
      </c>
      <c r="E39" s="178">
        <v>8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351</v>
      </c>
      <c r="T39" s="158" t="s">
        <v>352</v>
      </c>
      <c r="U39" s="158">
        <v>0</v>
      </c>
      <c r="V39" s="158">
        <f>ROUND(E39*U39,2)</f>
        <v>0</v>
      </c>
      <c r="W39" s="158"/>
      <c r="X39" s="158" t="s">
        <v>540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2543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9" t="s">
        <v>127</v>
      </c>
      <c r="D41" s="160"/>
      <c r="E41" s="161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1.75" outlineLevel="1" x14ac:dyDescent="0.2">
      <c r="A42" s="175">
        <v>11</v>
      </c>
      <c r="B42" s="176" t="s">
        <v>2061</v>
      </c>
      <c r="C42" s="188" t="s">
        <v>2062</v>
      </c>
      <c r="D42" s="177" t="s">
        <v>880</v>
      </c>
      <c r="E42" s="178">
        <v>2</v>
      </c>
      <c r="F42" s="179"/>
      <c r="G42" s="180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351</v>
      </c>
      <c r="T42" s="158" t="s">
        <v>352</v>
      </c>
      <c r="U42" s="158">
        <v>0</v>
      </c>
      <c r="V42" s="158">
        <f>ROUND(E42*U42,2)</f>
        <v>0</v>
      </c>
      <c r="W42" s="158"/>
      <c r="X42" s="158" t="s">
        <v>353</v>
      </c>
      <c r="Y42" s="158" t="s">
        <v>354</v>
      </c>
      <c r="Z42" s="147"/>
      <c r="AA42" s="147"/>
      <c r="AB42" s="147"/>
      <c r="AC42" s="147"/>
      <c r="AD42" s="147"/>
      <c r="AE42" s="147"/>
      <c r="AF42" s="147"/>
      <c r="AG42" s="147" t="s">
        <v>732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9" t="s">
        <v>764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110</v>
      </c>
      <c r="D44" s="160"/>
      <c r="E44" s="161">
        <v>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1.75" outlineLevel="1" x14ac:dyDescent="0.2">
      <c r="A45" s="181">
        <v>12</v>
      </c>
      <c r="B45" s="182" t="s">
        <v>2557</v>
      </c>
      <c r="C45" s="191" t="s">
        <v>2558</v>
      </c>
      <c r="D45" s="183" t="s">
        <v>389</v>
      </c>
      <c r="E45" s="184">
        <v>31931.1</v>
      </c>
      <c r="F45" s="185"/>
      <c r="G45" s="18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351</v>
      </c>
      <c r="T45" s="158" t="s">
        <v>352</v>
      </c>
      <c r="U45" s="158">
        <v>0</v>
      </c>
      <c r="V45" s="158">
        <f>ROUND(E45*U45,2)</f>
        <v>0</v>
      </c>
      <c r="W45" s="158"/>
      <c r="X45" s="158" t="s">
        <v>353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732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13.6" x14ac:dyDescent="0.2">
      <c r="A46" s="168" t="s">
        <v>346</v>
      </c>
      <c r="B46" s="169" t="s">
        <v>230</v>
      </c>
      <c r="C46" s="187" t="s">
        <v>231</v>
      </c>
      <c r="D46" s="170"/>
      <c r="E46" s="171"/>
      <c r="F46" s="172"/>
      <c r="G46" s="173">
        <f>SUMIF(AG47:AG57,"&lt;&gt;NOR",G47:G57)</f>
        <v>0</v>
      </c>
      <c r="H46" s="167"/>
      <c r="I46" s="167">
        <f>SUM(I47:I57)</f>
        <v>0</v>
      </c>
      <c r="J46" s="167"/>
      <c r="K46" s="167">
        <f>SUM(K47:K57)</f>
        <v>0</v>
      </c>
      <c r="L46" s="167"/>
      <c r="M46" s="167">
        <f>SUM(M47:M57)</f>
        <v>0</v>
      </c>
      <c r="N46" s="166"/>
      <c r="O46" s="166">
        <f>SUM(O47:O57)</f>
        <v>0</v>
      </c>
      <c r="P46" s="166"/>
      <c r="Q46" s="166">
        <f>SUM(Q47:Q57)</f>
        <v>0</v>
      </c>
      <c r="R46" s="167"/>
      <c r="S46" s="167"/>
      <c r="T46" s="167"/>
      <c r="U46" s="167"/>
      <c r="V46" s="167">
        <f>SUM(V47:V57)</f>
        <v>0</v>
      </c>
      <c r="W46" s="167"/>
      <c r="X46" s="167"/>
      <c r="Y46" s="167"/>
      <c r="AG46" t="s">
        <v>347</v>
      </c>
    </row>
    <row r="47" spans="1:60" outlineLevel="1" x14ac:dyDescent="0.2">
      <c r="A47" s="175">
        <v>13</v>
      </c>
      <c r="B47" s="176" t="s">
        <v>2559</v>
      </c>
      <c r="C47" s="188" t="s">
        <v>2560</v>
      </c>
      <c r="D47" s="177" t="s">
        <v>486</v>
      </c>
      <c r="E47" s="178">
        <v>16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351</v>
      </c>
      <c r="T47" s="158" t="s">
        <v>352</v>
      </c>
      <c r="U47" s="158">
        <v>0</v>
      </c>
      <c r="V47" s="158">
        <f>ROUND(E47*U47,2)</f>
        <v>0</v>
      </c>
      <c r="W47" s="158"/>
      <c r="X47" s="158" t="s">
        <v>353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732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2550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2543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791</v>
      </c>
      <c r="D50" s="160"/>
      <c r="E50" s="161">
        <v>16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14</v>
      </c>
      <c r="B51" s="176" t="s">
        <v>822</v>
      </c>
      <c r="C51" s="188" t="s">
        <v>2560</v>
      </c>
      <c r="D51" s="177" t="s">
        <v>486</v>
      </c>
      <c r="E51" s="178">
        <v>16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351</v>
      </c>
      <c r="T51" s="158" t="s">
        <v>352</v>
      </c>
      <c r="U51" s="158">
        <v>0</v>
      </c>
      <c r="V51" s="158">
        <f>ROUND(E51*U51,2)</f>
        <v>0</v>
      </c>
      <c r="W51" s="158"/>
      <c r="X51" s="158" t="s">
        <v>353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732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2550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2543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9" t="s">
        <v>791</v>
      </c>
      <c r="D54" s="160"/>
      <c r="E54" s="161">
        <v>16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357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15</v>
      </c>
      <c r="B55" s="176" t="s">
        <v>2561</v>
      </c>
      <c r="C55" s="188" t="s">
        <v>2560</v>
      </c>
      <c r="D55" s="177" t="s">
        <v>486</v>
      </c>
      <c r="E55" s="178">
        <v>72</v>
      </c>
      <c r="F55" s="179"/>
      <c r="G55" s="180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8"/>
      <c r="S55" s="158" t="s">
        <v>351</v>
      </c>
      <c r="T55" s="158" t="s">
        <v>352</v>
      </c>
      <c r="U55" s="158">
        <v>0</v>
      </c>
      <c r="V55" s="158">
        <f>ROUND(E55*U55,2)</f>
        <v>0</v>
      </c>
      <c r="W55" s="158"/>
      <c r="X55" s="158" t="s">
        <v>353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732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2562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2563</v>
      </c>
      <c r="D57" s="160"/>
      <c r="E57" s="161">
        <v>72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357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13.6" x14ac:dyDescent="0.2">
      <c r="A58" s="168" t="s">
        <v>346</v>
      </c>
      <c r="B58" s="169" t="s">
        <v>232</v>
      </c>
      <c r="C58" s="187" t="s">
        <v>233</v>
      </c>
      <c r="D58" s="170"/>
      <c r="E58" s="171"/>
      <c r="F58" s="172"/>
      <c r="G58" s="173">
        <f>SUMIF(AG59:AG179,"&lt;&gt;NOR",G59:G179)</f>
        <v>0</v>
      </c>
      <c r="H58" s="167"/>
      <c r="I58" s="167">
        <f>SUM(I59:I179)</f>
        <v>0</v>
      </c>
      <c r="J58" s="167"/>
      <c r="K58" s="167">
        <f>SUM(K59:K179)</f>
        <v>0</v>
      </c>
      <c r="L58" s="167"/>
      <c r="M58" s="167">
        <f>SUM(M59:M179)</f>
        <v>0</v>
      </c>
      <c r="N58" s="166"/>
      <c r="O58" s="166">
        <f>SUM(O59:O179)</f>
        <v>0</v>
      </c>
      <c r="P58" s="166"/>
      <c r="Q58" s="166">
        <f>SUM(Q59:Q179)</f>
        <v>0</v>
      </c>
      <c r="R58" s="167"/>
      <c r="S58" s="167"/>
      <c r="T58" s="167"/>
      <c r="U58" s="167"/>
      <c r="V58" s="167">
        <f>SUM(V59:V179)</f>
        <v>0</v>
      </c>
      <c r="W58" s="167"/>
      <c r="X58" s="167"/>
      <c r="Y58" s="167"/>
      <c r="AG58" t="s">
        <v>347</v>
      </c>
    </row>
    <row r="59" spans="1:60" ht="43.5" outlineLevel="1" x14ac:dyDescent="0.2">
      <c r="A59" s="175">
        <v>16</v>
      </c>
      <c r="B59" s="176" t="s">
        <v>2564</v>
      </c>
      <c r="C59" s="188" t="s">
        <v>2565</v>
      </c>
      <c r="D59" s="177" t="s">
        <v>880</v>
      </c>
      <c r="E59" s="178">
        <v>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351</v>
      </c>
      <c r="T59" s="158" t="s">
        <v>352</v>
      </c>
      <c r="U59" s="158">
        <v>0</v>
      </c>
      <c r="V59" s="158">
        <f>ROUND(E59*U59,2)</f>
        <v>0</v>
      </c>
      <c r="W59" s="158"/>
      <c r="X59" s="158" t="s">
        <v>540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723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9" t="s">
        <v>777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108</v>
      </c>
      <c r="D61" s="160"/>
      <c r="E61" s="161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357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2.6" outlineLevel="1" x14ac:dyDescent="0.2">
      <c r="A62" s="175">
        <v>17</v>
      </c>
      <c r="B62" s="176" t="s">
        <v>2566</v>
      </c>
      <c r="C62" s="188" t="s">
        <v>2567</v>
      </c>
      <c r="D62" s="177" t="s">
        <v>880</v>
      </c>
      <c r="E62" s="178">
        <v>1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351</v>
      </c>
      <c r="T62" s="158" t="s">
        <v>352</v>
      </c>
      <c r="U62" s="158">
        <v>0</v>
      </c>
      <c r="V62" s="158">
        <f>ROUND(E62*U62,2)</f>
        <v>0</v>
      </c>
      <c r="W62" s="158"/>
      <c r="X62" s="158" t="s">
        <v>540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777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108</v>
      </c>
      <c r="D64" s="160"/>
      <c r="E64" s="161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18</v>
      </c>
      <c r="B65" s="176" t="s">
        <v>2568</v>
      </c>
      <c r="C65" s="188" t="s">
        <v>2569</v>
      </c>
      <c r="D65" s="177" t="s">
        <v>880</v>
      </c>
      <c r="E65" s="178">
        <v>2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351</v>
      </c>
      <c r="T65" s="158" t="s">
        <v>352</v>
      </c>
      <c r="U65" s="158">
        <v>0</v>
      </c>
      <c r="V65" s="158">
        <f>ROUND(E65*U65,2)</f>
        <v>0</v>
      </c>
      <c r="W65" s="158"/>
      <c r="X65" s="158" t="s">
        <v>540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764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110</v>
      </c>
      <c r="D67" s="160"/>
      <c r="E67" s="161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19</v>
      </c>
      <c r="B68" s="176" t="s">
        <v>2570</v>
      </c>
      <c r="C68" s="188" t="s">
        <v>2571</v>
      </c>
      <c r="D68" s="177" t="s">
        <v>880</v>
      </c>
      <c r="E68" s="178">
        <v>2</v>
      </c>
      <c r="F68" s="179"/>
      <c r="G68" s="180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351</v>
      </c>
      <c r="T68" s="158" t="s">
        <v>352</v>
      </c>
      <c r="U68" s="158">
        <v>0</v>
      </c>
      <c r="V68" s="158">
        <f>ROUND(E68*U68,2)</f>
        <v>0</v>
      </c>
      <c r="W68" s="158"/>
      <c r="X68" s="158" t="s">
        <v>540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764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110</v>
      </c>
      <c r="D70" s="160"/>
      <c r="E70" s="161">
        <v>2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20</v>
      </c>
      <c r="B71" s="176" t="s">
        <v>2572</v>
      </c>
      <c r="C71" s="188" t="s">
        <v>2573</v>
      </c>
      <c r="D71" s="177" t="s">
        <v>880</v>
      </c>
      <c r="E71" s="178">
        <v>4</v>
      </c>
      <c r="F71" s="179"/>
      <c r="G71" s="180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351</v>
      </c>
      <c r="T71" s="158" t="s">
        <v>352</v>
      </c>
      <c r="U71" s="158">
        <v>0</v>
      </c>
      <c r="V71" s="158">
        <f>ROUND(E71*U71,2)</f>
        <v>0</v>
      </c>
      <c r="W71" s="158"/>
      <c r="X71" s="158" t="s">
        <v>540</v>
      </c>
      <c r="Y71" s="158" t="s">
        <v>354</v>
      </c>
      <c r="Z71" s="147"/>
      <c r="AA71" s="147"/>
      <c r="AB71" s="147"/>
      <c r="AC71" s="147"/>
      <c r="AD71" s="147"/>
      <c r="AE71" s="147"/>
      <c r="AF71" s="147"/>
      <c r="AG71" s="147" t="s">
        <v>723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9" t="s">
        <v>780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116</v>
      </c>
      <c r="D73" s="160"/>
      <c r="E73" s="161">
        <v>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21</v>
      </c>
      <c r="B74" s="176" t="s">
        <v>2574</v>
      </c>
      <c r="C74" s="188" t="s">
        <v>2575</v>
      </c>
      <c r="D74" s="177" t="s">
        <v>880</v>
      </c>
      <c r="E74" s="178">
        <v>2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351</v>
      </c>
      <c r="T74" s="158" t="s">
        <v>352</v>
      </c>
      <c r="U74" s="158">
        <v>0</v>
      </c>
      <c r="V74" s="158">
        <f>ROUND(E74*U74,2)</f>
        <v>0</v>
      </c>
      <c r="W74" s="158"/>
      <c r="X74" s="158" t="s">
        <v>540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723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764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110</v>
      </c>
      <c r="D76" s="160"/>
      <c r="E76" s="161">
        <v>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22</v>
      </c>
      <c r="B77" s="176" t="s">
        <v>2576</v>
      </c>
      <c r="C77" s="188" t="s">
        <v>2577</v>
      </c>
      <c r="D77" s="177" t="s">
        <v>880</v>
      </c>
      <c r="E77" s="178">
        <v>4</v>
      </c>
      <c r="F77" s="179"/>
      <c r="G77" s="180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8"/>
      <c r="S77" s="158" t="s">
        <v>351</v>
      </c>
      <c r="T77" s="158" t="s">
        <v>352</v>
      </c>
      <c r="U77" s="158">
        <v>0</v>
      </c>
      <c r="V77" s="158">
        <f>ROUND(E77*U77,2)</f>
        <v>0</v>
      </c>
      <c r="W77" s="158"/>
      <c r="X77" s="158" t="s">
        <v>540</v>
      </c>
      <c r="Y77" s="158" t="s">
        <v>354</v>
      </c>
      <c r="Z77" s="147"/>
      <c r="AA77" s="147"/>
      <c r="AB77" s="147"/>
      <c r="AC77" s="147"/>
      <c r="AD77" s="147"/>
      <c r="AE77" s="147"/>
      <c r="AF77" s="147"/>
      <c r="AG77" s="147" t="s">
        <v>723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9" t="s">
        <v>780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116</v>
      </c>
      <c r="D79" s="160"/>
      <c r="E79" s="161">
        <v>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23</v>
      </c>
      <c r="B80" s="176" t="s">
        <v>2578</v>
      </c>
      <c r="C80" s="188" t="s">
        <v>2579</v>
      </c>
      <c r="D80" s="177" t="s">
        <v>880</v>
      </c>
      <c r="E80" s="178">
        <v>2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351</v>
      </c>
      <c r="T80" s="158" t="s">
        <v>352</v>
      </c>
      <c r="U80" s="158">
        <v>0</v>
      </c>
      <c r="V80" s="158">
        <f>ROUND(E80*U80,2)</f>
        <v>0</v>
      </c>
      <c r="W80" s="158"/>
      <c r="X80" s="158" t="s">
        <v>540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723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9" t="s">
        <v>764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110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24</v>
      </c>
      <c r="B83" s="176" t="s">
        <v>2580</v>
      </c>
      <c r="C83" s="188" t="s">
        <v>2581</v>
      </c>
      <c r="D83" s="177" t="s">
        <v>880</v>
      </c>
      <c r="E83" s="178">
        <v>2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351</v>
      </c>
      <c r="T83" s="158" t="s">
        <v>352</v>
      </c>
      <c r="U83" s="158">
        <v>0</v>
      </c>
      <c r="V83" s="158">
        <f>ROUND(E83*U83,2)</f>
        <v>0</v>
      </c>
      <c r="W83" s="158"/>
      <c r="X83" s="158" t="s">
        <v>540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723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764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110</v>
      </c>
      <c r="D85" s="160"/>
      <c r="E85" s="161">
        <v>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25</v>
      </c>
      <c r="B86" s="176" t="s">
        <v>2582</v>
      </c>
      <c r="C86" s="188" t="s">
        <v>2583</v>
      </c>
      <c r="D86" s="177" t="s">
        <v>880</v>
      </c>
      <c r="E86" s="178">
        <v>2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351</v>
      </c>
      <c r="T86" s="158" t="s">
        <v>352</v>
      </c>
      <c r="U86" s="158">
        <v>0</v>
      </c>
      <c r="V86" s="158">
        <f>ROUND(E86*U86,2)</f>
        <v>0</v>
      </c>
      <c r="W86" s="158"/>
      <c r="X86" s="158" t="s">
        <v>353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732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9" t="s">
        <v>764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357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110</v>
      </c>
      <c r="D88" s="160"/>
      <c r="E88" s="161">
        <v>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26</v>
      </c>
      <c r="B89" s="176" t="s">
        <v>2584</v>
      </c>
      <c r="C89" s="188" t="s">
        <v>2585</v>
      </c>
      <c r="D89" s="177" t="s">
        <v>880</v>
      </c>
      <c r="E89" s="178">
        <v>14</v>
      </c>
      <c r="F89" s="179"/>
      <c r="G89" s="180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351</v>
      </c>
      <c r="T89" s="158" t="s">
        <v>352</v>
      </c>
      <c r="U89" s="158">
        <v>0</v>
      </c>
      <c r="V89" s="158">
        <f>ROUND(E89*U89,2)</f>
        <v>0</v>
      </c>
      <c r="W89" s="158"/>
      <c r="X89" s="158" t="s">
        <v>540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723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9" t="s">
        <v>2586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357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2540</v>
      </c>
      <c r="D91" s="160"/>
      <c r="E91" s="161">
        <v>14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27</v>
      </c>
      <c r="B92" s="176" t="s">
        <v>2587</v>
      </c>
      <c r="C92" s="188" t="s">
        <v>2588</v>
      </c>
      <c r="D92" s="177" t="s">
        <v>880</v>
      </c>
      <c r="E92" s="178">
        <v>14</v>
      </c>
      <c r="F92" s="179"/>
      <c r="G92" s="180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351</v>
      </c>
      <c r="T92" s="158" t="s">
        <v>352</v>
      </c>
      <c r="U92" s="158">
        <v>0</v>
      </c>
      <c r="V92" s="158">
        <f>ROUND(E92*U92,2)</f>
        <v>0</v>
      </c>
      <c r="W92" s="158"/>
      <c r="X92" s="158" t="s">
        <v>540</v>
      </c>
      <c r="Y92" s="158" t="s">
        <v>354</v>
      </c>
      <c r="Z92" s="147"/>
      <c r="AA92" s="147"/>
      <c r="AB92" s="147"/>
      <c r="AC92" s="147"/>
      <c r="AD92" s="147"/>
      <c r="AE92" s="147"/>
      <c r="AF92" s="147"/>
      <c r="AG92" s="147" t="s">
        <v>723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9" t="s">
        <v>2586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2540</v>
      </c>
      <c r="D94" s="160"/>
      <c r="E94" s="161">
        <v>14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357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28</v>
      </c>
      <c r="B95" s="176" t="s">
        <v>2589</v>
      </c>
      <c r="C95" s="188" t="s">
        <v>2590</v>
      </c>
      <c r="D95" s="177" t="s">
        <v>880</v>
      </c>
      <c r="E95" s="178">
        <v>2</v>
      </c>
      <c r="F95" s="179"/>
      <c r="G95" s="180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351</v>
      </c>
      <c r="T95" s="158" t="s">
        <v>352</v>
      </c>
      <c r="U95" s="158">
        <v>0</v>
      </c>
      <c r="V95" s="158">
        <f>ROUND(E95*U95,2)</f>
        <v>0</v>
      </c>
      <c r="W95" s="158"/>
      <c r="X95" s="158" t="s">
        <v>540</v>
      </c>
      <c r="Y95" s="158" t="s">
        <v>354</v>
      </c>
      <c r="Z95" s="147"/>
      <c r="AA95" s="147"/>
      <c r="AB95" s="147"/>
      <c r="AC95" s="147"/>
      <c r="AD95" s="147"/>
      <c r="AE95" s="147"/>
      <c r="AF95" s="147"/>
      <c r="AG95" s="147" t="s">
        <v>723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9" t="s">
        <v>764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110</v>
      </c>
      <c r="D97" s="160"/>
      <c r="E97" s="161">
        <v>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357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29</v>
      </c>
      <c r="B98" s="176" t="s">
        <v>2591</v>
      </c>
      <c r="C98" s="188" t="s">
        <v>2592</v>
      </c>
      <c r="D98" s="177" t="s">
        <v>2593</v>
      </c>
      <c r="E98" s="178">
        <v>2</v>
      </c>
      <c r="F98" s="179"/>
      <c r="G98" s="180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351</v>
      </c>
      <c r="T98" s="158" t="s">
        <v>352</v>
      </c>
      <c r="U98" s="158">
        <v>0</v>
      </c>
      <c r="V98" s="158">
        <f>ROUND(E98*U98,2)</f>
        <v>0</v>
      </c>
      <c r="W98" s="158"/>
      <c r="X98" s="158" t="s">
        <v>353</v>
      </c>
      <c r="Y98" s="158" t="s">
        <v>354</v>
      </c>
      <c r="Z98" s="147"/>
      <c r="AA98" s="147"/>
      <c r="AB98" s="147"/>
      <c r="AC98" s="147"/>
      <c r="AD98" s="147"/>
      <c r="AE98" s="147"/>
      <c r="AF98" s="147"/>
      <c r="AG98" s="147" t="s">
        <v>732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9" t="s">
        <v>764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110</v>
      </c>
      <c r="D100" s="160"/>
      <c r="E100" s="161">
        <v>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357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1.75" outlineLevel="1" x14ac:dyDescent="0.2">
      <c r="A101" s="175">
        <v>30</v>
      </c>
      <c r="B101" s="176" t="s">
        <v>2594</v>
      </c>
      <c r="C101" s="188" t="s">
        <v>2595</v>
      </c>
      <c r="D101" s="177" t="s">
        <v>2593</v>
      </c>
      <c r="E101" s="178">
        <v>2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351</v>
      </c>
      <c r="T101" s="158" t="s">
        <v>352</v>
      </c>
      <c r="U101" s="158">
        <v>0</v>
      </c>
      <c r="V101" s="158">
        <f>ROUND(E101*U101,2)</f>
        <v>0</v>
      </c>
      <c r="W101" s="158"/>
      <c r="X101" s="158" t="s">
        <v>353</v>
      </c>
      <c r="Y101" s="158" t="s">
        <v>354</v>
      </c>
      <c r="Z101" s="147"/>
      <c r="AA101" s="147"/>
      <c r="AB101" s="147"/>
      <c r="AC101" s="147"/>
      <c r="AD101" s="147"/>
      <c r="AE101" s="147"/>
      <c r="AF101" s="147"/>
      <c r="AG101" s="147" t="s">
        <v>732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9" t="s">
        <v>764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9" t="s">
        <v>110</v>
      </c>
      <c r="D103" s="160"/>
      <c r="E103" s="161">
        <v>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357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54.35" outlineLevel="1" x14ac:dyDescent="0.2">
      <c r="A104" s="175">
        <v>31</v>
      </c>
      <c r="B104" s="176" t="s">
        <v>2596</v>
      </c>
      <c r="C104" s="188" t="s">
        <v>2597</v>
      </c>
      <c r="D104" s="177" t="s">
        <v>2593</v>
      </c>
      <c r="E104" s="178">
        <v>5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351</v>
      </c>
      <c r="T104" s="158" t="s">
        <v>352</v>
      </c>
      <c r="U104" s="158">
        <v>0</v>
      </c>
      <c r="V104" s="158">
        <f>ROUND(E104*U104,2)</f>
        <v>0</v>
      </c>
      <c r="W104" s="158"/>
      <c r="X104" s="158" t="s">
        <v>540</v>
      </c>
      <c r="Y104" s="158" t="s">
        <v>354</v>
      </c>
      <c r="Z104" s="147"/>
      <c r="AA104" s="147"/>
      <c r="AB104" s="147"/>
      <c r="AC104" s="147"/>
      <c r="AD104" s="147"/>
      <c r="AE104" s="147"/>
      <c r="AF104" s="147"/>
      <c r="AG104" s="147" t="s">
        <v>723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756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118</v>
      </c>
      <c r="D106" s="160"/>
      <c r="E106" s="161">
        <v>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357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32</v>
      </c>
      <c r="B107" s="176" t="s">
        <v>2598</v>
      </c>
      <c r="C107" s="188" t="s">
        <v>2599</v>
      </c>
      <c r="D107" s="177" t="s">
        <v>880</v>
      </c>
      <c r="E107" s="178">
        <v>2</v>
      </c>
      <c r="F107" s="179"/>
      <c r="G107" s="180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351</v>
      </c>
      <c r="T107" s="158" t="s">
        <v>352</v>
      </c>
      <c r="U107" s="158">
        <v>0</v>
      </c>
      <c r="V107" s="158">
        <f>ROUND(E107*U107,2)</f>
        <v>0</v>
      </c>
      <c r="W107" s="158"/>
      <c r="X107" s="158" t="s">
        <v>540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723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9" t="s">
        <v>764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9" t="s">
        <v>110</v>
      </c>
      <c r="D109" s="160"/>
      <c r="E109" s="161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33</v>
      </c>
      <c r="B110" s="176" t="s">
        <v>2600</v>
      </c>
      <c r="C110" s="188" t="s">
        <v>2601</v>
      </c>
      <c r="D110" s="177" t="s">
        <v>880</v>
      </c>
      <c r="E110" s="178">
        <v>2</v>
      </c>
      <c r="F110" s="179"/>
      <c r="G110" s="180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8"/>
      <c r="S110" s="158" t="s">
        <v>351</v>
      </c>
      <c r="T110" s="158" t="s">
        <v>352</v>
      </c>
      <c r="U110" s="158">
        <v>0</v>
      </c>
      <c r="V110" s="158">
        <f>ROUND(E110*U110,2)</f>
        <v>0</v>
      </c>
      <c r="W110" s="158"/>
      <c r="X110" s="158" t="s">
        <v>540</v>
      </c>
      <c r="Y110" s="158" t="s">
        <v>354</v>
      </c>
      <c r="Z110" s="147"/>
      <c r="AA110" s="147"/>
      <c r="AB110" s="147"/>
      <c r="AC110" s="147"/>
      <c r="AD110" s="147"/>
      <c r="AE110" s="147"/>
      <c r="AF110" s="147"/>
      <c r="AG110" s="147" t="s">
        <v>723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9" t="s">
        <v>764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9" t="s">
        <v>110</v>
      </c>
      <c r="D112" s="160"/>
      <c r="E112" s="161">
        <v>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34</v>
      </c>
      <c r="B113" s="176" t="s">
        <v>2602</v>
      </c>
      <c r="C113" s="188" t="s">
        <v>2603</v>
      </c>
      <c r="D113" s="177" t="s">
        <v>880</v>
      </c>
      <c r="E113" s="178">
        <v>2</v>
      </c>
      <c r="F113" s="179"/>
      <c r="G113" s="180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8"/>
      <c r="S113" s="158" t="s">
        <v>351</v>
      </c>
      <c r="T113" s="158" t="s">
        <v>352</v>
      </c>
      <c r="U113" s="158">
        <v>0</v>
      </c>
      <c r="V113" s="158">
        <f>ROUND(E113*U113,2)</f>
        <v>0</v>
      </c>
      <c r="W113" s="158"/>
      <c r="X113" s="158" t="s">
        <v>540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723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9" t="s">
        <v>764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110</v>
      </c>
      <c r="D115" s="160"/>
      <c r="E115" s="161">
        <v>2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35</v>
      </c>
      <c r="B116" s="176" t="s">
        <v>2604</v>
      </c>
      <c r="C116" s="188" t="s">
        <v>2605</v>
      </c>
      <c r="D116" s="177" t="s">
        <v>880</v>
      </c>
      <c r="E116" s="178">
        <v>8</v>
      </c>
      <c r="F116" s="179"/>
      <c r="G116" s="180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351</v>
      </c>
      <c r="T116" s="158" t="s">
        <v>352</v>
      </c>
      <c r="U116" s="158">
        <v>0</v>
      </c>
      <c r="V116" s="158">
        <f>ROUND(E116*U116,2)</f>
        <v>0</v>
      </c>
      <c r="W116" s="158"/>
      <c r="X116" s="158" t="s">
        <v>540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723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813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127</v>
      </c>
      <c r="D118" s="160"/>
      <c r="E118" s="161">
        <v>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36</v>
      </c>
      <c r="B119" s="176" t="s">
        <v>2606</v>
      </c>
      <c r="C119" s="188" t="s">
        <v>2607</v>
      </c>
      <c r="D119" s="177" t="s">
        <v>880</v>
      </c>
      <c r="E119" s="178">
        <v>8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351</v>
      </c>
      <c r="T119" s="158" t="s">
        <v>352</v>
      </c>
      <c r="U119" s="158">
        <v>0</v>
      </c>
      <c r="V119" s="158">
        <f>ROUND(E119*U119,2)</f>
        <v>0</v>
      </c>
      <c r="W119" s="158"/>
      <c r="X119" s="158" t="s">
        <v>540</v>
      </c>
      <c r="Y119" s="158" t="s">
        <v>354</v>
      </c>
      <c r="Z119" s="147"/>
      <c r="AA119" s="147"/>
      <c r="AB119" s="147"/>
      <c r="AC119" s="147"/>
      <c r="AD119" s="147"/>
      <c r="AE119" s="147"/>
      <c r="AF119" s="147"/>
      <c r="AG119" s="147" t="s">
        <v>723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9" t="s">
        <v>813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9" t="s">
        <v>127</v>
      </c>
      <c r="D121" s="160"/>
      <c r="E121" s="161">
        <v>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5">
        <v>37</v>
      </c>
      <c r="B122" s="176" t="s">
        <v>2608</v>
      </c>
      <c r="C122" s="188" t="s">
        <v>2609</v>
      </c>
      <c r="D122" s="177" t="s">
        <v>880</v>
      </c>
      <c r="E122" s="178">
        <v>4</v>
      </c>
      <c r="F122" s="179"/>
      <c r="G122" s="180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351</v>
      </c>
      <c r="T122" s="158" t="s">
        <v>352</v>
      </c>
      <c r="U122" s="158">
        <v>0</v>
      </c>
      <c r="V122" s="158">
        <f>ROUND(E122*U122,2)</f>
        <v>0</v>
      </c>
      <c r="W122" s="158"/>
      <c r="X122" s="158" t="s">
        <v>540</v>
      </c>
      <c r="Y122" s="158" t="s">
        <v>354</v>
      </c>
      <c r="Z122" s="147"/>
      <c r="AA122" s="147"/>
      <c r="AB122" s="147"/>
      <c r="AC122" s="147"/>
      <c r="AD122" s="147"/>
      <c r="AE122" s="147"/>
      <c r="AF122" s="147"/>
      <c r="AG122" s="147" t="s">
        <v>723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9" t="s">
        <v>780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357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9" t="s">
        <v>116</v>
      </c>
      <c r="D124" s="160"/>
      <c r="E124" s="161">
        <v>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38</v>
      </c>
      <c r="B125" s="176" t="s">
        <v>2610</v>
      </c>
      <c r="C125" s="188" t="s">
        <v>2611</v>
      </c>
      <c r="D125" s="177" t="s">
        <v>880</v>
      </c>
      <c r="E125" s="178">
        <v>2</v>
      </c>
      <c r="F125" s="179"/>
      <c r="G125" s="180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351</v>
      </c>
      <c r="T125" s="158" t="s">
        <v>352</v>
      </c>
      <c r="U125" s="158">
        <v>0</v>
      </c>
      <c r="V125" s="158">
        <f>ROUND(E125*U125,2)</f>
        <v>0</v>
      </c>
      <c r="W125" s="158"/>
      <c r="X125" s="158" t="s">
        <v>540</v>
      </c>
      <c r="Y125" s="158" t="s">
        <v>354</v>
      </c>
      <c r="Z125" s="147"/>
      <c r="AA125" s="147"/>
      <c r="AB125" s="147"/>
      <c r="AC125" s="147"/>
      <c r="AD125" s="147"/>
      <c r="AE125" s="147"/>
      <c r="AF125" s="147"/>
      <c r="AG125" s="147" t="s">
        <v>723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9" t="s">
        <v>764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9" t="s">
        <v>110</v>
      </c>
      <c r="D127" s="160"/>
      <c r="E127" s="161">
        <v>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39</v>
      </c>
      <c r="B128" s="176" t="s">
        <v>2612</v>
      </c>
      <c r="C128" s="188" t="s">
        <v>2613</v>
      </c>
      <c r="D128" s="177" t="s">
        <v>880</v>
      </c>
      <c r="E128" s="178">
        <v>2</v>
      </c>
      <c r="F128" s="179"/>
      <c r="G128" s="180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8"/>
      <c r="S128" s="158" t="s">
        <v>351</v>
      </c>
      <c r="T128" s="158" t="s">
        <v>352</v>
      </c>
      <c r="U128" s="158">
        <v>0</v>
      </c>
      <c r="V128" s="158">
        <f>ROUND(E128*U128,2)</f>
        <v>0</v>
      </c>
      <c r="W128" s="158"/>
      <c r="X128" s="158" t="s">
        <v>353</v>
      </c>
      <c r="Y128" s="158" t="s">
        <v>354</v>
      </c>
      <c r="Z128" s="147"/>
      <c r="AA128" s="147"/>
      <c r="AB128" s="147"/>
      <c r="AC128" s="147"/>
      <c r="AD128" s="147"/>
      <c r="AE128" s="147"/>
      <c r="AF128" s="147"/>
      <c r="AG128" s="147" t="s">
        <v>732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9" t="s">
        <v>764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357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9" t="s">
        <v>110</v>
      </c>
      <c r="D130" s="160"/>
      <c r="E130" s="161">
        <v>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357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1.75" outlineLevel="1" x14ac:dyDescent="0.2">
      <c r="A131" s="175">
        <v>40</v>
      </c>
      <c r="B131" s="176" t="s">
        <v>2614</v>
      </c>
      <c r="C131" s="188" t="s">
        <v>2615</v>
      </c>
      <c r="D131" s="177" t="s">
        <v>2593</v>
      </c>
      <c r="E131" s="178">
        <v>5</v>
      </c>
      <c r="F131" s="179"/>
      <c r="G131" s="180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8"/>
      <c r="S131" s="158" t="s">
        <v>351</v>
      </c>
      <c r="T131" s="158" t="s">
        <v>352</v>
      </c>
      <c r="U131" s="158">
        <v>0</v>
      </c>
      <c r="V131" s="158">
        <f>ROUND(E131*U131,2)</f>
        <v>0</v>
      </c>
      <c r="W131" s="158"/>
      <c r="X131" s="158" t="s">
        <v>353</v>
      </c>
      <c r="Y131" s="158" t="s">
        <v>354</v>
      </c>
      <c r="Z131" s="147"/>
      <c r="AA131" s="147"/>
      <c r="AB131" s="147"/>
      <c r="AC131" s="147"/>
      <c r="AD131" s="147"/>
      <c r="AE131" s="147"/>
      <c r="AF131" s="147"/>
      <c r="AG131" s="147" t="s">
        <v>732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9" t="s">
        <v>756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357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9" t="s">
        <v>118</v>
      </c>
      <c r="D133" s="160"/>
      <c r="E133" s="161">
        <v>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357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1.75" outlineLevel="1" x14ac:dyDescent="0.2">
      <c r="A134" s="175">
        <v>41</v>
      </c>
      <c r="B134" s="176" t="s">
        <v>2616</v>
      </c>
      <c r="C134" s="188" t="s">
        <v>2617</v>
      </c>
      <c r="D134" s="177" t="s">
        <v>2593</v>
      </c>
      <c r="E134" s="178">
        <v>5</v>
      </c>
      <c r="F134" s="179"/>
      <c r="G134" s="180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351</v>
      </c>
      <c r="T134" s="158" t="s">
        <v>352</v>
      </c>
      <c r="U134" s="158">
        <v>0</v>
      </c>
      <c r="V134" s="158">
        <f>ROUND(E134*U134,2)</f>
        <v>0</v>
      </c>
      <c r="W134" s="158"/>
      <c r="X134" s="158" t="s">
        <v>353</v>
      </c>
      <c r="Y134" s="158" t="s">
        <v>354</v>
      </c>
      <c r="Z134" s="147"/>
      <c r="AA134" s="147"/>
      <c r="AB134" s="147"/>
      <c r="AC134" s="147"/>
      <c r="AD134" s="147"/>
      <c r="AE134" s="147"/>
      <c r="AF134" s="147"/>
      <c r="AG134" s="147" t="s">
        <v>732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9" t="s">
        <v>756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9" t="s">
        <v>118</v>
      </c>
      <c r="D136" s="160"/>
      <c r="E136" s="161">
        <v>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357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32.6" outlineLevel="1" x14ac:dyDescent="0.2">
      <c r="A137" s="175">
        <v>42</v>
      </c>
      <c r="B137" s="176" t="s">
        <v>2618</v>
      </c>
      <c r="C137" s="188" t="s">
        <v>2619</v>
      </c>
      <c r="D137" s="177" t="s">
        <v>2593</v>
      </c>
      <c r="E137" s="178">
        <v>2</v>
      </c>
      <c r="F137" s="179"/>
      <c r="G137" s="180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8"/>
      <c r="S137" s="158" t="s">
        <v>351</v>
      </c>
      <c r="T137" s="158" t="s">
        <v>352</v>
      </c>
      <c r="U137" s="158">
        <v>0</v>
      </c>
      <c r="V137" s="158">
        <f>ROUND(E137*U137,2)</f>
        <v>0</v>
      </c>
      <c r="W137" s="158"/>
      <c r="X137" s="158" t="s">
        <v>540</v>
      </c>
      <c r="Y137" s="158" t="s">
        <v>354</v>
      </c>
      <c r="Z137" s="147"/>
      <c r="AA137" s="147"/>
      <c r="AB137" s="147"/>
      <c r="AC137" s="147"/>
      <c r="AD137" s="147"/>
      <c r="AE137" s="147"/>
      <c r="AF137" s="147"/>
      <c r="AG137" s="147" t="s">
        <v>723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9" t="s">
        <v>764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9" t="s">
        <v>110</v>
      </c>
      <c r="D139" s="160"/>
      <c r="E139" s="161">
        <v>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357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43</v>
      </c>
      <c r="B140" s="176" t="s">
        <v>2620</v>
      </c>
      <c r="C140" s="188" t="s">
        <v>2621</v>
      </c>
      <c r="D140" s="177" t="s">
        <v>373</v>
      </c>
      <c r="E140" s="178">
        <v>1</v>
      </c>
      <c r="F140" s="179"/>
      <c r="G140" s="180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351</v>
      </c>
      <c r="T140" s="158" t="s">
        <v>352</v>
      </c>
      <c r="U140" s="158">
        <v>0</v>
      </c>
      <c r="V140" s="158">
        <f>ROUND(E140*U140,2)</f>
        <v>0</v>
      </c>
      <c r="W140" s="158"/>
      <c r="X140" s="158" t="s">
        <v>540</v>
      </c>
      <c r="Y140" s="158" t="s">
        <v>354</v>
      </c>
      <c r="Z140" s="147"/>
      <c r="AA140" s="147"/>
      <c r="AB140" s="147"/>
      <c r="AC140" s="147"/>
      <c r="AD140" s="147"/>
      <c r="AE140" s="147"/>
      <c r="AF140" s="147"/>
      <c r="AG140" s="147" t="s">
        <v>723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9" t="s">
        <v>777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9" t="s">
        <v>108</v>
      </c>
      <c r="D142" s="160"/>
      <c r="E142" s="161">
        <v>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357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44</v>
      </c>
      <c r="B143" s="176" t="s">
        <v>2622</v>
      </c>
      <c r="C143" s="188" t="s">
        <v>2623</v>
      </c>
      <c r="D143" s="177" t="s">
        <v>373</v>
      </c>
      <c r="E143" s="178">
        <v>5</v>
      </c>
      <c r="F143" s="179"/>
      <c r="G143" s="180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351</v>
      </c>
      <c r="T143" s="158" t="s">
        <v>352</v>
      </c>
      <c r="U143" s="158">
        <v>0</v>
      </c>
      <c r="V143" s="158">
        <f>ROUND(E143*U143,2)</f>
        <v>0</v>
      </c>
      <c r="W143" s="158"/>
      <c r="X143" s="158" t="s">
        <v>540</v>
      </c>
      <c r="Y143" s="158" t="s">
        <v>354</v>
      </c>
      <c r="Z143" s="147"/>
      <c r="AA143" s="147"/>
      <c r="AB143" s="147"/>
      <c r="AC143" s="147"/>
      <c r="AD143" s="147"/>
      <c r="AE143" s="147"/>
      <c r="AF143" s="147"/>
      <c r="AG143" s="147" t="s">
        <v>723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756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118</v>
      </c>
      <c r="D145" s="160"/>
      <c r="E145" s="161">
        <v>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357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45</v>
      </c>
      <c r="B146" s="176" t="s">
        <v>2624</v>
      </c>
      <c r="C146" s="188" t="s">
        <v>2625</v>
      </c>
      <c r="D146" s="177" t="s">
        <v>373</v>
      </c>
      <c r="E146" s="178">
        <v>4</v>
      </c>
      <c r="F146" s="179"/>
      <c r="G146" s="180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351</v>
      </c>
      <c r="T146" s="158" t="s">
        <v>352</v>
      </c>
      <c r="U146" s="158">
        <v>0</v>
      </c>
      <c r="V146" s="158">
        <f>ROUND(E146*U146,2)</f>
        <v>0</v>
      </c>
      <c r="W146" s="158"/>
      <c r="X146" s="158" t="s">
        <v>540</v>
      </c>
      <c r="Y146" s="158" t="s">
        <v>354</v>
      </c>
      <c r="Z146" s="147"/>
      <c r="AA146" s="147"/>
      <c r="AB146" s="147"/>
      <c r="AC146" s="147"/>
      <c r="AD146" s="147"/>
      <c r="AE146" s="147"/>
      <c r="AF146" s="147"/>
      <c r="AG146" s="147" t="s">
        <v>723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9" t="s">
        <v>780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116</v>
      </c>
      <c r="D148" s="160"/>
      <c r="E148" s="161">
        <v>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46</v>
      </c>
      <c r="B149" s="176" t="s">
        <v>2626</v>
      </c>
      <c r="C149" s="188" t="s">
        <v>2627</v>
      </c>
      <c r="D149" s="177" t="s">
        <v>373</v>
      </c>
      <c r="E149" s="178">
        <v>3</v>
      </c>
      <c r="F149" s="179"/>
      <c r="G149" s="180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351</v>
      </c>
      <c r="T149" s="158" t="s">
        <v>352</v>
      </c>
      <c r="U149" s="158">
        <v>0</v>
      </c>
      <c r="V149" s="158">
        <f>ROUND(E149*U149,2)</f>
        <v>0</v>
      </c>
      <c r="W149" s="158"/>
      <c r="X149" s="158" t="s">
        <v>540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723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9" t="s">
        <v>759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357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112</v>
      </c>
      <c r="D151" s="160"/>
      <c r="E151" s="161">
        <v>3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357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5">
        <v>47</v>
      </c>
      <c r="B152" s="176" t="s">
        <v>2628</v>
      </c>
      <c r="C152" s="188" t="s">
        <v>2629</v>
      </c>
      <c r="D152" s="177" t="s">
        <v>373</v>
      </c>
      <c r="E152" s="178">
        <v>13</v>
      </c>
      <c r="F152" s="179"/>
      <c r="G152" s="180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351</v>
      </c>
      <c r="T152" s="158" t="s">
        <v>352</v>
      </c>
      <c r="U152" s="158">
        <v>0</v>
      </c>
      <c r="V152" s="158">
        <f>ROUND(E152*U152,2)</f>
        <v>0</v>
      </c>
      <c r="W152" s="158"/>
      <c r="X152" s="158" t="s">
        <v>353</v>
      </c>
      <c r="Y152" s="158" t="s">
        <v>354</v>
      </c>
      <c r="Z152" s="147"/>
      <c r="AA152" s="147"/>
      <c r="AB152" s="147"/>
      <c r="AC152" s="147"/>
      <c r="AD152" s="147"/>
      <c r="AE152" s="147"/>
      <c r="AF152" s="147"/>
      <c r="AG152" s="147" t="s">
        <v>732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2059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2060</v>
      </c>
      <c r="D154" s="160"/>
      <c r="E154" s="161">
        <v>13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5">
        <v>48</v>
      </c>
      <c r="B155" s="176" t="s">
        <v>2630</v>
      </c>
      <c r="C155" s="188" t="s">
        <v>2631</v>
      </c>
      <c r="D155" s="177" t="s">
        <v>373</v>
      </c>
      <c r="E155" s="178">
        <v>13</v>
      </c>
      <c r="F155" s="179"/>
      <c r="G155" s="180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7">
        <v>0</v>
      </c>
      <c r="O155" s="157">
        <f>ROUND(E155*N155,2)</f>
        <v>0</v>
      </c>
      <c r="P155" s="157">
        <v>0</v>
      </c>
      <c r="Q155" s="157">
        <f>ROUND(E155*P155,2)</f>
        <v>0</v>
      </c>
      <c r="R155" s="158"/>
      <c r="S155" s="158" t="s">
        <v>351</v>
      </c>
      <c r="T155" s="158" t="s">
        <v>352</v>
      </c>
      <c r="U155" s="158">
        <v>0</v>
      </c>
      <c r="V155" s="158">
        <f>ROUND(E155*U155,2)</f>
        <v>0</v>
      </c>
      <c r="W155" s="158"/>
      <c r="X155" s="158" t="s">
        <v>540</v>
      </c>
      <c r="Y155" s="158" t="s">
        <v>354</v>
      </c>
      <c r="Z155" s="147"/>
      <c r="AA155" s="147"/>
      <c r="AB155" s="147"/>
      <c r="AC155" s="147"/>
      <c r="AD155" s="147"/>
      <c r="AE155" s="147"/>
      <c r="AF155" s="147"/>
      <c r="AG155" s="147" t="s">
        <v>723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9" t="s">
        <v>2059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9" t="s">
        <v>2060</v>
      </c>
      <c r="D157" s="160"/>
      <c r="E157" s="161">
        <v>13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357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2.6" outlineLevel="1" x14ac:dyDescent="0.2">
      <c r="A158" s="175">
        <v>49</v>
      </c>
      <c r="B158" s="176" t="s">
        <v>2632</v>
      </c>
      <c r="C158" s="188" t="s">
        <v>2633</v>
      </c>
      <c r="D158" s="177" t="s">
        <v>2593</v>
      </c>
      <c r="E158" s="178">
        <v>7</v>
      </c>
      <c r="F158" s="179"/>
      <c r="G158" s="180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7">
        <v>0</v>
      </c>
      <c r="O158" s="157">
        <f>ROUND(E158*N158,2)</f>
        <v>0</v>
      </c>
      <c r="P158" s="157">
        <v>0</v>
      </c>
      <c r="Q158" s="157">
        <f>ROUND(E158*P158,2)</f>
        <v>0</v>
      </c>
      <c r="R158" s="158"/>
      <c r="S158" s="158" t="s">
        <v>351</v>
      </c>
      <c r="T158" s="158" t="s">
        <v>352</v>
      </c>
      <c r="U158" s="158">
        <v>0</v>
      </c>
      <c r="V158" s="158">
        <f>ROUND(E158*U158,2)</f>
        <v>0</v>
      </c>
      <c r="W158" s="158"/>
      <c r="X158" s="158" t="s">
        <v>353</v>
      </c>
      <c r="Y158" s="158" t="s">
        <v>354</v>
      </c>
      <c r="Z158" s="147"/>
      <c r="AA158" s="147"/>
      <c r="AB158" s="147"/>
      <c r="AC158" s="147"/>
      <c r="AD158" s="147"/>
      <c r="AE158" s="147"/>
      <c r="AF158" s="147"/>
      <c r="AG158" s="147" t="s">
        <v>732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9" t="s">
        <v>2634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9" t="s">
        <v>753</v>
      </c>
      <c r="D160" s="160"/>
      <c r="E160" s="161">
        <v>7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357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1.75" outlineLevel="1" x14ac:dyDescent="0.2">
      <c r="A161" s="175">
        <v>50</v>
      </c>
      <c r="B161" s="176" t="s">
        <v>2635</v>
      </c>
      <c r="C161" s="188" t="s">
        <v>2636</v>
      </c>
      <c r="D161" s="177" t="s">
        <v>2593</v>
      </c>
      <c r="E161" s="178">
        <v>6</v>
      </c>
      <c r="F161" s="179"/>
      <c r="G161" s="180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7">
        <v>0</v>
      </c>
      <c r="O161" s="157">
        <f>ROUND(E161*N161,2)</f>
        <v>0</v>
      </c>
      <c r="P161" s="157">
        <v>0</v>
      </c>
      <c r="Q161" s="157">
        <f>ROUND(E161*P161,2)</f>
        <v>0</v>
      </c>
      <c r="R161" s="158"/>
      <c r="S161" s="158" t="s">
        <v>351</v>
      </c>
      <c r="T161" s="158" t="s">
        <v>352</v>
      </c>
      <c r="U161" s="158">
        <v>0</v>
      </c>
      <c r="V161" s="158">
        <f>ROUND(E161*U161,2)</f>
        <v>0</v>
      </c>
      <c r="W161" s="158"/>
      <c r="X161" s="158" t="s">
        <v>540</v>
      </c>
      <c r="Y161" s="158" t="s">
        <v>354</v>
      </c>
      <c r="Z161" s="147"/>
      <c r="AA161" s="147"/>
      <c r="AB161" s="147"/>
      <c r="AC161" s="147"/>
      <c r="AD161" s="147"/>
      <c r="AE161" s="147"/>
      <c r="AF161" s="147"/>
      <c r="AG161" s="147" t="s">
        <v>723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9" t="s">
        <v>2175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9" t="s">
        <v>751</v>
      </c>
      <c r="D163" s="160"/>
      <c r="E163" s="161">
        <v>6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357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1.75" outlineLevel="1" x14ac:dyDescent="0.2">
      <c r="A164" s="175">
        <v>51</v>
      </c>
      <c r="B164" s="176" t="s">
        <v>2637</v>
      </c>
      <c r="C164" s="188" t="s">
        <v>2638</v>
      </c>
      <c r="D164" s="177" t="s">
        <v>2593</v>
      </c>
      <c r="E164" s="178">
        <v>6</v>
      </c>
      <c r="F164" s="179"/>
      <c r="G164" s="180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351</v>
      </c>
      <c r="T164" s="158" t="s">
        <v>352</v>
      </c>
      <c r="U164" s="158">
        <v>0</v>
      </c>
      <c r="V164" s="158">
        <f>ROUND(E164*U164,2)</f>
        <v>0</v>
      </c>
      <c r="W164" s="158"/>
      <c r="X164" s="158" t="s">
        <v>540</v>
      </c>
      <c r="Y164" s="158" t="s">
        <v>354</v>
      </c>
      <c r="Z164" s="147"/>
      <c r="AA164" s="147"/>
      <c r="AB164" s="147"/>
      <c r="AC164" s="147"/>
      <c r="AD164" s="147"/>
      <c r="AE164" s="147"/>
      <c r="AF164" s="147"/>
      <c r="AG164" s="147" t="s">
        <v>723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9" t="s">
        <v>2175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357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9" t="s">
        <v>751</v>
      </c>
      <c r="D166" s="160"/>
      <c r="E166" s="161">
        <v>6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357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1.75" outlineLevel="1" x14ac:dyDescent="0.2">
      <c r="A167" s="175">
        <v>52</v>
      </c>
      <c r="B167" s="176" t="s">
        <v>2639</v>
      </c>
      <c r="C167" s="188" t="s">
        <v>2640</v>
      </c>
      <c r="D167" s="177" t="s">
        <v>512</v>
      </c>
      <c r="E167" s="178">
        <v>400</v>
      </c>
      <c r="F167" s="179"/>
      <c r="G167" s="180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351</v>
      </c>
      <c r="T167" s="158" t="s">
        <v>352</v>
      </c>
      <c r="U167" s="158">
        <v>0</v>
      </c>
      <c r="V167" s="158">
        <f>ROUND(E167*U167,2)</f>
        <v>0</v>
      </c>
      <c r="W167" s="158"/>
      <c r="X167" s="158" t="s">
        <v>540</v>
      </c>
      <c r="Y167" s="158" t="s">
        <v>354</v>
      </c>
      <c r="Z167" s="147"/>
      <c r="AA167" s="147"/>
      <c r="AB167" s="147"/>
      <c r="AC167" s="147"/>
      <c r="AD167" s="147"/>
      <c r="AE167" s="147"/>
      <c r="AF167" s="147"/>
      <c r="AG167" s="147" t="s">
        <v>723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9" t="s">
        <v>2641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357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9" t="s">
        <v>2642</v>
      </c>
      <c r="D169" s="160"/>
      <c r="E169" s="161">
        <v>400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357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>
        <v>53</v>
      </c>
      <c r="B170" s="176" t="s">
        <v>2643</v>
      </c>
      <c r="C170" s="188" t="s">
        <v>2644</v>
      </c>
      <c r="D170" s="177" t="s">
        <v>880</v>
      </c>
      <c r="E170" s="178">
        <v>7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351</v>
      </c>
      <c r="T170" s="158" t="s">
        <v>352</v>
      </c>
      <c r="U170" s="158">
        <v>0</v>
      </c>
      <c r="V170" s="158">
        <f>ROUND(E170*U170,2)</f>
        <v>0</v>
      </c>
      <c r="W170" s="158"/>
      <c r="X170" s="158" t="s">
        <v>540</v>
      </c>
      <c r="Y170" s="158" t="s">
        <v>354</v>
      </c>
      <c r="Z170" s="147"/>
      <c r="AA170" s="147"/>
      <c r="AB170" s="147"/>
      <c r="AC170" s="147"/>
      <c r="AD170" s="147"/>
      <c r="AE170" s="147"/>
      <c r="AF170" s="147"/>
      <c r="AG170" s="147" t="s">
        <v>723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9" t="s">
        <v>2634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357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9" t="s">
        <v>753</v>
      </c>
      <c r="D172" s="160"/>
      <c r="E172" s="161">
        <v>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357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5">
        <v>54</v>
      </c>
      <c r="B173" s="176" t="s">
        <v>2645</v>
      </c>
      <c r="C173" s="188" t="s">
        <v>2646</v>
      </c>
      <c r="D173" s="177" t="s">
        <v>880</v>
      </c>
      <c r="E173" s="178">
        <v>7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351</v>
      </c>
      <c r="T173" s="158" t="s">
        <v>352</v>
      </c>
      <c r="U173" s="158">
        <v>0</v>
      </c>
      <c r="V173" s="158">
        <f>ROUND(E173*U173,2)</f>
        <v>0</v>
      </c>
      <c r="W173" s="158"/>
      <c r="X173" s="158" t="s">
        <v>540</v>
      </c>
      <c r="Y173" s="158" t="s">
        <v>354</v>
      </c>
      <c r="Z173" s="147"/>
      <c r="AA173" s="147"/>
      <c r="AB173" s="147"/>
      <c r="AC173" s="147"/>
      <c r="AD173" s="147"/>
      <c r="AE173" s="147"/>
      <c r="AF173" s="147"/>
      <c r="AG173" s="147" t="s">
        <v>723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9" t="s">
        <v>2634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357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9" t="s">
        <v>753</v>
      </c>
      <c r="D175" s="160"/>
      <c r="E175" s="161">
        <v>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357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1.75" outlineLevel="1" x14ac:dyDescent="0.2">
      <c r="A176" s="175">
        <v>55</v>
      </c>
      <c r="B176" s="176" t="s">
        <v>2647</v>
      </c>
      <c r="C176" s="188" t="s">
        <v>2648</v>
      </c>
      <c r="D176" s="177" t="s">
        <v>2593</v>
      </c>
      <c r="E176" s="178">
        <v>1</v>
      </c>
      <c r="F176" s="179"/>
      <c r="G176" s="180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8"/>
      <c r="S176" s="158" t="s">
        <v>351</v>
      </c>
      <c r="T176" s="158" t="s">
        <v>352</v>
      </c>
      <c r="U176" s="158">
        <v>0</v>
      </c>
      <c r="V176" s="158">
        <f>ROUND(E176*U176,2)</f>
        <v>0</v>
      </c>
      <c r="W176" s="158"/>
      <c r="X176" s="158" t="s">
        <v>353</v>
      </c>
      <c r="Y176" s="158" t="s">
        <v>354</v>
      </c>
      <c r="Z176" s="147"/>
      <c r="AA176" s="147"/>
      <c r="AB176" s="147"/>
      <c r="AC176" s="147"/>
      <c r="AD176" s="147"/>
      <c r="AE176" s="147"/>
      <c r="AF176" s="147"/>
      <c r="AG176" s="147" t="s">
        <v>732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9" t="s">
        <v>777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357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9" t="s">
        <v>108</v>
      </c>
      <c r="D178" s="160"/>
      <c r="E178" s="161">
        <v>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357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81">
        <v>56</v>
      </c>
      <c r="B179" s="182" t="s">
        <v>2649</v>
      </c>
      <c r="C179" s="191" t="s">
        <v>2650</v>
      </c>
      <c r="D179" s="183" t="s">
        <v>389</v>
      </c>
      <c r="E179" s="184">
        <v>1</v>
      </c>
      <c r="F179" s="185"/>
      <c r="G179" s="186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0</v>
      </c>
      <c r="O179" s="157">
        <f>ROUND(E179*N179,2)</f>
        <v>0</v>
      </c>
      <c r="P179" s="157">
        <v>0</v>
      </c>
      <c r="Q179" s="157">
        <f>ROUND(E179*P179,2)</f>
        <v>0</v>
      </c>
      <c r="R179" s="158"/>
      <c r="S179" s="158" t="s">
        <v>351</v>
      </c>
      <c r="T179" s="158" t="s">
        <v>352</v>
      </c>
      <c r="U179" s="158">
        <v>0</v>
      </c>
      <c r="V179" s="158">
        <f>ROUND(E179*U179,2)</f>
        <v>0</v>
      </c>
      <c r="W179" s="158"/>
      <c r="X179" s="158" t="s">
        <v>353</v>
      </c>
      <c r="Y179" s="158" t="s">
        <v>354</v>
      </c>
      <c r="Z179" s="147"/>
      <c r="AA179" s="147"/>
      <c r="AB179" s="147"/>
      <c r="AC179" s="147"/>
      <c r="AD179" s="147"/>
      <c r="AE179" s="147"/>
      <c r="AF179" s="147"/>
      <c r="AG179" s="147" t="s">
        <v>732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13.6" x14ac:dyDescent="0.2">
      <c r="A180" s="168" t="s">
        <v>346</v>
      </c>
      <c r="B180" s="169" t="s">
        <v>234</v>
      </c>
      <c r="C180" s="187" t="s">
        <v>235</v>
      </c>
      <c r="D180" s="170"/>
      <c r="E180" s="171"/>
      <c r="F180" s="172"/>
      <c r="G180" s="173">
        <f>SUMIF(AG181:AG214,"&lt;&gt;NOR",G181:G214)</f>
        <v>0</v>
      </c>
      <c r="H180" s="167"/>
      <c r="I180" s="167">
        <f>SUM(I181:I214)</f>
        <v>0</v>
      </c>
      <c r="J180" s="167"/>
      <c r="K180" s="167">
        <f>SUM(K181:K214)</f>
        <v>0</v>
      </c>
      <c r="L180" s="167"/>
      <c r="M180" s="167">
        <f>SUM(M181:M214)</f>
        <v>0</v>
      </c>
      <c r="N180" s="166"/>
      <c r="O180" s="166">
        <f>SUM(O181:O214)</f>
        <v>0</v>
      </c>
      <c r="P180" s="166"/>
      <c r="Q180" s="166">
        <f>SUM(Q181:Q214)</f>
        <v>0</v>
      </c>
      <c r="R180" s="167"/>
      <c r="S180" s="167"/>
      <c r="T180" s="167"/>
      <c r="U180" s="167"/>
      <c r="V180" s="167">
        <f>SUM(V181:V214)</f>
        <v>0</v>
      </c>
      <c r="W180" s="167"/>
      <c r="X180" s="167"/>
      <c r="Y180" s="167"/>
      <c r="AG180" t="s">
        <v>347</v>
      </c>
    </row>
    <row r="181" spans="1:60" ht="21.75" outlineLevel="1" x14ac:dyDescent="0.2">
      <c r="A181" s="175">
        <v>57</v>
      </c>
      <c r="B181" s="176" t="s">
        <v>2651</v>
      </c>
      <c r="C181" s="188" t="s">
        <v>2652</v>
      </c>
      <c r="D181" s="177" t="s">
        <v>389</v>
      </c>
      <c r="E181" s="178">
        <v>16</v>
      </c>
      <c r="F181" s="179"/>
      <c r="G181" s="180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0</v>
      </c>
      <c r="O181" s="157">
        <f>ROUND(E181*N181,2)</f>
        <v>0</v>
      </c>
      <c r="P181" s="157">
        <v>0</v>
      </c>
      <c r="Q181" s="157">
        <f>ROUND(E181*P181,2)</f>
        <v>0</v>
      </c>
      <c r="R181" s="158"/>
      <c r="S181" s="158" t="s">
        <v>351</v>
      </c>
      <c r="T181" s="158" t="s">
        <v>352</v>
      </c>
      <c r="U181" s="158">
        <v>0</v>
      </c>
      <c r="V181" s="158">
        <f>ROUND(E181*U181,2)</f>
        <v>0</v>
      </c>
      <c r="W181" s="158"/>
      <c r="X181" s="158" t="s">
        <v>353</v>
      </c>
      <c r="Y181" s="158" t="s">
        <v>354</v>
      </c>
      <c r="Z181" s="147"/>
      <c r="AA181" s="147"/>
      <c r="AB181" s="147"/>
      <c r="AC181" s="147"/>
      <c r="AD181" s="147"/>
      <c r="AE181" s="147"/>
      <c r="AF181" s="147"/>
      <c r="AG181" s="147" t="s">
        <v>732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9" t="s">
        <v>790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357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9" t="s">
        <v>791</v>
      </c>
      <c r="D183" s="160"/>
      <c r="E183" s="161">
        <v>16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357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58</v>
      </c>
      <c r="B184" s="176" t="s">
        <v>2653</v>
      </c>
      <c r="C184" s="188" t="s">
        <v>2654</v>
      </c>
      <c r="D184" s="177" t="s">
        <v>389</v>
      </c>
      <c r="E184" s="178">
        <v>2</v>
      </c>
      <c r="F184" s="179"/>
      <c r="G184" s="180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0</v>
      </c>
      <c r="O184" s="157">
        <f>ROUND(E184*N184,2)</f>
        <v>0</v>
      </c>
      <c r="P184" s="157">
        <v>0</v>
      </c>
      <c r="Q184" s="157">
        <f>ROUND(E184*P184,2)</f>
        <v>0</v>
      </c>
      <c r="R184" s="158"/>
      <c r="S184" s="158" t="s">
        <v>351</v>
      </c>
      <c r="T184" s="158" t="s">
        <v>352</v>
      </c>
      <c r="U184" s="158">
        <v>0</v>
      </c>
      <c r="V184" s="158">
        <f>ROUND(E184*U184,2)</f>
        <v>0</v>
      </c>
      <c r="W184" s="158"/>
      <c r="X184" s="158" t="s">
        <v>353</v>
      </c>
      <c r="Y184" s="158" t="s">
        <v>354</v>
      </c>
      <c r="Z184" s="147"/>
      <c r="AA184" s="147"/>
      <c r="AB184" s="147"/>
      <c r="AC184" s="147"/>
      <c r="AD184" s="147"/>
      <c r="AE184" s="147"/>
      <c r="AF184" s="147"/>
      <c r="AG184" s="147" t="s">
        <v>732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9" t="s">
        <v>764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357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9" t="s">
        <v>110</v>
      </c>
      <c r="D186" s="160"/>
      <c r="E186" s="161">
        <v>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357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5">
        <v>59</v>
      </c>
      <c r="B187" s="176" t="s">
        <v>2655</v>
      </c>
      <c r="C187" s="188" t="s">
        <v>2656</v>
      </c>
      <c r="D187" s="177" t="s">
        <v>486</v>
      </c>
      <c r="E187" s="178">
        <v>24</v>
      </c>
      <c r="F187" s="179"/>
      <c r="G187" s="180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8"/>
      <c r="S187" s="158" t="s">
        <v>351</v>
      </c>
      <c r="T187" s="158" t="s">
        <v>352</v>
      </c>
      <c r="U187" s="158">
        <v>0</v>
      </c>
      <c r="V187" s="158">
        <f>ROUND(E187*U187,2)</f>
        <v>0</v>
      </c>
      <c r="W187" s="158"/>
      <c r="X187" s="158" t="s">
        <v>353</v>
      </c>
      <c r="Y187" s="158" t="s">
        <v>354</v>
      </c>
      <c r="Z187" s="147"/>
      <c r="AA187" s="147"/>
      <c r="AB187" s="147"/>
      <c r="AC187" s="147"/>
      <c r="AD187" s="147"/>
      <c r="AE187" s="147"/>
      <c r="AF187" s="147"/>
      <c r="AG187" s="147" t="s">
        <v>732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9" t="s">
        <v>2192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357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9" t="s">
        <v>2101</v>
      </c>
      <c r="D189" s="160"/>
      <c r="E189" s="161">
        <v>24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357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60</v>
      </c>
      <c r="B190" s="176" t="s">
        <v>2657</v>
      </c>
      <c r="C190" s="188" t="s">
        <v>2658</v>
      </c>
      <c r="D190" s="177" t="s">
        <v>880</v>
      </c>
      <c r="E190" s="178">
        <v>2</v>
      </c>
      <c r="F190" s="179"/>
      <c r="G190" s="180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0</v>
      </c>
      <c r="O190" s="157">
        <f>ROUND(E190*N190,2)</f>
        <v>0</v>
      </c>
      <c r="P190" s="157">
        <v>0</v>
      </c>
      <c r="Q190" s="157">
        <f>ROUND(E190*P190,2)</f>
        <v>0</v>
      </c>
      <c r="R190" s="158"/>
      <c r="S190" s="158" t="s">
        <v>351</v>
      </c>
      <c r="T190" s="158" t="s">
        <v>352</v>
      </c>
      <c r="U190" s="158">
        <v>0</v>
      </c>
      <c r="V190" s="158">
        <f>ROUND(E190*U190,2)</f>
        <v>0</v>
      </c>
      <c r="W190" s="158"/>
      <c r="X190" s="158" t="s">
        <v>353</v>
      </c>
      <c r="Y190" s="158" t="s">
        <v>354</v>
      </c>
      <c r="Z190" s="147"/>
      <c r="AA190" s="147"/>
      <c r="AB190" s="147"/>
      <c r="AC190" s="147"/>
      <c r="AD190" s="147"/>
      <c r="AE190" s="147"/>
      <c r="AF190" s="147"/>
      <c r="AG190" s="147" t="s">
        <v>732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9" t="s">
        <v>764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357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9" t="s">
        <v>110</v>
      </c>
      <c r="D192" s="160"/>
      <c r="E192" s="161">
        <v>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357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5">
        <v>61</v>
      </c>
      <c r="B193" s="176" t="s">
        <v>2659</v>
      </c>
      <c r="C193" s="188" t="s">
        <v>2660</v>
      </c>
      <c r="D193" s="177" t="s">
        <v>880</v>
      </c>
      <c r="E193" s="178">
        <v>1</v>
      </c>
      <c r="F193" s="179"/>
      <c r="G193" s="180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21</v>
      </c>
      <c r="M193" s="158">
        <f>G193*(1+L193/100)</f>
        <v>0</v>
      </c>
      <c r="N193" s="157">
        <v>0</v>
      </c>
      <c r="O193" s="157">
        <f>ROUND(E193*N193,2)</f>
        <v>0</v>
      </c>
      <c r="P193" s="157">
        <v>0</v>
      </c>
      <c r="Q193" s="157">
        <f>ROUND(E193*P193,2)</f>
        <v>0</v>
      </c>
      <c r="R193" s="158"/>
      <c r="S193" s="158" t="s">
        <v>351</v>
      </c>
      <c r="T193" s="158" t="s">
        <v>352</v>
      </c>
      <c r="U193" s="158">
        <v>0</v>
      </c>
      <c r="V193" s="158">
        <f>ROUND(E193*U193,2)</f>
        <v>0</v>
      </c>
      <c r="W193" s="158"/>
      <c r="X193" s="158" t="s">
        <v>540</v>
      </c>
      <c r="Y193" s="158" t="s">
        <v>354</v>
      </c>
      <c r="Z193" s="147"/>
      <c r="AA193" s="147"/>
      <c r="AB193" s="147"/>
      <c r="AC193" s="147"/>
      <c r="AD193" s="147"/>
      <c r="AE193" s="147"/>
      <c r="AF193" s="147"/>
      <c r="AG193" s="147" t="s">
        <v>723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9" t="s">
        <v>764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357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9" t="s">
        <v>108</v>
      </c>
      <c r="D195" s="160"/>
      <c r="E195" s="161">
        <v>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357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5">
        <v>62</v>
      </c>
      <c r="B196" s="176" t="s">
        <v>2661</v>
      </c>
      <c r="C196" s="188" t="s">
        <v>2662</v>
      </c>
      <c r="D196" s="177" t="s">
        <v>880</v>
      </c>
      <c r="E196" s="178">
        <v>1</v>
      </c>
      <c r="F196" s="179"/>
      <c r="G196" s="180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0</v>
      </c>
      <c r="O196" s="157">
        <f>ROUND(E196*N196,2)</f>
        <v>0</v>
      </c>
      <c r="P196" s="157">
        <v>0</v>
      </c>
      <c r="Q196" s="157">
        <f>ROUND(E196*P196,2)</f>
        <v>0</v>
      </c>
      <c r="R196" s="158"/>
      <c r="S196" s="158" t="s">
        <v>351</v>
      </c>
      <c r="T196" s="158" t="s">
        <v>352</v>
      </c>
      <c r="U196" s="158">
        <v>0</v>
      </c>
      <c r="V196" s="158">
        <f>ROUND(E196*U196,2)</f>
        <v>0</v>
      </c>
      <c r="W196" s="158"/>
      <c r="X196" s="158" t="s">
        <v>540</v>
      </c>
      <c r="Y196" s="158" t="s">
        <v>354</v>
      </c>
      <c r="Z196" s="147"/>
      <c r="AA196" s="147"/>
      <c r="AB196" s="147"/>
      <c r="AC196" s="147"/>
      <c r="AD196" s="147"/>
      <c r="AE196" s="147"/>
      <c r="AF196" s="147"/>
      <c r="AG196" s="147" t="s">
        <v>723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9" t="s">
        <v>777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357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9" t="s">
        <v>108</v>
      </c>
      <c r="D198" s="160"/>
      <c r="E198" s="161">
        <v>1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357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43.5" outlineLevel="1" x14ac:dyDescent="0.2">
      <c r="A199" s="175">
        <v>63</v>
      </c>
      <c r="B199" s="176" t="s">
        <v>2663</v>
      </c>
      <c r="C199" s="188" t="s">
        <v>2664</v>
      </c>
      <c r="D199" s="177" t="s">
        <v>880</v>
      </c>
      <c r="E199" s="178">
        <v>2</v>
      </c>
      <c r="F199" s="179"/>
      <c r="G199" s="180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8"/>
      <c r="S199" s="158" t="s">
        <v>351</v>
      </c>
      <c r="T199" s="158" t="s">
        <v>352</v>
      </c>
      <c r="U199" s="158">
        <v>0</v>
      </c>
      <c r="V199" s="158">
        <f>ROUND(E199*U199,2)</f>
        <v>0</v>
      </c>
      <c r="W199" s="158"/>
      <c r="X199" s="158" t="s">
        <v>540</v>
      </c>
      <c r="Y199" s="158" t="s">
        <v>354</v>
      </c>
      <c r="Z199" s="147"/>
      <c r="AA199" s="147"/>
      <c r="AB199" s="147"/>
      <c r="AC199" s="147"/>
      <c r="AD199" s="147"/>
      <c r="AE199" s="147"/>
      <c r="AF199" s="147"/>
      <c r="AG199" s="147" t="s">
        <v>723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9" t="s">
        <v>764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357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9" t="s">
        <v>110</v>
      </c>
      <c r="D201" s="160"/>
      <c r="E201" s="161">
        <v>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357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3.5" outlineLevel="1" x14ac:dyDescent="0.2">
      <c r="A202" s="175">
        <v>64</v>
      </c>
      <c r="B202" s="176" t="s">
        <v>2665</v>
      </c>
      <c r="C202" s="188" t="s">
        <v>2666</v>
      </c>
      <c r="D202" s="177" t="s">
        <v>880</v>
      </c>
      <c r="E202" s="178">
        <v>2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351</v>
      </c>
      <c r="T202" s="158" t="s">
        <v>352</v>
      </c>
      <c r="U202" s="158">
        <v>0</v>
      </c>
      <c r="V202" s="158">
        <f>ROUND(E202*U202,2)</f>
        <v>0</v>
      </c>
      <c r="W202" s="158"/>
      <c r="X202" s="158" t="s">
        <v>353</v>
      </c>
      <c r="Y202" s="158" t="s">
        <v>354</v>
      </c>
      <c r="Z202" s="147"/>
      <c r="AA202" s="147"/>
      <c r="AB202" s="147"/>
      <c r="AC202" s="147"/>
      <c r="AD202" s="147"/>
      <c r="AE202" s="147"/>
      <c r="AF202" s="147"/>
      <c r="AG202" s="147" t="s">
        <v>732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9" t="s">
        <v>764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357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9" t="s">
        <v>110</v>
      </c>
      <c r="D204" s="160"/>
      <c r="E204" s="161">
        <v>2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357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2.6" outlineLevel="1" x14ac:dyDescent="0.2">
      <c r="A205" s="175">
        <v>65</v>
      </c>
      <c r="B205" s="176" t="s">
        <v>2667</v>
      </c>
      <c r="C205" s="188" t="s">
        <v>2668</v>
      </c>
      <c r="D205" s="177" t="s">
        <v>373</v>
      </c>
      <c r="E205" s="178">
        <v>1</v>
      </c>
      <c r="F205" s="179"/>
      <c r="G205" s="180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7">
        <v>0</v>
      </c>
      <c r="O205" s="157">
        <f>ROUND(E205*N205,2)</f>
        <v>0</v>
      </c>
      <c r="P205" s="157">
        <v>0</v>
      </c>
      <c r="Q205" s="157">
        <f>ROUND(E205*P205,2)</f>
        <v>0</v>
      </c>
      <c r="R205" s="158"/>
      <c r="S205" s="158" t="s">
        <v>351</v>
      </c>
      <c r="T205" s="158" t="s">
        <v>352</v>
      </c>
      <c r="U205" s="158">
        <v>0</v>
      </c>
      <c r="V205" s="158">
        <f>ROUND(E205*U205,2)</f>
        <v>0</v>
      </c>
      <c r="W205" s="158"/>
      <c r="X205" s="158" t="s">
        <v>540</v>
      </c>
      <c r="Y205" s="158" t="s">
        <v>354</v>
      </c>
      <c r="Z205" s="147"/>
      <c r="AA205" s="147"/>
      <c r="AB205" s="147"/>
      <c r="AC205" s="147"/>
      <c r="AD205" s="147"/>
      <c r="AE205" s="147"/>
      <c r="AF205" s="147"/>
      <c r="AG205" s="147" t="s">
        <v>723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9" t="s">
        <v>777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357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9" t="s">
        <v>108</v>
      </c>
      <c r="D207" s="160"/>
      <c r="E207" s="161">
        <v>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357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5">
        <v>66</v>
      </c>
      <c r="B208" s="176" t="s">
        <v>2669</v>
      </c>
      <c r="C208" s="188" t="s">
        <v>2294</v>
      </c>
      <c r="D208" s="177" t="s">
        <v>373</v>
      </c>
      <c r="E208" s="178">
        <v>1</v>
      </c>
      <c r="F208" s="179"/>
      <c r="G208" s="180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7">
        <v>0</v>
      </c>
      <c r="O208" s="157">
        <f>ROUND(E208*N208,2)</f>
        <v>0</v>
      </c>
      <c r="P208" s="157">
        <v>0</v>
      </c>
      <c r="Q208" s="157">
        <f>ROUND(E208*P208,2)</f>
        <v>0</v>
      </c>
      <c r="R208" s="158"/>
      <c r="S208" s="158" t="s">
        <v>351</v>
      </c>
      <c r="T208" s="158" t="s">
        <v>352</v>
      </c>
      <c r="U208" s="158">
        <v>0</v>
      </c>
      <c r="V208" s="158">
        <f>ROUND(E208*U208,2)</f>
        <v>0</v>
      </c>
      <c r="W208" s="158"/>
      <c r="X208" s="158" t="s">
        <v>353</v>
      </c>
      <c r="Y208" s="158" t="s">
        <v>354</v>
      </c>
      <c r="Z208" s="147"/>
      <c r="AA208" s="147"/>
      <c r="AB208" s="147"/>
      <c r="AC208" s="147"/>
      <c r="AD208" s="147"/>
      <c r="AE208" s="147"/>
      <c r="AF208" s="147"/>
      <c r="AG208" s="147" t="s">
        <v>732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9" t="s">
        <v>777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357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9" t="s">
        <v>108</v>
      </c>
      <c r="D210" s="160"/>
      <c r="E210" s="161">
        <v>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357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5">
        <v>67</v>
      </c>
      <c r="B211" s="176" t="s">
        <v>2670</v>
      </c>
      <c r="C211" s="188" t="s">
        <v>2671</v>
      </c>
      <c r="D211" s="177" t="s">
        <v>373</v>
      </c>
      <c r="E211" s="178">
        <v>16</v>
      </c>
      <c r="F211" s="179"/>
      <c r="G211" s="180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8"/>
      <c r="S211" s="158" t="s">
        <v>351</v>
      </c>
      <c r="T211" s="158" t="s">
        <v>352</v>
      </c>
      <c r="U211" s="158">
        <v>0</v>
      </c>
      <c r="V211" s="158">
        <f>ROUND(E211*U211,2)</f>
        <v>0</v>
      </c>
      <c r="W211" s="158"/>
      <c r="X211" s="158" t="s">
        <v>540</v>
      </c>
      <c r="Y211" s="158" t="s">
        <v>354</v>
      </c>
      <c r="Z211" s="147"/>
      <c r="AA211" s="147"/>
      <c r="AB211" s="147"/>
      <c r="AC211" s="147"/>
      <c r="AD211" s="147"/>
      <c r="AE211" s="147"/>
      <c r="AF211" s="147"/>
      <c r="AG211" s="147" t="s">
        <v>723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9" t="s">
        <v>790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357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9" t="s">
        <v>791</v>
      </c>
      <c r="D213" s="160"/>
      <c r="E213" s="161">
        <v>16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357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81">
        <v>68</v>
      </c>
      <c r="B214" s="182" t="s">
        <v>2672</v>
      </c>
      <c r="C214" s="191" t="s">
        <v>2673</v>
      </c>
      <c r="D214" s="183" t="s">
        <v>389</v>
      </c>
      <c r="E214" s="184">
        <v>1</v>
      </c>
      <c r="F214" s="185"/>
      <c r="G214" s="186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8"/>
      <c r="S214" s="158" t="s">
        <v>351</v>
      </c>
      <c r="T214" s="158" t="s">
        <v>352</v>
      </c>
      <c r="U214" s="158">
        <v>0</v>
      </c>
      <c r="V214" s="158">
        <f>ROUND(E214*U214,2)</f>
        <v>0</v>
      </c>
      <c r="W214" s="158"/>
      <c r="X214" s="158" t="s">
        <v>353</v>
      </c>
      <c r="Y214" s="158" t="s">
        <v>354</v>
      </c>
      <c r="Z214" s="147"/>
      <c r="AA214" s="147"/>
      <c r="AB214" s="147"/>
      <c r="AC214" s="147"/>
      <c r="AD214" s="147"/>
      <c r="AE214" s="147"/>
      <c r="AF214" s="147"/>
      <c r="AG214" s="147" t="s">
        <v>732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13.6" x14ac:dyDescent="0.2">
      <c r="A215" s="168" t="s">
        <v>346</v>
      </c>
      <c r="B215" s="169" t="s">
        <v>236</v>
      </c>
      <c r="C215" s="187" t="s">
        <v>237</v>
      </c>
      <c r="D215" s="170"/>
      <c r="E215" s="171"/>
      <c r="F215" s="172"/>
      <c r="G215" s="173">
        <f>SUMIF(AG216:AG242,"&lt;&gt;NOR",G216:G242)</f>
        <v>0</v>
      </c>
      <c r="H215" s="167"/>
      <c r="I215" s="167">
        <f>SUM(I216:I242)</f>
        <v>0</v>
      </c>
      <c r="J215" s="167"/>
      <c r="K215" s="167">
        <f>SUM(K216:K242)</f>
        <v>0</v>
      </c>
      <c r="L215" s="167"/>
      <c r="M215" s="167">
        <f>SUM(M216:M242)</f>
        <v>0</v>
      </c>
      <c r="N215" s="166"/>
      <c r="O215" s="166">
        <f>SUM(O216:O242)</f>
        <v>0</v>
      </c>
      <c r="P215" s="166"/>
      <c r="Q215" s="166">
        <f>SUM(Q216:Q242)</f>
        <v>0</v>
      </c>
      <c r="R215" s="167"/>
      <c r="S215" s="167"/>
      <c r="T215" s="167"/>
      <c r="U215" s="167"/>
      <c r="V215" s="167">
        <f>SUM(V216:V242)</f>
        <v>0</v>
      </c>
      <c r="W215" s="167"/>
      <c r="X215" s="167"/>
      <c r="Y215" s="167"/>
      <c r="AG215" t="s">
        <v>347</v>
      </c>
    </row>
    <row r="216" spans="1:60" ht="32.6" outlineLevel="1" x14ac:dyDescent="0.2">
      <c r="A216" s="175">
        <v>69</v>
      </c>
      <c r="B216" s="176" t="s">
        <v>2674</v>
      </c>
      <c r="C216" s="188" t="s">
        <v>2675</v>
      </c>
      <c r="D216" s="177" t="s">
        <v>512</v>
      </c>
      <c r="E216" s="178">
        <v>213</v>
      </c>
      <c r="F216" s="179"/>
      <c r="G216" s="180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8"/>
      <c r="S216" s="158" t="s">
        <v>351</v>
      </c>
      <c r="T216" s="158" t="s">
        <v>352</v>
      </c>
      <c r="U216" s="158">
        <v>0</v>
      </c>
      <c r="V216" s="158">
        <f>ROUND(E216*U216,2)</f>
        <v>0</v>
      </c>
      <c r="W216" s="158"/>
      <c r="X216" s="158" t="s">
        <v>353</v>
      </c>
      <c r="Y216" s="158" t="s">
        <v>354</v>
      </c>
      <c r="Z216" s="147"/>
      <c r="AA216" s="147"/>
      <c r="AB216" s="147"/>
      <c r="AC216" s="147"/>
      <c r="AD216" s="147"/>
      <c r="AE216" s="147"/>
      <c r="AF216" s="147"/>
      <c r="AG216" s="147" t="s">
        <v>732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9" t="s">
        <v>2676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357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9" t="s">
        <v>2677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357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9" t="s">
        <v>2678</v>
      </c>
      <c r="D219" s="160"/>
      <c r="E219" s="161">
        <v>213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357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32.6" outlineLevel="1" x14ac:dyDescent="0.2">
      <c r="A220" s="175">
        <v>70</v>
      </c>
      <c r="B220" s="176" t="s">
        <v>2679</v>
      </c>
      <c r="C220" s="188" t="s">
        <v>2680</v>
      </c>
      <c r="D220" s="177" t="s">
        <v>512</v>
      </c>
      <c r="E220" s="178">
        <v>69</v>
      </c>
      <c r="F220" s="179"/>
      <c r="G220" s="180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351</v>
      </c>
      <c r="T220" s="158" t="s">
        <v>352</v>
      </c>
      <c r="U220" s="158">
        <v>0</v>
      </c>
      <c r="V220" s="158">
        <f>ROUND(E220*U220,2)</f>
        <v>0</v>
      </c>
      <c r="W220" s="158"/>
      <c r="X220" s="158" t="s">
        <v>353</v>
      </c>
      <c r="Y220" s="158" t="s">
        <v>354</v>
      </c>
      <c r="Z220" s="147"/>
      <c r="AA220" s="147"/>
      <c r="AB220" s="147"/>
      <c r="AC220" s="147"/>
      <c r="AD220" s="147"/>
      <c r="AE220" s="147"/>
      <c r="AF220" s="147"/>
      <c r="AG220" s="147" t="s">
        <v>732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9" t="s">
        <v>2546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357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9" t="s">
        <v>2539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357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9" t="s">
        <v>2681</v>
      </c>
      <c r="D223" s="160"/>
      <c r="E223" s="161">
        <v>69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357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2.6" outlineLevel="1" x14ac:dyDescent="0.2">
      <c r="A224" s="175">
        <v>71</v>
      </c>
      <c r="B224" s="176" t="s">
        <v>2682</v>
      </c>
      <c r="C224" s="188" t="s">
        <v>2683</v>
      </c>
      <c r="D224" s="177" t="s">
        <v>512</v>
      </c>
      <c r="E224" s="178">
        <v>18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0</v>
      </c>
      <c r="O224" s="157">
        <f>ROUND(E224*N224,2)</f>
        <v>0</v>
      </c>
      <c r="P224" s="157">
        <v>0</v>
      </c>
      <c r="Q224" s="157">
        <f>ROUND(E224*P224,2)</f>
        <v>0</v>
      </c>
      <c r="R224" s="158"/>
      <c r="S224" s="158" t="s">
        <v>351</v>
      </c>
      <c r="T224" s="158" t="s">
        <v>352</v>
      </c>
      <c r="U224" s="158">
        <v>0</v>
      </c>
      <c r="V224" s="158">
        <f>ROUND(E224*U224,2)</f>
        <v>0</v>
      </c>
      <c r="W224" s="158"/>
      <c r="X224" s="158" t="s">
        <v>353</v>
      </c>
      <c r="Y224" s="158" t="s">
        <v>354</v>
      </c>
      <c r="Z224" s="147"/>
      <c r="AA224" s="147"/>
      <c r="AB224" s="147"/>
      <c r="AC224" s="147"/>
      <c r="AD224" s="147"/>
      <c r="AE224" s="147"/>
      <c r="AF224" s="147"/>
      <c r="AG224" s="147" t="s">
        <v>732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9" t="s">
        <v>2550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357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9" t="s">
        <v>2684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357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9" t="s">
        <v>2305</v>
      </c>
      <c r="D227" s="160"/>
      <c r="E227" s="161">
        <v>18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357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32.6" outlineLevel="1" x14ac:dyDescent="0.2">
      <c r="A228" s="175">
        <v>72</v>
      </c>
      <c r="B228" s="176" t="s">
        <v>2685</v>
      </c>
      <c r="C228" s="188" t="s">
        <v>2686</v>
      </c>
      <c r="D228" s="177" t="s">
        <v>512</v>
      </c>
      <c r="E228" s="178">
        <v>26</v>
      </c>
      <c r="F228" s="179"/>
      <c r="G228" s="180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7">
        <v>0</v>
      </c>
      <c r="O228" s="157">
        <f>ROUND(E228*N228,2)</f>
        <v>0</v>
      </c>
      <c r="P228" s="157">
        <v>0</v>
      </c>
      <c r="Q228" s="157">
        <f>ROUND(E228*P228,2)</f>
        <v>0</v>
      </c>
      <c r="R228" s="158"/>
      <c r="S228" s="158" t="s">
        <v>351</v>
      </c>
      <c r="T228" s="158" t="s">
        <v>352</v>
      </c>
      <c r="U228" s="158">
        <v>0</v>
      </c>
      <c r="V228" s="158">
        <f>ROUND(E228*U228,2)</f>
        <v>0</v>
      </c>
      <c r="W228" s="158"/>
      <c r="X228" s="158" t="s">
        <v>353</v>
      </c>
      <c r="Y228" s="158" t="s">
        <v>354</v>
      </c>
      <c r="Z228" s="147"/>
      <c r="AA228" s="147"/>
      <c r="AB228" s="147"/>
      <c r="AC228" s="147"/>
      <c r="AD228" s="147"/>
      <c r="AE228" s="147"/>
      <c r="AF228" s="147"/>
      <c r="AG228" s="147" t="s">
        <v>732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9" t="s">
        <v>2553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357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9" t="s">
        <v>2539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357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9" t="s">
        <v>2554</v>
      </c>
      <c r="D231" s="160"/>
      <c r="E231" s="161">
        <v>26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357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2.6" outlineLevel="1" x14ac:dyDescent="0.2">
      <c r="A232" s="175">
        <v>73</v>
      </c>
      <c r="B232" s="176" t="s">
        <v>2687</v>
      </c>
      <c r="C232" s="188" t="s">
        <v>2688</v>
      </c>
      <c r="D232" s="177" t="s">
        <v>512</v>
      </c>
      <c r="E232" s="178">
        <v>8</v>
      </c>
      <c r="F232" s="179"/>
      <c r="G232" s="180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8"/>
      <c r="S232" s="158" t="s">
        <v>351</v>
      </c>
      <c r="T232" s="158" t="s">
        <v>352</v>
      </c>
      <c r="U232" s="158">
        <v>0</v>
      </c>
      <c r="V232" s="158">
        <f>ROUND(E232*U232,2)</f>
        <v>0</v>
      </c>
      <c r="W232" s="158"/>
      <c r="X232" s="158" t="s">
        <v>353</v>
      </c>
      <c r="Y232" s="158" t="s">
        <v>354</v>
      </c>
      <c r="Z232" s="147"/>
      <c r="AA232" s="147"/>
      <c r="AB232" s="147"/>
      <c r="AC232" s="147"/>
      <c r="AD232" s="147"/>
      <c r="AE232" s="147"/>
      <c r="AF232" s="147"/>
      <c r="AG232" s="147" t="s">
        <v>732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9" t="s">
        <v>2543</v>
      </c>
      <c r="D233" s="160"/>
      <c r="E233" s="161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357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9" t="s">
        <v>127</v>
      </c>
      <c r="D234" s="160"/>
      <c r="E234" s="161">
        <v>8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357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1.75" outlineLevel="1" x14ac:dyDescent="0.2">
      <c r="A235" s="175">
        <v>74</v>
      </c>
      <c r="B235" s="176" t="s">
        <v>2689</v>
      </c>
      <c r="C235" s="188" t="s">
        <v>2690</v>
      </c>
      <c r="D235" s="177" t="s">
        <v>512</v>
      </c>
      <c r="E235" s="178">
        <v>326</v>
      </c>
      <c r="F235" s="179"/>
      <c r="G235" s="180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7">
        <v>0</v>
      </c>
      <c r="O235" s="157">
        <f>ROUND(E235*N235,2)</f>
        <v>0</v>
      </c>
      <c r="P235" s="157">
        <v>0</v>
      </c>
      <c r="Q235" s="157">
        <f>ROUND(E235*P235,2)</f>
        <v>0</v>
      </c>
      <c r="R235" s="158"/>
      <c r="S235" s="158" t="s">
        <v>351</v>
      </c>
      <c r="T235" s="158" t="s">
        <v>352</v>
      </c>
      <c r="U235" s="158">
        <v>0</v>
      </c>
      <c r="V235" s="158">
        <f>ROUND(E235*U235,2)</f>
        <v>0</v>
      </c>
      <c r="W235" s="158"/>
      <c r="X235" s="158" t="s">
        <v>353</v>
      </c>
      <c r="Y235" s="158" t="s">
        <v>354</v>
      </c>
      <c r="Z235" s="147"/>
      <c r="AA235" s="147"/>
      <c r="AB235" s="147"/>
      <c r="AC235" s="147"/>
      <c r="AD235" s="147"/>
      <c r="AE235" s="147"/>
      <c r="AF235" s="147"/>
      <c r="AG235" s="147" t="s">
        <v>732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89" t="s">
        <v>2691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357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9" t="s">
        <v>2692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357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9" t="s">
        <v>2693</v>
      </c>
      <c r="D238" s="160"/>
      <c r="E238" s="161">
        <v>326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357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5">
        <v>75</v>
      </c>
      <c r="B239" s="176" t="s">
        <v>2694</v>
      </c>
      <c r="C239" s="188" t="s">
        <v>2695</v>
      </c>
      <c r="D239" s="177" t="s">
        <v>486</v>
      </c>
      <c r="E239" s="178">
        <v>80</v>
      </c>
      <c r="F239" s="179"/>
      <c r="G239" s="180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7">
        <v>0</v>
      </c>
      <c r="O239" s="157">
        <f>ROUND(E239*N239,2)</f>
        <v>0</v>
      </c>
      <c r="P239" s="157">
        <v>0</v>
      </c>
      <c r="Q239" s="157">
        <f>ROUND(E239*P239,2)</f>
        <v>0</v>
      </c>
      <c r="R239" s="158"/>
      <c r="S239" s="158" t="s">
        <v>351</v>
      </c>
      <c r="T239" s="158" t="s">
        <v>352</v>
      </c>
      <c r="U239" s="158">
        <v>0</v>
      </c>
      <c r="V239" s="158">
        <f>ROUND(E239*U239,2)</f>
        <v>0</v>
      </c>
      <c r="W239" s="158"/>
      <c r="X239" s="158" t="s">
        <v>353</v>
      </c>
      <c r="Y239" s="158" t="s">
        <v>354</v>
      </c>
      <c r="Z239" s="147"/>
      <c r="AA239" s="147"/>
      <c r="AB239" s="147"/>
      <c r="AC239" s="147"/>
      <c r="AD239" s="147"/>
      <c r="AE239" s="147"/>
      <c r="AF239" s="147"/>
      <c r="AG239" s="147" t="s">
        <v>732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9" t="s">
        <v>2696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357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9" t="s">
        <v>2697</v>
      </c>
      <c r="D241" s="160"/>
      <c r="E241" s="161">
        <v>80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357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1.75" outlineLevel="1" x14ac:dyDescent="0.2">
      <c r="A242" s="181">
        <v>76</v>
      </c>
      <c r="B242" s="182" t="s">
        <v>2698</v>
      </c>
      <c r="C242" s="191" t="s">
        <v>2699</v>
      </c>
      <c r="D242" s="183" t="s">
        <v>389</v>
      </c>
      <c r="E242" s="184">
        <v>1</v>
      </c>
      <c r="F242" s="185"/>
      <c r="G242" s="186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8"/>
      <c r="S242" s="158" t="s">
        <v>351</v>
      </c>
      <c r="T242" s="158" t="s">
        <v>352</v>
      </c>
      <c r="U242" s="158">
        <v>0</v>
      </c>
      <c r="V242" s="158">
        <f>ROUND(E242*U242,2)</f>
        <v>0</v>
      </c>
      <c r="W242" s="158"/>
      <c r="X242" s="158" t="s">
        <v>353</v>
      </c>
      <c r="Y242" s="158" t="s">
        <v>354</v>
      </c>
      <c r="Z242" s="147"/>
      <c r="AA242" s="147"/>
      <c r="AB242" s="147"/>
      <c r="AC242" s="147"/>
      <c r="AD242" s="147"/>
      <c r="AE242" s="147"/>
      <c r="AF242" s="147"/>
      <c r="AG242" s="147" t="s">
        <v>732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13.6" x14ac:dyDescent="0.2">
      <c r="A243" s="168" t="s">
        <v>346</v>
      </c>
      <c r="B243" s="169" t="s">
        <v>238</v>
      </c>
      <c r="C243" s="187" t="s">
        <v>239</v>
      </c>
      <c r="D243" s="170"/>
      <c r="E243" s="171"/>
      <c r="F243" s="172"/>
      <c r="G243" s="173">
        <f>SUMIF(AG244:AG306,"&lt;&gt;NOR",G244:G306)</f>
        <v>0</v>
      </c>
      <c r="H243" s="167"/>
      <c r="I243" s="167">
        <f>SUM(I244:I306)</f>
        <v>0</v>
      </c>
      <c r="J243" s="167"/>
      <c r="K243" s="167">
        <f>SUM(K244:K306)</f>
        <v>0</v>
      </c>
      <c r="L243" s="167"/>
      <c r="M243" s="167">
        <f>SUM(M244:M306)</f>
        <v>0</v>
      </c>
      <c r="N243" s="166"/>
      <c r="O243" s="166">
        <f>SUM(O244:O306)</f>
        <v>0</v>
      </c>
      <c r="P243" s="166"/>
      <c r="Q243" s="166">
        <f>SUM(Q244:Q306)</f>
        <v>0</v>
      </c>
      <c r="R243" s="167"/>
      <c r="S243" s="167"/>
      <c r="T243" s="167"/>
      <c r="U243" s="167"/>
      <c r="V243" s="167">
        <f>SUM(V244:V306)</f>
        <v>0</v>
      </c>
      <c r="W243" s="167"/>
      <c r="X243" s="167"/>
      <c r="Y243" s="167"/>
      <c r="AG243" t="s">
        <v>347</v>
      </c>
    </row>
    <row r="244" spans="1:60" ht="21.75" outlineLevel="1" x14ac:dyDescent="0.2">
      <c r="A244" s="175">
        <v>77</v>
      </c>
      <c r="B244" s="176" t="s">
        <v>2700</v>
      </c>
      <c r="C244" s="188" t="s">
        <v>2701</v>
      </c>
      <c r="D244" s="177" t="s">
        <v>373</v>
      </c>
      <c r="E244" s="178">
        <v>15</v>
      </c>
      <c r="F244" s="179"/>
      <c r="G244" s="180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0</v>
      </c>
      <c r="O244" s="157">
        <f>ROUND(E244*N244,2)</f>
        <v>0</v>
      </c>
      <c r="P244" s="157">
        <v>0</v>
      </c>
      <c r="Q244" s="157">
        <f>ROUND(E244*P244,2)</f>
        <v>0</v>
      </c>
      <c r="R244" s="158"/>
      <c r="S244" s="158" t="s">
        <v>351</v>
      </c>
      <c r="T244" s="158" t="s">
        <v>352</v>
      </c>
      <c r="U244" s="158">
        <v>0</v>
      </c>
      <c r="V244" s="158">
        <f>ROUND(E244*U244,2)</f>
        <v>0</v>
      </c>
      <c r="W244" s="158"/>
      <c r="X244" s="158" t="s">
        <v>353</v>
      </c>
      <c r="Y244" s="158" t="s">
        <v>354</v>
      </c>
      <c r="Z244" s="147"/>
      <c r="AA244" s="147"/>
      <c r="AB244" s="147"/>
      <c r="AC244" s="147"/>
      <c r="AD244" s="147"/>
      <c r="AE244" s="147"/>
      <c r="AF244" s="147"/>
      <c r="AG244" s="147" t="s">
        <v>732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9" t="s">
        <v>2702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357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9" t="s">
        <v>2703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357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9" t="s">
        <v>1473</v>
      </c>
      <c r="D247" s="160"/>
      <c r="E247" s="161">
        <v>15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357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1.75" outlineLevel="1" x14ac:dyDescent="0.2">
      <c r="A248" s="175">
        <v>78</v>
      </c>
      <c r="B248" s="176" t="s">
        <v>2704</v>
      </c>
      <c r="C248" s="188" t="s">
        <v>2705</v>
      </c>
      <c r="D248" s="177" t="s">
        <v>373</v>
      </c>
      <c r="E248" s="178">
        <v>1</v>
      </c>
      <c r="F248" s="179"/>
      <c r="G248" s="180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7">
        <v>0</v>
      </c>
      <c r="O248" s="157">
        <f>ROUND(E248*N248,2)</f>
        <v>0</v>
      </c>
      <c r="P248" s="157">
        <v>0</v>
      </c>
      <c r="Q248" s="157">
        <f>ROUND(E248*P248,2)</f>
        <v>0</v>
      </c>
      <c r="R248" s="158"/>
      <c r="S248" s="158" t="s">
        <v>351</v>
      </c>
      <c r="T248" s="158" t="s">
        <v>352</v>
      </c>
      <c r="U248" s="158">
        <v>0</v>
      </c>
      <c r="V248" s="158">
        <f>ROUND(E248*U248,2)</f>
        <v>0</v>
      </c>
      <c r="W248" s="158"/>
      <c r="X248" s="158" t="s">
        <v>353</v>
      </c>
      <c r="Y248" s="158" t="s">
        <v>354</v>
      </c>
      <c r="Z248" s="147"/>
      <c r="AA248" s="147"/>
      <c r="AB248" s="147"/>
      <c r="AC248" s="147"/>
      <c r="AD248" s="147"/>
      <c r="AE248" s="147"/>
      <c r="AF248" s="147"/>
      <c r="AG248" s="147" t="s">
        <v>732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9" t="s">
        <v>2706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357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9" t="s">
        <v>108</v>
      </c>
      <c r="D250" s="160"/>
      <c r="E250" s="161">
        <v>1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357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1.75" outlineLevel="1" x14ac:dyDescent="0.2">
      <c r="A251" s="175">
        <v>79</v>
      </c>
      <c r="B251" s="176" t="s">
        <v>2707</v>
      </c>
      <c r="C251" s="188" t="s">
        <v>2708</v>
      </c>
      <c r="D251" s="177" t="s">
        <v>373</v>
      </c>
      <c r="E251" s="178">
        <v>42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351</v>
      </c>
      <c r="T251" s="158" t="s">
        <v>352</v>
      </c>
      <c r="U251" s="158">
        <v>0</v>
      </c>
      <c r="V251" s="158">
        <f>ROUND(E251*U251,2)</f>
        <v>0</v>
      </c>
      <c r="W251" s="158"/>
      <c r="X251" s="158" t="s">
        <v>353</v>
      </c>
      <c r="Y251" s="158" t="s">
        <v>354</v>
      </c>
      <c r="Z251" s="147"/>
      <c r="AA251" s="147"/>
      <c r="AB251" s="147"/>
      <c r="AC251" s="147"/>
      <c r="AD251" s="147"/>
      <c r="AE251" s="147"/>
      <c r="AF251" s="147"/>
      <c r="AG251" s="147" t="s">
        <v>732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89" t="s">
        <v>2709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357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9" t="s">
        <v>2710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357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9" t="s">
        <v>2237</v>
      </c>
      <c r="D254" s="160"/>
      <c r="E254" s="161">
        <v>42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357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1.75" outlineLevel="1" x14ac:dyDescent="0.2">
      <c r="A255" s="175">
        <v>80</v>
      </c>
      <c r="B255" s="176" t="s">
        <v>2711</v>
      </c>
      <c r="C255" s="188" t="s">
        <v>2712</v>
      </c>
      <c r="D255" s="177" t="s">
        <v>373</v>
      </c>
      <c r="E255" s="178">
        <v>2</v>
      </c>
      <c r="F255" s="179"/>
      <c r="G255" s="180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</v>
      </c>
      <c r="O255" s="157">
        <f>ROUND(E255*N255,2)</f>
        <v>0</v>
      </c>
      <c r="P255" s="157">
        <v>0</v>
      </c>
      <c r="Q255" s="157">
        <f>ROUND(E255*P255,2)</f>
        <v>0</v>
      </c>
      <c r="R255" s="158"/>
      <c r="S255" s="158" t="s">
        <v>351</v>
      </c>
      <c r="T255" s="158" t="s">
        <v>352</v>
      </c>
      <c r="U255" s="158">
        <v>0</v>
      </c>
      <c r="V255" s="158">
        <f>ROUND(E255*U255,2)</f>
        <v>0</v>
      </c>
      <c r="W255" s="158"/>
      <c r="X255" s="158" t="s">
        <v>353</v>
      </c>
      <c r="Y255" s="158" t="s">
        <v>354</v>
      </c>
      <c r="Z255" s="147"/>
      <c r="AA255" s="147"/>
      <c r="AB255" s="147"/>
      <c r="AC255" s="147"/>
      <c r="AD255" s="147"/>
      <c r="AE255" s="147"/>
      <c r="AF255" s="147"/>
      <c r="AG255" s="147" t="s">
        <v>732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9" t="s">
        <v>2713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357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9" t="s">
        <v>110</v>
      </c>
      <c r="D257" s="160"/>
      <c r="E257" s="161">
        <v>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357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1.75" outlineLevel="1" x14ac:dyDescent="0.2">
      <c r="A258" s="175">
        <v>81</v>
      </c>
      <c r="B258" s="176" t="s">
        <v>2714</v>
      </c>
      <c r="C258" s="188" t="s">
        <v>2715</v>
      </c>
      <c r="D258" s="177" t="s">
        <v>373</v>
      </c>
      <c r="E258" s="178">
        <v>7</v>
      </c>
      <c r="F258" s="179"/>
      <c r="G258" s="180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</v>
      </c>
      <c r="Q258" s="157">
        <f>ROUND(E258*P258,2)</f>
        <v>0</v>
      </c>
      <c r="R258" s="158"/>
      <c r="S258" s="158" t="s">
        <v>351</v>
      </c>
      <c r="T258" s="158" t="s">
        <v>352</v>
      </c>
      <c r="U258" s="158">
        <v>0</v>
      </c>
      <c r="V258" s="158">
        <f>ROUND(E258*U258,2)</f>
        <v>0</v>
      </c>
      <c r="W258" s="158"/>
      <c r="X258" s="158" t="s">
        <v>353</v>
      </c>
      <c r="Y258" s="158" t="s">
        <v>354</v>
      </c>
      <c r="Z258" s="147"/>
      <c r="AA258" s="147"/>
      <c r="AB258" s="147"/>
      <c r="AC258" s="147"/>
      <c r="AD258" s="147"/>
      <c r="AE258" s="147"/>
      <c r="AF258" s="147"/>
      <c r="AG258" s="147" t="s">
        <v>732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9" t="s">
        <v>2716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357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9" t="s">
        <v>753</v>
      </c>
      <c r="D260" s="160"/>
      <c r="E260" s="161">
        <v>7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357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1.75" outlineLevel="1" x14ac:dyDescent="0.2">
      <c r="A261" s="175">
        <v>82</v>
      </c>
      <c r="B261" s="176" t="s">
        <v>2717</v>
      </c>
      <c r="C261" s="188" t="s">
        <v>2718</v>
      </c>
      <c r="D261" s="177" t="s">
        <v>373</v>
      </c>
      <c r="E261" s="178">
        <v>3</v>
      </c>
      <c r="F261" s="179"/>
      <c r="G261" s="180">
        <f>ROUND(E261*F261,2)</f>
        <v>0</v>
      </c>
      <c r="H261" s="159"/>
      <c r="I261" s="158">
        <f>ROUND(E261*H261,2)</f>
        <v>0</v>
      </c>
      <c r="J261" s="159"/>
      <c r="K261" s="158">
        <f>ROUND(E261*J261,2)</f>
        <v>0</v>
      </c>
      <c r="L261" s="158">
        <v>21</v>
      </c>
      <c r="M261" s="158">
        <f>G261*(1+L261/100)</f>
        <v>0</v>
      </c>
      <c r="N261" s="157">
        <v>0</v>
      </c>
      <c r="O261" s="157">
        <f>ROUND(E261*N261,2)</f>
        <v>0</v>
      </c>
      <c r="P261" s="157">
        <v>0</v>
      </c>
      <c r="Q261" s="157">
        <f>ROUND(E261*P261,2)</f>
        <v>0</v>
      </c>
      <c r="R261" s="158"/>
      <c r="S261" s="158" t="s">
        <v>351</v>
      </c>
      <c r="T261" s="158" t="s">
        <v>352</v>
      </c>
      <c r="U261" s="158">
        <v>0</v>
      </c>
      <c r="V261" s="158">
        <f>ROUND(E261*U261,2)</f>
        <v>0</v>
      </c>
      <c r="W261" s="158"/>
      <c r="X261" s="158" t="s">
        <v>353</v>
      </c>
      <c r="Y261" s="158" t="s">
        <v>354</v>
      </c>
      <c r="Z261" s="147"/>
      <c r="AA261" s="147"/>
      <c r="AB261" s="147"/>
      <c r="AC261" s="147"/>
      <c r="AD261" s="147"/>
      <c r="AE261" s="147"/>
      <c r="AF261" s="147"/>
      <c r="AG261" s="147" t="s">
        <v>732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189" t="s">
        <v>2719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357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9" t="s">
        <v>112</v>
      </c>
      <c r="D263" s="160"/>
      <c r="E263" s="161">
        <v>3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357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32.6" outlineLevel="1" x14ac:dyDescent="0.2">
      <c r="A264" s="175">
        <v>83</v>
      </c>
      <c r="B264" s="176" t="s">
        <v>2720</v>
      </c>
      <c r="C264" s="188" t="s">
        <v>2721</v>
      </c>
      <c r="D264" s="177" t="s">
        <v>373</v>
      </c>
      <c r="E264" s="178">
        <v>15</v>
      </c>
      <c r="F264" s="179"/>
      <c r="G264" s="180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7">
        <v>0</v>
      </c>
      <c r="O264" s="157">
        <f>ROUND(E264*N264,2)</f>
        <v>0</v>
      </c>
      <c r="P264" s="157">
        <v>0</v>
      </c>
      <c r="Q264" s="157">
        <f>ROUND(E264*P264,2)</f>
        <v>0</v>
      </c>
      <c r="R264" s="158"/>
      <c r="S264" s="158" t="s">
        <v>351</v>
      </c>
      <c r="T264" s="158" t="s">
        <v>352</v>
      </c>
      <c r="U264" s="158">
        <v>0</v>
      </c>
      <c r="V264" s="158">
        <f>ROUND(E264*U264,2)</f>
        <v>0</v>
      </c>
      <c r="W264" s="158"/>
      <c r="X264" s="158" t="s">
        <v>353</v>
      </c>
      <c r="Y264" s="158" t="s">
        <v>354</v>
      </c>
      <c r="Z264" s="147"/>
      <c r="AA264" s="147"/>
      <c r="AB264" s="147"/>
      <c r="AC264" s="147"/>
      <c r="AD264" s="147"/>
      <c r="AE264" s="147"/>
      <c r="AF264" s="147"/>
      <c r="AG264" s="147" t="s">
        <v>732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89" t="s">
        <v>2702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357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9" t="s">
        <v>2543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357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9" t="s">
        <v>1473</v>
      </c>
      <c r="D267" s="160"/>
      <c r="E267" s="161">
        <v>15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357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1.75" outlineLevel="1" x14ac:dyDescent="0.2">
      <c r="A268" s="175">
        <v>84</v>
      </c>
      <c r="B268" s="176" t="s">
        <v>2722</v>
      </c>
      <c r="C268" s="188" t="s">
        <v>2723</v>
      </c>
      <c r="D268" s="177" t="s">
        <v>373</v>
      </c>
      <c r="E268" s="178">
        <v>27</v>
      </c>
      <c r="F268" s="179"/>
      <c r="G268" s="180">
        <f>ROUND(E268*F268,2)</f>
        <v>0</v>
      </c>
      <c r="H268" s="159"/>
      <c r="I268" s="158">
        <f>ROUND(E268*H268,2)</f>
        <v>0</v>
      </c>
      <c r="J268" s="159"/>
      <c r="K268" s="158">
        <f>ROUND(E268*J268,2)</f>
        <v>0</v>
      </c>
      <c r="L268" s="158">
        <v>21</v>
      </c>
      <c r="M268" s="158">
        <f>G268*(1+L268/100)</f>
        <v>0</v>
      </c>
      <c r="N268" s="157">
        <v>0</v>
      </c>
      <c r="O268" s="157">
        <f>ROUND(E268*N268,2)</f>
        <v>0</v>
      </c>
      <c r="P268" s="157">
        <v>0</v>
      </c>
      <c r="Q268" s="157">
        <f>ROUND(E268*P268,2)</f>
        <v>0</v>
      </c>
      <c r="R268" s="158"/>
      <c r="S268" s="158" t="s">
        <v>351</v>
      </c>
      <c r="T268" s="158" t="s">
        <v>352</v>
      </c>
      <c r="U268" s="158">
        <v>0</v>
      </c>
      <c r="V268" s="158">
        <f>ROUND(E268*U268,2)</f>
        <v>0</v>
      </c>
      <c r="W268" s="158"/>
      <c r="X268" s="158" t="s">
        <v>353</v>
      </c>
      <c r="Y268" s="158" t="s">
        <v>354</v>
      </c>
      <c r="Z268" s="147"/>
      <c r="AA268" s="147"/>
      <c r="AB268" s="147"/>
      <c r="AC268" s="147"/>
      <c r="AD268" s="147"/>
      <c r="AE268" s="147"/>
      <c r="AF268" s="147"/>
      <c r="AG268" s="147" t="s">
        <v>732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9" t="s">
        <v>2724</v>
      </c>
      <c r="D269" s="160"/>
      <c r="E269" s="161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357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9" t="s">
        <v>2539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357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9" t="s">
        <v>2725</v>
      </c>
      <c r="D271" s="160"/>
      <c r="E271" s="161">
        <v>27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357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1.75" outlineLevel="1" x14ac:dyDescent="0.2">
      <c r="A272" s="175">
        <v>85</v>
      </c>
      <c r="B272" s="176" t="s">
        <v>2726</v>
      </c>
      <c r="C272" s="188" t="s">
        <v>2727</v>
      </c>
      <c r="D272" s="177" t="s">
        <v>880</v>
      </c>
      <c r="E272" s="178">
        <v>1</v>
      </c>
      <c r="F272" s="179"/>
      <c r="G272" s="180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7">
        <v>0</v>
      </c>
      <c r="O272" s="157">
        <f>ROUND(E272*N272,2)</f>
        <v>0</v>
      </c>
      <c r="P272" s="157">
        <v>0</v>
      </c>
      <c r="Q272" s="157">
        <f>ROUND(E272*P272,2)</f>
        <v>0</v>
      </c>
      <c r="R272" s="158"/>
      <c r="S272" s="158" t="s">
        <v>351</v>
      </c>
      <c r="T272" s="158" t="s">
        <v>352</v>
      </c>
      <c r="U272" s="158">
        <v>0</v>
      </c>
      <c r="V272" s="158">
        <f>ROUND(E272*U272,2)</f>
        <v>0</v>
      </c>
      <c r="W272" s="158"/>
      <c r="X272" s="158" t="s">
        <v>540</v>
      </c>
      <c r="Y272" s="158" t="s">
        <v>354</v>
      </c>
      <c r="Z272" s="147"/>
      <c r="AA272" s="147"/>
      <c r="AB272" s="147"/>
      <c r="AC272" s="147"/>
      <c r="AD272" s="147"/>
      <c r="AE272" s="147"/>
      <c r="AF272" s="147"/>
      <c r="AG272" s="147" t="s">
        <v>723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89" t="s">
        <v>2706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357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9" t="s">
        <v>108</v>
      </c>
      <c r="D274" s="160"/>
      <c r="E274" s="161">
        <v>1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357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1.75" outlineLevel="1" x14ac:dyDescent="0.2">
      <c r="A275" s="175">
        <v>86</v>
      </c>
      <c r="B275" s="176" t="s">
        <v>2728</v>
      </c>
      <c r="C275" s="188" t="s">
        <v>2729</v>
      </c>
      <c r="D275" s="177" t="s">
        <v>373</v>
      </c>
      <c r="E275" s="178">
        <v>1</v>
      </c>
      <c r="F275" s="179"/>
      <c r="G275" s="180">
        <f>ROUND(E275*F275,2)</f>
        <v>0</v>
      </c>
      <c r="H275" s="159"/>
      <c r="I275" s="158">
        <f>ROUND(E275*H275,2)</f>
        <v>0</v>
      </c>
      <c r="J275" s="159"/>
      <c r="K275" s="158">
        <f>ROUND(E275*J275,2)</f>
        <v>0</v>
      </c>
      <c r="L275" s="158">
        <v>21</v>
      </c>
      <c r="M275" s="158">
        <f>G275*(1+L275/100)</f>
        <v>0</v>
      </c>
      <c r="N275" s="157">
        <v>0</v>
      </c>
      <c r="O275" s="157">
        <f>ROUND(E275*N275,2)</f>
        <v>0</v>
      </c>
      <c r="P275" s="157">
        <v>0</v>
      </c>
      <c r="Q275" s="157">
        <f>ROUND(E275*P275,2)</f>
        <v>0</v>
      </c>
      <c r="R275" s="158"/>
      <c r="S275" s="158" t="s">
        <v>351</v>
      </c>
      <c r="T275" s="158" t="s">
        <v>352</v>
      </c>
      <c r="U275" s="158">
        <v>0</v>
      </c>
      <c r="V275" s="158">
        <f>ROUND(E275*U275,2)</f>
        <v>0</v>
      </c>
      <c r="W275" s="158"/>
      <c r="X275" s="158" t="s">
        <v>540</v>
      </c>
      <c r="Y275" s="158" t="s">
        <v>354</v>
      </c>
      <c r="Z275" s="147"/>
      <c r="AA275" s="147"/>
      <c r="AB275" s="147"/>
      <c r="AC275" s="147"/>
      <c r="AD275" s="147"/>
      <c r="AE275" s="147"/>
      <c r="AF275" s="147"/>
      <c r="AG275" s="147" t="s">
        <v>723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9" t="s">
        <v>2706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357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9" t="s">
        <v>108</v>
      </c>
      <c r="D277" s="160"/>
      <c r="E277" s="161">
        <v>1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357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3.5" outlineLevel="1" x14ac:dyDescent="0.2">
      <c r="A278" s="175">
        <v>87</v>
      </c>
      <c r="B278" s="176" t="s">
        <v>2730</v>
      </c>
      <c r="C278" s="188" t="s">
        <v>2731</v>
      </c>
      <c r="D278" s="177" t="s">
        <v>373</v>
      </c>
      <c r="E278" s="178">
        <v>3</v>
      </c>
      <c r="F278" s="179"/>
      <c r="G278" s="180">
        <f>ROUND(E278*F278,2)</f>
        <v>0</v>
      </c>
      <c r="H278" s="159"/>
      <c r="I278" s="158">
        <f>ROUND(E278*H278,2)</f>
        <v>0</v>
      </c>
      <c r="J278" s="159"/>
      <c r="K278" s="158">
        <f>ROUND(E278*J278,2)</f>
        <v>0</v>
      </c>
      <c r="L278" s="158">
        <v>21</v>
      </c>
      <c r="M278" s="158">
        <f>G278*(1+L278/100)</f>
        <v>0</v>
      </c>
      <c r="N278" s="157">
        <v>0</v>
      </c>
      <c r="O278" s="157">
        <f>ROUND(E278*N278,2)</f>
        <v>0</v>
      </c>
      <c r="P278" s="157">
        <v>0</v>
      </c>
      <c r="Q278" s="157">
        <f>ROUND(E278*P278,2)</f>
        <v>0</v>
      </c>
      <c r="R278" s="158"/>
      <c r="S278" s="158" t="s">
        <v>351</v>
      </c>
      <c r="T278" s="158" t="s">
        <v>352</v>
      </c>
      <c r="U278" s="158">
        <v>0</v>
      </c>
      <c r="V278" s="158">
        <f>ROUND(E278*U278,2)</f>
        <v>0</v>
      </c>
      <c r="W278" s="158"/>
      <c r="X278" s="158" t="s">
        <v>540</v>
      </c>
      <c r="Y278" s="158" t="s">
        <v>354</v>
      </c>
      <c r="Z278" s="147"/>
      <c r="AA278" s="147"/>
      <c r="AB278" s="147"/>
      <c r="AC278" s="147"/>
      <c r="AD278" s="147"/>
      <c r="AE278" s="147"/>
      <c r="AF278" s="147"/>
      <c r="AG278" s="147" t="s">
        <v>723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89" t="s">
        <v>2719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357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9" t="s">
        <v>112</v>
      </c>
      <c r="D280" s="160"/>
      <c r="E280" s="161">
        <v>3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357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2.6" outlineLevel="1" x14ac:dyDescent="0.2">
      <c r="A281" s="175">
        <v>88</v>
      </c>
      <c r="B281" s="176" t="s">
        <v>2732</v>
      </c>
      <c r="C281" s="188" t="s">
        <v>2733</v>
      </c>
      <c r="D281" s="177" t="s">
        <v>373</v>
      </c>
      <c r="E281" s="178">
        <v>27</v>
      </c>
      <c r="F281" s="179"/>
      <c r="G281" s="180">
        <f>ROUND(E281*F281,2)</f>
        <v>0</v>
      </c>
      <c r="H281" s="159"/>
      <c r="I281" s="158">
        <f>ROUND(E281*H281,2)</f>
        <v>0</v>
      </c>
      <c r="J281" s="159"/>
      <c r="K281" s="158">
        <f>ROUND(E281*J281,2)</f>
        <v>0</v>
      </c>
      <c r="L281" s="158">
        <v>21</v>
      </c>
      <c r="M281" s="158">
        <f>G281*(1+L281/100)</f>
        <v>0</v>
      </c>
      <c r="N281" s="157">
        <v>0</v>
      </c>
      <c r="O281" s="157">
        <f>ROUND(E281*N281,2)</f>
        <v>0</v>
      </c>
      <c r="P281" s="157">
        <v>0</v>
      </c>
      <c r="Q281" s="157">
        <f>ROUND(E281*P281,2)</f>
        <v>0</v>
      </c>
      <c r="R281" s="158"/>
      <c r="S281" s="158" t="s">
        <v>351</v>
      </c>
      <c r="T281" s="158" t="s">
        <v>352</v>
      </c>
      <c r="U281" s="158">
        <v>0</v>
      </c>
      <c r="V281" s="158">
        <f>ROUND(E281*U281,2)</f>
        <v>0</v>
      </c>
      <c r="W281" s="158"/>
      <c r="X281" s="158" t="s">
        <v>540</v>
      </c>
      <c r="Y281" s="158" t="s">
        <v>354</v>
      </c>
      <c r="Z281" s="147"/>
      <c r="AA281" s="147"/>
      <c r="AB281" s="147"/>
      <c r="AC281" s="147"/>
      <c r="AD281" s="147"/>
      <c r="AE281" s="147"/>
      <c r="AF281" s="147"/>
      <c r="AG281" s="147" t="s">
        <v>723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89" t="s">
        <v>2724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357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9" t="s">
        <v>2539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357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9" t="s">
        <v>2725</v>
      </c>
      <c r="D284" s="160"/>
      <c r="E284" s="161">
        <v>27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357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2.6" outlineLevel="1" x14ac:dyDescent="0.2">
      <c r="A285" s="175">
        <v>89</v>
      </c>
      <c r="B285" s="176" t="s">
        <v>2734</v>
      </c>
      <c r="C285" s="188" t="s">
        <v>2735</v>
      </c>
      <c r="D285" s="177" t="s">
        <v>373</v>
      </c>
      <c r="E285" s="178">
        <v>13</v>
      </c>
      <c r="F285" s="179"/>
      <c r="G285" s="180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7">
        <v>0</v>
      </c>
      <c r="O285" s="157">
        <f>ROUND(E285*N285,2)</f>
        <v>0</v>
      </c>
      <c r="P285" s="157">
        <v>0</v>
      </c>
      <c r="Q285" s="157">
        <f>ROUND(E285*P285,2)</f>
        <v>0</v>
      </c>
      <c r="R285" s="158"/>
      <c r="S285" s="158" t="s">
        <v>351</v>
      </c>
      <c r="T285" s="158" t="s">
        <v>352</v>
      </c>
      <c r="U285" s="158">
        <v>0</v>
      </c>
      <c r="V285" s="158">
        <f>ROUND(E285*U285,2)</f>
        <v>0</v>
      </c>
      <c r="W285" s="158"/>
      <c r="X285" s="158" t="s">
        <v>540</v>
      </c>
      <c r="Y285" s="158" t="s">
        <v>354</v>
      </c>
      <c r="Z285" s="147"/>
      <c r="AA285" s="147"/>
      <c r="AB285" s="147"/>
      <c r="AC285" s="147"/>
      <c r="AD285" s="147"/>
      <c r="AE285" s="147"/>
      <c r="AF285" s="147"/>
      <c r="AG285" s="147" t="s">
        <v>723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89" t="s">
        <v>2724</v>
      </c>
      <c r="D286" s="160"/>
      <c r="E286" s="161"/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357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9" t="s">
        <v>2060</v>
      </c>
      <c r="D287" s="160"/>
      <c r="E287" s="161">
        <v>13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357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2.6" outlineLevel="1" x14ac:dyDescent="0.2">
      <c r="A288" s="175">
        <v>90</v>
      </c>
      <c r="B288" s="176" t="s">
        <v>2736</v>
      </c>
      <c r="C288" s="188" t="s">
        <v>2737</v>
      </c>
      <c r="D288" s="177" t="s">
        <v>373</v>
      </c>
      <c r="E288" s="178">
        <v>13</v>
      </c>
      <c r="F288" s="179"/>
      <c r="G288" s="180">
        <f>ROUND(E288*F288,2)</f>
        <v>0</v>
      </c>
      <c r="H288" s="159"/>
      <c r="I288" s="158">
        <f>ROUND(E288*H288,2)</f>
        <v>0</v>
      </c>
      <c r="J288" s="159"/>
      <c r="K288" s="158">
        <f>ROUND(E288*J288,2)</f>
        <v>0</v>
      </c>
      <c r="L288" s="158">
        <v>21</v>
      </c>
      <c r="M288" s="158">
        <f>G288*(1+L288/100)</f>
        <v>0</v>
      </c>
      <c r="N288" s="157">
        <v>0</v>
      </c>
      <c r="O288" s="157">
        <f>ROUND(E288*N288,2)</f>
        <v>0</v>
      </c>
      <c r="P288" s="157">
        <v>0</v>
      </c>
      <c r="Q288" s="157">
        <f>ROUND(E288*P288,2)</f>
        <v>0</v>
      </c>
      <c r="R288" s="158"/>
      <c r="S288" s="158" t="s">
        <v>351</v>
      </c>
      <c r="T288" s="158" t="s">
        <v>352</v>
      </c>
      <c r="U288" s="158">
        <v>0</v>
      </c>
      <c r="V288" s="158">
        <f>ROUND(E288*U288,2)</f>
        <v>0</v>
      </c>
      <c r="W288" s="158"/>
      <c r="X288" s="158" t="s">
        <v>540</v>
      </c>
      <c r="Y288" s="158" t="s">
        <v>354</v>
      </c>
      <c r="Z288" s="147"/>
      <c r="AA288" s="147"/>
      <c r="AB288" s="147"/>
      <c r="AC288" s="147"/>
      <c r="AD288" s="147"/>
      <c r="AE288" s="147"/>
      <c r="AF288" s="147"/>
      <c r="AG288" s="147" t="s">
        <v>723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189" t="s">
        <v>2724</v>
      </c>
      <c r="D289" s="160"/>
      <c r="E289" s="161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357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9" t="s">
        <v>2060</v>
      </c>
      <c r="D290" s="160"/>
      <c r="E290" s="161">
        <v>13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357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43.5" outlineLevel="1" x14ac:dyDescent="0.2">
      <c r="A291" s="175">
        <v>91</v>
      </c>
      <c r="B291" s="176" t="s">
        <v>2738</v>
      </c>
      <c r="C291" s="188" t="s">
        <v>2739</v>
      </c>
      <c r="D291" s="177" t="s">
        <v>373</v>
      </c>
      <c r="E291" s="178">
        <v>14</v>
      </c>
      <c r="F291" s="179"/>
      <c r="G291" s="180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7">
        <v>0</v>
      </c>
      <c r="O291" s="157">
        <f>ROUND(E291*N291,2)</f>
        <v>0</v>
      </c>
      <c r="P291" s="157">
        <v>0</v>
      </c>
      <c r="Q291" s="157">
        <f>ROUND(E291*P291,2)</f>
        <v>0</v>
      </c>
      <c r="R291" s="158"/>
      <c r="S291" s="158" t="s">
        <v>351</v>
      </c>
      <c r="T291" s="158" t="s">
        <v>352</v>
      </c>
      <c r="U291" s="158">
        <v>0</v>
      </c>
      <c r="V291" s="158">
        <f>ROUND(E291*U291,2)</f>
        <v>0</v>
      </c>
      <c r="W291" s="158"/>
      <c r="X291" s="158" t="s">
        <v>540</v>
      </c>
      <c r="Y291" s="158" t="s">
        <v>354</v>
      </c>
      <c r="Z291" s="147"/>
      <c r="AA291" s="147"/>
      <c r="AB291" s="147"/>
      <c r="AC291" s="147"/>
      <c r="AD291" s="147"/>
      <c r="AE291" s="147"/>
      <c r="AF291" s="147"/>
      <c r="AG291" s="147" t="s">
        <v>723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89" t="s">
        <v>2539</v>
      </c>
      <c r="D292" s="160"/>
      <c r="E292" s="161"/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357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9" t="s">
        <v>2540</v>
      </c>
      <c r="D293" s="160"/>
      <c r="E293" s="161">
        <v>14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357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1.75" outlineLevel="1" x14ac:dyDescent="0.2">
      <c r="A294" s="175">
        <v>92</v>
      </c>
      <c r="B294" s="176" t="s">
        <v>2740</v>
      </c>
      <c r="C294" s="188" t="s">
        <v>2741</v>
      </c>
      <c r="D294" s="177" t="s">
        <v>373</v>
      </c>
      <c r="E294" s="178">
        <v>1</v>
      </c>
      <c r="F294" s="179"/>
      <c r="G294" s="180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0</v>
      </c>
      <c r="O294" s="157">
        <f>ROUND(E294*N294,2)</f>
        <v>0</v>
      </c>
      <c r="P294" s="157">
        <v>0</v>
      </c>
      <c r="Q294" s="157">
        <f>ROUND(E294*P294,2)</f>
        <v>0</v>
      </c>
      <c r="R294" s="158"/>
      <c r="S294" s="158" t="s">
        <v>351</v>
      </c>
      <c r="T294" s="158" t="s">
        <v>352</v>
      </c>
      <c r="U294" s="158">
        <v>0</v>
      </c>
      <c r="V294" s="158">
        <f>ROUND(E294*U294,2)</f>
        <v>0</v>
      </c>
      <c r="W294" s="158"/>
      <c r="X294" s="158" t="s">
        <v>540</v>
      </c>
      <c r="Y294" s="158" t="s">
        <v>354</v>
      </c>
      <c r="Z294" s="147"/>
      <c r="AA294" s="147"/>
      <c r="AB294" s="147"/>
      <c r="AC294" s="147"/>
      <c r="AD294" s="147"/>
      <c r="AE294" s="147"/>
      <c r="AF294" s="147"/>
      <c r="AG294" s="147" t="s">
        <v>723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9" t="s">
        <v>2706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357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9" t="s">
        <v>108</v>
      </c>
      <c r="D296" s="160"/>
      <c r="E296" s="161">
        <v>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357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1.75" outlineLevel="1" x14ac:dyDescent="0.2">
      <c r="A297" s="175">
        <v>93</v>
      </c>
      <c r="B297" s="176" t="s">
        <v>2742</v>
      </c>
      <c r="C297" s="188" t="s">
        <v>2743</v>
      </c>
      <c r="D297" s="177" t="s">
        <v>373</v>
      </c>
      <c r="E297" s="178">
        <v>6</v>
      </c>
      <c r="F297" s="179"/>
      <c r="G297" s="180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0</v>
      </c>
      <c r="O297" s="157">
        <f>ROUND(E297*N297,2)</f>
        <v>0</v>
      </c>
      <c r="P297" s="157">
        <v>0</v>
      </c>
      <c r="Q297" s="157">
        <f>ROUND(E297*P297,2)</f>
        <v>0</v>
      </c>
      <c r="R297" s="158"/>
      <c r="S297" s="158" t="s">
        <v>351</v>
      </c>
      <c r="T297" s="158" t="s">
        <v>352</v>
      </c>
      <c r="U297" s="158">
        <v>0</v>
      </c>
      <c r="V297" s="158">
        <f>ROUND(E297*U297,2)</f>
        <v>0</v>
      </c>
      <c r="W297" s="158"/>
      <c r="X297" s="158" t="s">
        <v>540</v>
      </c>
      <c r="Y297" s="158" t="s">
        <v>354</v>
      </c>
      <c r="Z297" s="147"/>
      <c r="AA297" s="147"/>
      <c r="AB297" s="147"/>
      <c r="AC297" s="147"/>
      <c r="AD297" s="147"/>
      <c r="AE297" s="147"/>
      <c r="AF297" s="147"/>
      <c r="AG297" s="147" t="s">
        <v>723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89" t="s">
        <v>2744</v>
      </c>
      <c r="D298" s="160"/>
      <c r="E298" s="161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357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9" t="s">
        <v>751</v>
      </c>
      <c r="D299" s="160"/>
      <c r="E299" s="161">
        <v>6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357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1.75" outlineLevel="1" x14ac:dyDescent="0.2">
      <c r="A300" s="175">
        <v>94</v>
      </c>
      <c r="B300" s="176" t="s">
        <v>2745</v>
      </c>
      <c r="C300" s="188" t="s">
        <v>2746</v>
      </c>
      <c r="D300" s="177" t="s">
        <v>373</v>
      </c>
      <c r="E300" s="178">
        <v>2</v>
      </c>
      <c r="F300" s="179"/>
      <c r="G300" s="180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7">
        <v>0</v>
      </c>
      <c r="O300" s="157">
        <f>ROUND(E300*N300,2)</f>
        <v>0</v>
      </c>
      <c r="P300" s="157">
        <v>0</v>
      </c>
      <c r="Q300" s="157">
        <f>ROUND(E300*P300,2)</f>
        <v>0</v>
      </c>
      <c r="R300" s="158"/>
      <c r="S300" s="158" t="s">
        <v>351</v>
      </c>
      <c r="T300" s="158" t="s">
        <v>352</v>
      </c>
      <c r="U300" s="158">
        <v>0</v>
      </c>
      <c r="V300" s="158">
        <f>ROUND(E300*U300,2)</f>
        <v>0</v>
      </c>
      <c r="W300" s="158"/>
      <c r="X300" s="158" t="s">
        <v>540</v>
      </c>
      <c r="Y300" s="158" t="s">
        <v>354</v>
      </c>
      <c r="Z300" s="147"/>
      <c r="AA300" s="147"/>
      <c r="AB300" s="147"/>
      <c r="AC300" s="147"/>
      <c r="AD300" s="147"/>
      <c r="AE300" s="147"/>
      <c r="AF300" s="147"/>
      <c r="AG300" s="147" t="s">
        <v>723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89" t="s">
        <v>2713</v>
      </c>
      <c r="D301" s="160"/>
      <c r="E301" s="161"/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357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9" t="s">
        <v>110</v>
      </c>
      <c r="D302" s="160"/>
      <c r="E302" s="161">
        <v>2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357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1.75" outlineLevel="1" x14ac:dyDescent="0.2">
      <c r="A303" s="175">
        <v>95</v>
      </c>
      <c r="B303" s="176" t="s">
        <v>2747</v>
      </c>
      <c r="C303" s="188" t="s">
        <v>2748</v>
      </c>
      <c r="D303" s="177" t="s">
        <v>373</v>
      </c>
      <c r="E303" s="178">
        <v>2</v>
      </c>
      <c r="F303" s="179"/>
      <c r="G303" s="180">
        <f>ROUND(E303*F303,2)</f>
        <v>0</v>
      </c>
      <c r="H303" s="159"/>
      <c r="I303" s="158">
        <f>ROUND(E303*H303,2)</f>
        <v>0</v>
      </c>
      <c r="J303" s="159"/>
      <c r="K303" s="158">
        <f>ROUND(E303*J303,2)</f>
        <v>0</v>
      </c>
      <c r="L303" s="158">
        <v>21</v>
      </c>
      <c r="M303" s="158">
        <f>G303*(1+L303/100)</f>
        <v>0</v>
      </c>
      <c r="N303" s="157">
        <v>0</v>
      </c>
      <c r="O303" s="157">
        <f>ROUND(E303*N303,2)</f>
        <v>0</v>
      </c>
      <c r="P303" s="157">
        <v>0</v>
      </c>
      <c r="Q303" s="157">
        <f>ROUND(E303*P303,2)</f>
        <v>0</v>
      </c>
      <c r="R303" s="158"/>
      <c r="S303" s="158" t="s">
        <v>351</v>
      </c>
      <c r="T303" s="158" t="s">
        <v>352</v>
      </c>
      <c r="U303" s="158">
        <v>0</v>
      </c>
      <c r="V303" s="158">
        <f>ROUND(E303*U303,2)</f>
        <v>0</v>
      </c>
      <c r="W303" s="158"/>
      <c r="X303" s="158" t="s">
        <v>540</v>
      </c>
      <c r="Y303" s="158" t="s">
        <v>354</v>
      </c>
      <c r="Z303" s="147"/>
      <c r="AA303" s="147"/>
      <c r="AB303" s="147"/>
      <c r="AC303" s="147"/>
      <c r="AD303" s="147"/>
      <c r="AE303" s="147"/>
      <c r="AF303" s="147"/>
      <c r="AG303" s="147" t="s">
        <v>723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89" t="s">
        <v>2713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357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9" t="s">
        <v>110</v>
      </c>
      <c r="D305" s="160"/>
      <c r="E305" s="161">
        <v>2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357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81">
        <v>96</v>
      </c>
      <c r="B306" s="182" t="s">
        <v>2749</v>
      </c>
      <c r="C306" s="191" t="s">
        <v>2750</v>
      </c>
      <c r="D306" s="183" t="s">
        <v>389</v>
      </c>
      <c r="E306" s="184">
        <v>1</v>
      </c>
      <c r="F306" s="185"/>
      <c r="G306" s="186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0</v>
      </c>
      <c r="O306" s="157">
        <f>ROUND(E306*N306,2)</f>
        <v>0</v>
      </c>
      <c r="P306" s="157">
        <v>0</v>
      </c>
      <c r="Q306" s="157">
        <f>ROUND(E306*P306,2)</f>
        <v>0</v>
      </c>
      <c r="R306" s="158"/>
      <c r="S306" s="158" t="s">
        <v>351</v>
      </c>
      <c r="T306" s="158" t="s">
        <v>352</v>
      </c>
      <c r="U306" s="158">
        <v>0</v>
      </c>
      <c r="V306" s="158">
        <f>ROUND(E306*U306,2)</f>
        <v>0</v>
      </c>
      <c r="W306" s="158"/>
      <c r="X306" s="158" t="s">
        <v>353</v>
      </c>
      <c r="Y306" s="158" t="s">
        <v>354</v>
      </c>
      <c r="Z306" s="147"/>
      <c r="AA306" s="147"/>
      <c r="AB306" s="147"/>
      <c r="AC306" s="147"/>
      <c r="AD306" s="147"/>
      <c r="AE306" s="147"/>
      <c r="AF306" s="147"/>
      <c r="AG306" s="147" t="s">
        <v>732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13.6" x14ac:dyDescent="0.2">
      <c r="A307" s="168" t="s">
        <v>346</v>
      </c>
      <c r="B307" s="169" t="s">
        <v>240</v>
      </c>
      <c r="C307" s="187" t="s">
        <v>241</v>
      </c>
      <c r="D307" s="170"/>
      <c r="E307" s="171"/>
      <c r="F307" s="172"/>
      <c r="G307" s="173">
        <f>SUMIF(AG308:AG379,"&lt;&gt;NOR",G308:G379)</f>
        <v>0</v>
      </c>
      <c r="H307" s="167"/>
      <c r="I307" s="167">
        <f>SUM(I308:I379)</f>
        <v>0</v>
      </c>
      <c r="J307" s="167"/>
      <c r="K307" s="167">
        <f>SUM(K308:K379)</f>
        <v>0</v>
      </c>
      <c r="L307" s="167"/>
      <c r="M307" s="167">
        <f>SUM(M308:M379)</f>
        <v>0</v>
      </c>
      <c r="N307" s="166"/>
      <c r="O307" s="166">
        <f>SUM(O308:O379)</f>
        <v>0</v>
      </c>
      <c r="P307" s="166"/>
      <c r="Q307" s="166">
        <f>SUM(Q308:Q379)</f>
        <v>0</v>
      </c>
      <c r="R307" s="167"/>
      <c r="S307" s="167"/>
      <c r="T307" s="167"/>
      <c r="U307" s="167"/>
      <c r="V307" s="167">
        <f>SUM(V308:V379)</f>
        <v>0</v>
      </c>
      <c r="W307" s="167"/>
      <c r="X307" s="167"/>
      <c r="Y307" s="167"/>
      <c r="AG307" t="s">
        <v>347</v>
      </c>
    </row>
    <row r="308" spans="1:60" ht="32.6" outlineLevel="1" x14ac:dyDescent="0.2">
      <c r="A308" s="175">
        <v>97</v>
      </c>
      <c r="B308" s="176" t="s">
        <v>2751</v>
      </c>
      <c r="C308" s="188" t="s">
        <v>2752</v>
      </c>
      <c r="D308" s="177" t="s">
        <v>373</v>
      </c>
      <c r="E308" s="178">
        <v>27</v>
      </c>
      <c r="F308" s="179"/>
      <c r="G308" s="180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7">
        <v>0</v>
      </c>
      <c r="O308" s="157">
        <f>ROUND(E308*N308,2)</f>
        <v>0</v>
      </c>
      <c r="P308" s="157">
        <v>0</v>
      </c>
      <c r="Q308" s="157">
        <f>ROUND(E308*P308,2)</f>
        <v>0</v>
      </c>
      <c r="R308" s="158"/>
      <c r="S308" s="158" t="s">
        <v>351</v>
      </c>
      <c r="T308" s="158" t="s">
        <v>352</v>
      </c>
      <c r="U308" s="158">
        <v>0</v>
      </c>
      <c r="V308" s="158">
        <f>ROUND(E308*U308,2)</f>
        <v>0</v>
      </c>
      <c r="W308" s="158"/>
      <c r="X308" s="158" t="s">
        <v>353</v>
      </c>
      <c r="Y308" s="158" t="s">
        <v>354</v>
      </c>
      <c r="Z308" s="147"/>
      <c r="AA308" s="147"/>
      <c r="AB308" s="147"/>
      <c r="AC308" s="147"/>
      <c r="AD308" s="147"/>
      <c r="AE308" s="147"/>
      <c r="AF308" s="147"/>
      <c r="AG308" s="147" t="s">
        <v>732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9" t="s">
        <v>2724</v>
      </c>
      <c r="D309" s="160"/>
      <c r="E309" s="161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357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9" t="s">
        <v>2539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357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9" t="s">
        <v>2725</v>
      </c>
      <c r="D311" s="160"/>
      <c r="E311" s="161">
        <v>27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357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1.75" outlineLevel="1" x14ac:dyDescent="0.2">
      <c r="A312" s="175">
        <v>98</v>
      </c>
      <c r="B312" s="176" t="s">
        <v>2753</v>
      </c>
      <c r="C312" s="188" t="s">
        <v>2754</v>
      </c>
      <c r="D312" s="177" t="s">
        <v>373</v>
      </c>
      <c r="E312" s="178">
        <v>3</v>
      </c>
      <c r="F312" s="179"/>
      <c r="G312" s="180">
        <f>ROUND(E312*F312,2)</f>
        <v>0</v>
      </c>
      <c r="H312" s="159"/>
      <c r="I312" s="158">
        <f>ROUND(E312*H312,2)</f>
        <v>0</v>
      </c>
      <c r="J312" s="159"/>
      <c r="K312" s="158">
        <f>ROUND(E312*J312,2)</f>
        <v>0</v>
      </c>
      <c r="L312" s="158">
        <v>21</v>
      </c>
      <c r="M312" s="158">
        <f>G312*(1+L312/100)</f>
        <v>0</v>
      </c>
      <c r="N312" s="157">
        <v>0</v>
      </c>
      <c r="O312" s="157">
        <f>ROUND(E312*N312,2)</f>
        <v>0</v>
      </c>
      <c r="P312" s="157">
        <v>0</v>
      </c>
      <c r="Q312" s="157">
        <f>ROUND(E312*P312,2)</f>
        <v>0</v>
      </c>
      <c r="R312" s="158"/>
      <c r="S312" s="158" t="s">
        <v>351</v>
      </c>
      <c r="T312" s="158" t="s">
        <v>352</v>
      </c>
      <c r="U312" s="158">
        <v>0</v>
      </c>
      <c r="V312" s="158">
        <f>ROUND(E312*U312,2)</f>
        <v>0</v>
      </c>
      <c r="W312" s="158"/>
      <c r="X312" s="158" t="s">
        <v>353</v>
      </c>
      <c r="Y312" s="158" t="s">
        <v>354</v>
      </c>
      <c r="Z312" s="147"/>
      <c r="AA312" s="147"/>
      <c r="AB312" s="147"/>
      <c r="AC312" s="147"/>
      <c r="AD312" s="147"/>
      <c r="AE312" s="147"/>
      <c r="AF312" s="147"/>
      <c r="AG312" s="147" t="s">
        <v>732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89" t="s">
        <v>2724</v>
      </c>
      <c r="D313" s="160"/>
      <c r="E313" s="161"/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357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9" t="s">
        <v>112</v>
      </c>
      <c r="D314" s="160"/>
      <c r="E314" s="161">
        <v>3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357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1.75" outlineLevel="1" x14ac:dyDescent="0.2">
      <c r="A315" s="175">
        <v>99</v>
      </c>
      <c r="B315" s="176" t="s">
        <v>2755</v>
      </c>
      <c r="C315" s="188" t="s">
        <v>2756</v>
      </c>
      <c r="D315" s="177" t="s">
        <v>373</v>
      </c>
      <c r="E315" s="178">
        <v>24</v>
      </c>
      <c r="F315" s="179"/>
      <c r="G315" s="180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7">
        <v>0</v>
      </c>
      <c r="O315" s="157">
        <f>ROUND(E315*N315,2)</f>
        <v>0</v>
      </c>
      <c r="P315" s="157">
        <v>0</v>
      </c>
      <c r="Q315" s="157">
        <f>ROUND(E315*P315,2)</f>
        <v>0</v>
      </c>
      <c r="R315" s="158"/>
      <c r="S315" s="158" t="s">
        <v>351</v>
      </c>
      <c r="T315" s="158" t="s">
        <v>352</v>
      </c>
      <c r="U315" s="158">
        <v>0</v>
      </c>
      <c r="V315" s="158">
        <f>ROUND(E315*U315,2)</f>
        <v>0</v>
      </c>
      <c r="W315" s="158"/>
      <c r="X315" s="158" t="s">
        <v>353</v>
      </c>
      <c r="Y315" s="158" t="s">
        <v>354</v>
      </c>
      <c r="Z315" s="147"/>
      <c r="AA315" s="147"/>
      <c r="AB315" s="147"/>
      <c r="AC315" s="147"/>
      <c r="AD315" s="147"/>
      <c r="AE315" s="147"/>
      <c r="AF315" s="147"/>
      <c r="AG315" s="147" t="s">
        <v>732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89" t="s">
        <v>2724</v>
      </c>
      <c r="D316" s="160"/>
      <c r="E316" s="161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357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9" t="s">
        <v>2539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357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9" t="s">
        <v>2101</v>
      </c>
      <c r="D318" s="160"/>
      <c r="E318" s="161">
        <v>24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357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2.6" outlineLevel="1" x14ac:dyDescent="0.2">
      <c r="A319" s="175">
        <v>100</v>
      </c>
      <c r="B319" s="176" t="s">
        <v>2757</v>
      </c>
      <c r="C319" s="188" t="s">
        <v>2758</v>
      </c>
      <c r="D319" s="177" t="s">
        <v>373</v>
      </c>
      <c r="E319" s="178">
        <v>25</v>
      </c>
      <c r="F319" s="179"/>
      <c r="G319" s="180">
        <f>ROUND(E319*F319,2)</f>
        <v>0</v>
      </c>
      <c r="H319" s="159"/>
      <c r="I319" s="158">
        <f>ROUND(E319*H319,2)</f>
        <v>0</v>
      </c>
      <c r="J319" s="159"/>
      <c r="K319" s="158">
        <f>ROUND(E319*J319,2)</f>
        <v>0</v>
      </c>
      <c r="L319" s="158">
        <v>21</v>
      </c>
      <c r="M319" s="158">
        <f>G319*(1+L319/100)</f>
        <v>0</v>
      </c>
      <c r="N319" s="157">
        <v>0</v>
      </c>
      <c r="O319" s="157">
        <f>ROUND(E319*N319,2)</f>
        <v>0</v>
      </c>
      <c r="P319" s="157">
        <v>0</v>
      </c>
      <c r="Q319" s="157">
        <f>ROUND(E319*P319,2)</f>
        <v>0</v>
      </c>
      <c r="R319" s="158"/>
      <c r="S319" s="158" t="s">
        <v>351</v>
      </c>
      <c r="T319" s="158" t="s">
        <v>352</v>
      </c>
      <c r="U319" s="158">
        <v>0</v>
      </c>
      <c r="V319" s="158">
        <f>ROUND(E319*U319,2)</f>
        <v>0</v>
      </c>
      <c r="W319" s="158"/>
      <c r="X319" s="158" t="s">
        <v>353</v>
      </c>
      <c r="Y319" s="158" t="s">
        <v>354</v>
      </c>
      <c r="Z319" s="147"/>
      <c r="AA319" s="147"/>
      <c r="AB319" s="147"/>
      <c r="AC319" s="147"/>
      <c r="AD319" s="147"/>
      <c r="AE319" s="147"/>
      <c r="AF319" s="147"/>
      <c r="AG319" s="147" t="s">
        <v>732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89" t="s">
        <v>2724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357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9" t="s">
        <v>2539</v>
      </c>
      <c r="D321" s="160"/>
      <c r="E321" s="161"/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357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9" t="s">
        <v>2759</v>
      </c>
      <c r="D322" s="160"/>
      <c r="E322" s="161">
        <v>25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357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32.6" outlineLevel="1" x14ac:dyDescent="0.2">
      <c r="A323" s="175">
        <v>101</v>
      </c>
      <c r="B323" s="176" t="s">
        <v>2760</v>
      </c>
      <c r="C323" s="188" t="s">
        <v>2761</v>
      </c>
      <c r="D323" s="177" t="s">
        <v>373</v>
      </c>
      <c r="E323" s="178">
        <v>2</v>
      </c>
      <c r="F323" s="179"/>
      <c r="G323" s="180">
        <f>ROUND(E323*F323,2)</f>
        <v>0</v>
      </c>
      <c r="H323" s="159"/>
      <c r="I323" s="158">
        <f>ROUND(E323*H323,2)</f>
        <v>0</v>
      </c>
      <c r="J323" s="159"/>
      <c r="K323" s="158">
        <f>ROUND(E323*J323,2)</f>
        <v>0</v>
      </c>
      <c r="L323" s="158">
        <v>21</v>
      </c>
      <c r="M323" s="158">
        <f>G323*(1+L323/100)</f>
        <v>0</v>
      </c>
      <c r="N323" s="157">
        <v>0</v>
      </c>
      <c r="O323" s="157">
        <f>ROUND(E323*N323,2)</f>
        <v>0</v>
      </c>
      <c r="P323" s="157">
        <v>0</v>
      </c>
      <c r="Q323" s="157">
        <f>ROUND(E323*P323,2)</f>
        <v>0</v>
      </c>
      <c r="R323" s="158"/>
      <c r="S323" s="158" t="s">
        <v>351</v>
      </c>
      <c r="T323" s="158" t="s">
        <v>352</v>
      </c>
      <c r="U323" s="158">
        <v>0</v>
      </c>
      <c r="V323" s="158">
        <f>ROUND(E323*U323,2)</f>
        <v>0</v>
      </c>
      <c r="W323" s="158"/>
      <c r="X323" s="158" t="s">
        <v>353</v>
      </c>
      <c r="Y323" s="158" t="s">
        <v>354</v>
      </c>
      <c r="Z323" s="147"/>
      <c r="AA323" s="147"/>
      <c r="AB323" s="147"/>
      <c r="AC323" s="147"/>
      <c r="AD323" s="147"/>
      <c r="AE323" s="147"/>
      <c r="AF323" s="147"/>
      <c r="AG323" s="147" t="s">
        <v>732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189" t="s">
        <v>2762</v>
      </c>
      <c r="D324" s="160"/>
      <c r="E324" s="161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357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9" t="s">
        <v>110</v>
      </c>
      <c r="D325" s="160"/>
      <c r="E325" s="161">
        <v>2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357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1.75" outlineLevel="1" x14ac:dyDescent="0.2">
      <c r="A326" s="175">
        <v>102</v>
      </c>
      <c r="B326" s="176" t="s">
        <v>2763</v>
      </c>
      <c r="C326" s="188" t="s">
        <v>2764</v>
      </c>
      <c r="D326" s="177" t="s">
        <v>373</v>
      </c>
      <c r="E326" s="178">
        <v>27</v>
      </c>
      <c r="F326" s="179"/>
      <c r="G326" s="180">
        <f>ROUND(E326*F326,2)</f>
        <v>0</v>
      </c>
      <c r="H326" s="159"/>
      <c r="I326" s="158">
        <f>ROUND(E326*H326,2)</f>
        <v>0</v>
      </c>
      <c r="J326" s="159"/>
      <c r="K326" s="158">
        <f>ROUND(E326*J326,2)</f>
        <v>0</v>
      </c>
      <c r="L326" s="158">
        <v>21</v>
      </c>
      <c r="M326" s="158">
        <f>G326*(1+L326/100)</f>
        <v>0</v>
      </c>
      <c r="N326" s="157">
        <v>0</v>
      </c>
      <c r="O326" s="157">
        <f>ROUND(E326*N326,2)</f>
        <v>0</v>
      </c>
      <c r="P326" s="157">
        <v>0</v>
      </c>
      <c r="Q326" s="157">
        <f>ROUND(E326*P326,2)</f>
        <v>0</v>
      </c>
      <c r="R326" s="158"/>
      <c r="S326" s="158" t="s">
        <v>351</v>
      </c>
      <c r="T326" s="158" t="s">
        <v>352</v>
      </c>
      <c r="U326" s="158">
        <v>0</v>
      </c>
      <c r="V326" s="158">
        <f>ROUND(E326*U326,2)</f>
        <v>0</v>
      </c>
      <c r="W326" s="158"/>
      <c r="X326" s="158" t="s">
        <v>353</v>
      </c>
      <c r="Y326" s="158" t="s">
        <v>354</v>
      </c>
      <c r="Z326" s="147"/>
      <c r="AA326" s="147"/>
      <c r="AB326" s="147"/>
      <c r="AC326" s="147"/>
      <c r="AD326" s="147"/>
      <c r="AE326" s="147"/>
      <c r="AF326" s="147"/>
      <c r="AG326" s="147" t="s">
        <v>732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89" t="s">
        <v>2724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357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9" t="s">
        <v>2539</v>
      </c>
      <c r="D328" s="160"/>
      <c r="E328" s="161"/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357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9" t="s">
        <v>2725</v>
      </c>
      <c r="D329" s="160"/>
      <c r="E329" s="161">
        <v>27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357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32.6" outlineLevel="1" x14ac:dyDescent="0.2">
      <c r="A330" s="175">
        <v>103</v>
      </c>
      <c r="B330" s="176" t="s">
        <v>2765</v>
      </c>
      <c r="C330" s="188" t="s">
        <v>2766</v>
      </c>
      <c r="D330" s="177" t="s">
        <v>350</v>
      </c>
      <c r="E330" s="178">
        <v>12.5</v>
      </c>
      <c r="F330" s="179"/>
      <c r="G330" s="180">
        <f>ROUND(E330*F330,2)</f>
        <v>0</v>
      </c>
      <c r="H330" s="159"/>
      <c r="I330" s="158">
        <f>ROUND(E330*H330,2)</f>
        <v>0</v>
      </c>
      <c r="J330" s="159"/>
      <c r="K330" s="158">
        <f>ROUND(E330*J330,2)</f>
        <v>0</v>
      </c>
      <c r="L330" s="158">
        <v>21</v>
      </c>
      <c r="M330" s="158">
        <f>G330*(1+L330/100)</f>
        <v>0</v>
      </c>
      <c r="N330" s="157">
        <v>0</v>
      </c>
      <c r="O330" s="157">
        <f>ROUND(E330*N330,2)</f>
        <v>0</v>
      </c>
      <c r="P330" s="157">
        <v>0</v>
      </c>
      <c r="Q330" s="157">
        <f>ROUND(E330*P330,2)</f>
        <v>0</v>
      </c>
      <c r="R330" s="158"/>
      <c r="S330" s="158" t="s">
        <v>351</v>
      </c>
      <c r="T330" s="158" t="s">
        <v>352</v>
      </c>
      <c r="U330" s="158">
        <v>0</v>
      </c>
      <c r="V330" s="158">
        <f>ROUND(E330*U330,2)</f>
        <v>0</v>
      </c>
      <c r="W330" s="158"/>
      <c r="X330" s="158" t="s">
        <v>353</v>
      </c>
      <c r="Y330" s="158" t="s">
        <v>354</v>
      </c>
      <c r="Z330" s="147"/>
      <c r="AA330" s="147"/>
      <c r="AB330" s="147"/>
      <c r="AC330" s="147"/>
      <c r="AD330" s="147"/>
      <c r="AE330" s="147"/>
      <c r="AF330" s="147"/>
      <c r="AG330" s="147" t="s">
        <v>732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89" t="s">
        <v>2767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357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89" t="s">
        <v>2768</v>
      </c>
      <c r="D332" s="160"/>
      <c r="E332" s="161">
        <v>12.5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357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5">
        <v>104</v>
      </c>
      <c r="B333" s="176" t="s">
        <v>2769</v>
      </c>
      <c r="C333" s="188" t="s">
        <v>2656</v>
      </c>
      <c r="D333" s="177" t="s">
        <v>486</v>
      </c>
      <c r="E333" s="178">
        <v>48</v>
      </c>
      <c r="F333" s="179"/>
      <c r="G333" s="180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21</v>
      </c>
      <c r="M333" s="158">
        <f>G333*(1+L333/100)</f>
        <v>0</v>
      </c>
      <c r="N333" s="157">
        <v>0</v>
      </c>
      <c r="O333" s="157">
        <f>ROUND(E333*N333,2)</f>
        <v>0</v>
      </c>
      <c r="P333" s="157">
        <v>0</v>
      </c>
      <c r="Q333" s="157">
        <f>ROUND(E333*P333,2)</f>
        <v>0</v>
      </c>
      <c r="R333" s="158"/>
      <c r="S333" s="158" t="s">
        <v>351</v>
      </c>
      <c r="T333" s="158" t="s">
        <v>352</v>
      </c>
      <c r="U333" s="158">
        <v>0</v>
      </c>
      <c r="V333" s="158">
        <f>ROUND(E333*U333,2)</f>
        <v>0</v>
      </c>
      <c r="W333" s="158"/>
      <c r="X333" s="158" t="s">
        <v>353</v>
      </c>
      <c r="Y333" s="158" t="s">
        <v>354</v>
      </c>
      <c r="Z333" s="147"/>
      <c r="AA333" s="147"/>
      <c r="AB333" s="147"/>
      <c r="AC333" s="147"/>
      <c r="AD333" s="147"/>
      <c r="AE333" s="147"/>
      <c r="AF333" s="147"/>
      <c r="AG333" s="147" t="s">
        <v>732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9" t="s">
        <v>2770</v>
      </c>
      <c r="D334" s="160"/>
      <c r="E334" s="161"/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357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9" t="s">
        <v>2771</v>
      </c>
      <c r="D335" s="160"/>
      <c r="E335" s="161">
        <v>48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357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43.5" outlineLevel="1" x14ac:dyDescent="0.2">
      <c r="A336" s="175">
        <v>105</v>
      </c>
      <c r="B336" s="176" t="s">
        <v>2772</v>
      </c>
      <c r="C336" s="188" t="s">
        <v>2773</v>
      </c>
      <c r="D336" s="177" t="s">
        <v>373</v>
      </c>
      <c r="E336" s="178">
        <v>3</v>
      </c>
      <c r="F336" s="179"/>
      <c r="G336" s="180">
        <f>ROUND(E336*F336,2)</f>
        <v>0</v>
      </c>
      <c r="H336" s="159"/>
      <c r="I336" s="158">
        <f>ROUND(E336*H336,2)</f>
        <v>0</v>
      </c>
      <c r="J336" s="159"/>
      <c r="K336" s="158">
        <f>ROUND(E336*J336,2)</f>
        <v>0</v>
      </c>
      <c r="L336" s="158">
        <v>21</v>
      </c>
      <c r="M336" s="158">
        <f>G336*(1+L336/100)</f>
        <v>0</v>
      </c>
      <c r="N336" s="157">
        <v>0</v>
      </c>
      <c r="O336" s="157">
        <f>ROUND(E336*N336,2)</f>
        <v>0</v>
      </c>
      <c r="P336" s="157">
        <v>0</v>
      </c>
      <c r="Q336" s="157">
        <f>ROUND(E336*P336,2)</f>
        <v>0</v>
      </c>
      <c r="R336" s="158"/>
      <c r="S336" s="158" t="s">
        <v>351</v>
      </c>
      <c r="T336" s="158" t="s">
        <v>352</v>
      </c>
      <c r="U336" s="158">
        <v>0</v>
      </c>
      <c r="V336" s="158">
        <f>ROUND(E336*U336,2)</f>
        <v>0</v>
      </c>
      <c r="W336" s="158"/>
      <c r="X336" s="158" t="s">
        <v>540</v>
      </c>
      <c r="Y336" s="158" t="s">
        <v>354</v>
      </c>
      <c r="Z336" s="147"/>
      <c r="AA336" s="147"/>
      <c r="AB336" s="147"/>
      <c r="AC336" s="147"/>
      <c r="AD336" s="147"/>
      <c r="AE336" s="147"/>
      <c r="AF336" s="147"/>
      <c r="AG336" s="147" t="s">
        <v>723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189" t="s">
        <v>2774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357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9" t="s">
        <v>112</v>
      </c>
      <c r="D338" s="160"/>
      <c r="E338" s="161">
        <v>3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357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43.5" outlineLevel="1" x14ac:dyDescent="0.2">
      <c r="A339" s="175">
        <v>106</v>
      </c>
      <c r="B339" s="176" t="s">
        <v>2775</v>
      </c>
      <c r="C339" s="188" t="s">
        <v>2776</v>
      </c>
      <c r="D339" s="177" t="s">
        <v>373</v>
      </c>
      <c r="E339" s="178">
        <v>2</v>
      </c>
      <c r="F339" s="179"/>
      <c r="G339" s="180">
        <f>ROUND(E339*F339,2)</f>
        <v>0</v>
      </c>
      <c r="H339" s="159"/>
      <c r="I339" s="158">
        <f>ROUND(E339*H339,2)</f>
        <v>0</v>
      </c>
      <c r="J339" s="159"/>
      <c r="K339" s="158">
        <f>ROUND(E339*J339,2)</f>
        <v>0</v>
      </c>
      <c r="L339" s="158">
        <v>21</v>
      </c>
      <c r="M339" s="158">
        <f>G339*(1+L339/100)</f>
        <v>0</v>
      </c>
      <c r="N339" s="157">
        <v>0</v>
      </c>
      <c r="O339" s="157">
        <f>ROUND(E339*N339,2)</f>
        <v>0</v>
      </c>
      <c r="P339" s="157">
        <v>0</v>
      </c>
      <c r="Q339" s="157">
        <f>ROUND(E339*P339,2)</f>
        <v>0</v>
      </c>
      <c r="R339" s="158"/>
      <c r="S339" s="158" t="s">
        <v>351</v>
      </c>
      <c r="T339" s="158" t="s">
        <v>352</v>
      </c>
      <c r="U339" s="158">
        <v>0</v>
      </c>
      <c r="V339" s="158">
        <f>ROUND(E339*U339,2)</f>
        <v>0</v>
      </c>
      <c r="W339" s="158"/>
      <c r="X339" s="158" t="s">
        <v>540</v>
      </c>
      <c r="Y339" s="158" t="s">
        <v>354</v>
      </c>
      <c r="Z339" s="147"/>
      <c r="AA339" s="147"/>
      <c r="AB339" s="147"/>
      <c r="AC339" s="147"/>
      <c r="AD339" s="147"/>
      <c r="AE339" s="147"/>
      <c r="AF339" s="147"/>
      <c r="AG339" s="147" t="s">
        <v>723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189" t="s">
        <v>2762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357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89" t="s">
        <v>110</v>
      </c>
      <c r="D341" s="160"/>
      <c r="E341" s="161">
        <v>2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357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43.5" outlineLevel="1" x14ac:dyDescent="0.2">
      <c r="A342" s="175">
        <v>107</v>
      </c>
      <c r="B342" s="176" t="s">
        <v>2777</v>
      </c>
      <c r="C342" s="188" t="s">
        <v>2778</v>
      </c>
      <c r="D342" s="177" t="s">
        <v>373</v>
      </c>
      <c r="E342" s="178">
        <v>4</v>
      </c>
      <c r="F342" s="179"/>
      <c r="G342" s="180">
        <f>ROUND(E342*F342,2)</f>
        <v>0</v>
      </c>
      <c r="H342" s="159"/>
      <c r="I342" s="158">
        <f>ROUND(E342*H342,2)</f>
        <v>0</v>
      </c>
      <c r="J342" s="159"/>
      <c r="K342" s="158">
        <f>ROUND(E342*J342,2)</f>
        <v>0</v>
      </c>
      <c r="L342" s="158">
        <v>21</v>
      </c>
      <c r="M342" s="158">
        <f>G342*(1+L342/100)</f>
        <v>0</v>
      </c>
      <c r="N342" s="157">
        <v>0</v>
      </c>
      <c r="O342" s="157">
        <f>ROUND(E342*N342,2)</f>
        <v>0</v>
      </c>
      <c r="P342" s="157">
        <v>0</v>
      </c>
      <c r="Q342" s="157">
        <f>ROUND(E342*P342,2)</f>
        <v>0</v>
      </c>
      <c r="R342" s="158"/>
      <c r="S342" s="158" t="s">
        <v>351</v>
      </c>
      <c r="T342" s="158" t="s">
        <v>352</v>
      </c>
      <c r="U342" s="158">
        <v>0</v>
      </c>
      <c r="V342" s="158">
        <f>ROUND(E342*U342,2)</f>
        <v>0</v>
      </c>
      <c r="W342" s="158"/>
      <c r="X342" s="158" t="s">
        <v>540</v>
      </c>
      <c r="Y342" s="158" t="s">
        <v>354</v>
      </c>
      <c r="Z342" s="147"/>
      <c r="AA342" s="147"/>
      <c r="AB342" s="147"/>
      <c r="AC342" s="147"/>
      <c r="AD342" s="147"/>
      <c r="AE342" s="147"/>
      <c r="AF342" s="147"/>
      <c r="AG342" s="147" t="s">
        <v>723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89" t="s">
        <v>2779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357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9" t="s">
        <v>116</v>
      </c>
      <c r="D344" s="160"/>
      <c r="E344" s="161">
        <v>4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357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43.5" outlineLevel="1" x14ac:dyDescent="0.2">
      <c r="A345" s="175">
        <v>108</v>
      </c>
      <c r="B345" s="176" t="s">
        <v>2780</v>
      </c>
      <c r="C345" s="188" t="s">
        <v>2781</v>
      </c>
      <c r="D345" s="177" t="s">
        <v>373</v>
      </c>
      <c r="E345" s="178">
        <v>2</v>
      </c>
      <c r="F345" s="179"/>
      <c r="G345" s="180">
        <f>ROUND(E345*F345,2)</f>
        <v>0</v>
      </c>
      <c r="H345" s="159"/>
      <c r="I345" s="158">
        <f>ROUND(E345*H345,2)</f>
        <v>0</v>
      </c>
      <c r="J345" s="159"/>
      <c r="K345" s="158">
        <f>ROUND(E345*J345,2)</f>
        <v>0</v>
      </c>
      <c r="L345" s="158">
        <v>21</v>
      </c>
      <c r="M345" s="158">
        <f>G345*(1+L345/100)</f>
        <v>0</v>
      </c>
      <c r="N345" s="157">
        <v>0</v>
      </c>
      <c r="O345" s="157">
        <f>ROUND(E345*N345,2)</f>
        <v>0</v>
      </c>
      <c r="P345" s="157">
        <v>0</v>
      </c>
      <c r="Q345" s="157">
        <f>ROUND(E345*P345,2)</f>
        <v>0</v>
      </c>
      <c r="R345" s="158"/>
      <c r="S345" s="158" t="s">
        <v>351</v>
      </c>
      <c r="T345" s="158" t="s">
        <v>352</v>
      </c>
      <c r="U345" s="158">
        <v>0</v>
      </c>
      <c r="V345" s="158">
        <f>ROUND(E345*U345,2)</f>
        <v>0</v>
      </c>
      <c r="W345" s="158"/>
      <c r="X345" s="158" t="s">
        <v>540</v>
      </c>
      <c r="Y345" s="158" t="s">
        <v>354</v>
      </c>
      <c r="Z345" s="147"/>
      <c r="AA345" s="147"/>
      <c r="AB345" s="147"/>
      <c r="AC345" s="147"/>
      <c r="AD345" s="147"/>
      <c r="AE345" s="147"/>
      <c r="AF345" s="147"/>
      <c r="AG345" s="147" t="s">
        <v>723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89" t="s">
        <v>2762</v>
      </c>
      <c r="D346" s="160"/>
      <c r="E346" s="161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357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9" t="s">
        <v>110</v>
      </c>
      <c r="D347" s="160"/>
      <c r="E347" s="161">
        <v>2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357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43.5" outlineLevel="1" x14ac:dyDescent="0.2">
      <c r="A348" s="175">
        <v>109</v>
      </c>
      <c r="B348" s="176" t="s">
        <v>2782</v>
      </c>
      <c r="C348" s="188" t="s">
        <v>2783</v>
      </c>
      <c r="D348" s="177" t="s">
        <v>373</v>
      </c>
      <c r="E348" s="178">
        <v>2</v>
      </c>
      <c r="F348" s="179"/>
      <c r="G348" s="180">
        <f>ROUND(E348*F348,2)</f>
        <v>0</v>
      </c>
      <c r="H348" s="159"/>
      <c r="I348" s="158">
        <f>ROUND(E348*H348,2)</f>
        <v>0</v>
      </c>
      <c r="J348" s="159"/>
      <c r="K348" s="158">
        <f>ROUND(E348*J348,2)</f>
        <v>0</v>
      </c>
      <c r="L348" s="158">
        <v>21</v>
      </c>
      <c r="M348" s="158">
        <f>G348*(1+L348/100)</f>
        <v>0</v>
      </c>
      <c r="N348" s="157">
        <v>0</v>
      </c>
      <c r="O348" s="157">
        <f>ROUND(E348*N348,2)</f>
        <v>0</v>
      </c>
      <c r="P348" s="157">
        <v>0</v>
      </c>
      <c r="Q348" s="157">
        <f>ROUND(E348*P348,2)</f>
        <v>0</v>
      </c>
      <c r="R348" s="158"/>
      <c r="S348" s="158" t="s">
        <v>351</v>
      </c>
      <c r="T348" s="158" t="s">
        <v>352</v>
      </c>
      <c r="U348" s="158">
        <v>0</v>
      </c>
      <c r="V348" s="158">
        <f>ROUND(E348*U348,2)</f>
        <v>0</v>
      </c>
      <c r="W348" s="158"/>
      <c r="X348" s="158" t="s">
        <v>540</v>
      </c>
      <c r="Y348" s="158" t="s">
        <v>354</v>
      </c>
      <c r="Z348" s="147"/>
      <c r="AA348" s="147"/>
      <c r="AB348" s="147"/>
      <c r="AC348" s="147"/>
      <c r="AD348" s="147"/>
      <c r="AE348" s="147"/>
      <c r="AF348" s="147"/>
      <c r="AG348" s="147" t="s">
        <v>723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9" t="s">
        <v>2762</v>
      </c>
      <c r="D349" s="160"/>
      <c r="E349" s="161"/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357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9" t="s">
        <v>110</v>
      </c>
      <c r="D350" s="160"/>
      <c r="E350" s="161">
        <v>2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357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54.35" outlineLevel="1" x14ac:dyDescent="0.2">
      <c r="A351" s="175">
        <v>110</v>
      </c>
      <c r="B351" s="176" t="s">
        <v>2784</v>
      </c>
      <c r="C351" s="188" t="s">
        <v>2785</v>
      </c>
      <c r="D351" s="177" t="s">
        <v>373</v>
      </c>
      <c r="E351" s="178">
        <v>3</v>
      </c>
      <c r="F351" s="179"/>
      <c r="G351" s="180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/>
      <c r="S351" s="158" t="s">
        <v>351</v>
      </c>
      <c r="T351" s="158" t="s">
        <v>352</v>
      </c>
      <c r="U351" s="158">
        <v>0</v>
      </c>
      <c r="V351" s="158">
        <f>ROUND(E351*U351,2)</f>
        <v>0</v>
      </c>
      <c r="W351" s="158"/>
      <c r="X351" s="158" t="s">
        <v>540</v>
      </c>
      <c r="Y351" s="158" t="s">
        <v>354</v>
      </c>
      <c r="Z351" s="147"/>
      <c r="AA351" s="147"/>
      <c r="AB351" s="147"/>
      <c r="AC351" s="147"/>
      <c r="AD351" s="147"/>
      <c r="AE351" s="147"/>
      <c r="AF351" s="147"/>
      <c r="AG351" s="147" t="s">
        <v>723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189" t="s">
        <v>2719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357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9" t="s">
        <v>112</v>
      </c>
      <c r="D353" s="160"/>
      <c r="E353" s="161">
        <v>3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357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54.35" outlineLevel="1" x14ac:dyDescent="0.2">
      <c r="A354" s="175">
        <v>111</v>
      </c>
      <c r="B354" s="176" t="s">
        <v>2786</v>
      </c>
      <c r="C354" s="188" t="s">
        <v>2787</v>
      </c>
      <c r="D354" s="177" t="s">
        <v>373</v>
      </c>
      <c r="E354" s="178">
        <v>2</v>
      </c>
      <c r="F354" s="179"/>
      <c r="G354" s="180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7">
        <v>0</v>
      </c>
      <c r="O354" s="157">
        <f>ROUND(E354*N354,2)</f>
        <v>0</v>
      </c>
      <c r="P354" s="157">
        <v>0</v>
      </c>
      <c r="Q354" s="157">
        <f>ROUND(E354*P354,2)</f>
        <v>0</v>
      </c>
      <c r="R354" s="158"/>
      <c r="S354" s="158" t="s">
        <v>351</v>
      </c>
      <c r="T354" s="158" t="s">
        <v>352</v>
      </c>
      <c r="U354" s="158">
        <v>0</v>
      </c>
      <c r="V354" s="158">
        <f>ROUND(E354*U354,2)</f>
        <v>0</v>
      </c>
      <c r="W354" s="158"/>
      <c r="X354" s="158" t="s">
        <v>540</v>
      </c>
      <c r="Y354" s="158" t="s">
        <v>354</v>
      </c>
      <c r="Z354" s="147"/>
      <c r="AA354" s="147"/>
      <c r="AB354" s="147"/>
      <c r="AC354" s="147"/>
      <c r="AD354" s="147"/>
      <c r="AE354" s="147"/>
      <c r="AF354" s="147"/>
      <c r="AG354" s="147" t="s">
        <v>723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189" t="s">
        <v>2713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357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9" t="s">
        <v>110</v>
      </c>
      <c r="D356" s="160"/>
      <c r="E356" s="161">
        <v>2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357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54.35" outlineLevel="1" x14ac:dyDescent="0.2">
      <c r="A357" s="175">
        <v>112</v>
      </c>
      <c r="B357" s="176" t="s">
        <v>2786</v>
      </c>
      <c r="C357" s="188" t="s">
        <v>2788</v>
      </c>
      <c r="D357" s="177" t="s">
        <v>373</v>
      </c>
      <c r="E357" s="178">
        <v>1</v>
      </c>
      <c r="F357" s="179"/>
      <c r="G357" s="180">
        <f>ROUND(E357*F357,2)</f>
        <v>0</v>
      </c>
      <c r="H357" s="159"/>
      <c r="I357" s="158">
        <f>ROUND(E357*H357,2)</f>
        <v>0</v>
      </c>
      <c r="J357" s="159"/>
      <c r="K357" s="158">
        <f>ROUND(E357*J357,2)</f>
        <v>0</v>
      </c>
      <c r="L357" s="158">
        <v>21</v>
      </c>
      <c r="M357" s="158">
        <f>G357*(1+L357/100)</f>
        <v>0</v>
      </c>
      <c r="N357" s="157">
        <v>0</v>
      </c>
      <c r="O357" s="157">
        <f>ROUND(E357*N357,2)</f>
        <v>0</v>
      </c>
      <c r="P357" s="157">
        <v>0</v>
      </c>
      <c r="Q357" s="157">
        <f>ROUND(E357*P357,2)</f>
        <v>0</v>
      </c>
      <c r="R357" s="158"/>
      <c r="S357" s="158" t="s">
        <v>351</v>
      </c>
      <c r="T357" s="158" t="s">
        <v>352</v>
      </c>
      <c r="U357" s="158">
        <v>0</v>
      </c>
      <c r="V357" s="158">
        <f>ROUND(E357*U357,2)</f>
        <v>0</v>
      </c>
      <c r="W357" s="158"/>
      <c r="X357" s="158" t="s">
        <v>824</v>
      </c>
      <c r="Y357" s="158" t="s">
        <v>354</v>
      </c>
      <c r="Z357" s="147"/>
      <c r="AA357" s="147"/>
      <c r="AB357" s="147"/>
      <c r="AC357" s="147"/>
      <c r="AD357" s="147"/>
      <c r="AE357" s="147"/>
      <c r="AF357" s="147"/>
      <c r="AG357" s="147" t="s">
        <v>886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189" t="s">
        <v>2706</v>
      </c>
      <c r="D358" s="160"/>
      <c r="E358" s="161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357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9" t="s">
        <v>108</v>
      </c>
      <c r="D359" s="160"/>
      <c r="E359" s="161">
        <v>1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357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54.35" outlineLevel="1" x14ac:dyDescent="0.2">
      <c r="A360" s="175">
        <v>113</v>
      </c>
      <c r="B360" s="176" t="s">
        <v>2789</v>
      </c>
      <c r="C360" s="188" t="s">
        <v>2790</v>
      </c>
      <c r="D360" s="177" t="s">
        <v>373</v>
      </c>
      <c r="E360" s="178">
        <v>2</v>
      </c>
      <c r="F360" s="179"/>
      <c r="G360" s="180">
        <f>ROUND(E360*F360,2)</f>
        <v>0</v>
      </c>
      <c r="H360" s="159"/>
      <c r="I360" s="158">
        <f>ROUND(E360*H360,2)</f>
        <v>0</v>
      </c>
      <c r="J360" s="159"/>
      <c r="K360" s="158">
        <f>ROUND(E360*J360,2)</f>
        <v>0</v>
      </c>
      <c r="L360" s="158">
        <v>21</v>
      </c>
      <c r="M360" s="158">
        <f>G360*(1+L360/100)</f>
        <v>0</v>
      </c>
      <c r="N360" s="157">
        <v>0</v>
      </c>
      <c r="O360" s="157">
        <f>ROUND(E360*N360,2)</f>
        <v>0</v>
      </c>
      <c r="P360" s="157">
        <v>0</v>
      </c>
      <c r="Q360" s="157">
        <f>ROUND(E360*P360,2)</f>
        <v>0</v>
      </c>
      <c r="R360" s="158"/>
      <c r="S360" s="158" t="s">
        <v>351</v>
      </c>
      <c r="T360" s="158" t="s">
        <v>352</v>
      </c>
      <c r="U360" s="158">
        <v>0</v>
      </c>
      <c r="V360" s="158">
        <f>ROUND(E360*U360,2)</f>
        <v>0</v>
      </c>
      <c r="W360" s="158"/>
      <c r="X360" s="158" t="s">
        <v>540</v>
      </c>
      <c r="Y360" s="158" t="s">
        <v>354</v>
      </c>
      <c r="Z360" s="147"/>
      <c r="AA360" s="147"/>
      <c r="AB360" s="147"/>
      <c r="AC360" s="147"/>
      <c r="AD360" s="147"/>
      <c r="AE360" s="147"/>
      <c r="AF360" s="147"/>
      <c r="AG360" s="147" t="s">
        <v>723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189" t="s">
        <v>2713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357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9" t="s">
        <v>110</v>
      </c>
      <c r="D362" s="160"/>
      <c r="E362" s="161">
        <v>2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357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ht="54.35" outlineLevel="1" x14ac:dyDescent="0.2">
      <c r="A363" s="175">
        <v>114</v>
      </c>
      <c r="B363" s="176" t="s">
        <v>2789</v>
      </c>
      <c r="C363" s="188" t="s">
        <v>2791</v>
      </c>
      <c r="D363" s="177" t="s">
        <v>373</v>
      </c>
      <c r="E363" s="178">
        <v>1</v>
      </c>
      <c r="F363" s="179"/>
      <c r="G363" s="180">
        <f>ROUND(E363*F363,2)</f>
        <v>0</v>
      </c>
      <c r="H363" s="159"/>
      <c r="I363" s="158">
        <f>ROUND(E363*H363,2)</f>
        <v>0</v>
      </c>
      <c r="J363" s="159"/>
      <c r="K363" s="158">
        <f>ROUND(E363*J363,2)</f>
        <v>0</v>
      </c>
      <c r="L363" s="158">
        <v>21</v>
      </c>
      <c r="M363" s="158">
        <f>G363*(1+L363/100)</f>
        <v>0</v>
      </c>
      <c r="N363" s="157">
        <v>0</v>
      </c>
      <c r="O363" s="157">
        <f>ROUND(E363*N363,2)</f>
        <v>0</v>
      </c>
      <c r="P363" s="157">
        <v>0</v>
      </c>
      <c r="Q363" s="157">
        <f>ROUND(E363*P363,2)</f>
        <v>0</v>
      </c>
      <c r="R363" s="158"/>
      <c r="S363" s="158" t="s">
        <v>351</v>
      </c>
      <c r="T363" s="158" t="s">
        <v>352</v>
      </c>
      <c r="U363" s="158">
        <v>0</v>
      </c>
      <c r="V363" s="158">
        <f>ROUND(E363*U363,2)</f>
        <v>0</v>
      </c>
      <c r="W363" s="158"/>
      <c r="X363" s="158" t="s">
        <v>824</v>
      </c>
      <c r="Y363" s="158" t="s">
        <v>354</v>
      </c>
      <c r="Z363" s="147"/>
      <c r="AA363" s="147"/>
      <c r="AB363" s="147"/>
      <c r="AC363" s="147"/>
      <c r="AD363" s="147"/>
      <c r="AE363" s="147"/>
      <c r="AF363" s="147"/>
      <c r="AG363" s="147" t="s">
        <v>886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2" x14ac:dyDescent="0.2">
      <c r="A364" s="154"/>
      <c r="B364" s="155"/>
      <c r="C364" s="189" t="s">
        <v>2706</v>
      </c>
      <c r="D364" s="160"/>
      <c r="E364" s="161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357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9" t="s">
        <v>108</v>
      </c>
      <c r="D365" s="160"/>
      <c r="E365" s="161">
        <v>1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357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54.35" outlineLevel="1" x14ac:dyDescent="0.2">
      <c r="A366" s="175">
        <v>115</v>
      </c>
      <c r="B366" s="176" t="s">
        <v>2792</v>
      </c>
      <c r="C366" s="188" t="s">
        <v>2793</v>
      </c>
      <c r="D366" s="177" t="s">
        <v>373</v>
      </c>
      <c r="E366" s="178">
        <v>2</v>
      </c>
      <c r="F366" s="179"/>
      <c r="G366" s="180">
        <f>ROUND(E366*F366,2)</f>
        <v>0</v>
      </c>
      <c r="H366" s="159"/>
      <c r="I366" s="158">
        <f>ROUND(E366*H366,2)</f>
        <v>0</v>
      </c>
      <c r="J366" s="159"/>
      <c r="K366" s="158">
        <f>ROUND(E366*J366,2)</f>
        <v>0</v>
      </c>
      <c r="L366" s="158">
        <v>21</v>
      </c>
      <c r="M366" s="158">
        <f>G366*(1+L366/100)</f>
        <v>0</v>
      </c>
      <c r="N366" s="157">
        <v>0</v>
      </c>
      <c r="O366" s="157">
        <f>ROUND(E366*N366,2)</f>
        <v>0</v>
      </c>
      <c r="P366" s="157">
        <v>0</v>
      </c>
      <c r="Q366" s="157">
        <f>ROUND(E366*P366,2)</f>
        <v>0</v>
      </c>
      <c r="R366" s="158"/>
      <c r="S366" s="158" t="s">
        <v>351</v>
      </c>
      <c r="T366" s="158" t="s">
        <v>352</v>
      </c>
      <c r="U366" s="158">
        <v>0</v>
      </c>
      <c r="V366" s="158">
        <f>ROUND(E366*U366,2)</f>
        <v>0</v>
      </c>
      <c r="W366" s="158"/>
      <c r="X366" s="158" t="s">
        <v>540</v>
      </c>
      <c r="Y366" s="158" t="s">
        <v>354</v>
      </c>
      <c r="Z366" s="147"/>
      <c r="AA366" s="147"/>
      <c r="AB366" s="147"/>
      <c r="AC366" s="147"/>
      <c r="AD366" s="147"/>
      <c r="AE366" s="147"/>
      <c r="AF366" s="147"/>
      <c r="AG366" s="147" t="s">
        <v>723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9" t="s">
        <v>2713</v>
      </c>
      <c r="D367" s="160"/>
      <c r="E367" s="161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357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9" t="s">
        <v>110</v>
      </c>
      <c r="D368" s="160"/>
      <c r="E368" s="161">
        <v>2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357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54.35" outlineLevel="1" x14ac:dyDescent="0.2">
      <c r="A369" s="175">
        <v>116</v>
      </c>
      <c r="B369" s="176" t="s">
        <v>2792</v>
      </c>
      <c r="C369" s="188" t="s">
        <v>2794</v>
      </c>
      <c r="D369" s="177" t="s">
        <v>373</v>
      </c>
      <c r="E369" s="178">
        <v>2</v>
      </c>
      <c r="F369" s="179"/>
      <c r="G369" s="180">
        <f>ROUND(E369*F369,2)</f>
        <v>0</v>
      </c>
      <c r="H369" s="159"/>
      <c r="I369" s="158">
        <f>ROUND(E369*H369,2)</f>
        <v>0</v>
      </c>
      <c r="J369" s="159"/>
      <c r="K369" s="158">
        <f>ROUND(E369*J369,2)</f>
        <v>0</v>
      </c>
      <c r="L369" s="158">
        <v>21</v>
      </c>
      <c r="M369" s="158">
        <f>G369*(1+L369/100)</f>
        <v>0</v>
      </c>
      <c r="N369" s="157">
        <v>0</v>
      </c>
      <c r="O369" s="157">
        <f>ROUND(E369*N369,2)</f>
        <v>0</v>
      </c>
      <c r="P369" s="157">
        <v>0</v>
      </c>
      <c r="Q369" s="157">
        <f>ROUND(E369*P369,2)</f>
        <v>0</v>
      </c>
      <c r="R369" s="158"/>
      <c r="S369" s="158" t="s">
        <v>351</v>
      </c>
      <c r="T369" s="158" t="s">
        <v>352</v>
      </c>
      <c r="U369" s="158">
        <v>0</v>
      </c>
      <c r="V369" s="158">
        <f>ROUND(E369*U369,2)</f>
        <v>0</v>
      </c>
      <c r="W369" s="158"/>
      <c r="X369" s="158" t="s">
        <v>824</v>
      </c>
      <c r="Y369" s="158" t="s">
        <v>354</v>
      </c>
      <c r="Z369" s="147"/>
      <c r="AA369" s="147"/>
      <c r="AB369" s="147"/>
      <c r="AC369" s="147"/>
      <c r="AD369" s="147"/>
      <c r="AE369" s="147"/>
      <c r="AF369" s="147"/>
      <c r="AG369" s="147" t="s">
        <v>886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9" t="s">
        <v>2713</v>
      </c>
      <c r="D370" s="160"/>
      <c r="E370" s="161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357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89" t="s">
        <v>110</v>
      </c>
      <c r="D371" s="160"/>
      <c r="E371" s="161">
        <v>2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357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54.35" outlineLevel="1" x14ac:dyDescent="0.2">
      <c r="A372" s="175">
        <v>117</v>
      </c>
      <c r="B372" s="176" t="s">
        <v>2795</v>
      </c>
      <c r="C372" s="188" t="s">
        <v>2796</v>
      </c>
      <c r="D372" s="177" t="s">
        <v>373</v>
      </c>
      <c r="E372" s="178">
        <v>1</v>
      </c>
      <c r="F372" s="179"/>
      <c r="G372" s="180">
        <f>ROUND(E372*F372,2)</f>
        <v>0</v>
      </c>
      <c r="H372" s="159"/>
      <c r="I372" s="158">
        <f>ROUND(E372*H372,2)</f>
        <v>0</v>
      </c>
      <c r="J372" s="159"/>
      <c r="K372" s="158">
        <f>ROUND(E372*J372,2)</f>
        <v>0</v>
      </c>
      <c r="L372" s="158">
        <v>21</v>
      </c>
      <c r="M372" s="158">
        <f>G372*(1+L372/100)</f>
        <v>0</v>
      </c>
      <c r="N372" s="157">
        <v>0</v>
      </c>
      <c r="O372" s="157">
        <f>ROUND(E372*N372,2)</f>
        <v>0</v>
      </c>
      <c r="P372" s="157">
        <v>0</v>
      </c>
      <c r="Q372" s="157">
        <f>ROUND(E372*P372,2)</f>
        <v>0</v>
      </c>
      <c r="R372" s="158"/>
      <c r="S372" s="158" t="s">
        <v>351</v>
      </c>
      <c r="T372" s="158" t="s">
        <v>352</v>
      </c>
      <c r="U372" s="158">
        <v>0</v>
      </c>
      <c r="V372" s="158">
        <f>ROUND(E372*U372,2)</f>
        <v>0</v>
      </c>
      <c r="W372" s="158"/>
      <c r="X372" s="158" t="s">
        <v>540</v>
      </c>
      <c r="Y372" s="158" t="s">
        <v>354</v>
      </c>
      <c r="Z372" s="147"/>
      <c r="AA372" s="147"/>
      <c r="AB372" s="147"/>
      <c r="AC372" s="147"/>
      <c r="AD372" s="147"/>
      <c r="AE372" s="147"/>
      <c r="AF372" s="147"/>
      <c r="AG372" s="147" t="s">
        <v>723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189" t="s">
        <v>2706</v>
      </c>
      <c r="D373" s="160"/>
      <c r="E373" s="161"/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357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9" t="s">
        <v>108</v>
      </c>
      <c r="D374" s="160"/>
      <c r="E374" s="161">
        <v>1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357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5">
        <v>118</v>
      </c>
      <c r="B375" s="176" t="s">
        <v>2797</v>
      </c>
      <c r="C375" s="188" t="s">
        <v>2798</v>
      </c>
      <c r="D375" s="177" t="s">
        <v>373</v>
      </c>
      <c r="E375" s="178">
        <v>27</v>
      </c>
      <c r="F375" s="179"/>
      <c r="G375" s="180">
        <f>ROUND(E375*F375,2)</f>
        <v>0</v>
      </c>
      <c r="H375" s="159"/>
      <c r="I375" s="158">
        <f>ROUND(E375*H375,2)</f>
        <v>0</v>
      </c>
      <c r="J375" s="159"/>
      <c r="K375" s="158">
        <f>ROUND(E375*J375,2)</f>
        <v>0</v>
      </c>
      <c r="L375" s="158">
        <v>21</v>
      </c>
      <c r="M375" s="158">
        <f>G375*(1+L375/100)</f>
        <v>0</v>
      </c>
      <c r="N375" s="157">
        <v>0</v>
      </c>
      <c r="O375" s="157">
        <f>ROUND(E375*N375,2)</f>
        <v>0</v>
      </c>
      <c r="P375" s="157">
        <v>0</v>
      </c>
      <c r="Q375" s="157">
        <f>ROUND(E375*P375,2)</f>
        <v>0</v>
      </c>
      <c r="R375" s="158"/>
      <c r="S375" s="158" t="s">
        <v>351</v>
      </c>
      <c r="T375" s="158" t="s">
        <v>352</v>
      </c>
      <c r="U375" s="158">
        <v>0</v>
      </c>
      <c r="V375" s="158">
        <f>ROUND(E375*U375,2)</f>
        <v>0</v>
      </c>
      <c r="W375" s="158"/>
      <c r="X375" s="158" t="s">
        <v>540</v>
      </c>
      <c r="Y375" s="158" t="s">
        <v>354</v>
      </c>
      <c r="Z375" s="147"/>
      <c r="AA375" s="147"/>
      <c r="AB375" s="147"/>
      <c r="AC375" s="147"/>
      <c r="AD375" s="147"/>
      <c r="AE375" s="147"/>
      <c r="AF375" s="147"/>
      <c r="AG375" s="147" t="s">
        <v>723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189" t="s">
        <v>2724</v>
      </c>
      <c r="D376" s="160"/>
      <c r="E376" s="161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357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89" t="s">
        <v>2539</v>
      </c>
      <c r="D377" s="160"/>
      <c r="E377" s="161"/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357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89" t="s">
        <v>2725</v>
      </c>
      <c r="D378" s="160"/>
      <c r="E378" s="161">
        <v>27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357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1.75" outlineLevel="1" x14ac:dyDescent="0.2">
      <c r="A379" s="181">
        <v>119</v>
      </c>
      <c r="B379" s="182" t="s">
        <v>2799</v>
      </c>
      <c r="C379" s="191" t="s">
        <v>2800</v>
      </c>
      <c r="D379" s="183" t="s">
        <v>722</v>
      </c>
      <c r="E379" s="184">
        <v>1</v>
      </c>
      <c r="F379" s="185"/>
      <c r="G379" s="186">
        <f>ROUND(E379*F379,2)</f>
        <v>0</v>
      </c>
      <c r="H379" s="159"/>
      <c r="I379" s="158">
        <f>ROUND(E379*H379,2)</f>
        <v>0</v>
      </c>
      <c r="J379" s="159"/>
      <c r="K379" s="158">
        <f>ROUND(E379*J379,2)</f>
        <v>0</v>
      </c>
      <c r="L379" s="158">
        <v>21</v>
      </c>
      <c r="M379" s="158">
        <f>G379*(1+L379/100)</f>
        <v>0</v>
      </c>
      <c r="N379" s="157">
        <v>0</v>
      </c>
      <c r="O379" s="157">
        <f>ROUND(E379*N379,2)</f>
        <v>0</v>
      </c>
      <c r="P379" s="157">
        <v>0</v>
      </c>
      <c r="Q379" s="157">
        <f>ROUND(E379*P379,2)</f>
        <v>0</v>
      </c>
      <c r="R379" s="158"/>
      <c r="S379" s="158" t="s">
        <v>351</v>
      </c>
      <c r="T379" s="158" t="s">
        <v>352</v>
      </c>
      <c r="U379" s="158">
        <v>0</v>
      </c>
      <c r="V379" s="158">
        <f>ROUND(E379*U379,2)</f>
        <v>0</v>
      </c>
      <c r="W379" s="158"/>
      <c r="X379" s="158" t="s">
        <v>353</v>
      </c>
      <c r="Y379" s="158" t="s">
        <v>354</v>
      </c>
      <c r="Z379" s="147"/>
      <c r="AA379" s="147"/>
      <c r="AB379" s="147"/>
      <c r="AC379" s="147"/>
      <c r="AD379" s="147"/>
      <c r="AE379" s="147"/>
      <c r="AF379" s="147"/>
      <c r="AG379" s="147" t="s">
        <v>732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13.6" x14ac:dyDescent="0.2">
      <c r="A380" s="168" t="s">
        <v>346</v>
      </c>
      <c r="B380" s="169" t="s">
        <v>254</v>
      </c>
      <c r="C380" s="187" t="s">
        <v>255</v>
      </c>
      <c r="D380" s="170"/>
      <c r="E380" s="171"/>
      <c r="F380" s="172"/>
      <c r="G380" s="173">
        <f>SUMIF(AG381:AG386,"&lt;&gt;NOR",G381:G386)</f>
        <v>0</v>
      </c>
      <c r="H380" s="167"/>
      <c r="I380" s="167">
        <f>SUM(I381:I386)</f>
        <v>0</v>
      </c>
      <c r="J380" s="167"/>
      <c r="K380" s="167">
        <f>SUM(K381:K386)</f>
        <v>0</v>
      </c>
      <c r="L380" s="167"/>
      <c r="M380" s="167">
        <f>SUM(M381:M386)</f>
        <v>0</v>
      </c>
      <c r="N380" s="166"/>
      <c r="O380" s="166">
        <f>SUM(O381:O386)</f>
        <v>0</v>
      </c>
      <c r="P380" s="166"/>
      <c r="Q380" s="166">
        <f>SUM(Q381:Q386)</f>
        <v>0</v>
      </c>
      <c r="R380" s="167"/>
      <c r="S380" s="167"/>
      <c r="T380" s="167"/>
      <c r="U380" s="167"/>
      <c r="V380" s="167">
        <f>SUM(V381:V386)</f>
        <v>0</v>
      </c>
      <c r="W380" s="167"/>
      <c r="X380" s="167"/>
      <c r="Y380" s="167"/>
      <c r="AG380" t="s">
        <v>347</v>
      </c>
    </row>
    <row r="381" spans="1:60" outlineLevel="1" x14ac:dyDescent="0.2">
      <c r="A381" s="175">
        <v>120</v>
      </c>
      <c r="B381" s="176" t="s">
        <v>2277</v>
      </c>
      <c r="C381" s="188" t="s">
        <v>2801</v>
      </c>
      <c r="D381" s="177" t="s">
        <v>512</v>
      </c>
      <c r="E381" s="178">
        <v>127</v>
      </c>
      <c r="F381" s="179"/>
      <c r="G381" s="180">
        <f>ROUND(E381*F381,2)</f>
        <v>0</v>
      </c>
      <c r="H381" s="159"/>
      <c r="I381" s="158">
        <f>ROUND(E381*H381,2)</f>
        <v>0</v>
      </c>
      <c r="J381" s="159"/>
      <c r="K381" s="158">
        <f>ROUND(E381*J381,2)</f>
        <v>0</v>
      </c>
      <c r="L381" s="158">
        <v>21</v>
      </c>
      <c r="M381" s="158">
        <f>G381*(1+L381/100)</f>
        <v>0</v>
      </c>
      <c r="N381" s="157">
        <v>0</v>
      </c>
      <c r="O381" s="157">
        <f>ROUND(E381*N381,2)</f>
        <v>0</v>
      </c>
      <c r="P381" s="157">
        <v>0</v>
      </c>
      <c r="Q381" s="157">
        <f>ROUND(E381*P381,2)</f>
        <v>0</v>
      </c>
      <c r="R381" s="158"/>
      <c r="S381" s="158" t="s">
        <v>351</v>
      </c>
      <c r="T381" s="158" t="s">
        <v>352</v>
      </c>
      <c r="U381" s="158">
        <v>0</v>
      </c>
      <c r="V381" s="158">
        <f>ROUND(E381*U381,2)</f>
        <v>0</v>
      </c>
      <c r="W381" s="158"/>
      <c r="X381" s="158" t="s">
        <v>353</v>
      </c>
      <c r="Y381" s="158" t="s">
        <v>354</v>
      </c>
      <c r="Z381" s="147"/>
      <c r="AA381" s="147"/>
      <c r="AB381" s="147"/>
      <c r="AC381" s="147"/>
      <c r="AD381" s="147"/>
      <c r="AE381" s="147"/>
      <c r="AF381" s="147"/>
      <c r="AG381" s="147" t="s">
        <v>732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189" t="s">
        <v>2192</v>
      </c>
      <c r="D382" s="160"/>
      <c r="E382" s="161"/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357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89" t="s">
        <v>2802</v>
      </c>
      <c r="D383" s="160"/>
      <c r="E383" s="161">
        <v>127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357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75">
        <v>121</v>
      </c>
      <c r="B384" s="176" t="s">
        <v>2803</v>
      </c>
      <c r="C384" s="188" t="s">
        <v>2804</v>
      </c>
      <c r="D384" s="177" t="s">
        <v>512</v>
      </c>
      <c r="E384" s="178">
        <v>199</v>
      </c>
      <c r="F384" s="179"/>
      <c r="G384" s="180">
        <f>ROUND(E384*F384,2)</f>
        <v>0</v>
      </c>
      <c r="H384" s="159"/>
      <c r="I384" s="158">
        <f>ROUND(E384*H384,2)</f>
        <v>0</v>
      </c>
      <c r="J384" s="159"/>
      <c r="K384" s="158">
        <f>ROUND(E384*J384,2)</f>
        <v>0</v>
      </c>
      <c r="L384" s="158">
        <v>21</v>
      </c>
      <c r="M384" s="158">
        <f>G384*(1+L384/100)</f>
        <v>0</v>
      </c>
      <c r="N384" s="157">
        <v>0</v>
      </c>
      <c r="O384" s="157">
        <f>ROUND(E384*N384,2)</f>
        <v>0</v>
      </c>
      <c r="P384" s="157">
        <v>0</v>
      </c>
      <c r="Q384" s="157">
        <f>ROUND(E384*P384,2)</f>
        <v>0</v>
      </c>
      <c r="R384" s="158"/>
      <c r="S384" s="158" t="s">
        <v>351</v>
      </c>
      <c r="T384" s="158" t="s">
        <v>352</v>
      </c>
      <c r="U384" s="158">
        <v>0</v>
      </c>
      <c r="V384" s="158">
        <f>ROUND(E384*U384,2)</f>
        <v>0</v>
      </c>
      <c r="W384" s="158"/>
      <c r="X384" s="158" t="s">
        <v>353</v>
      </c>
      <c r="Y384" s="158" t="s">
        <v>354</v>
      </c>
      <c r="Z384" s="147"/>
      <c r="AA384" s="147"/>
      <c r="AB384" s="147"/>
      <c r="AC384" s="147"/>
      <c r="AD384" s="147"/>
      <c r="AE384" s="147"/>
      <c r="AF384" s="147"/>
      <c r="AG384" s="147" t="s">
        <v>732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89" t="s">
        <v>2192</v>
      </c>
      <c r="D385" s="160"/>
      <c r="E385" s="161"/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357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89" t="s">
        <v>2805</v>
      </c>
      <c r="D386" s="160"/>
      <c r="E386" s="161">
        <v>199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357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13.6" x14ac:dyDescent="0.2">
      <c r="A387" s="168" t="s">
        <v>346</v>
      </c>
      <c r="B387" s="169" t="s">
        <v>318</v>
      </c>
      <c r="C387" s="187" t="s">
        <v>29</v>
      </c>
      <c r="D387" s="170"/>
      <c r="E387" s="171"/>
      <c r="F387" s="172"/>
      <c r="G387" s="173">
        <f>SUMIF(AG388:AG393,"&lt;&gt;NOR",G388:G393)</f>
        <v>0</v>
      </c>
      <c r="H387" s="167"/>
      <c r="I387" s="167">
        <f>SUM(I388:I393)</f>
        <v>0</v>
      </c>
      <c r="J387" s="167"/>
      <c r="K387" s="167">
        <f>SUM(K388:K393)</f>
        <v>0</v>
      </c>
      <c r="L387" s="167"/>
      <c r="M387" s="167">
        <f>SUM(M388:M393)</f>
        <v>0</v>
      </c>
      <c r="N387" s="166"/>
      <c r="O387" s="166">
        <f>SUM(O388:O393)</f>
        <v>0</v>
      </c>
      <c r="P387" s="166"/>
      <c r="Q387" s="166">
        <f>SUM(Q388:Q393)</f>
        <v>0</v>
      </c>
      <c r="R387" s="167"/>
      <c r="S387" s="167"/>
      <c r="T387" s="167"/>
      <c r="U387" s="167"/>
      <c r="V387" s="167">
        <f>SUM(V388:V393)</f>
        <v>0</v>
      </c>
      <c r="W387" s="167"/>
      <c r="X387" s="167"/>
      <c r="Y387" s="167"/>
      <c r="AG387" t="s">
        <v>347</v>
      </c>
    </row>
    <row r="388" spans="1:60" outlineLevel="1" x14ac:dyDescent="0.2">
      <c r="A388" s="175">
        <v>122</v>
      </c>
      <c r="B388" s="176" t="s">
        <v>889</v>
      </c>
      <c r="C388" s="188" t="s">
        <v>2363</v>
      </c>
      <c r="D388" s="177" t="s">
        <v>389</v>
      </c>
      <c r="E388" s="178">
        <v>1</v>
      </c>
      <c r="F388" s="179"/>
      <c r="G388" s="180">
        <f>ROUND(E388*F388,2)</f>
        <v>0</v>
      </c>
      <c r="H388" s="159"/>
      <c r="I388" s="158">
        <f>ROUND(E388*H388,2)</f>
        <v>0</v>
      </c>
      <c r="J388" s="159"/>
      <c r="K388" s="158">
        <f>ROUND(E388*J388,2)</f>
        <v>0</v>
      </c>
      <c r="L388" s="158">
        <v>21</v>
      </c>
      <c r="M388" s="158">
        <f>G388*(1+L388/100)</f>
        <v>0</v>
      </c>
      <c r="N388" s="157">
        <v>0</v>
      </c>
      <c r="O388" s="157">
        <f>ROUND(E388*N388,2)</f>
        <v>0</v>
      </c>
      <c r="P388" s="157">
        <v>0</v>
      </c>
      <c r="Q388" s="157">
        <f>ROUND(E388*P388,2)</f>
        <v>0</v>
      </c>
      <c r="R388" s="158"/>
      <c r="S388" s="158" t="s">
        <v>351</v>
      </c>
      <c r="T388" s="158" t="s">
        <v>352</v>
      </c>
      <c r="U388" s="158">
        <v>0</v>
      </c>
      <c r="V388" s="158">
        <f>ROUND(E388*U388,2)</f>
        <v>0</v>
      </c>
      <c r="W388" s="158"/>
      <c r="X388" s="158" t="s">
        <v>353</v>
      </c>
      <c r="Y388" s="158" t="s">
        <v>354</v>
      </c>
      <c r="Z388" s="147"/>
      <c r="AA388" s="147"/>
      <c r="AB388" s="147"/>
      <c r="AC388" s="147"/>
      <c r="AD388" s="147"/>
      <c r="AE388" s="147"/>
      <c r="AF388" s="147"/>
      <c r="AG388" s="147" t="s">
        <v>395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189" t="s">
        <v>777</v>
      </c>
      <c r="D389" s="160"/>
      <c r="E389" s="161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357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9" t="s">
        <v>108</v>
      </c>
      <c r="D390" s="160"/>
      <c r="E390" s="161">
        <v>1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357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5">
        <v>123</v>
      </c>
      <c r="B391" s="176" t="s">
        <v>893</v>
      </c>
      <c r="C391" s="188" t="s">
        <v>894</v>
      </c>
      <c r="D391" s="177" t="s">
        <v>389</v>
      </c>
      <c r="E391" s="178">
        <v>1</v>
      </c>
      <c r="F391" s="179"/>
      <c r="G391" s="180">
        <f>ROUND(E391*F391,2)</f>
        <v>0</v>
      </c>
      <c r="H391" s="159"/>
      <c r="I391" s="158">
        <f>ROUND(E391*H391,2)</f>
        <v>0</v>
      </c>
      <c r="J391" s="159"/>
      <c r="K391" s="158">
        <f>ROUND(E391*J391,2)</f>
        <v>0</v>
      </c>
      <c r="L391" s="158">
        <v>21</v>
      </c>
      <c r="M391" s="158">
        <f>G391*(1+L391/100)</f>
        <v>0</v>
      </c>
      <c r="N391" s="157">
        <v>0</v>
      </c>
      <c r="O391" s="157">
        <f>ROUND(E391*N391,2)</f>
        <v>0</v>
      </c>
      <c r="P391" s="157">
        <v>0</v>
      </c>
      <c r="Q391" s="157">
        <f>ROUND(E391*P391,2)</f>
        <v>0</v>
      </c>
      <c r="R391" s="158"/>
      <c r="S391" s="158" t="s">
        <v>351</v>
      </c>
      <c r="T391" s="158" t="s">
        <v>352</v>
      </c>
      <c r="U391" s="158">
        <v>0</v>
      </c>
      <c r="V391" s="158">
        <f>ROUND(E391*U391,2)</f>
        <v>0</v>
      </c>
      <c r="W391" s="158"/>
      <c r="X391" s="158" t="s">
        <v>540</v>
      </c>
      <c r="Y391" s="158" t="s">
        <v>354</v>
      </c>
      <c r="Z391" s="147"/>
      <c r="AA391" s="147"/>
      <c r="AB391" s="147"/>
      <c r="AC391" s="147"/>
      <c r="AD391" s="147"/>
      <c r="AE391" s="147"/>
      <c r="AF391" s="147"/>
      <c r="AG391" s="147" t="s">
        <v>723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89" t="s">
        <v>777</v>
      </c>
      <c r="D392" s="160"/>
      <c r="E392" s="161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357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9" t="s">
        <v>108</v>
      </c>
      <c r="D393" s="160"/>
      <c r="E393" s="161">
        <v>1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357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13.6" x14ac:dyDescent="0.2">
      <c r="A394" s="168" t="s">
        <v>346</v>
      </c>
      <c r="B394" s="169" t="s">
        <v>319</v>
      </c>
      <c r="C394" s="187" t="s">
        <v>30</v>
      </c>
      <c r="D394" s="170"/>
      <c r="E394" s="171"/>
      <c r="F394" s="172"/>
      <c r="G394" s="173">
        <f>SUMIF(AG395:AG402,"&lt;&gt;NOR",G395:G402)</f>
        <v>0</v>
      </c>
      <c r="H394" s="167"/>
      <c r="I394" s="167">
        <f>SUM(I395:I402)</f>
        <v>0</v>
      </c>
      <c r="J394" s="167"/>
      <c r="K394" s="167">
        <f>SUM(K395:K402)</f>
        <v>0</v>
      </c>
      <c r="L394" s="167"/>
      <c r="M394" s="167">
        <f>SUM(M395:M402)</f>
        <v>0</v>
      </c>
      <c r="N394" s="166"/>
      <c r="O394" s="166">
        <f>SUM(O395:O402)</f>
        <v>0</v>
      </c>
      <c r="P394" s="166"/>
      <c r="Q394" s="166">
        <f>SUM(Q395:Q402)</f>
        <v>0</v>
      </c>
      <c r="R394" s="167"/>
      <c r="S394" s="167"/>
      <c r="T394" s="167"/>
      <c r="U394" s="167"/>
      <c r="V394" s="167">
        <f>SUM(V395:V402)</f>
        <v>0</v>
      </c>
      <c r="W394" s="167"/>
      <c r="X394" s="167"/>
      <c r="Y394" s="167"/>
      <c r="AG394" t="s">
        <v>347</v>
      </c>
    </row>
    <row r="395" spans="1:60" outlineLevel="1" x14ac:dyDescent="0.2">
      <c r="A395" s="175">
        <v>124</v>
      </c>
      <c r="B395" s="176" t="s">
        <v>895</v>
      </c>
      <c r="C395" s="188" t="s">
        <v>2364</v>
      </c>
      <c r="D395" s="177" t="s">
        <v>722</v>
      </c>
      <c r="E395" s="178">
        <v>1</v>
      </c>
      <c r="F395" s="179"/>
      <c r="G395" s="180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7">
        <v>0</v>
      </c>
      <c r="O395" s="157">
        <f>ROUND(E395*N395,2)</f>
        <v>0</v>
      </c>
      <c r="P395" s="157">
        <v>0</v>
      </c>
      <c r="Q395" s="157">
        <f>ROUND(E395*P395,2)</f>
        <v>0</v>
      </c>
      <c r="R395" s="158"/>
      <c r="S395" s="158" t="s">
        <v>351</v>
      </c>
      <c r="T395" s="158" t="s">
        <v>352</v>
      </c>
      <c r="U395" s="158">
        <v>0</v>
      </c>
      <c r="V395" s="158">
        <f>ROUND(E395*U395,2)</f>
        <v>0</v>
      </c>
      <c r="W395" s="158"/>
      <c r="X395" s="158" t="s">
        <v>2365</v>
      </c>
      <c r="Y395" s="158" t="s">
        <v>354</v>
      </c>
      <c r="Z395" s="147"/>
      <c r="AA395" s="147"/>
      <c r="AB395" s="147"/>
      <c r="AC395" s="147"/>
      <c r="AD395" s="147"/>
      <c r="AE395" s="147"/>
      <c r="AF395" s="147"/>
      <c r="AG395" s="147" t="s">
        <v>2366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189" t="s">
        <v>777</v>
      </c>
      <c r="D396" s="160"/>
      <c r="E396" s="161"/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357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9" t="s">
        <v>108</v>
      </c>
      <c r="D397" s="160"/>
      <c r="E397" s="161">
        <v>1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357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5">
        <v>125</v>
      </c>
      <c r="B398" s="176" t="s">
        <v>2367</v>
      </c>
      <c r="C398" s="188" t="s">
        <v>73</v>
      </c>
      <c r="D398" s="177" t="s">
        <v>389</v>
      </c>
      <c r="E398" s="178">
        <v>1</v>
      </c>
      <c r="F398" s="179"/>
      <c r="G398" s="180">
        <f>ROUND(E398*F398,2)</f>
        <v>0</v>
      </c>
      <c r="H398" s="159"/>
      <c r="I398" s="158">
        <f>ROUND(E398*H398,2)</f>
        <v>0</v>
      </c>
      <c r="J398" s="159"/>
      <c r="K398" s="158">
        <f>ROUND(E398*J398,2)</f>
        <v>0</v>
      </c>
      <c r="L398" s="158">
        <v>21</v>
      </c>
      <c r="M398" s="158">
        <f>G398*(1+L398/100)</f>
        <v>0</v>
      </c>
      <c r="N398" s="157">
        <v>0</v>
      </c>
      <c r="O398" s="157">
        <f>ROUND(E398*N398,2)</f>
        <v>0</v>
      </c>
      <c r="P398" s="157">
        <v>0</v>
      </c>
      <c r="Q398" s="157">
        <f>ROUND(E398*P398,2)</f>
        <v>0</v>
      </c>
      <c r="R398" s="158"/>
      <c r="S398" s="158" t="s">
        <v>351</v>
      </c>
      <c r="T398" s="158" t="s">
        <v>352</v>
      </c>
      <c r="U398" s="158">
        <v>0</v>
      </c>
      <c r="V398" s="158">
        <f>ROUND(E398*U398,2)</f>
        <v>0</v>
      </c>
      <c r="W398" s="158"/>
      <c r="X398" s="158" t="s">
        <v>891</v>
      </c>
      <c r="Y398" s="158" t="s">
        <v>354</v>
      </c>
      <c r="Z398" s="147"/>
      <c r="AA398" s="147"/>
      <c r="AB398" s="147"/>
      <c r="AC398" s="147"/>
      <c r="AD398" s="147"/>
      <c r="AE398" s="147"/>
      <c r="AF398" s="147"/>
      <c r="AG398" s="147" t="s">
        <v>1247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1.75" outlineLevel="2" x14ac:dyDescent="0.2">
      <c r="A399" s="154"/>
      <c r="B399" s="155"/>
      <c r="C399" s="189" t="s">
        <v>2368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357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9" t="s">
        <v>2369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357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1.75" outlineLevel="3" x14ac:dyDescent="0.2">
      <c r="A401" s="154"/>
      <c r="B401" s="155"/>
      <c r="C401" s="189" t="s">
        <v>2370</v>
      </c>
      <c r="D401" s="160"/>
      <c r="E401" s="161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357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89" t="s">
        <v>108</v>
      </c>
      <c r="D402" s="160"/>
      <c r="E402" s="161">
        <v>1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357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x14ac:dyDescent="0.2">
      <c r="A403" s="3"/>
      <c r="B403" s="4"/>
      <c r="C403" s="19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AE403">
        <v>15</v>
      </c>
      <c r="AF403">
        <v>21</v>
      </c>
      <c r="AG403" t="s">
        <v>332</v>
      </c>
    </row>
    <row r="404" spans="1:60" ht="13.6" x14ac:dyDescent="0.2">
      <c r="A404" s="150"/>
      <c r="B404" s="151" t="s">
        <v>31</v>
      </c>
      <c r="C404" s="194"/>
      <c r="D404" s="152"/>
      <c r="E404" s="153"/>
      <c r="F404" s="153"/>
      <c r="G404" s="174">
        <f>G8+G15+G46+G58+G180+G215+G243+G307+G380+G387+G394</f>
        <v>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AE404">
        <f>SUMIF(L7:L402,AE403,G7:G402)</f>
        <v>0</v>
      </c>
      <c r="AF404">
        <f>SUMIF(L7:L402,AF403,G7:G402)</f>
        <v>0</v>
      </c>
      <c r="AG404" t="s">
        <v>611</v>
      </c>
    </row>
    <row r="405" spans="1:60" x14ac:dyDescent="0.2">
      <c r="A405" s="3"/>
      <c r="B405" s="4"/>
      <c r="C405" s="19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60" x14ac:dyDescent="0.2">
      <c r="A406" s="3"/>
      <c r="B406" s="4"/>
      <c r="C406" s="19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60" x14ac:dyDescent="0.2">
      <c r="A407" s="269" t="s">
        <v>612</v>
      </c>
      <c r="B407" s="269"/>
      <c r="C407" s="270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60" x14ac:dyDescent="0.2">
      <c r="A408" s="271"/>
      <c r="B408" s="272"/>
      <c r="C408" s="273"/>
      <c r="D408" s="272"/>
      <c r="E408" s="272"/>
      <c r="F408" s="272"/>
      <c r="G408" s="27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AG408" t="s">
        <v>613</v>
      </c>
    </row>
    <row r="409" spans="1:60" x14ac:dyDescent="0.2">
      <c r="A409" s="275"/>
      <c r="B409" s="276"/>
      <c r="C409" s="277"/>
      <c r="D409" s="276"/>
      <c r="E409" s="276"/>
      <c r="F409" s="276"/>
      <c r="G409" s="27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60" x14ac:dyDescent="0.2">
      <c r="A410" s="275"/>
      <c r="B410" s="276"/>
      <c r="C410" s="277"/>
      <c r="D410" s="276"/>
      <c r="E410" s="276"/>
      <c r="F410" s="276"/>
      <c r="G410" s="27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60" x14ac:dyDescent="0.2">
      <c r="A411" s="275"/>
      <c r="B411" s="276"/>
      <c r="C411" s="277"/>
      <c r="D411" s="276"/>
      <c r="E411" s="276"/>
      <c r="F411" s="276"/>
      <c r="G411" s="27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60" x14ac:dyDescent="0.2">
      <c r="A412" s="279"/>
      <c r="B412" s="280"/>
      <c r="C412" s="281"/>
      <c r="D412" s="280"/>
      <c r="E412" s="280"/>
      <c r="F412" s="280"/>
      <c r="G412" s="28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60" x14ac:dyDescent="0.2">
      <c r="A413" s="3"/>
      <c r="B413" s="4"/>
      <c r="C413" s="19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60" x14ac:dyDescent="0.2">
      <c r="C414" s="195"/>
      <c r="D414" s="10"/>
      <c r="AG414" t="s">
        <v>614</v>
      </c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08:G412"/>
    <mergeCell ref="A1:G1"/>
    <mergeCell ref="C2:G2"/>
    <mergeCell ref="C3:G3"/>
    <mergeCell ref="C4:G4"/>
    <mergeCell ref="A407:C4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B100-01C0-4AEF-A754-CEA6174FD7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85</v>
      </c>
      <c r="C4" s="266" t="s">
        <v>69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265</v>
      </c>
      <c r="C8" s="187" t="s">
        <v>266</v>
      </c>
      <c r="D8" s="170"/>
      <c r="E8" s="171"/>
      <c r="F8" s="172"/>
      <c r="G8" s="173">
        <f>SUMIF(AG9:AG26,"&lt;&gt;NOR",G9:G26)</f>
        <v>0</v>
      </c>
      <c r="H8" s="167"/>
      <c r="I8" s="167">
        <f>SUM(I9:I26)</f>
        <v>0</v>
      </c>
      <c r="J8" s="167"/>
      <c r="K8" s="167">
        <f>SUM(K9:K26)</f>
        <v>0</v>
      </c>
      <c r="L8" s="167"/>
      <c r="M8" s="167">
        <f>SUM(M9:M26)</f>
        <v>0</v>
      </c>
      <c r="N8" s="166"/>
      <c r="O8" s="166">
        <f>SUM(O9:O26)</f>
        <v>0</v>
      </c>
      <c r="P8" s="166"/>
      <c r="Q8" s="166">
        <f>SUM(Q9:Q26)</f>
        <v>0</v>
      </c>
      <c r="R8" s="167"/>
      <c r="S8" s="167"/>
      <c r="T8" s="167"/>
      <c r="U8" s="167"/>
      <c r="V8" s="167">
        <f>SUM(V9:V26)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900</v>
      </c>
      <c r="C9" s="191" t="s">
        <v>901</v>
      </c>
      <c r="D9" s="183" t="s">
        <v>899</v>
      </c>
      <c r="E9" s="184">
        <v>50</v>
      </c>
      <c r="F9" s="185"/>
      <c r="G9" s="186">
        <f t="shared" ref="G9:G26" si="0">ROUND(E9*F9,2)</f>
        <v>0</v>
      </c>
      <c r="H9" s="159"/>
      <c r="I9" s="158">
        <f t="shared" ref="I9:I26" si="1">ROUND(E9*H9,2)</f>
        <v>0</v>
      </c>
      <c r="J9" s="159"/>
      <c r="K9" s="158">
        <f t="shared" ref="K9:K26" si="2">ROUND(E9*J9,2)</f>
        <v>0</v>
      </c>
      <c r="L9" s="158">
        <v>21</v>
      </c>
      <c r="M9" s="158">
        <f t="shared" ref="M9:M26" si="3">G9*(1+L9/100)</f>
        <v>0</v>
      </c>
      <c r="N9" s="157">
        <v>0</v>
      </c>
      <c r="O9" s="157">
        <f t="shared" ref="O9:O26" si="4">ROUND(E9*N9,2)</f>
        <v>0</v>
      </c>
      <c r="P9" s="157">
        <v>0</v>
      </c>
      <c r="Q9" s="157">
        <f t="shared" ref="Q9:Q26" si="5"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 t="shared" ref="V9:V26" si="6"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2806</v>
      </c>
      <c r="C10" s="191" t="s">
        <v>2807</v>
      </c>
      <c r="D10" s="183" t="s">
        <v>899</v>
      </c>
      <c r="E10" s="184">
        <v>2750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351</v>
      </c>
      <c r="T10" s="158" t="s">
        <v>352</v>
      </c>
      <c r="U10" s="158">
        <v>0</v>
      </c>
      <c r="V10" s="158">
        <f t="shared" si="6"/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2808</v>
      </c>
      <c r="C11" s="191" t="s">
        <v>2809</v>
      </c>
      <c r="D11" s="183" t="s">
        <v>899</v>
      </c>
      <c r="E11" s="184">
        <v>25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351</v>
      </c>
      <c r="T11" s="158" t="s">
        <v>352</v>
      </c>
      <c r="U11" s="158">
        <v>0</v>
      </c>
      <c r="V11" s="158">
        <f t="shared" si="6"/>
        <v>0</v>
      </c>
      <c r="W11" s="158"/>
      <c r="X11" s="158" t="s">
        <v>540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723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908</v>
      </c>
      <c r="C12" s="191" t="s">
        <v>909</v>
      </c>
      <c r="D12" s="183" t="s">
        <v>899</v>
      </c>
      <c r="E12" s="184">
        <v>140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351</v>
      </c>
      <c r="T12" s="158" t="s">
        <v>352</v>
      </c>
      <c r="U12" s="158">
        <v>0</v>
      </c>
      <c r="V12" s="158">
        <f t="shared" si="6"/>
        <v>0</v>
      </c>
      <c r="W12" s="158"/>
      <c r="X12" s="158" t="s">
        <v>540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2810</v>
      </c>
      <c r="C13" s="191" t="s">
        <v>2811</v>
      </c>
      <c r="D13" s="183" t="s">
        <v>899</v>
      </c>
      <c r="E13" s="184">
        <v>240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351</v>
      </c>
      <c r="T13" s="158" t="s">
        <v>352</v>
      </c>
      <c r="U13" s="158">
        <v>0</v>
      </c>
      <c r="V13" s="158">
        <f t="shared" si="6"/>
        <v>0</v>
      </c>
      <c r="W13" s="158"/>
      <c r="X13" s="158" t="s">
        <v>540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723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6</v>
      </c>
      <c r="B14" s="182" t="s">
        <v>902</v>
      </c>
      <c r="C14" s="191" t="s">
        <v>903</v>
      </c>
      <c r="D14" s="183" t="s">
        <v>899</v>
      </c>
      <c r="E14" s="184">
        <v>60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351</v>
      </c>
      <c r="T14" s="158" t="s">
        <v>352</v>
      </c>
      <c r="U14" s="158">
        <v>0</v>
      </c>
      <c r="V14" s="158">
        <f t="shared" si="6"/>
        <v>0</v>
      </c>
      <c r="W14" s="158"/>
      <c r="X14" s="158" t="s">
        <v>540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723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2812</v>
      </c>
      <c r="C15" s="191" t="s">
        <v>2813</v>
      </c>
      <c r="D15" s="183" t="s">
        <v>899</v>
      </c>
      <c r="E15" s="184">
        <v>50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351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540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8</v>
      </c>
      <c r="B16" s="182" t="s">
        <v>2814</v>
      </c>
      <c r="C16" s="191" t="s">
        <v>2815</v>
      </c>
      <c r="D16" s="183" t="s">
        <v>899</v>
      </c>
      <c r="E16" s="184">
        <v>10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351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540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9</v>
      </c>
      <c r="B17" s="182" t="s">
        <v>2816</v>
      </c>
      <c r="C17" s="191" t="s">
        <v>2817</v>
      </c>
      <c r="D17" s="183" t="s">
        <v>899</v>
      </c>
      <c r="E17" s="184">
        <v>10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10</v>
      </c>
      <c r="B18" s="182" t="s">
        <v>914</v>
      </c>
      <c r="C18" s="191" t="s">
        <v>915</v>
      </c>
      <c r="D18" s="183" t="s">
        <v>899</v>
      </c>
      <c r="E18" s="184">
        <v>3820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1">
        <v>11</v>
      </c>
      <c r="B19" s="182" t="s">
        <v>2818</v>
      </c>
      <c r="C19" s="191" t="s">
        <v>2819</v>
      </c>
      <c r="D19" s="183" t="s">
        <v>899</v>
      </c>
      <c r="E19" s="184">
        <v>30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12</v>
      </c>
      <c r="B20" s="182" t="s">
        <v>912</v>
      </c>
      <c r="C20" s="191" t="s">
        <v>913</v>
      </c>
      <c r="D20" s="183" t="s">
        <v>899</v>
      </c>
      <c r="E20" s="184">
        <v>2580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351</v>
      </c>
      <c r="T20" s="158" t="s">
        <v>352</v>
      </c>
      <c r="U20" s="158">
        <v>0</v>
      </c>
      <c r="V20" s="158">
        <f t="shared" si="6"/>
        <v>0</v>
      </c>
      <c r="W20" s="158"/>
      <c r="X20" s="158" t="s">
        <v>540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723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13</v>
      </c>
      <c r="B21" s="182" t="s">
        <v>910</v>
      </c>
      <c r="C21" s="191" t="s">
        <v>911</v>
      </c>
      <c r="D21" s="183" t="s">
        <v>899</v>
      </c>
      <c r="E21" s="184">
        <v>1580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351</v>
      </c>
      <c r="T21" s="158" t="s">
        <v>352</v>
      </c>
      <c r="U21" s="158">
        <v>0</v>
      </c>
      <c r="V21" s="158">
        <f t="shared" si="6"/>
        <v>0</v>
      </c>
      <c r="W21" s="158"/>
      <c r="X21" s="158" t="s">
        <v>540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723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14</v>
      </c>
      <c r="B22" s="182" t="s">
        <v>2820</v>
      </c>
      <c r="C22" s="191" t="s">
        <v>2821</v>
      </c>
      <c r="D22" s="183" t="s">
        <v>899</v>
      </c>
      <c r="E22" s="184">
        <v>5890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351</v>
      </c>
      <c r="T22" s="158" t="s">
        <v>352</v>
      </c>
      <c r="U22" s="158">
        <v>0</v>
      </c>
      <c r="V22" s="158">
        <f t="shared" si="6"/>
        <v>0</v>
      </c>
      <c r="W22" s="158"/>
      <c r="X22" s="158" t="s">
        <v>540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723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15</v>
      </c>
      <c r="B23" s="182" t="s">
        <v>2822</v>
      </c>
      <c r="C23" s="191" t="s">
        <v>2823</v>
      </c>
      <c r="D23" s="183" t="s">
        <v>899</v>
      </c>
      <c r="E23" s="184">
        <v>3450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351</v>
      </c>
      <c r="T23" s="158" t="s">
        <v>352</v>
      </c>
      <c r="U23" s="158">
        <v>0</v>
      </c>
      <c r="V23" s="158">
        <f t="shared" si="6"/>
        <v>0</v>
      </c>
      <c r="W23" s="158"/>
      <c r="X23" s="158" t="s">
        <v>540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723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16</v>
      </c>
      <c r="B24" s="182" t="s">
        <v>2824</v>
      </c>
      <c r="C24" s="191" t="s">
        <v>2825</v>
      </c>
      <c r="D24" s="183" t="s">
        <v>899</v>
      </c>
      <c r="E24" s="184">
        <v>160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351</v>
      </c>
      <c r="T24" s="158" t="s">
        <v>352</v>
      </c>
      <c r="U24" s="158">
        <v>0</v>
      </c>
      <c r="V24" s="158">
        <f t="shared" si="6"/>
        <v>0</v>
      </c>
      <c r="W24" s="158"/>
      <c r="X24" s="158" t="s">
        <v>540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17</v>
      </c>
      <c r="B25" s="182" t="s">
        <v>2826</v>
      </c>
      <c r="C25" s="191" t="s">
        <v>2827</v>
      </c>
      <c r="D25" s="183" t="s">
        <v>899</v>
      </c>
      <c r="E25" s="184">
        <v>130</v>
      </c>
      <c r="F25" s="185"/>
      <c r="G25" s="186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351</v>
      </c>
      <c r="T25" s="158" t="s">
        <v>352</v>
      </c>
      <c r="U25" s="158">
        <v>0</v>
      </c>
      <c r="V25" s="158">
        <f t="shared" si="6"/>
        <v>0</v>
      </c>
      <c r="W25" s="158"/>
      <c r="X25" s="158" t="s">
        <v>540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723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18</v>
      </c>
      <c r="B26" s="182" t="s">
        <v>916</v>
      </c>
      <c r="C26" s="191" t="s">
        <v>917</v>
      </c>
      <c r="D26" s="183" t="s">
        <v>899</v>
      </c>
      <c r="E26" s="184">
        <v>50</v>
      </c>
      <c r="F26" s="185"/>
      <c r="G26" s="186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351</v>
      </c>
      <c r="T26" s="158" t="s">
        <v>352</v>
      </c>
      <c r="U26" s="158">
        <v>0</v>
      </c>
      <c r="V26" s="158">
        <f t="shared" si="6"/>
        <v>0</v>
      </c>
      <c r="W26" s="158"/>
      <c r="X26" s="158" t="s">
        <v>540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723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.6" x14ac:dyDescent="0.2">
      <c r="A27" s="168" t="s">
        <v>346</v>
      </c>
      <c r="B27" s="169" t="s">
        <v>267</v>
      </c>
      <c r="C27" s="187" t="s">
        <v>268</v>
      </c>
      <c r="D27" s="170"/>
      <c r="E27" s="171"/>
      <c r="F27" s="172"/>
      <c r="G27" s="173">
        <f>SUMIF(AG28:AG70,"&lt;&gt;NOR",G28:G70)</f>
        <v>0</v>
      </c>
      <c r="H27" s="167"/>
      <c r="I27" s="167">
        <f>SUM(I28:I70)</f>
        <v>0</v>
      </c>
      <c r="J27" s="167"/>
      <c r="K27" s="167">
        <f>SUM(K28:K70)</f>
        <v>0</v>
      </c>
      <c r="L27" s="167"/>
      <c r="M27" s="167">
        <f>SUM(M28:M70)</f>
        <v>0</v>
      </c>
      <c r="N27" s="166"/>
      <c r="O27" s="166">
        <f>SUM(O28:O70)</f>
        <v>0</v>
      </c>
      <c r="P27" s="166"/>
      <c r="Q27" s="166">
        <f>SUM(Q28:Q70)</f>
        <v>0</v>
      </c>
      <c r="R27" s="167"/>
      <c r="S27" s="167"/>
      <c r="T27" s="167"/>
      <c r="U27" s="167"/>
      <c r="V27" s="167">
        <f>SUM(V28:V70)</f>
        <v>0</v>
      </c>
      <c r="W27" s="167"/>
      <c r="X27" s="167"/>
      <c r="Y27" s="167"/>
      <c r="AG27" t="s">
        <v>347</v>
      </c>
    </row>
    <row r="28" spans="1:60" outlineLevel="1" x14ac:dyDescent="0.2">
      <c r="A28" s="181">
        <v>19</v>
      </c>
      <c r="B28" s="182" t="s">
        <v>2828</v>
      </c>
      <c r="C28" s="191" t="s">
        <v>2829</v>
      </c>
      <c r="D28" s="183" t="s">
        <v>922</v>
      </c>
      <c r="E28" s="184">
        <v>50</v>
      </c>
      <c r="F28" s="185"/>
      <c r="G28" s="186">
        <f t="shared" ref="G28:G70" si="7">ROUND(E28*F28,2)</f>
        <v>0</v>
      </c>
      <c r="H28" s="159"/>
      <c r="I28" s="158">
        <f t="shared" ref="I28:I70" si="8">ROUND(E28*H28,2)</f>
        <v>0</v>
      </c>
      <c r="J28" s="159"/>
      <c r="K28" s="158">
        <f t="shared" ref="K28:K70" si="9">ROUND(E28*J28,2)</f>
        <v>0</v>
      </c>
      <c r="L28" s="158">
        <v>21</v>
      </c>
      <c r="M28" s="158">
        <f t="shared" ref="M28:M70" si="10">G28*(1+L28/100)</f>
        <v>0</v>
      </c>
      <c r="N28" s="157">
        <v>0</v>
      </c>
      <c r="O28" s="157">
        <f t="shared" ref="O28:O70" si="11">ROUND(E28*N28,2)</f>
        <v>0</v>
      </c>
      <c r="P28" s="157">
        <v>0</v>
      </c>
      <c r="Q28" s="157">
        <f t="shared" ref="Q28:Q70" si="12">ROUND(E28*P28,2)</f>
        <v>0</v>
      </c>
      <c r="R28" s="158"/>
      <c r="S28" s="158" t="s">
        <v>351</v>
      </c>
      <c r="T28" s="158" t="s">
        <v>352</v>
      </c>
      <c r="U28" s="158">
        <v>0</v>
      </c>
      <c r="V28" s="158">
        <f t="shared" ref="V28:V70" si="13">ROUND(E28*U28,2)</f>
        <v>0</v>
      </c>
      <c r="W28" s="158"/>
      <c r="X28" s="158" t="s">
        <v>540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723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2830</v>
      </c>
      <c r="C29" s="191" t="s">
        <v>2831</v>
      </c>
      <c r="D29" s="183" t="s">
        <v>922</v>
      </c>
      <c r="E29" s="184">
        <v>70</v>
      </c>
      <c r="F29" s="185"/>
      <c r="G29" s="186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351</v>
      </c>
      <c r="T29" s="158" t="s">
        <v>352</v>
      </c>
      <c r="U29" s="158">
        <v>0</v>
      </c>
      <c r="V29" s="158">
        <f t="shared" si="13"/>
        <v>0</v>
      </c>
      <c r="W29" s="158"/>
      <c r="X29" s="158" t="s">
        <v>540</v>
      </c>
      <c r="Y29" s="158" t="s">
        <v>354</v>
      </c>
      <c r="Z29" s="147"/>
      <c r="AA29" s="147"/>
      <c r="AB29" s="147"/>
      <c r="AC29" s="147"/>
      <c r="AD29" s="147"/>
      <c r="AE29" s="147"/>
      <c r="AF29" s="147"/>
      <c r="AG29" s="147" t="s">
        <v>723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21</v>
      </c>
      <c r="B30" s="182" t="s">
        <v>2832</v>
      </c>
      <c r="C30" s="191" t="s">
        <v>2833</v>
      </c>
      <c r="D30" s="183" t="s">
        <v>922</v>
      </c>
      <c r="E30" s="184">
        <v>30</v>
      </c>
      <c r="F30" s="185"/>
      <c r="G30" s="186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351</v>
      </c>
      <c r="T30" s="158" t="s">
        <v>352</v>
      </c>
      <c r="U30" s="158">
        <v>0</v>
      </c>
      <c r="V30" s="158">
        <f t="shared" si="13"/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22</v>
      </c>
      <c r="B31" s="182" t="s">
        <v>2834</v>
      </c>
      <c r="C31" s="191" t="s">
        <v>2835</v>
      </c>
      <c r="D31" s="183" t="s">
        <v>899</v>
      </c>
      <c r="E31" s="184">
        <v>140</v>
      </c>
      <c r="F31" s="185"/>
      <c r="G31" s="186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351</v>
      </c>
      <c r="T31" s="158" t="s">
        <v>352</v>
      </c>
      <c r="U31" s="158">
        <v>0</v>
      </c>
      <c r="V31" s="158">
        <f t="shared" si="13"/>
        <v>0</v>
      </c>
      <c r="W31" s="158"/>
      <c r="X31" s="158" t="s">
        <v>540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723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23</v>
      </c>
      <c r="B32" s="182" t="s">
        <v>2836</v>
      </c>
      <c r="C32" s="191" t="s">
        <v>2837</v>
      </c>
      <c r="D32" s="183" t="s">
        <v>922</v>
      </c>
      <c r="E32" s="184">
        <v>30</v>
      </c>
      <c r="F32" s="185"/>
      <c r="G32" s="186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351</v>
      </c>
      <c r="T32" s="158" t="s">
        <v>352</v>
      </c>
      <c r="U32" s="158">
        <v>0</v>
      </c>
      <c r="V32" s="158">
        <f t="shared" si="13"/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24</v>
      </c>
      <c r="B33" s="182" t="s">
        <v>2838</v>
      </c>
      <c r="C33" s="191" t="s">
        <v>2839</v>
      </c>
      <c r="D33" s="183" t="s">
        <v>922</v>
      </c>
      <c r="E33" s="184">
        <v>2150</v>
      </c>
      <c r="F33" s="185"/>
      <c r="G33" s="186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351</v>
      </c>
      <c r="T33" s="158" t="s">
        <v>352</v>
      </c>
      <c r="U33" s="158">
        <v>0</v>
      </c>
      <c r="V33" s="158">
        <f t="shared" si="13"/>
        <v>0</v>
      </c>
      <c r="W33" s="158"/>
      <c r="X33" s="158" t="s">
        <v>540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25</v>
      </c>
      <c r="B34" s="182" t="s">
        <v>2840</v>
      </c>
      <c r="C34" s="191" t="s">
        <v>2841</v>
      </c>
      <c r="D34" s="183" t="s">
        <v>922</v>
      </c>
      <c r="E34" s="184">
        <v>210</v>
      </c>
      <c r="F34" s="185"/>
      <c r="G34" s="186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351</v>
      </c>
      <c r="T34" s="158" t="s">
        <v>352</v>
      </c>
      <c r="U34" s="158">
        <v>0</v>
      </c>
      <c r="V34" s="158">
        <f t="shared" si="13"/>
        <v>0</v>
      </c>
      <c r="W34" s="158"/>
      <c r="X34" s="158" t="s">
        <v>540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723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26</v>
      </c>
      <c r="B35" s="182" t="s">
        <v>2842</v>
      </c>
      <c r="C35" s="191" t="s">
        <v>2839</v>
      </c>
      <c r="D35" s="183" t="s">
        <v>922</v>
      </c>
      <c r="E35" s="184">
        <v>20</v>
      </c>
      <c r="F35" s="185"/>
      <c r="G35" s="186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351</v>
      </c>
      <c r="T35" s="158" t="s">
        <v>352</v>
      </c>
      <c r="U35" s="158">
        <v>0</v>
      </c>
      <c r="V35" s="158">
        <f t="shared" si="13"/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27</v>
      </c>
      <c r="B36" s="182" t="s">
        <v>2843</v>
      </c>
      <c r="C36" s="191" t="s">
        <v>2844</v>
      </c>
      <c r="D36" s="183" t="s">
        <v>899</v>
      </c>
      <c r="E36" s="184">
        <v>30</v>
      </c>
      <c r="F36" s="185"/>
      <c r="G36" s="186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351</v>
      </c>
      <c r="T36" s="158" t="s">
        <v>352</v>
      </c>
      <c r="U36" s="158">
        <v>0</v>
      </c>
      <c r="V36" s="158">
        <f t="shared" si="13"/>
        <v>0</v>
      </c>
      <c r="W36" s="158"/>
      <c r="X36" s="158" t="s">
        <v>353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395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1">
        <v>28</v>
      </c>
      <c r="B37" s="182" t="s">
        <v>2845</v>
      </c>
      <c r="C37" s="191" t="s">
        <v>2846</v>
      </c>
      <c r="D37" s="183" t="s">
        <v>922</v>
      </c>
      <c r="E37" s="184">
        <v>116</v>
      </c>
      <c r="F37" s="185"/>
      <c r="G37" s="186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351</v>
      </c>
      <c r="T37" s="158" t="s">
        <v>352</v>
      </c>
      <c r="U37" s="158">
        <v>0</v>
      </c>
      <c r="V37" s="158">
        <f t="shared" si="13"/>
        <v>0</v>
      </c>
      <c r="W37" s="158"/>
      <c r="X37" s="158" t="s">
        <v>540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723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29</v>
      </c>
      <c r="B38" s="182" t="s">
        <v>2847</v>
      </c>
      <c r="C38" s="191" t="s">
        <v>2848</v>
      </c>
      <c r="D38" s="183" t="s">
        <v>922</v>
      </c>
      <c r="E38" s="184">
        <v>48</v>
      </c>
      <c r="F38" s="185"/>
      <c r="G38" s="186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351</v>
      </c>
      <c r="T38" s="158" t="s">
        <v>352</v>
      </c>
      <c r="U38" s="158">
        <v>0</v>
      </c>
      <c r="V38" s="158">
        <f t="shared" si="13"/>
        <v>0</v>
      </c>
      <c r="W38" s="158"/>
      <c r="X38" s="158" t="s">
        <v>540</v>
      </c>
      <c r="Y38" s="158" t="s">
        <v>354</v>
      </c>
      <c r="Z38" s="147"/>
      <c r="AA38" s="147"/>
      <c r="AB38" s="147"/>
      <c r="AC38" s="147"/>
      <c r="AD38" s="147"/>
      <c r="AE38" s="147"/>
      <c r="AF38" s="147"/>
      <c r="AG38" s="147" t="s">
        <v>723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30</v>
      </c>
      <c r="B39" s="182" t="s">
        <v>2849</v>
      </c>
      <c r="C39" s="191" t="s">
        <v>2850</v>
      </c>
      <c r="D39" s="183" t="s">
        <v>899</v>
      </c>
      <c r="E39" s="184">
        <v>70</v>
      </c>
      <c r="F39" s="185"/>
      <c r="G39" s="186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351</v>
      </c>
      <c r="T39" s="158" t="s">
        <v>352</v>
      </c>
      <c r="U39" s="158">
        <v>0</v>
      </c>
      <c r="V39" s="158">
        <f t="shared" si="13"/>
        <v>0</v>
      </c>
      <c r="W39" s="158"/>
      <c r="X39" s="158" t="s">
        <v>540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31</v>
      </c>
      <c r="B40" s="182" t="s">
        <v>2851</v>
      </c>
      <c r="C40" s="191" t="s">
        <v>2852</v>
      </c>
      <c r="D40" s="183" t="s">
        <v>899</v>
      </c>
      <c r="E40" s="184">
        <v>70</v>
      </c>
      <c r="F40" s="185"/>
      <c r="G40" s="186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351</v>
      </c>
      <c r="T40" s="158" t="s">
        <v>352</v>
      </c>
      <c r="U40" s="158">
        <v>0</v>
      </c>
      <c r="V40" s="158">
        <f t="shared" si="13"/>
        <v>0</v>
      </c>
      <c r="W40" s="158"/>
      <c r="X40" s="158" t="s">
        <v>540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723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32</v>
      </c>
      <c r="B41" s="182" t="s">
        <v>2853</v>
      </c>
      <c r="C41" s="191" t="s">
        <v>2854</v>
      </c>
      <c r="D41" s="183" t="s">
        <v>922</v>
      </c>
      <c r="E41" s="184">
        <v>20</v>
      </c>
      <c r="F41" s="185"/>
      <c r="G41" s="186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351</v>
      </c>
      <c r="T41" s="158" t="s">
        <v>352</v>
      </c>
      <c r="U41" s="158">
        <v>0</v>
      </c>
      <c r="V41" s="158">
        <f t="shared" si="13"/>
        <v>0</v>
      </c>
      <c r="W41" s="158"/>
      <c r="X41" s="158" t="s">
        <v>540</v>
      </c>
      <c r="Y41" s="158" t="s">
        <v>354</v>
      </c>
      <c r="Z41" s="147"/>
      <c r="AA41" s="147"/>
      <c r="AB41" s="147"/>
      <c r="AC41" s="147"/>
      <c r="AD41" s="147"/>
      <c r="AE41" s="147"/>
      <c r="AF41" s="147"/>
      <c r="AG41" s="147" t="s">
        <v>723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1">
        <v>33</v>
      </c>
      <c r="B42" s="182" t="s">
        <v>2855</v>
      </c>
      <c r="C42" s="191" t="s">
        <v>2856</v>
      </c>
      <c r="D42" s="183" t="s">
        <v>899</v>
      </c>
      <c r="E42" s="184">
        <v>20</v>
      </c>
      <c r="F42" s="185"/>
      <c r="G42" s="186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351</v>
      </c>
      <c r="T42" s="158" t="s">
        <v>352</v>
      </c>
      <c r="U42" s="158">
        <v>0</v>
      </c>
      <c r="V42" s="158">
        <f t="shared" si="13"/>
        <v>0</v>
      </c>
      <c r="W42" s="158"/>
      <c r="X42" s="158" t="s">
        <v>540</v>
      </c>
      <c r="Y42" s="158" t="s">
        <v>354</v>
      </c>
      <c r="Z42" s="147"/>
      <c r="AA42" s="147"/>
      <c r="AB42" s="147"/>
      <c r="AC42" s="147"/>
      <c r="AD42" s="147"/>
      <c r="AE42" s="147"/>
      <c r="AF42" s="147"/>
      <c r="AG42" s="147" t="s">
        <v>723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1">
        <v>34</v>
      </c>
      <c r="B43" s="182" t="s">
        <v>2857</v>
      </c>
      <c r="C43" s="191" t="s">
        <v>2858</v>
      </c>
      <c r="D43" s="183" t="s">
        <v>922</v>
      </c>
      <c r="E43" s="184">
        <v>60</v>
      </c>
      <c r="F43" s="185"/>
      <c r="G43" s="186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351</v>
      </c>
      <c r="T43" s="158" t="s">
        <v>352</v>
      </c>
      <c r="U43" s="158">
        <v>0</v>
      </c>
      <c r="V43" s="158">
        <f t="shared" si="13"/>
        <v>0</v>
      </c>
      <c r="W43" s="158"/>
      <c r="X43" s="158" t="s">
        <v>540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723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1">
        <v>35</v>
      </c>
      <c r="B44" s="182" t="s">
        <v>2859</v>
      </c>
      <c r="C44" s="191" t="s">
        <v>2860</v>
      </c>
      <c r="D44" s="183" t="s">
        <v>922</v>
      </c>
      <c r="E44" s="184">
        <v>80</v>
      </c>
      <c r="F44" s="185"/>
      <c r="G44" s="186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351</v>
      </c>
      <c r="T44" s="158" t="s">
        <v>352</v>
      </c>
      <c r="U44" s="158">
        <v>0</v>
      </c>
      <c r="V44" s="158">
        <f t="shared" si="13"/>
        <v>0</v>
      </c>
      <c r="W44" s="158"/>
      <c r="X44" s="158" t="s">
        <v>540</v>
      </c>
      <c r="Y44" s="158" t="s">
        <v>354</v>
      </c>
      <c r="Z44" s="147"/>
      <c r="AA44" s="147"/>
      <c r="AB44" s="147"/>
      <c r="AC44" s="147"/>
      <c r="AD44" s="147"/>
      <c r="AE44" s="147"/>
      <c r="AF44" s="147"/>
      <c r="AG44" s="147" t="s">
        <v>723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1">
        <v>36</v>
      </c>
      <c r="B45" s="182" t="s">
        <v>2861</v>
      </c>
      <c r="C45" s="191" t="s">
        <v>2862</v>
      </c>
      <c r="D45" s="183" t="s">
        <v>922</v>
      </c>
      <c r="E45" s="184">
        <v>180</v>
      </c>
      <c r="F45" s="185"/>
      <c r="G45" s="186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351</v>
      </c>
      <c r="T45" s="158" t="s">
        <v>352</v>
      </c>
      <c r="U45" s="158">
        <v>0</v>
      </c>
      <c r="V45" s="158">
        <f t="shared" si="13"/>
        <v>0</v>
      </c>
      <c r="W45" s="158"/>
      <c r="X45" s="158" t="s">
        <v>540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723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1">
        <v>37</v>
      </c>
      <c r="B46" s="182" t="s">
        <v>2863</v>
      </c>
      <c r="C46" s="191" t="s">
        <v>2864</v>
      </c>
      <c r="D46" s="183" t="s">
        <v>922</v>
      </c>
      <c r="E46" s="184">
        <v>70</v>
      </c>
      <c r="F46" s="185"/>
      <c r="G46" s="186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351</v>
      </c>
      <c r="T46" s="158" t="s">
        <v>352</v>
      </c>
      <c r="U46" s="158">
        <v>0</v>
      </c>
      <c r="V46" s="158">
        <f t="shared" si="13"/>
        <v>0</v>
      </c>
      <c r="W46" s="158"/>
      <c r="X46" s="158" t="s">
        <v>540</v>
      </c>
      <c r="Y46" s="158" t="s">
        <v>354</v>
      </c>
      <c r="Z46" s="147"/>
      <c r="AA46" s="147"/>
      <c r="AB46" s="147"/>
      <c r="AC46" s="147"/>
      <c r="AD46" s="147"/>
      <c r="AE46" s="147"/>
      <c r="AF46" s="147"/>
      <c r="AG46" s="147" t="s">
        <v>723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38</v>
      </c>
      <c r="B47" s="182" t="s">
        <v>2865</v>
      </c>
      <c r="C47" s="191" t="s">
        <v>2866</v>
      </c>
      <c r="D47" s="183" t="s">
        <v>899</v>
      </c>
      <c r="E47" s="184">
        <v>50</v>
      </c>
      <c r="F47" s="185"/>
      <c r="G47" s="186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351</v>
      </c>
      <c r="T47" s="158" t="s">
        <v>352</v>
      </c>
      <c r="U47" s="158">
        <v>0</v>
      </c>
      <c r="V47" s="158">
        <f t="shared" si="13"/>
        <v>0</v>
      </c>
      <c r="W47" s="158"/>
      <c r="X47" s="158" t="s">
        <v>540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723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39</v>
      </c>
      <c r="B48" s="182" t="s">
        <v>2867</v>
      </c>
      <c r="C48" s="191" t="s">
        <v>2868</v>
      </c>
      <c r="D48" s="183" t="s">
        <v>922</v>
      </c>
      <c r="E48" s="184">
        <v>180</v>
      </c>
      <c r="F48" s="185"/>
      <c r="G48" s="186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351</v>
      </c>
      <c r="T48" s="158" t="s">
        <v>352</v>
      </c>
      <c r="U48" s="158">
        <v>0</v>
      </c>
      <c r="V48" s="158">
        <f t="shared" si="13"/>
        <v>0</v>
      </c>
      <c r="W48" s="158"/>
      <c r="X48" s="158" t="s">
        <v>540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723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40</v>
      </c>
      <c r="B49" s="182" t="s">
        <v>2869</v>
      </c>
      <c r="C49" s="191" t="s">
        <v>2870</v>
      </c>
      <c r="D49" s="183" t="s">
        <v>922</v>
      </c>
      <c r="E49" s="184">
        <v>48</v>
      </c>
      <c r="F49" s="185"/>
      <c r="G49" s="186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351</v>
      </c>
      <c r="T49" s="158" t="s">
        <v>352</v>
      </c>
      <c r="U49" s="158">
        <v>0</v>
      </c>
      <c r="V49" s="158">
        <f t="shared" si="13"/>
        <v>0</v>
      </c>
      <c r="W49" s="158"/>
      <c r="X49" s="158" t="s">
        <v>540</v>
      </c>
      <c r="Y49" s="158" t="s">
        <v>354</v>
      </c>
      <c r="Z49" s="147"/>
      <c r="AA49" s="147"/>
      <c r="AB49" s="147"/>
      <c r="AC49" s="147"/>
      <c r="AD49" s="147"/>
      <c r="AE49" s="147"/>
      <c r="AF49" s="147"/>
      <c r="AG49" s="147" t="s">
        <v>723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41</v>
      </c>
      <c r="B50" s="182" t="s">
        <v>2871</v>
      </c>
      <c r="C50" s="191" t="s">
        <v>2872</v>
      </c>
      <c r="D50" s="183" t="s">
        <v>899</v>
      </c>
      <c r="E50" s="184">
        <v>60</v>
      </c>
      <c r="F50" s="185"/>
      <c r="G50" s="186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351</v>
      </c>
      <c r="T50" s="158" t="s">
        <v>352</v>
      </c>
      <c r="U50" s="158">
        <v>0</v>
      </c>
      <c r="V50" s="158">
        <f t="shared" si="13"/>
        <v>0</v>
      </c>
      <c r="W50" s="158"/>
      <c r="X50" s="158" t="s">
        <v>540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723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42</v>
      </c>
      <c r="B51" s="182" t="s">
        <v>2873</v>
      </c>
      <c r="C51" s="191" t="s">
        <v>2874</v>
      </c>
      <c r="D51" s="183" t="s">
        <v>899</v>
      </c>
      <c r="E51" s="184">
        <v>240</v>
      </c>
      <c r="F51" s="185"/>
      <c r="G51" s="186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351</v>
      </c>
      <c r="T51" s="158" t="s">
        <v>352</v>
      </c>
      <c r="U51" s="158">
        <v>0</v>
      </c>
      <c r="V51" s="158">
        <f t="shared" si="13"/>
        <v>0</v>
      </c>
      <c r="W51" s="158"/>
      <c r="X51" s="158" t="s">
        <v>540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723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43</v>
      </c>
      <c r="B52" s="182" t="s">
        <v>957</v>
      </c>
      <c r="C52" s="191" t="s">
        <v>958</v>
      </c>
      <c r="D52" s="183" t="s">
        <v>922</v>
      </c>
      <c r="E52" s="184">
        <v>6570</v>
      </c>
      <c r="F52" s="185"/>
      <c r="G52" s="186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351</v>
      </c>
      <c r="T52" s="158" t="s">
        <v>352</v>
      </c>
      <c r="U52" s="158">
        <v>0</v>
      </c>
      <c r="V52" s="158">
        <f t="shared" si="13"/>
        <v>0</v>
      </c>
      <c r="W52" s="158"/>
      <c r="X52" s="158" t="s">
        <v>540</v>
      </c>
      <c r="Y52" s="158" t="s">
        <v>354</v>
      </c>
      <c r="Z52" s="147"/>
      <c r="AA52" s="147"/>
      <c r="AB52" s="147"/>
      <c r="AC52" s="147"/>
      <c r="AD52" s="147"/>
      <c r="AE52" s="147"/>
      <c r="AF52" s="147"/>
      <c r="AG52" s="147" t="s">
        <v>723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1">
        <v>44</v>
      </c>
      <c r="B53" s="182" t="s">
        <v>2875</v>
      </c>
      <c r="C53" s="191" t="s">
        <v>2876</v>
      </c>
      <c r="D53" s="183" t="s">
        <v>922</v>
      </c>
      <c r="E53" s="184">
        <v>480</v>
      </c>
      <c r="F53" s="185"/>
      <c r="G53" s="186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351</v>
      </c>
      <c r="T53" s="158" t="s">
        <v>352</v>
      </c>
      <c r="U53" s="158">
        <v>0</v>
      </c>
      <c r="V53" s="158">
        <f t="shared" si="13"/>
        <v>0</v>
      </c>
      <c r="W53" s="158"/>
      <c r="X53" s="158" t="s">
        <v>540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723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1">
        <v>45</v>
      </c>
      <c r="B54" s="182" t="s">
        <v>2877</v>
      </c>
      <c r="C54" s="191" t="s">
        <v>2878</v>
      </c>
      <c r="D54" s="183" t="s">
        <v>922</v>
      </c>
      <c r="E54" s="184">
        <v>580</v>
      </c>
      <c r="F54" s="185"/>
      <c r="G54" s="186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351</v>
      </c>
      <c r="T54" s="158" t="s">
        <v>352</v>
      </c>
      <c r="U54" s="158">
        <v>0</v>
      </c>
      <c r="V54" s="158">
        <f t="shared" si="13"/>
        <v>0</v>
      </c>
      <c r="W54" s="158"/>
      <c r="X54" s="158" t="s">
        <v>540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723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46</v>
      </c>
      <c r="B55" s="182" t="s">
        <v>2879</v>
      </c>
      <c r="C55" s="191" t="s">
        <v>2880</v>
      </c>
      <c r="D55" s="183" t="s">
        <v>922</v>
      </c>
      <c r="E55" s="184">
        <v>1</v>
      </c>
      <c r="F55" s="185"/>
      <c r="G55" s="186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351</v>
      </c>
      <c r="T55" s="158" t="s">
        <v>352</v>
      </c>
      <c r="U55" s="158">
        <v>0</v>
      </c>
      <c r="V55" s="158">
        <f t="shared" si="13"/>
        <v>0</v>
      </c>
      <c r="W55" s="158"/>
      <c r="X55" s="158" t="s">
        <v>540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723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47</v>
      </c>
      <c r="B56" s="182" t="s">
        <v>955</v>
      </c>
      <c r="C56" s="191" t="s">
        <v>956</v>
      </c>
      <c r="D56" s="183" t="s">
        <v>899</v>
      </c>
      <c r="E56" s="184">
        <v>60</v>
      </c>
      <c r="F56" s="185"/>
      <c r="G56" s="186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351</v>
      </c>
      <c r="T56" s="158" t="s">
        <v>352</v>
      </c>
      <c r="U56" s="158">
        <v>0</v>
      </c>
      <c r="V56" s="158">
        <f t="shared" si="13"/>
        <v>0</v>
      </c>
      <c r="W56" s="158"/>
      <c r="X56" s="158" t="s">
        <v>540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723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48</v>
      </c>
      <c r="B57" s="182" t="s">
        <v>2879</v>
      </c>
      <c r="C57" s="191" t="s">
        <v>2881</v>
      </c>
      <c r="D57" s="183" t="s">
        <v>922</v>
      </c>
      <c r="E57" s="184">
        <v>23</v>
      </c>
      <c r="F57" s="185"/>
      <c r="G57" s="186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351</v>
      </c>
      <c r="T57" s="158" t="s">
        <v>352</v>
      </c>
      <c r="U57" s="158">
        <v>0</v>
      </c>
      <c r="V57" s="158">
        <f t="shared" si="13"/>
        <v>0</v>
      </c>
      <c r="W57" s="158"/>
      <c r="X57" s="158" t="s">
        <v>824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886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1">
        <v>49</v>
      </c>
      <c r="B58" s="182" t="s">
        <v>2882</v>
      </c>
      <c r="C58" s="191" t="s">
        <v>2883</v>
      </c>
      <c r="D58" s="183" t="s">
        <v>922</v>
      </c>
      <c r="E58" s="184">
        <v>34</v>
      </c>
      <c r="F58" s="185"/>
      <c r="G58" s="186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351</v>
      </c>
      <c r="T58" s="158" t="s">
        <v>352</v>
      </c>
      <c r="U58" s="158">
        <v>0</v>
      </c>
      <c r="V58" s="158">
        <f t="shared" si="13"/>
        <v>0</v>
      </c>
      <c r="W58" s="158"/>
      <c r="X58" s="158" t="s">
        <v>540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723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1">
        <v>50</v>
      </c>
      <c r="B59" s="182" t="s">
        <v>2884</v>
      </c>
      <c r="C59" s="191" t="s">
        <v>2885</v>
      </c>
      <c r="D59" s="183" t="s">
        <v>922</v>
      </c>
      <c r="E59" s="184">
        <v>76</v>
      </c>
      <c r="F59" s="185"/>
      <c r="G59" s="186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351</v>
      </c>
      <c r="T59" s="158" t="s">
        <v>352</v>
      </c>
      <c r="U59" s="158">
        <v>0</v>
      </c>
      <c r="V59" s="158">
        <f t="shared" si="13"/>
        <v>0</v>
      </c>
      <c r="W59" s="158"/>
      <c r="X59" s="158" t="s">
        <v>540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723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51</v>
      </c>
      <c r="B60" s="182" t="s">
        <v>2886</v>
      </c>
      <c r="C60" s="191" t="s">
        <v>2887</v>
      </c>
      <c r="D60" s="183" t="s">
        <v>899</v>
      </c>
      <c r="E60" s="184">
        <v>480</v>
      </c>
      <c r="F60" s="185"/>
      <c r="G60" s="186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351</v>
      </c>
      <c r="T60" s="158" t="s">
        <v>352</v>
      </c>
      <c r="U60" s="158">
        <v>0</v>
      </c>
      <c r="V60" s="158">
        <f t="shared" si="13"/>
        <v>0</v>
      </c>
      <c r="W60" s="158"/>
      <c r="X60" s="158" t="s">
        <v>540</v>
      </c>
      <c r="Y60" s="158" t="s">
        <v>354</v>
      </c>
      <c r="Z60" s="147"/>
      <c r="AA60" s="147"/>
      <c r="AB60" s="147"/>
      <c r="AC60" s="147"/>
      <c r="AD60" s="147"/>
      <c r="AE60" s="147"/>
      <c r="AF60" s="147"/>
      <c r="AG60" s="147" t="s">
        <v>723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52</v>
      </c>
      <c r="B61" s="182" t="s">
        <v>933</v>
      </c>
      <c r="C61" s="191" t="s">
        <v>934</v>
      </c>
      <c r="D61" s="183" t="s">
        <v>899</v>
      </c>
      <c r="E61" s="184">
        <v>210</v>
      </c>
      <c r="F61" s="185"/>
      <c r="G61" s="186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351</v>
      </c>
      <c r="T61" s="158" t="s">
        <v>352</v>
      </c>
      <c r="U61" s="158">
        <v>0</v>
      </c>
      <c r="V61" s="158">
        <f t="shared" si="13"/>
        <v>0</v>
      </c>
      <c r="W61" s="158"/>
      <c r="X61" s="158" t="s">
        <v>540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723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53</v>
      </c>
      <c r="B62" s="182" t="s">
        <v>2888</v>
      </c>
      <c r="C62" s="191" t="s">
        <v>2848</v>
      </c>
      <c r="D62" s="183" t="s">
        <v>922</v>
      </c>
      <c r="E62" s="184">
        <v>215</v>
      </c>
      <c r="F62" s="185"/>
      <c r="G62" s="186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8"/>
      <c r="S62" s="158" t="s">
        <v>351</v>
      </c>
      <c r="T62" s="158" t="s">
        <v>352</v>
      </c>
      <c r="U62" s="158">
        <v>0</v>
      </c>
      <c r="V62" s="158">
        <f t="shared" si="13"/>
        <v>0</v>
      </c>
      <c r="W62" s="158"/>
      <c r="X62" s="158" t="s">
        <v>540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54</v>
      </c>
      <c r="B63" s="182" t="s">
        <v>1167</v>
      </c>
      <c r="C63" s="191" t="s">
        <v>1168</v>
      </c>
      <c r="D63" s="183" t="s">
        <v>899</v>
      </c>
      <c r="E63" s="184">
        <v>20</v>
      </c>
      <c r="F63" s="185"/>
      <c r="G63" s="186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8"/>
      <c r="S63" s="158" t="s">
        <v>351</v>
      </c>
      <c r="T63" s="158" t="s">
        <v>352</v>
      </c>
      <c r="U63" s="158">
        <v>0</v>
      </c>
      <c r="V63" s="158">
        <f t="shared" si="13"/>
        <v>0</v>
      </c>
      <c r="W63" s="158"/>
      <c r="X63" s="158" t="s">
        <v>540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723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55</v>
      </c>
      <c r="B64" s="182" t="s">
        <v>2889</v>
      </c>
      <c r="C64" s="191" t="s">
        <v>2890</v>
      </c>
      <c r="D64" s="183" t="s">
        <v>922</v>
      </c>
      <c r="E64" s="184">
        <v>215</v>
      </c>
      <c r="F64" s="185"/>
      <c r="G64" s="186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8"/>
      <c r="S64" s="158" t="s">
        <v>351</v>
      </c>
      <c r="T64" s="158" t="s">
        <v>352</v>
      </c>
      <c r="U64" s="158">
        <v>0</v>
      </c>
      <c r="V64" s="158">
        <f t="shared" si="13"/>
        <v>0</v>
      </c>
      <c r="W64" s="158"/>
      <c r="X64" s="158" t="s">
        <v>540</v>
      </c>
      <c r="Y64" s="158" t="s">
        <v>354</v>
      </c>
      <c r="Z64" s="147"/>
      <c r="AA64" s="147"/>
      <c r="AB64" s="147"/>
      <c r="AC64" s="147"/>
      <c r="AD64" s="147"/>
      <c r="AE64" s="147"/>
      <c r="AF64" s="147"/>
      <c r="AG64" s="147" t="s">
        <v>723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56</v>
      </c>
      <c r="B65" s="182" t="s">
        <v>2891</v>
      </c>
      <c r="C65" s="191" t="s">
        <v>2892</v>
      </c>
      <c r="D65" s="183" t="s">
        <v>899</v>
      </c>
      <c r="E65" s="184">
        <v>2150</v>
      </c>
      <c r="F65" s="185"/>
      <c r="G65" s="186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8"/>
      <c r="S65" s="158" t="s">
        <v>351</v>
      </c>
      <c r="T65" s="158" t="s">
        <v>352</v>
      </c>
      <c r="U65" s="158">
        <v>0</v>
      </c>
      <c r="V65" s="158">
        <f t="shared" si="13"/>
        <v>0</v>
      </c>
      <c r="W65" s="158"/>
      <c r="X65" s="158" t="s">
        <v>540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57</v>
      </c>
      <c r="B66" s="182" t="s">
        <v>2893</v>
      </c>
      <c r="C66" s="191" t="s">
        <v>2894</v>
      </c>
      <c r="D66" s="183" t="s">
        <v>899</v>
      </c>
      <c r="E66" s="184">
        <v>80</v>
      </c>
      <c r="F66" s="185"/>
      <c r="G66" s="186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8"/>
      <c r="S66" s="158" t="s">
        <v>351</v>
      </c>
      <c r="T66" s="158" t="s">
        <v>352</v>
      </c>
      <c r="U66" s="158">
        <v>0</v>
      </c>
      <c r="V66" s="158">
        <f t="shared" si="13"/>
        <v>0</v>
      </c>
      <c r="W66" s="158"/>
      <c r="X66" s="158" t="s">
        <v>540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723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58</v>
      </c>
      <c r="B67" s="182" t="s">
        <v>2895</v>
      </c>
      <c r="C67" s="191" t="s">
        <v>2896</v>
      </c>
      <c r="D67" s="183" t="s">
        <v>922</v>
      </c>
      <c r="E67" s="184">
        <v>365</v>
      </c>
      <c r="F67" s="185"/>
      <c r="G67" s="186">
        <f t="shared" si="7"/>
        <v>0</v>
      </c>
      <c r="H67" s="159"/>
      <c r="I67" s="158">
        <f t="shared" si="8"/>
        <v>0</v>
      </c>
      <c r="J67" s="159"/>
      <c r="K67" s="158">
        <f t="shared" si="9"/>
        <v>0</v>
      </c>
      <c r="L67" s="158">
        <v>21</v>
      </c>
      <c r="M67" s="158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8"/>
      <c r="S67" s="158" t="s">
        <v>351</v>
      </c>
      <c r="T67" s="158" t="s">
        <v>352</v>
      </c>
      <c r="U67" s="158">
        <v>0</v>
      </c>
      <c r="V67" s="158">
        <f t="shared" si="13"/>
        <v>0</v>
      </c>
      <c r="W67" s="158"/>
      <c r="X67" s="158" t="s">
        <v>540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723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1">
        <v>59</v>
      </c>
      <c r="B68" s="182" t="s">
        <v>2897</v>
      </c>
      <c r="C68" s="191" t="s">
        <v>2898</v>
      </c>
      <c r="D68" s="183" t="s">
        <v>899</v>
      </c>
      <c r="E68" s="184">
        <v>440</v>
      </c>
      <c r="F68" s="185"/>
      <c r="G68" s="186">
        <f t="shared" si="7"/>
        <v>0</v>
      </c>
      <c r="H68" s="159"/>
      <c r="I68" s="158">
        <f t="shared" si="8"/>
        <v>0</v>
      </c>
      <c r="J68" s="159"/>
      <c r="K68" s="158">
        <f t="shared" si="9"/>
        <v>0</v>
      </c>
      <c r="L68" s="158">
        <v>21</v>
      </c>
      <c r="M68" s="158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8"/>
      <c r="S68" s="158" t="s">
        <v>351</v>
      </c>
      <c r="T68" s="158" t="s">
        <v>352</v>
      </c>
      <c r="U68" s="158">
        <v>0</v>
      </c>
      <c r="V68" s="158">
        <f t="shared" si="13"/>
        <v>0</v>
      </c>
      <c r="W68" s="158"/>
      <c r="X68" s="158" t="s">
        <v>540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1">
        <v>60</v>
      </c>
      <c r="B69" s="182" t="s">
        <v>2899</v>
      </c>
      <c r="C69" s="191" t="s">
        <v>2900</v>
      </c>
      <c r="D69" s="183" t="s">
        <v>922</v>
      </c>
      <c r="E69" s="184">
        <v>580</v>
      </c>
      <c r="F69" s="185"/>
      <c r="G69" s="186">
        <f t="shared" si="7"/>
        <v>0</v>
      </c>
      <c r="H69" s="159"/>
      <c r="I69" s="158">
        <f t="shared" si="8"/>
        <v>0</v>
      </c>
      <c r="J69" s="159"/>
      <c r="K69" s="158">
        <f t="shared" si="9"/>
        <v>0</v>
      </c>
      <c r="L69" s="158">
        <v>21</v>
      </c>
      <c r="M69" s="158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8"/>
      <c r="S69" s="158" t="s">
        <v>351</v>
      </c>
      <c r="T69" s="158" t="s">
        <v>352</v>
      </c>
      <c r="U69" s="158">
        <v>0</v>
      </c>
      <c r="V69" s="158">
        <f t="shared" si="13"/>
        <v>0</v>
      </c>
      <c r="W69" s="158"/>
      <c r="X69" s="158" t="s">
        <v>540</v>
      </c>
      <c r="Y69" s="158" t="s">
        <v>354</v>
      </c>
      <c r="Z69" s="147"/>
      <c r="AA69" s="147"/>
      <c r="AB69" s="147"/>
      <c r="AC69" s="147"/>
      <c r="AD69" s="147"/>
      <c r="AE69" s="147"/>
      <c r="AF69" s="147"/>
      <c r="AG69" s="147" t="s">
        <v>723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1">
        <v>61</v>
      </c>
      <c r="B70" s="182" t="s">
        <v>2901</v>
      </c>
      <c r="C70" s="191" t="s">
        <v>2902</v>
      </c>
      <c r="D70" s="183" t="s">
        <v>922</v>
      </c>
      <c r="E70" s="184">
        <v>290</v>
      </c>
      <c r="F70" s="185"/>
      <c r="G70" s="186">
        <f t="shared" si="7"/>
        <v>0</v>
      </c>
      <c r="H70" s="159"/>
      <c r="I70" s="158">
        <f t="shared" si="8"/>
        <v>0</v>
      </c>
      <c r="J70" s="159"/>
      <c r="K70" s="158">
        <f t="shared" si="9"/>
        <v>0</v>
      </c>
      <c r="L70" s="158">
        <v>21</v>
      </c>
      <c r="M70" s="158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8"/>
      <c r="S70" s="158" t="s">
        <v>351</v>
      </c>
      <c r="T70" s="158" t="s">
        <v>352</v>
      </c>
      <c r="U70" s="158">
        <v>0</v>
      </c>
      <c r="V70" s="158">
        <f t="shared" si="13"/>
        <v>0</v>
      </c>
      <c r="W70" s="158"/>
      <c r="X70" s="158" t="s">
        <v>540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723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13.6" x14ac:dyDescent="0.2">
      <c r="A71" s="168" t="s">
        <v>346</v>
      </c>
      <c r="B71" s="169" t="s">
        <v>269</v>
      </c>
      <c r="C71" s="187" t="s">
        <v>271</v>
      </c>
      <c r="D71" s="170"/>
      <c r="E71" s="171"/>
      <c r="F71" s="172"/>
      <c r="G71" s="173">
        <f>SUMIF(AG72:AG80,"&lt;&gt;NOR",G72:G80)</f>
        <v>0</v>
      </c>
      <c r="H71" s="167"/>
      <c r="I71" s="167">
        <f>SUM(I72:I80)</f>
        <v>0</v>
      </c>
      <c r="J71" s="167"/>
      <c r="K71" s="167">
        <f>SUM(K72:K80)</f>
        <v>0</v>
      </c>
      <c r="L71" s="167"/>
      <c r="M71" s="167">
        <f>SUM(M72:M80)</f>
        <v>0</v>
      </c>
      <c r="N71" s="166"/>
      <c r="O71" s="166">
        <f>SUM(O72:O80)</f>
        <v>0</v>
      </c>
      <c r="P71" s="166"/>
      <c r="Q71" s="166">
        <f>SUM(Q72:Q80)</f>
        <v>0</v>
      </c>
      <c r="R71" s="167"/>
      <c r="S71" s="167"/>
      <c r="T71" s="167"/>
      <c r="U71" s="167"/>
      <c r="V71" s="167">
        <f>SUM(V72:V80)</f>
        <v>0</v>
      </c>
      <c r="W71" s="167"/>
      <c r="X71" s="167"/>
      <c r="Y71" s="167"/>
      <c r="AG71" t="s">
        <v>347</v>
      </c>
    </row>
    <row r="72" spans="1:60" outlineLevel="1" x14ac:dyDescent="0.2">
      <c r="A72" s="181">
        <v>62</v>
      </c>
      <c r="B72" s="182" t="s">
        <v>2903</v>
      </c>
      <c r="C72" s="191" t="s">
        <v>2904</v>
      </c>
      <c r="D72" s="183" t="s">
        <v>922</v>
      </c>
      <c r="E72" s="184">
        <v>140</v>
      </c>
      <c r="F72" s="185"/>
      <c r="G72" s="186">
        <f t="shared" ref="G72:G80" si="14">ROUND(E72*F72,2)</f>
        <v>0</v>
      </c>
      <c r="H72" s="159"/>
      <c r="I72" s="158">
        <f t="shared" ref="I72:I80" si="15">ROUND(E72*H72,2)</f>
        <v>0</v>
      </c>
      <c r="J72" s="159"/>
      <c r="K72" s="158">
        <f t="shared" ref="K72:K80" si="16">ROUND(E72*J72,2)</f>
        <v>0</v>
      </c>
      <c r="L72" s="158">
        <v>21</v>
      </c>
      <c r="M72" s="158">
        <f t="shared" ref="M72:M80" si="17">G72*(1+L72/100)</f>
        <v>0</v>
      </c>
      <c r="N72" s="157">
        <v>0</v>
      </c>
      <c r="O72" s="157">
        <f t="shared" ref="O72:O80" si="18">ROUND(E72*N72,2)</f>
        <v>0</v>
      </c>
      <c r="P72" s="157">
        <v>0</v>
      </c>
      <c r="Q72" s="157">
        <f t="shared" ref="Q72:Q80" si="19">ROUND(E72*P72,2)</f>
        <v>0</v>
      </c>
      <c r="R72" s="158"/>
      <c r="S72" s="158" t="s">
        <v>351</v>
      </c>
      <c r="T72" s="158" t="s">
        <v>352</v>
      </c>
      <c r="U72" s="158">
        <v>0</v>
      </c>
      <c r="V72" s="158">
        <f t="shared" ref="V72:V80" si="20">ROUND(E72*U72,2)</f>
        <v>0</v>
      </c>
      <c r="W72" s="158"/>
      <c r="X72" s="158" t="s">
        <v>540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723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63</v>
      </c>
      <c r="B73" s="182" t="s">
        <v>2905</v>
      </c>
      <c r="C73" s="191" t="s">
        <v>2906</v>
      </c>
      <c r="D73" s="183" t="s">
        <v>922</v>
      </c>
      <c r="E73" s="184">
        <v>9540</v>
      </c>
      <c r="F73" s="185"/>
      <c r="G73" s="186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351</v>
      </c>
      <c r="T73" s="158" t="s">
        <v>352</v>
      </c>
      <c r="U73" s="158">
        <v>0</v>
      </c>
      <c r="V73" s="158">
        <f t="shared" si="20"/>
        <v>0</v>
      </c>
      <c r="W73" s="158"/>
      <c r="X73" s="158" t="s">
        <v>540</v>
      </c>
      <c r="Y73" s="158" t="s">
        <v>354</v>
      </c>
      <c r="Z73" s="147"/>
      <c r="AA73" s="147"/>
      <c r="AB73" s="147"/>
      <c r="AC73" s="147"/>
      <c r="AD73" s="147"/>
      <c r="AE73" s="147"/>
      <c r="AF73" s="147"/>
      <c r="AG73" s="147" t="s">
        <v>723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1">
        <v>64</v>
      </c>
      <c r="B74" s="182" t="s">
        <v>2907</v>
      </c>
      <c r="C74" s="191" t="s">
        <v>2908</v>
      </c>
      <c r="D74" s="183" t="s">
        <v>922</v>
      </c>
      <c r="E74" s="184">
        <v>6</v>
      </c>
      <c r="F74" s="185"/>
      <c r="G74" s="186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351</v>
      </c>
      <c r="T74" s="158" t="s">
        <v>352</v>
      </c>
      <c r="U74" s="158">
        <v>0</v>
      </c>
      <c r="V74" s="158">
        <f t="shared" si="20"/>
        <v>0</v>
      </c>
      <c r="W74" s="158"/>
      <c r="X74" s="158" t="s">
        <v>540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723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65</v>
      </c>
      <c r="B75" s="182" t="s">
        <v>2909</v>
      </c>
      <c r="C75" s="191" t="s">
        <v>2910</v>
      </c>
      <c r="D75" s="183" t="s">
        <v>922</v>
      </c>
      <c r="E75" s="184">
        <v>5840</v>
      </c>
      <c r="F75" s="185"/>
      <c r="G75" s="186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351</v>
      </c>
      <c r="T75" s="158" t="s">
        <v>352</v>
      </c>
      <c r="U75" s="158">
        <v>0</v>
      </c>
      <c r="V75" s="158">
        <f t="shared" si="20"/>
        <v>0</v>
      </c>
      <c r="W75" s="158"/>
      <c r="X75" s="158" t="s">
        <v>540</v>
      </c>
      <c r="Y75" s="158" t="s">
        <v>354</v>
      </c>
      <c r="Z75" s="147"/>
      <c r="AA75" s="147"/>
      <c r="AB75" s="147"/>
      <c r="AC75" s="147"/>
      <c r="AD75" s="147"/>
      <c r="AE75" s="147"/>
      <c r="AF75" s="147"/>
      <c r="AG75" s="147" t="s">
        <v>723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66</v>
      </c>
      <c r="B76" s="182" t="s">
        <v>1035</v>
      </c>
      <c r="C76" s="191" t="s">
        <v>1036</v>
      </c>
      <c r="D76" s="183" t="s">
        <v>922</v>
      </c>
      <c r="E76" s="184">
        <v>2</v>
      </c>
      <c r="F76" s="185"/>
      <c r="G76" s="186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351</v>
      </c>
      <c r="T76" s="158" t="s">
        <v>352</v>
      </c>
      <c r="U76" s="158">
        <v>0</v>
      </c>
      <c r="V76" s="158">
        <f t="shared" si="20"/>
        <v>0</v>
      </c>
      <c r="W76" s="158"/>
      <c r="X76" s="158" t="s">
        <v>540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723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67</v>
      </c>
      <c r="B77" s="182" t="s">
        <v>2911</v>
      </c>
      <c r="C77" s="191" t="s">
        <v>2912</v>
      </c>
      <c r="D77" s="183" t="s">
        <v>922</v>
      </c>
      <c r="E77" s="184">
        <v>6</v>
      </c>
      <c r="F77" s="185"/>
      <c r="G77" s="186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351</v>
      </c>
      <c r="T77" s="158" t="s">
        <v>352</v>
      </c>
      <c r="U77" s="158">
        <v>0</v>
      </c>
      <c r="V77" s="158">
        <f t="shared" si="20"/>
        <v>0</v>
      </c>
      <c r="W77" s="158"/>
      <c r="X77" s="158" t="s">
        <v>540</v>
      </c>
      <c r="Y77" s="158" t="s">
        <v>354</v>
      </c>
      <c r="Z77" s="147"/>
      <c r="AA77" s="147"/>
      <c r="AB77" s="147"/>
      <c r="AC77" s="147"/>
      <c r="AD77" s="147"/>
      <c r="AE77" s="147"/>
      <c r="AF77" s="147"/>
      <c r="AG77" s="147" t="s">
        <v>723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68</v>
      </c>
      <c r="B78" s="182" t="s">
        <v>2913</v>
      </c>
      <c r="C78" s="191" t="s">
        <v>2914</v>
      </c>
      <c r="D78" s="183" t="s">
        <v>922</v>
      </c>
      <c r="E78" s="184">
        <v>140</v>
      </c>
      <c r="F78" s="185"/>
      <c r="G78" s="186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351</v>
      </c>
      <c r="T78" s="158" t="s">
        <v>352</v>
      </c>
      <c r="U78" s="158">
        <v>0</v>
      </c>
      <c r="V78" s="158">
        <f t="shared" si="20"/>
        <v>0</v>
      </c>
      <c r="W78" s="158"/>
      <c r="X78" s="158" t="s">
        <v>540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723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69</v>
      </c>
      <c r="B79" s="182" t="s">
        <v>2915</v>
      </c>
      <c r="C79" s="191" t="s">
        <v>2916</v>
      </c>
      <c r="D79" s="183" t="s">
        <v>922</v>
      </c>
      <c r="E79" s="184">
        <v>20</v>
      </c>
      <c r="F79" s="185"/>
      <c r="G79" s="186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351</v>
      </c>
      <c r="T79" s="158" t="s">
        <v>352</v>
      </c>
      <c r="U79" s="158">
        <v>0</v>
      </c>
      <c r="V79" s="158">
        <f t="shared" si="20"/>
        <v>0</v>
      </c>
      <c r="W79" s="158"/>
      <c r="X79" s="158" t="s">
        <v>540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723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70</v>
      </c>
      <c r="B80" s="182" t="s">
        <v>2917</v>
      </c>
      <c r="C80" s="191" t="s">
        <v>2918</v>
      </c>
      <c r="D80" s="183" t="s">
        <v>922</v>
      </c>
      <c r="E80" s="184">
        <v>18</v>
      </c>
      <c r="F80" s="185"/>
      <c r="G80" s="186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351</v>
      </c>
      <c r="T80" s="158" t="s">
        <v>352</v>
      </c>
      <c r="U80" s="158">
        <v>0</v>
      </c>
      <c r="V80" s="158">
        <f t="shared" si="20"/>
        <v>0</v>
      </c>
      <c r="W80" s="158"/>
      <c r="X80" s="158" t="s">
        <v>540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723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13.6" x14ac:dyDescent="0.2">
      <c r="A81" s="168" t="s">
        <v>346</v>
      </c>
      <c r="B81" s="169" t="s">
        <v>272</v>
      </c>
      <c r="C81" s="187" t="s">
        <v>273</v>
      </c>
      <c r="D81" s="170"/>
      <c r="E81" s="171"/>
      <c r="F81" s="172"/>
      <c r="G81" s="173">
        <f>SUMIF(AG82:AG101,"&lt;&gt;NOR",G82:G101)</f>
        <v>0</v>
      </c>
      <c r="H81" s="167"/>
      <c r="I81" s="167">
        <f>SUM(I82:I101)</f>
        <v>0</v>
      </c>
      <c r="J81" s="167"/>
      <c r="K81" s="167">
        <f>SUM(K82:K101)</f>
        <v>0</v>
      </c>
      <c r="L81" s="167"/>
      <c r="M81" s="167">
        <f>SUM(M82:M101)</f>
        <v>0</v>
      </c>
      <c r="N81" s="166"/>
      <c r="O81" s="166">
        <f>SUM(O82:O101)</f>
        <v>0</v>
      </c>
      <c r="P81" s="166"/>
      <c r="Q81" s="166">
        <f>SUM(Q82:Q101)</f>
        <v>0</v>
      </c>
      <c r="R81" s="167"/>
      <c r="S81" s="167"/>
      <c r="T81" s="167"/>
      <c r="U81" s="167"/>
      <c r="V81" s="167">
        <f>SUM(V82:V101)</f>
        <v>0</v>
      </c>
      <c r="W81" s="167"/>
      <c r="X81" s="167"/>
      <c r="Y81" s="167"/>
      <c r="AG81" t="s">
        <v>347</v>
      </c>
    </row>
    <row r="82" spans="1:60" outlineLevel="1" x14ac:dyDescent="0.2">
      <c r="A82" s="181">
        <v>71</v>
      </c>
      <c r="B82" s="182" t="s">
        <v>2919</v>
      </c>
      <c r="C82" s="191" t="s">
        <v>2920</v>
      </c>
      <c r="D82" s="183" t="s">
        <v>922</v>
      </c>
      <c r="E82" s="184">
        <v>13</v>
      </c>
      <c r="F82" s="185"/>
      <c r="G82" s="186">
        <f t="shared" ref="G82:G101" si="21">ROUND(E82*F82,2)</f>
        <v>0</v>
      </c>
      <c r="H82" s="159"/>
      <c r="I82" s="158">
        <f t="shared" ref="I82:I101" si="22">ROUND(E82*H82,2)</f>
        <v>0</v>
      </c>
      <c r="J82" s="159"/>
      <c r="K82" s="158">
        <f t="shared" ref="K82:K101" si="23">ROUND(E82*J82,2)</f>
        <v>0</v>
      </c>
      <c r="L82" s="158">
        <v>21</v>
      </c>
      <c r="M82" s="158">
        <f t="shared" ref="M82:M101" si="24">G82*(1+L82/100)</f>
        <v>0</v>
      </c>
      <c r="N82" s="157">
        <v>0</v>
      </c>
      <c r="O82" s="157">
        <f t="shared" ref="O82:O101" si="25">ROUND(E82*N82,2)</f>
        <v>0</v>
      </c>
      <c r="P82" s="157">
        <v>0</v>
      </c>
      <c r="Q82" s="157">
        <f t="shared" ref="Q82:Q101" si="26">ROUND(E82*P82,2)</f>
        <v>0</v>
      </c>
      <c r="R82" s="158"/>
      <c r="S82" s="158" t="s">
        <v>351</v>
      </c>
      <c r="T82" s="158" t="s">
        <v>352</v>
      </c>
      <c r="U82" s="158">
        <v>0</v>
      </c>
      <c r="V82" s="158">
        <f t="shared" ref="V82:V101" si="27">ROUND(E82*U82,2)</f>
        <v>0</v>
      </c>
      <c r="W82" s="158"/>
      <c r="X82" s="158" t="s">
        <v>540</v>
      </c>
      <c r="Y82" s="158" t="s">
        <v>354</v>
      </c>
      <c r="Z82" s="147"/>
      <c r="AA82" s="147"/>
      <c r="AB82" s="147"/>
      <c r="AC82" s="147"/>
      <c r="AD82" s="147"/>
      <c r="AE82" s="147"/>
      <c r="AF82" s="147"/>
      <c r="AG82" s="147" t="s">
        <v>723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1">
        <v>72</v>
      </c>
      <c r="B83" s="182" t="s">
        <v>2921</v>
      </c>
      <c r="C83" s="191" t="s">
        <v>2922</v>
      </c>
      <c r="D83" s="183" t="s">
        <v>922</v>
      </c>
      <c r="E83" s="184">
        <v>14</v>
      </c>
      <c r="F83" s="185"/>
      <c r="G83" s="186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351</v>
      </c>
      <c r="T83" s="158" t="s">
        <v>352</v>
      </c>
      <c r="U83" s="158">
        <v>0</v>
      </c>
      <c r="V83" s="158">
        <f t="shared" si="27"/>
        <v>0</v>
      </c>
      <c r="W83" s="158"/>
      <c r="X83" s="158" t="s">
        <v>540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723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73</v>
      </c>
      <c r="B84" s="182" t="s">
        <v>2923</v>
      </c>
      <c r="C84" s="191" t="s">
        <v>2924</v>
      </c>
      <c r="D84" s="183" t="s">
        <v>922</v>
      </c>
      <c r="E84" s="184">
        <v>17</v>
      </c>
      <c r="F84" s="185"/>
      <c r="G84" s="186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351</v>
      </c>
      <c r="T84" s="158" t="s">
        <v>352</v>
      </c>
      <c r="U84" s="158">
        <v>0</v>
      </c>
      <c r="V84" s="158">
        <f t="shared" si="27"/>
        <v>0</v>
      </c>
      <c r="W84" s="158"/>
      <c r="X84" s="158" t="s">
        <v>540</v>
      </c>
      <c r="Y84" s="158" t="s">
        <v>354</v>
      </c>
      <c r="Z84" s="147"/>
      <c r="AA84" s="147"/>
      <c r="AB84" s="147"/>
      <c r="AC84" s="147"/>
      <c r="AD84" s="147"/>
      <c r="AE84" s="147"/>
      <c r="AF84" s="147"/>
      <c r="AG84" s="147" t="s">
        <v>723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74</v>
      </c>
      <c r="B85" s="182" t="s">
        <v>2925</v>
      </c>
      <c r="C85" s="191" t="s">
        <v>2926</v>
      </c>
      <c r="D85" s="183" t="s">
        <v>922</v>
      </c>
      <c r="E85" s="184">
        <v>4</v>
      </c>
      <c r="F85" s="185"/>
      <c r="G85" s="186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8"/>
      <c r="S85" s="158" t="s">
        <v>351</v>
      </c>
      <c r="T85" s="158" t="s">
        <v>352</v>
      </c>
      <c r="U85" s="158">
        <v>0</v>
      </c>
      <c r="V85" s="158">
        <f t="shared" si="27"/>
        <v>0</v>
      </c>
      <c r="W85" s="158"/>
      <c r="X85" s="158" t="s">
        <v>540</v>
      </c>
      <c r="Y85" s="158" t="s">
        <v>354</v>
      </c>
      <c r="Z85" s="147"/>
      <c r="AA85" s="147"/>
      <c r="AB85" s="147"/>
      <c r="AC85" s="147"/>
      <c r="AD85" s="147"/>
      <c r="AE85" s="147"/>
      <c r="AF85" s="147"/>
      <c r="AG85" s="147" t="s">
        <v>723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1">
        <v>75</v>
      </c>
      <c r="B86" s="182" t="s">
        <v>2927</v>
      </c>
      <c r="C86" s="191" t="s">
        <v>2928</v>
      </c>
      <c r="D86" s="183" t="s">
        <v>922</v>
      </c>
      <c r="E86" s="184">
        <v>7</v>
      </c>
      <c r="F86" s="185"/>
      <c r="G86" s="186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8"/>
      <c r="S86" s="158" t="s">
        <v>351</v>
      </c>
      <c r="T86" s="158" t="s">
        <v>352</v>
      </c>
      <c r="U86" s="158">
        <v>0</v>
      </c>
      <c r="V86" s="158">
        <f t="shared" si="27"/>
        <v>0</v>
      </c>
      <c r="W86" s="158"/>
      <c r="X86" s="158" t="s">
        <v>540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723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1">
        <v>76</v>
      </c>
      <c r="B87" s="182" t="s">
        <v>2929</v>
      </c>
      <c r="C87" s="191" t="s">
        <v>2930</v>
      </c>
      <c r="D87" s="183" t="s">
        <v>922</v>
      </c>
      <c r="E87" s="184">
        <v>20</v>
      </c>
      <c r="F87" s="185"/>
      <c r="G87" s="186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8"/>
      <c r="S87" s="158" t="s">
        <v>351</v>
      </c>
      <c r="T87" s="158" t="s">
        <v>352</v>
      </c>
      <c r="U87" s="158">
        <v>0</v>
      </c>
      <c r="V87" s="158">
        <f t="shared" si="27"/>
        <v>0</v>
      </c>
      <c r="W87" s="158"/>
      <c r="X87" s="158" t="s">
        <v>540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723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1">
        <v>77</v>
      </c>
      <c r="B88" s="182" t="s">
        <v>1008</v>
      </c>
      <c r="C88" s="191" t="s">
        <v>2931</v>
      </c>
      <c r="D88" s="183" t="s">
        <v>922</v>
      </c>
      <c r="E88" s="184">
        <v>8</v>
      </c>
      <c r="F88" s="185"/>
      <c r="G88" s="186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351</v>
      </c>
      <c r="T88" s="158" t="s">
        <v>352</v>
      </c>
      <c r="U88" s="158">
        <v>0</v>
      </c>
      <c r="V88" s="158">
        <f t="shared" si="27"/>
        <v>0</v>
      </c>
      <c r="W88" s="158"/>
      <c r="X88" s="158" t="s">
        <v>540</v>
      </c>
      <c r="Y88" s="158" t="s">
        <v>354</v>
      </c>
      <c r="Z88" s="147"/>
      <c r="AA88" s="147"/>
      <c r="AB88" s="147"/>
      <c r="AC88" s="147"/>
      <c r="AD88" s="147"/>
      <c r="AE88" s="147"/>
      <c r="AF88" s="147"/>
      <c r="AG88" s="147" t="s">
        <v>723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1">
        <v>78</v>
      </c>
      <c r="B89" s="182" t="s">
        <v>2932</v>
      </c>
      <c r="C89" s="191" t="s">
        <v>2933</v>
      </c>
      <c r="D89" s="183" t="s">
        <v>922</v>
      </c>
      <c r="E89" s="184">
        <v>7</v>
      </c>
      <c r="F89" s="185"/>
      <c r="G89" s="186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351</v>
      </c>
      <c r="T89" s="158" t="s">
        <v>352</v>
      </c>
      <c r="U89" s="158">
        <v>0</v>
      </c>
      <c r="V89" s="158">
        <f t="shared" si="27"/>
        <v>0</v>
      </c>
      <c r="W89" s="158"/>
      <c r="X89" s="158" t="s">
        <v>540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723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1">
        <v>79</v>
      </c>
      <c r="B90" s="182" t="s">
        <v>2934</v>
      </c>
      <c r="C90" s="191" t="s">
        <v>2935</v>
      </c>
      <c r="D90" s="183" t="s">
        <v>922</v>
      </c>
      <c r="E90" s="184">
        <v>111</v>
      </c>
      <c r="F90" s="185"/>
      <c r="G90" s="186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351</v>
      </c>
      <c r="T90" s="158" t="s">
        <v>352</v>
      </c>
      <c r="U90" s="158">
        <v>0</v>
      </c>
      <c r="V90" s="158">
        <f t="shared" si="27"/>
        <v>0</v>
      </c>
      <c r="W90" s="158"/>
      <c r="X90" s="158" t="s">
        <v>540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723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1">
        <v>80</v>
      </c>
      <c r="B91" s="182" t="s">
        <v>2936</v>
      </c>
      <c r="C91" s="191" t="s">
        <v>2937</v>
      </c>
      <c r="D91" s="183" t="s">
        <v>922</v>
      </c>
      <c r="E91" s="184">
        <v>4</v>
      </c>
      <c r="F91" s="185"/>
      <c r="G91" s="186">
        <f t="shared" si="21"/>
        <v>0</v>
      </c>
      <c r="H91" s="159"/>
      <c r="I91" s="158">
        <f t="shared" si="22"/>
        <v>0</v>
      </c>
      <c r="J91" s="159"/>
      <c r="K91" s="158">
        <f t="shared" si="23"/>
        <v>0</v>
      </c>
      <c r="L91" s="158">
        <v>21</v>
      </c>
      <c r="M91" s="158">
        <f t="shared" si="24"/>
        <v>0</v>
      </c>
      <c r="N91" s="157">
        <v>0</v>
      </c>
      <c r="O91" s="157">
        <f t="shared" si="25"/>
        <v>0</v>
      </c>
      <c r="P91" s="157">
        <v>0</v>
      </c>
      <c r="Q91" s="157">
        <f t="shared" si="26"/>
        <v>0</v>
      </c>
      <c r="R91" s="158"/>
      <c r="S91" s="158" t="s">
        <v>351</v>
      </c>
      <c r="T91" s="158" t="s">
        <v>352</v>
      </c>
      <c r="U91" s="158">
        <v>0</v>
      </c>
      <c r="V91" s="158">
        <f t="shared" si="27"/>
        <v>0</v>
      </c>
      <c r="W91" s="158"/>
      <c r="X91" s="158" t="s">
        <v>540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723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1">
        <v>81</v>
      </c>
      <c r="B92" s="182" t="s">
        <v>2938</v>
      </c>
      <c r="C92" s="191" t="s">
        <v>2939</v>
      </c>
      <c r="D92" s="183" t="s">
        <v>922</v>
      </c>
      <c r="E92" s="184">
        <v>24</v>
      </c>
      <c r="F92" s="185"/>
      <c r="G92" s="186">
        <f t="shared" si="21"/>
        <v>0</v>
      </c>
      <c r="H92" s="159"/>
      <c r="I92" s="158">
        <f t="shared" si="22"/>
        <v>0</v>
      </c>
      <c r="J92" s="159"/>
      <c r="K92" s="158">
        <f t="shared" si="23"/>
        <v>0</v>
      </c>
      <c r="L92" s="158">
        <v>21</v>
      </c>
      <c r="M92" s="158">
        <f t="shared" si="24"/>
        <v>0</v>
      </c>
      <c r="N92" s="157">
        <v>0</v>
      </c>
      <c r="O92" s="157">
        <f t="shared" si="25"/>
        <v>0</v>
      </c>
      <c r="P92" s="157">
        <v>0</v>
      </c>
      <c r="Q92" s="157">
        <f t="shared" si="26"/>
        <v>0</v>
      </c>
      <c r="R92" s="158"/>
      <c r="S92" s="158" t="s">
        <v>351</v>
      </c>
      <c r="T92" s="158" t="s">
        <v>352</v>
      </c>
      <c r="U92" s="158">
        <v>0</v>
      </c>
      <c r="V92" s="158">
        <f t="shared" si="27"/>
        <v>0</v>
      </c>
      <c r="W92" s="158"/>
      <c r="X92" s="158" t="s">
        <v>540</v>
      </c>
      <c r="Y92" s="158" t="s">
        <v>354</v>
      </c>
      <c r="Z92" s="147"/>
      <c r="AA92" s="147"/>
      <c r="AB92" s="147"/>
      <c r="AC92" s="147"/>
      <c r="AD92" s="147"/>
      <c r="AE92" s="147"/>
      <c r="AF92" s="147"/>
      <c r="AG92" s="147" t="s">
        <v>723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1">
        <v>82</v>
      </c>
      <c r="B93" s="182" t="s">
        <v>2940</v>
      </c>
      <c r="C93" s="191" t="s">
        <v>2941</v>
      </c>
      <c r="D93" s="183" t="s">
        <v>922</v>
      </c>
      <c r="E93" s="184">
        <v>8</v>
      </c>
      <c r="F93" s="185"/>
      <c r="G93" s="186">
        <f t="shared" si="21"/>
        <v>0</v>
      </c>
      <c r="H93" s="159"/>
      <c r="I93" s="158">
        <f t="shared" si="22"/>
        <v>0</v>
      </c>
      <c r="J93" s="159"/>
      <c r="K93" s="158">
        <f t="shared" si="23"/>
        <v>0</v>
      </c>
      <c r="L93" s="158">
        <v>21</v>
      </c>
      <c r="M93" s="158">
        <f t="shared" si="24"/>
        <v>0</v>
      </c>
      <c r="N93" s="157">
        <v>0</v>
      </c>
      <c r="O93" s="157">
        <f t="shared" si="25"/>
        <v>0</v>
      </c>
      <c r="P93" s="157">
        <v>0</v>
      </c>
      <c r="Q93" s="157">
        <f t="shared" si="26"/>
        <v>0</v>
      </c>
      <c r="R93" s="158"/>
      <c r="S93" s="158" t="s">
        <v>351</v>
      </c>
      <c r="T93" s="158" t="s">
        <v>352</v>
      </c>
      <c r="U93" s="158">
        <v>0</v>
      </c>
      <c r="V93" s="158">
        <f t="shared" si="27"/>
        <v>0</v>
      </c>
      <c r="W93" s="158"/>
      <c r="X93" s="158" t="s">
        <v>540</v>
      </c>
      <c r="Y93" s="158" t="s">
        <v>354</v>
      </c>
      <c r="Z93" s="147"/>
      <c r="AA93" s="147"/>
      <c r="AB93" s="147"/>
      <c r="AC93" s="147"/>
      <c r="AD93" s="147"/>
      <c r="AE93" s="147"/>
      <c r="AF93" s="147"/>
      <c r="AG93" s="147" t="s">
        <v>723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1">
        <v>83</v>
      </c>
      <c r="B94" s="182" t="s">
        <v>2942</v>
      </c>
      <c r="C94" s="191" t="s">
        <v>2943</v>
      </c>
      <c r="D94" s="183" t="s">
        <v>922</v>
      </c>
      <c r="E94" s="184">
        <v>22</v>
      </c>
      <c r="F94" s="185"/>
      <c r="G94" s="186">
        <f t="shared" si="21"/>
        <v>0</v>
      </c>
      <c r="H94" s="159"/>
      <c r="I94" s="158">
        <f t="shared" si="22"/>
        <v>0</v>
      </c>
      <c r="J94" s="159"/>
      <c r="K94" s="158">
        <f t="shared" si="23"/>
        <v>0</v>
      </c>
      <c r="L94" s="158">
        <v>21</v>
      </c>
      <c r="M94" s="158">
        <f t="shared" si="24"/>
        <v>0</v>
      </c>
      <c r="N94" s="157">
        <v>0</v>
      </c>
      <c r="O94" s="157">
        <f t="shared" si="25"/>
        <v>0</v>
      </c>
      <c r="P94" s="157">
        <v>0</v>
      </c>
      <c r="Q94" s="157">
        <f t="shared" si="26"/>
        <v>0</v>
      </c>
      <c r="R94" s="158"/>
      <c r="S94" s="158" t="s">
        <v>351</v>
      </c>
      <c r="T94" s="158" t="s">
        <v>352</v>
      </c>
      <c r="U94" s="158">
        <v>0</v>
      </c>
      <c r="V94" s="158">
        <f t="shared" si="27"/>
        <v>0</v>
      </c>
      <c r="W94" s="158"/>
      <c r="X94" s="158" t="s">
        <v>540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723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1">
        <v>84</v>
      </c>
      <c r="B95" s="182" t="s">
        <v>2944</v>
      </c>
      <c r="C95" s="191" t="s">
        <v>2945</v>
      </c>
      <c r="D95" s="183" t="s">
        <v>922</v>
      </c>
      <c r="E95" s="184">
        <v>15</v>
      </c>
      <c r="F95" s="185"/>
      <c r="G95" s="186">
        <f t="shared" si="21"/>
        <v>0</v>
      </c>
      <c r="H95" s="159"/>
      <c r="I95" s="158">
        <f t="shared" si="22"/>
        <v>0</v>
      </c>
      <c r="J95" s="159"/>
      <c r="K95" s="158">
        <f t="shared" si="23"/>
        <v>0</v>
      </c>
      <c r="L95" s="158">
        <v>21</v>
      </c>
      <c r="M95" s="158">
        <f t="shared" si="24"/>
        <v>0</v>
      </c>
      <c r="N95" s="157">
        <v>0</v>
      </c>
      <c r="O95" s="157">
        <f t="shared" si="25"/>
        <v>0</v>
      </c>
      <c r="P95" s="157">
        <v>0</v>
      </c>
      <c r="Q95" s="157">
        <f t="shared" si="26"/>
        <v>0</v>
      </c>
      <c r="R95" s="158"/>
      <c r="S95" s="158" t="s">
        <v>351</v>
      </c>
      <c r="T95" s="158" t="s">
        <v>352</v>
      </c>
      <c r="U95" s="158">
        <v>0</v>
      </c>
      <c r="V95" s="158">
        <f t="shared" si="27"/>
        <v>0</v>
      </c>
      <c r="W95" s="158"/>
      <c r="X95" s="158" t="s">
        <v>540</v>
      </c>
      <c r="Y95" s="158" t="s">
        <v>354</v>
      </c>
      <c r="Z95" s="147"/>
      <c r="AA95" s="147"/>
      <c r="AB95" s="147"/>
      <c r="AC95" s="147"/>
      <c r="AD95" s="147"/>
      <c r="AE95" s="147"/>
      <c r="AF95" s="147"/>
      <c r="AG95" s="147" t="s">
        <v>723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1">
        <v>85</v>
      </c>
      <c r="B96" s="182" t="s">
        <v>2946</v>
      </c>
      <c r="C96" s="191" t="s">
        <v>2947</v>
      </c>
      <c r="D96" s="183" t="s">
        <v>922</v>
      </c>
      <c r="E96" s="184">
        <v>11</v>
      </c>
      <c r="F96" s="185"/>
      <c r="G96" s="186">
        <f t="shared" si="21"/>
        <v>0</v>
      </c>
      <c r="H96" s="159"/>
      <c r="I96" s="158">
        <f t="shared" si="22"/>
        <v>0</v>
      </c>
      <c r="J96" s="159"/>
      <c r="K96" s="158">
        <f t="shared" si="23"/>
        <v>0</v>
      </c>
      <c r="L96" s="158">
        <v>21</v>
      </c>
      <c r="M96" s="158">
        <f t="shared" si="24"/>
        <v>0</v>
      </c>
      <c r="N96" s="157">
        <v>0</v>
      </c>
      <c r="O96" s="157">
        <f t="shared" si="25"/>
        <v>0</v>
      </c>
      <c r="P96" s="157">
        <v>0</v>
      </c>
      <c r="Q96" s="157">
        <f t="shared" si="26"/>
        <v>0</v>
      </c>
      <c r="R96" s="158"/>
      <c r="S96" s="158" t="s">
        <v>351</v>
      </c>
      <c r="T96" s="158" t="s">
        <v>352</v>
      </c>
      <c r="U96" s="158">
        <v>0</v>
      </c>
      <c r="V96" s="158">
        <f t="shared" si="27"/>
        <v>0</v>
      </c>
      <c r="W96" s="158"/>
      <c r="X96" s="158" t="s">
        <v>540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723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1">
        <v>86</v>
      </c>
      <c r="B97" s="182" t="s">
        <v>2948</v>
      </c>
      <c r="C97" s="191" t="s">
        <v>2949</v>
      </c>
      <c r="D97" s="183" t="s">
        <v>922</v>
      </c>
      <c r="E97" s="184">
        <v>30</v>
      </c>
      <c r="F97" s="185"/>
      <c r="G97" s="186">
        <f t="shared" si="21"/>
        <v>0</v>
      </c>
      <c r="H97" s="159"/>
      <c r="I97" s="158">
        <f t="shared" si="22"/>
        <v>0</v>
      </c>
      <c r="J97" s="159"/>
      <c r="K97" s="158">
        <f t="shared" si="23"/>
        <v>0</v>
      </c>
      <c r="L97" s="158">
        <v>21</v>
      </c>
      <c r="M97" s="158">
        <f t="shared" si="24"/>
        <v>0</v>
      </c>
      <c r="N97" s="157">
        <v>0</v>
      </c>
      <c r="O97" s="157">
        <f t="shared" si="25"/>
        <v>0</v>
      </c>
      <c r="P97" s="157">
        <v>0</v>
      </c>
      <c r="Q97" s="157">
        <f t="shared" si="26"/>
        <v>0</v>
      </c>
      <c r="R97" s="158"/>
      <c r="S97" s="158" t="s">
        <v>351</v>
      </c>
      <c r="T97" s="158" t="s">
        <v>352</v>
      </c>
      <c r="U97" s="158">
        <v>0</v>
      </c>
      <c r="V97" s="158">
        <f t="shared" si="27"/>
        <v>0</v>
      </c>
      <c r="W97" s="158"/>
      <c r="X97" s="158" t="s">
        <v>540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723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1">
        <v>87</v>
      </c>
      <c r="B98" s="182" t="s">
        <v>2948</v>
      </c>
      <c r="C98" s="191" t="s">
        <v>2950</v>
      </c>
      <c r="D98" s="183" t="s">
        <v>922</v>
      </c>
      <c r="E98" s="184">
        <v>20</v>
      </c>
      <c r="F98" s="185"/>
      <c r="G98" s="186">
        <f t="shared" si="21"/>
        <v>0</v>
      </c>
      <c r="H98" s="159"/>
      <c r="I98" s="158">
        <f t="shared" si="22"/>
        <v>0</v>
      </c>
      <c r="J98" s="159"/>
      <c r="K98" s="158">
        <f t="shared" si="23"/>
        <v>0</v>
      </c>
      <c r="L98" s="158">
        <v>21</v>
      </c>
      <c r="M98" s="158">
        <f t="shared" si="24"/>
        <v>0</v>
      </c>
      <c r="N98" s="157">
        <v>0</v>
      </c>
      <c r="O98" s="157">
        <f t="shared" si="25"/>
        <v>0</v>
      </c>
      <c r="P98" s="157">
        <v>0</v>
      </c>
      <c r="Q98" s="157">
        <f t="shared" si="26"/>
        <v>0</v>
      </c>
      <c r="R98" s="158"/>
      <c r="S98" s="158" t="s">
        <v>351</v>
      </c>
      <c r="T98" s="158" t="s">
        <v>352</v>
      </c>
      <c r="U98" s="158">
        <v>0</v>
      </c>
      <c r="V98" s="158">
        <f t="shared" si="27"/>
        <v>0</v>
      </c>
      <c r="W98" s="158"/>
      <c r="X98" s="158" t="s">
        <v>824</v>
      </c>
      <c r="Y98" s="158" t="s">
        <v>354</v>
      </c>
      <c r="Z98" s="147"/>
      <c r="AA98" s="147"/>
      <c r="AB98" s="147"/>
      <c r="AC98" s="147"/>
      <c r="AD98" s="147"/>
      <c r="AE98" s="147"/>
      <c r="AF98" s="147"/>
      <c r="AG98" s="147" t="s">
        <v>886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1">
        <v>88</v>
      </c>
      <c r="B99" s="182" t="s">
        <v>2951</v>
      </c>
      <c r="C99" s="191" t="s">
        <v>2952</v>
      </c>
      <c r="D99" s="183" t="s">
        <v>922</v>
      </c>
      <c r="E99" s="184">
        <v>19</v>
      </c>
      <c r="F99" s="185"/>
      <c r="G99" s="186">
        <f t="shared" si="21"/>
        <v>0</v>
      </c>
      <c r="H99" s="159"/>
      <c r="I99" s="158">
        <f t="shared" si="22"/>
        <v>0</v>
      </c>
      <c r="J99" s="159"/>
      <c r="K99" s="158">
        <f t="shared" si="23"/>
        <v>0</v>
      </c>
      <c r="L99" s="158">
        <v>21</v>
      </c>
      <c r="M99" s="158">
        <f t="shared" si="24"/>
        <v>0</v>
      </c>
      <c r="N99" s="157">
        <v>0</v>
      </c>
      <c r="O99" s="157">
        <f t="shared" si="25"/>
        <v>0</v>
      </c>
      <c r="P99" s="157">
        <v>0</v>
      </c>
      <c r="Q99" s="157">
        <f t="shared" si="26"/>
        <v>0</v>
      </c>
      <c r="R99" s="158"/>
      <c r="S99" s="158" t="s">
        <v>351</v>
      </c>
      <c r="T99" s="158" t="s">
        <v>352</v>
      </c>
      <c r="U99" s="158">
        <v>0</v>
      </c>
      <c r="V99" s="158">
        <f t="shared" si="27"/>
        <v>0</v>
      </c>
      <c r="W99" s="158"/>
      <c r="X99" s="158" t="s">
        <v>540</v>
      </c>
      <c r="Y99" s="158" t="s">
        <v>354</v>
      </c>
      <c r="Z99" s="147"/>
      <c r="AA99" s="147"/>
      <c r="AB99" s="147"/>
      <c r="AC99" s="147"/>
      <c r="AD99" s="147"/>
      <c r="AE99" s="147"/>
      <c r="AF99" s="147"/>
      <c r="AG99" s="147" t="s">
        <v>723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1">
        <v>89</v>
      </c>
      <c r="B100" s="182" t="s">
        <v>2953</v>
      </c>
      <c r="C100" s="191" t="s">
        <v>2954</v>
      </c>
      <c r="D100" s="183" t="s">
        <v>922</v>
      </c>
      <c r="E100" s="184">
        <v>79</v>
      </c>
      <c r="F100" s="185"/>
      <c r="G100" s="186">
        <f t="shared" si="21"/>
        <v>0</v>
      </c>
      <c r="H100" s="159"/>
      <c r="I100" s="158">
        <f t="shared" si="22"/>
        <v>0</v>
      </c>
      <c r="J100" s="159"/>
      <c r="K100" s="158">
        <f t="shared" si="23"/>
        <v>0</v>
      </c>
      <c r="L100" s="158">
        <v>21</v>
      </c>
      <c r="M100" s="158">
        <f t="shared" si="24"/>
        <v>0</v>
      </c>
      <c r="N100" s="157">
        <v>0</v>
      </c>
      <c r="O100" s="157">
        <f t="shared" si="25"/>
        <v>0</v>
      </c>
      <c r="P100" s="157">
        <v>0</v>
      </c>
      <c r="Q100" s="157">
        <f t="shared" si="26"/>
        <v>0</v>
      </c>
      <c r="R100" s="158"/>
      <c r="S100" s="158" t="s">
        <v>351</v>
      </c>
      <c r="T100" s="158" t="s">
        <v>352</v>
      </c>
      <c r="U100" s="158">
        <v>0</v>
      </c>
      <c r="V100" s="158">
        <f t="shared" si="27"/>
        <v>0</v>
      </c>
      <c r="W100" s="158"/>
      <c r="X100" s="158" t="s">
        <v>540</v>
      </c>
      <c r="Y100" s="158" t="s">
        <v>354</v>
      </c>
      <c r="Z100" s="147"/>
      <c r="AA100" s="147"/>
      <c r="AB100" s="147"/>
      <c r="AC100" s="147"/>
      <c r="AD100" s="147"/>
      <c r="AE100" s="147"/>
      <c r="AF100" s="147"/>
      <c r="AG100" s="147" t="s">
        <v>723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1">
        <v>90</v>
      </c>
      <c r="B101" s="182" t="s">
        <v>2955</v>
      </c>
      <c r="C101" s="191" t="s">
        <v>2956</v>
      </c>
      <c r="D101" s="183" t="s">
        <v>922</v>
      </c>
      <c r="E101" s="184">
        <v>14</v>
      </c>
      <c r="F101" s="185"/>
      <c r="G101" s="186">
        <f t="shared" si="21"/>
        <v>0</v>
      </c>
      <c r="H101" s="159"/>
      <c r="I101" s="158">
        <f t="shared" si="22"/>
        <v>0</v>
      </c>
      <c r="J101" s="159"/>
      <c r="K101" s="158">
        <f t="shared" si="23"/>
        <v>0</v>
      </c>
      <c r="L101" s="158">
        <v>21</v>
      </c>
      <c r="M101" s="158">
        <f t="shared" si="24"/>
        <v>0</v>
      </c>
      <c r="N101" s="157">
        <v>0</v>
      </c>
      <c r="O101" s="157">
        <f t="shared" si="25"/>
        <v>0</v>
      </c>
      <c r="P101" s="157">
        <v>0</v>
      </c>
      <c r="Q101" s="157">
        <f t="shared" si="26"/>
        <v>0</v>
      </c>
      <c r="R101" s="158"/>
      <c r="S101" s="158" t="s">
        <v>351</v>
      </c>
      <c r="T101" s="158" t="s">
        <v>352</v>
      </c>
      <c r="U101" s="158">
        <v>0</v>
      </c>
      <c r="V101" s="158">
        <f t="shared" si="27"/>
        <v>0</v>
      </c>
      <c r="W101" s="158"/>
      <c r="X101" s="158" t="s">
        <v>540</v>
      </c>
      <c r="Y101" s="158" t="s">
        <v>354</v>
      </c>
      <c r="Z101" s="147"/>
      <c r="AA101" s="147"/>
      <c r="AB101" s="147"/>
      <c r="AC101" s="147"/>
      <c r="AD101" s="147"/>
      <c r="AE101" s="147"/>
      <c r="AF101" s="147"/>
      <c r="AG101" s="147" t="s">
        <v>723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13.6" x14ac:dyDescent="0.2">
      <c r="A102" s="168" t="s">
        <v>346</v>
      </c>
      <c r="B102" s="169" t="s">
        <v>274</v>
      </c>
      <c r="C102" s="187" t="s">
        <v>270</v>
      </c>
      <c r="D102" s="170"/>
      <c r="E102" s="171"/>
      <c r="F102" s="172"/>
      <c r="G102" s="173">
        <f>SUMIF(AG103:AG117,"&lt;&gt;NOR",G103:G117)</f>
        <v>0</v>
      </c>
      <c r="H102" s="167"/>
      <c r="I102" s="167">
        <f>SUM(I103:I117)</f>
        <v>0</v>
      </c>
      <c r="J102" s="167"/>
      <c r="K102" s="167">
        <f>SUM(K103:K117)</f>
        <v>0</v>
      </c>
      <c r="L102" s="167"/>
      <c r="M102" s="167">
        <f>SUM(M103:M117)</f>
        <v>0</v>
      </c>
      <c r="N102" s="166"/>
      <c r="O102" s="166">
        <f>SUM(O103:O117)</f>
        <v>0</v>
      </c>
      <c r="P102" s="166"/>
      <c r="Q102" s="166">
        <f>SUM(Q103:Q117)</f>
        <v>0</v>
      </c>
      <c r="R102" s="167"/>
      <c r="S102" s="167"/>
      <c r="T102" s="167"/>
      <c r="U102" s="167"/>
      <c r="V102" s="167">
        <f>SUM(V103:V117)</f>
        <v>0</v>
      </c>
      <c r="W102" s="167"/>
      <c r="X102" s="167"/>
      <c r="Y102" s="167"/>
      <c r="AG102" t="s">
        <v>347</v>
      </c>
    </row>
    <row r="103" spans="1:60" outlineLevel="1" x14ac:dyDescent="0.2">
      <c r="A103" s="181">
        <v>91</v>
      </c>
      <c r="B103" s="182" t="s">
        <v>2957</v>
      </c>
      <c r="C103" s="191" t="s">
        <v>2958</v>
      </c>
      <c r="D103" s="183" t="s">
        <v>922</v>
      </c>
      <c r="E103" s="184">
        <v>2</v>
      </c>
      <c r="F103" s="185"/>
      <c r="G103" s="186">
        <f t="shared" ref="G103:G117" si="28">ROUND(E103*F103,2)</f>
        <v>0</v>
      </c>
      <c r="H103" s="159"/>
      <c r="I103" s="158">
        <f t="shared" ref="I103:I117" si="29">ROUND(E103*H103,2)</f>
        <v>0</v>
      </c>
      <c r="J103" s="159"/>
      <c r="K103" s="158">
        <f t="shared" ref="K103:K117" si="30">ROUND(E103*J103,2)</f>
        <v>0</v>
      </c>
      <c r="L103" s="158">
        <v>21</v>
      </c>
      <c r="M103" s="158">
        <f t="shared" ref="M103:M117" si="31">G103*(1+L103/100)</f>
        <v>0</v>
      </c>
      <c r="N103" s="157">
        <v>0</v>
      </c>
      <c r="O103" s="157">
        <f t="shared" ref="O103:O117" si="32">ROUND(E103*N103,2)</f>
        <v>0</v>
      </c>
      <c r="P103" s="157">
        <v>0</v>
      </c>
      <c r="Q103" s="157">
        <f t="shared" ref="Q103:Q117" si="33">ROUND(E103*P103,2)</f>
        <v>0</v>
      </c>
      <c r="R103" s="158"/>
      <c r="S103" s="158" t="s">
        <v>351</v>
      </c>
      <c r="T103" s="158" t="s">
        <v>352</v>
      </c>
      <c r="U103" s="158">
        <v>0</v>
      </c>
      <c r="V103" s="158">
        <f t="shared" ref="V103:V117" si="34">ROUND(E103*U103,2)</f>
        <v>0</v>
      </c>
      <c r="W103" s="158"/>
      <c r="X103" s="158" t="s">
        <v>540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723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1">
        <v>92</v>
      </c>
      <c r="B104" s="182" t="s">
        <v>2959</v>
      </c>
      <c r="C104" s="191" t="s">
        <v>2960</v>
      </c>
      <c r="D104" s="183" t="s">
        <v>922</v>
      </c>
      <c r="E104" s="184">
        <v>7</v>
      </c>
      <c r="F104" s="185"/>
      <c r="G104" s="186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351</v>
      </c>
      <c r="T104" s="158" t="s">
        <v>352</v>
      </c>
      <c r="U104" s="158">
        <v>0</v>
      </c>
      <c r="V104" s="158">
        <f t="shared" si="34"/>
        <v>0</v>
      </c>
      <c r="W104" s="158"/>
      <c r="X104" s="158" t="s">
        <v>540</v>
      </c>
      <c r="Y104" s="158" t="s">
        <v>354</v>
      </c>
      <c r="Z104" s="147"/>
      <c r="AA104" s="147"/>
      <c r="AB104" s="147"/>
      <c r="AC104" s="147"/>
      <c r="AD104" s="147"/>
      <c r="AE104" s="147"/>
      <c r="AF104" s="147"/>
      <c r="AG104" s="147" t="s">
        <v>723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1">
        <v>93</v>
      </c>
      <c r="B105" s="182" t="s">
        <v>971</v>
      </c>
      <c r="C105" s="191" t="s">
        <v>972</v>
      </c>
      <c r="D105" s="183" t="s">
        <v>922</v>
      </c>
      <c r="E105" s="184">
        <v>76</v>
      </c>
      <c r="F105" s="185"/>
      <c r="G105" s="186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351</v>
      </c>
      <c r="T105" s="158" t="s">
        <v>352</v>
      </c>
      <c r="U105" s="158">
        <v>0</v>
      </c>
      <c r="V105" s="158">
        <f t="shared" si="34"/>
        <v>0</v>
      </c>
      <c r="W105" s="158"/>
      <c r="X105" s="158" t="s">
        <v>540</v>
      </c>
      <c r="Y105" s="158" t="s">
        <v>354</v>
      </c>
      <c r="Z105" s="147"/>
      <c r="AA105" s="147"/>
      <c r="AB105" s="147"/>
      <c r="AC105" s="147"/>
      <c r="AD105" s="147"/>
      <c r="AE105" s="147"/>
      <c r="AF105" s="147"/>
      <c r="AG105" s="147" t="s">
        <v>723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1">
        <v>94</v>
      </c>
      <c r="B106" s="182" t="s">
        <v>2961</v>
      </c>
      <c r="C106" s="191" t="s">
        <v>2962</v>
      </c>
      <c r="D106" s="183" t="s">
        <v>922</v>
      </c>
      <c r="E106" s="184">
        <v>12</v>
      </c>
      <c r="F106" s="185"/>
      <c r="G106" s="186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351</v>
      </c>
      <c r="T106" s="158" t="s">
        <v>352</v>
      </c>
      <c r="U106" s="158">
        <v>0</v>
      </c>
      <c r="V106" s="158">
        <f t="shared" si="34"/>
        <v>0</v>
      </c>
      <c r="W106" s="158"/>
      <c r="X106" s="158" t="s">
        <v>540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723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1">
        <v>95</v>
      </c>
      <c r="B107" s="182" t="s">
        <v>981</v>
      </c>
      <c r="C107" s="191" t="s">
        <v>982</v>
      </c>
      <c r="D107" s="183" t="s">
        <v>922</v>
      </c>
      <c r="E107" s="184">
        <v>15</v>
      </c>
      <c r="F107" s="185"/>
      <c r="G107" s="186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351</v>
      </c>
      <c r="T107" s="158" t="s">
        <v>352</v>
      </c>
      <c r="U107" s="158">
        <v>0</v>
      </c>
      <c r="V107" s="158">
        <f t="shared" si="34"/>
        <v>0</v>
      </c>
      <c r="W107" s="158"/>
      <c r="X107" s="158" t="s">
        <v>540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723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1">
        <v>96</v>
      </c>
      <c r="B108" s="182" t="s">
        <v>1189</v>
      </c>
      <c r="C108" s="191" t="s">
        <v>1190</v>
      </c>
      <c r="D108" s="183" t="s">
        <v>922</v>
      </c>
      <c r="E108" s="184">
        <v>1</v>
      </c>
      <c r="F108" s="185"/>
      <c r="G108" s="186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351</v>
      </c>
      <c r="T108" s="158" t="s">
        <v>352</v>
      </c>
      <c r="U108" s="158">
        <v>0</v>
      </c>
      <c r="V108" s="158">
        <f t="shared" si="34"/>
        <v>0</v>
      </c>
      <c r="W108" s="158"/>
      <c r="X108" s="158" t="s">
        <v>540</v>
      </c>
      <c r="Y108" s="158" t="s">
        <v>354</v>
      </c>
      <c r="Z108" s="147"/>
      <c r="AA108" s="147"/>
      <c r="AB108" s="147"/>
      <c r="AC108" s="147"/>
      <c r="AD108" s="147"/>
      <c r="AE108" s="147"/>
      <c r="AF108" s="147"/>
      <c r="AG108" s="147" t="s">
        <v>723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1">
        <v>97</v>
      </c>
      <c r="B109" s="182" t="s">
        <v>2963</v>
      </c>
      <c r="C109" s="191" t="s">
        <v>2964</v>
      </c>
      <c r="D109" s="183" t="s">
        <v>922</v>
      </c>
      <c r="E109" s="184">
        <v>34</v>
      </c>
      <c r="F109" s="185"/>
      <c r="G109" s="186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351</v>
      </c>
      <c r="T109" s="158" t="s">
        <v>352</v>
      </c>
      <c r="U109" s="158">
        <v>0</v>
      </c>
      <c r="V109" s="158">
        <f t="shared" si="34"/>
        <v>0</v>
      </c>
      <c r="W109" s="158"/>
      <c r="X109" s="158" t="s">
        <v>540</v>
      </c>
      <c r="Y109" s="158" t="s">
        <v>354</v>
      </c>
      <c r="Z109" s="147"/>
      <c r="AA109" s="147"/>
      <c r="AB109" s="147"/>
      <c r="AC109" s="147"/>
      <c r="AD109" s="147"/>
      <c r="AE109" s="147"/>
      <c r="AF109" s="147"/>
      <c r="AG109" s="147" t="s">
        <v>723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1">
        <v>98</v>
      </c>
      <c r="B110" s="182" t="s">
        <v>2965</v>
      </c>
      <c r="C110" s="191" t="s">
        <v>2966</v>
      </c>
      <c r="D110" s="183" t="s">
        <v>922</v>
      </c>
      <c r="E110" s="184">
        <v>27</v>
      </c>
      <c r="F110" s="185"/>
      <c r="G110" s="186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351</v>
      </c>
      <c r="T110" s="158" t="s">
        <v>352</v>
      </c>
      <c r="U110" s="158">
        <v>0</v>
      </c>
      <c r="V110" s="158">
        <f t="shared" si="34"/>
        <v>0</v>
      </c>
      <c r="W110" s="158"/>
      <c r="X110" s="158" t="s">
        <v>540</v>
      </c>
      <c r="Y110" s="158" t="s">
        <v>354</v>
      </c>
      <c r="Z110" s="147"/>
      <c r="AA110" s="147"/>
      <c r="AB110" s="147"/>
      <c r="AC110" s="147"/>
      <c r="AD110" s="147"/>
      <c r="AE110" s="147"/>
      <c r="AF110" s="147"/>
      <c r="AG110" s="147" t="s">
        <v>723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1">
        <v>99</v>
      </c>
      <c r="B111" s="182" t="s">
        <v>985</v>
      </c>
      <c r="C111" s="191" t="s">
        <v>986</v>
      </c>
      <c r="D111" s="183" t="s">
        <v>922</v>
      </c>
      <c r="E111" s="184">
        <v>115</v>
      </c>
      <c r="F111" s="185"/>
      <c r="G111" s="186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351</v>
      </c>
      <c r="T111" s="158" t="s">
        <v>352</v>
      </c>
      <c r="U111" s="158">
        <v>0</v>
      </c>
      <c r="V111" s="158">
        <f t="shared" si="34"/>
        <v>0</v>
      </c>
      <c r="W111" s="158"/>
      <c r="X111" s="158" t="s">
        <v>540</v>
      </c>
      <c r="Y111" s="158" t="s">
        <v>354</v>
      </c>
      <c r="Z111" s="147"/>
      <c r="AA111" s="147"/>
      <c r="AB111" s="147"/>
      <c r="AC111" s="147"/>
      <c r="AD111" s="147"/>
      <c r="AE111" s="147"/>
      <c r="AF111" s="147"/>
      <c r="AG111" s="147" t="s">
        <v>723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1">
        <v>100</v>
      </c>
      <c r="B112" s="182" t="s">
        <v>991</v>
      </c>
      <c r="C112" s="191" t="s">
        <v>992</v>
      </c>
      <c r="D112" s="183" t="s">
        <v>922</v>
      </c>
      <c r="E112" s="184">
        <v>6</v>
      </c>
      <c r="F112" s="185"/>
      <c r="G112" s="186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351</v>
      </c>
      <c r="T112" s="158" t="s">
        <v>352</v>
      </c>
      <c r="U112" s="158">
        <v>0</v>
      </c>
      <c r="V112" s="158">
        <f t="shared" si="34"/>
        <v>0</v>
      </c>
      <c r="W112" s="158"/>
      <c r="X112" s="158" t="s">
        <v>540</v>
      </c>
      <c r="Y112" s="158" t="s">
        <v>354</v>
      </c>
      <c r="Z112" s="147"/>
      <c r="AA112" s="147"/>
      <c r="AB112" s="147"/>
      <c r="AC112" s="147"/>
      <c r="AD112" s="147"/>
      <c r="AE112" s="147"/>
      <c r="AF112" s="147"/>
      <c r="AG112" s="147" t="s">
        <v>723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1">
        <v>101</v>
      </c>
      <c r="B113" s="182" t="s">
        <v>989</v>
      </c>
      <c r="C113" s="191" t="s">
        <v>990</v>
      </c>
      <c r="D113" s="183" t="s">
        <v>922</v>
      </c>
      <c r="E113" s="184">
        <v>17</v>
      </c>
      <c r="F113" s="185"/>
      <c r="G113" s="186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351</v>
      </c>
      <c r="T113" s="158" t="s">
        <v>352</v>
      </c>
      <c r="U113" s="158">
        <v>0</v>
      </c>
      <c r="V113" s="158">
        <f t="shared" si="34"/>
        <v>0</v>
      </c>
      <c r="W113" s="158"/>
      <c r="X113" s="158" t="s">
        <v>540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723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1">
        <v>102</v>
      </c>
      <c r="B114" s="182" t="s">
        <v>987</v>
      </c>
      <c r="C114" s="191" t="s">
        <v>988</v>
      </c>
      <c r="D114" s="183" t="s">
        <v>922</v>
      </c>
      <c r="E114" s="184">
        <v>7</v>
      </c>
      <c r="F114" s="185"/>
      <c r="G114" s="186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351</v>
      </c>
      <c r="T114" s="158" t="s">
        <v>352</v>
      </c>
      <c r="U114" s="158">
        <v>0</v>
      </c>
      <c r="V114" s="158">
        <f t="shared" si="34"/>
        <v>0</v>
      </c>
      <c r="W114" s="158"/>
      <c r="X114" s="158" t="s">
        <v>540</v>
      </c>
      <c r="Y114" s="158" t="s">
        <v>354</v>
      </c>
      <c r="Z114" s="147"/>
      <c r="AA114" s="147"/>
      <c r="AB114" s="147"/>
      <c r="AC114" s="147"/>
      <c r="AD114" s="147"/>
      <c r="AE114" s="147"/>
      <c r="AF114" s="147"/>
      <c r="AG114" s="147" t="s">
        <v>723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1">
        <v>103</v>
      </c>
      <c r="B115" s="182" t="s">
        <v>993</v>
      </c>
      <c r="C115" s="191" t="s">
        <v>994</v>
      </c>
      <c r="D115" s="183" t="s">
        <v>922</v>
      </c>
      <c r="E115" s="184">
        <v>2</v>
      </c>
      <c r="F115" s="185"/>
      <c r="G115" s="186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351</v>
      </c>
      <c r="T115" s="158" t="s">
        <v>352</v>
      </c>
      <c r="U115" s="158">
        <v>0</v>
      </c>
      <c r="V115" s="158">
        <f t="shared" si="34"/>
        <v>0</v>
      </c>
      <c r="W115" s="158"/>
      <c r="X115" s="158" t="s">
        <v>540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723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81">
        <v>104</v>
      </c>
      <c r="B116" s="182" t="s">
        <v>999</v>
      </c>
      <c r="C116" s="191" t="s">
        <v>1000</v>
      </c>
      <c r="D116" s="183" t="s">
        <v>922</v>
      </c>
      <c r="E116" s="184">
        <v>8</v>
      </c>
      <c r="F116" s="185"/>
      <c r="G116" s="186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351</v>
      </c>
      <c r="T116" s="158" t="s">
        <v>352</v>
      </c>
      <c r="U116" s="158">
        <v>0</v>
      </c>
      <c r="V116" s="158">
        <f t="shared" si="34"/>
        <v>0</v>
      </c>
      <c r="W116" s="158"/>
      <c r="X116" s="158" t="s">
        <v>540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723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1">
        <v>105</v>
      </c>
      <c r="B117" s="182" t="s">
        <v>997</v>
      </c>
      <c r="C117" s="191" t="s">
        <v>998</v>
      </c>
      <c r="D117" s="183" t="s">
        <v>922</v>
      </c>
      <c r="E117" s="184">
        <v>6</v>
      </c>
      <c r="F117" s="185"/>
      <c r="G117" s="186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21</v>
      </c>
      <c r="M117" s="158">
        <f t="shared" si="31"/>
        <v>0</v>
      </c>
      <c r="N117" s="157">
        <v>0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351</v>
      </c>
      <c r="T117" s="158" t="s">
        <v>352</v>
      </c>
      <c r="U117" s="158">
        <v>0</v>
      </c>
      <c r="V117" s="158">
        <f t="shared" si="34"/>
        <v>0</v>
      </c>
      <c r="W117" s="158"/>
      <c r="X117" s="158" t="s">
        <v>540</v>
      </c>
      <c r="Y117" s="158" t="s">
        <v>354</v>
      </c>
      <c r="Z117" s="147"/>
      <c r="AA117" s="147"/>
      <c r="AB117" s="147"/>
      <c r="AC117" s="147"/>
      <c r="AD117" s="147"/>
      <c r="AE117" s="147"/>
      <c r="AF117" s="147"/>
      <c r="AG117" s="147" t="s">
        <v>723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13.6" x14ac:dyDescent="0.2">
      <c r="A118" s="168" t="s">
        <v>346</v>
      </c>
      <c r="B118" s="169" t="s">
        <v>276</v>
      </c>
      <c r="C118" s="187" t="s">
        <v>275</v>
      </c>
      <c r="D118" s="170"/>
      <c r="E118" s="171"/>
      <c r="F118" s="172"/>
      <c r="G118" s="173">
        <f>SUMIF(AG119:AG126,"&lt;&gt;NOR",G119:G126)</f>
        <v>0</v>
      </c>
      <c r="H118" s="167"/>
      <c r="I118" s="167">
        <f>SUM(I119:I126)</f>
        <v>0</v>
      </c>
      <c r="J118" s="167"/>
      <c r="K118" s="167">
        <f>SUM(K119:K126)</f>
        <v>0</v>
      </c>
      <c r="L118" s="167"/>
      <c r="M118" s="167">
        <f>SUM(M119:M126)</f>
        <v>0</v>
      </c>
      <c r="N118" s="166"/>
      <c r="O118" s="166">
        <f>SUM(O119:O126)</f>
        <v>0</v>
      </c>
      <c r="P118" s="166"/>
      <c r="Q118" s="166">
        <f>SUM(Q119:Q126)</f>
        <v>0</v>
      </c>
      <c r="R118" s="167"/>
      <c r="S118" s="167"/>
      <c r="T118" s="167"/>
      <c r="U118" s="167"/>
      <c r="V118" s="167">
        <f>SUM(V119:V126)</f>
        <v>0</v>
      </c>
      <c r="W118" s="167"/>
      <c r="X118" s="167"/>
      <c r="Y118" s="167"/>
      <c r="AG118" t="s">
        <v>347</v>
      </c>
    </row>
    <row r="119" spans="1:60" outlineLevel="1" x14ac:dyDescent="0.2">
      <c r="A119" s="181">
        <v>106</v>
      </c>
      <c r="B119" s="182" t="s">
        <v>1020</v>
      </c>
      <c r="C119" s="191" t="s">
        <v>1021</v>
      </c>
      <c r="D119" s="183" t="s">
        <v>922</v>
      </c>
      <c r="E119" s="184">
        <v>39</v>
      </c>
      <c r="F119" s="185"/>
      <c r="G119" s="186">
        <f t="shared" ref="G119:G126" si="35">ROUND(E119*F119,2)</f>
        <v>0</v>
      </c>
      <c r="H119" s="159"/>
      <c r="I119" s="158">
        <f t="shared" ref="I119:I126" si="36">ROUND(E119*H119,2)</f>
        <v>0</v>
      </c>
      <c r="J119" s="159"/>
      <c r="K119" s="158">
        <f t="shared" ref="K119:K126" si="37">ROUND(E119*J119,2)</f>
        <v>0</v>
      </c>
      <c r="L119" s="158">
        <v>21</v>
      </c>
      <c r="M119" s="158">
        <f t="shared" ref="M119:M126" si="38">G119*(1+L119/100)</f>
        <v>0</v>
      </c>
      <c r="N119" s="157">
        <v>0</v>
      </c>
      <c r="O119" s="157">
        <f t="shared" ref="O119:O126" si="39">ROUND(E119*N119,2)</f>
        <v>0</v>
      </c>
      <c r="P119" s="157">
        <v>0</v>
      </c>
      <c r="Q119" s="157">
        <f t="shared" ref="Q119:Q126" si="40">ROUND(E119*P119,2)</f>
        <v>0</v>
      </c>
      <c r="R119" s="158"/>
      <c r="S119" s="158" t="s">
        <v>351</v>
      </c>
      <c r="T119" s="158" t="s">
        <v>352</v>
      </c>
      <c r="U119" s="158">
        <v>0</v>
      </c>
      <c r="V119" s="158">
        <f t="shared" ref="V119:V126" si="41">ROUND(E119*U119,2)</f>
        <v>0</v>
      </c>
      <c r="W119" s="158"/>
      <c r="X119" s="158" t="s">
        <v>353</v>
      </c>
      <c r="Y119" s="158" t="s">
        <v>354</v>
      </c>
      <c r="Z119" s="147"/>
      <c r="AA119" s="147"/>
      <c r="AB119" s="147"/>
      <c r="AC119" s="147"/>
      <c r="AD119" s="147"/>
      <c r="AE119" s="147"/>
      <c r="AF119" s="147"/>
      <c r="AG119" s="147" t="s">
        <v>395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1">
        <v>107</v>
      </c>
      <c r="B120" s="182" t="s">
        <v>1018</v>
      </c>
      <c r="C120" s="191" t="s">
        <v>1019</v>
      </c>
      <c r="D120" s="183" t="s">
        <v>922</v>
      </c>
      <c r="E120" s="184">
        <v>39</v>
      </c>
      <c r="F120" s="185"/>
      <c r="G120" s="186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351</v>
      </c>
      <c r="T120" s="158" t="s">
        <v>352</v>
      </c>
      <c r="U120" s="158">
        <v>0</v>
      </c>
      <c r="V120" s="158">
        <f t="shared" si="41"/>
        <v>0</v>
      </c>
      <c r="W120" s="158"/>
      <c r="X120" s="158" t="s">
        <v>540</v>
      </c>
      <c r="Y120" s="158" t="s">
        <v>354</v>
      </c>
      <c r="Z120" s="147"/>
      <c r="AA120" s="147"/>
      <c r="AB120" s="147"/>
      <c r="AC120" s="147"/>
      <c r="AD120" s="147"/>
      <c r="AE120" s="147"/>
      <c r="AF120" s="147"/>
      <c r="AG120" s="147" t="s">
        <v>723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1">
        <v>108</v>
      </c>
      <c r="B121" s="182" t="s">
        <v>2967</v>
      </c>
      <c r="C121" s="191" t="s">
        <v>2968</v>
      </c>
      <c r="D121" s="183" t="s">
        <v>922</v>
      </c>
      <c r="E121" s="184">
        <v>48</v>
      </c>
      <c r="F121" s="185"/>
      <c r="G121" s="186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351</v>
      </c>
      <c r="T121" s="158" t="s">
        <v>352</v>
      </c>
      <c r="U121" s="158">
        <v>0</v>
      </c>
      <c r="V121" s="158">
        <f t="shared" si="41"/>
        <v>0</v>
      </c>
      <c r="W121" s="158"/>
      <c r="X121" s="158" t="s">
        <v>540</v>
      </c>
      <c r="Y121" s="158" t="s">
        <v>354</v>
      </c>
      <c r="Z121" s="147"/>
      <c r="AA121" s="147"/>
      <c r="AB121" s="147"/>
      <c r="AC121" s="147"/>
      <c r="AD121" s="147"/>
      <c r="AE121" s="147"/>
      <c r="AF121" s="147"/>
      <c r="AG121" s="147" t="s">
        <v>723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1">
        <v>109</v>
      </c>
      <c r="B122" s="182" t="s">
        <v>2969</v>
      </c>
      <c r="C122" s="191" t="s">
        <v>2970</v>
      </c>
      <c r="D122" s="183" t="s">
        <v>922</v>
      </c>
      <c r="E122" s="184">
        <v>1</v>
      </c>
      <c r="F122" s="185"/>
      <c r="G122" s="186">
        <f t="shared" si="35"/>
        <v>0</v>
      </c>
      <c r="H122" s="159"/>
      <c r="I122" s="158">
        <f t="shared" si="36"/>
        <v>0</v>
      </c>
      <c r="J122" s="159"/>
      <c r="K122" s="158">
        <f t="shared" si="37"/>
        <v>0</v>
      </c>
      <c r="L122" s="158">
        <v>21</v>
      </c>
      <c r="M122" s="158">
        <f t="shared" si="38"/>
        <v>0</v>
      </c>
      <c r="N122" s="157">
        <v>0</v>
      </c>
      <c r="O122" s="157">
        <f t="shared" si="39"/>
        <v>0</v>
      </c>
      <c r="P122" s="157">
        <v>0</v>
      </c>
      <c r="Q122" s="157">
        <f t="shared" si="40"/>
        <v>0</v>
      </c>
      <c r="R122" s="158"/>
      <c r="S122" s="158" t="s">
        <v>351</v>
      </c>
      <c r="T122" s="158" t="s">
        <v>352</v>
      </c>
      <c r="U122" s="158">
        <v>0</v>
      </c>
      <c r="V122" s="158">
        <f t="shared" si="41"/>
        <v>0</v>
      </c>
      <c r="W122" s="158"/>
      <c r="X122" s="158" t="s">
        <v>540</v>
      </c>
      <c r="Y122" s="158" t="s">
        <v>354</v>
      </c>
      <c r="Z122" s="147"/>
      <c r="AA122" s="147"/>
      <c r="AB122" s="147"/>
      <c r="AC122" s="147"/>
      <c r="AD122" s="147"/>
      <c r="AE122" s="147"/>
      <c r="AF122" s="147"/>
      <c r="AG122" s="147" t="s">
        <v>723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1">
        <v>110</v>
      </c>
      <c r="B123" s="182" t="s">
        <v>1016</v>
      </c>
      <c r="C123" s="191" t="s">
        <v>2971</v>
      </c>
      <c r="D123" s="183" t="s">
        <v>880</v>
      </c>
      <c r="E123" s="184">
        <v>1</v>
      </c>
      <c r="F123" s="185"/>
      <c r="G123" s="186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351</v>
      </c>
      <c r="T123" s="158" t="s">
        <v>352</v>
      </c>
      <c r="U123" s="158">
        <v>0</v>
      </c>
      <c r="V123" s="158">
        <f t="shared" si="41"/>
        <v>0</v>
      </c>
      <c r="W123" s="158"/>
      <c r="X123" s="158" t="s">
        <v>540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723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1">
        <v>111</v>
      </c>
      <c r="B124" s="182" t="s">
        <v>1016</v>
      </c>
      <c r="C124" s="191" t="s">
        <v>2972</v>
      </c>
      <c r="D124" s="183" t="s">
        <v>880</v>
      </c>
      <c r="E124" s="184">
        <v>1</v>
      </c>
      <c r="F124" s="185"/>
      <c r="G124" s="186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351</v>
      </c>
      <c r="T124" s="158" t="s">
        <v>352</v>
      </c>
      <c r="U124" s="158">
        <v>0</v>
      </c>
      <c r="V124" s="158">
        <f t="shared" si="41"/>
        <v>0</v>
      </c>
      <c r="W124" s="158"/>
      <c r="X124" s="158" t="s">
        <v>824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886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1">
        <v>112</v>
      </c>
      <c r="B125" s="182" t="s">
        <v>2973</v>
      </c>
      <c r="C125" s="191" t="s">
        <v>2974</v>
      </c>
      <c r="D125" s="183" t="s">
        <v>922</v>
      </c>
      <c r="E125" s="184">
        <v>1</v>
      </c>
      <c r="F125" s="185"/>
      <c r="G125" s="186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351</v>
      </c>
      <c r="T125" s="158" t="s">
        <v>352</v>
      </c>
      <c r="U125" s="158">
        <v>0</v>
      </c>
      <c r="V125" s="158">
        <f t="shared" si="41"/>
        <v>0</v>
      </c>
      <c r="W125" s="158"/>
      <c r="X125" s="158" t="s">
        <v>540</v>
      </c>
      <c r="Y125" s="158" t="s">
        <v>354</v>
      </c>
      <c r="Z125" s="147"/>
      <c r="AA125" s="147"/>
      <c r="AB125" s="147"/>
      <c r="AC125" s="147"/>
      <c r="AD125" s="147"/>
      <c r="AE125" s="147"/>
      <c r="AF125" s="147"/>
      <c r="AG125" s="147" t="s">
        <v>723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1">
        <v>113</v>
      </c>
      <c r="B126" s="182" t="s">
        <v>1016</v>
      </c>
      <c r="C126" s="191" t="s">
        <v>2975</v>
      </c>
      <c r="D126" s="183" t="s">
        <v>880</v>
      </c>
      <c r="E126" s="184">
        <v>1</v>
      </c>
      <c r="F126" s="185"/>
      <c r="G126" s="186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351</v>
      </c>
      <c r="T126" s="158" t="s">
        <v>352</v>
      </c>
      <c r="U126" s="158">
        <v>0</v>
      </c>
      <c r="V126" s="158">
        <f t="shared" si="41"/>
        <v>0</v>
      </c>
      <c r="W126" s="158"/>
      <c r="X126" s="158" t="s">
        <v>824</v>
      </c>
      <c r="Y126" s="158" t="s">
        <v>354</v>
      </c>
      <c r="Z126" s="147"/>
      <c r="AA126" s="147"/>
      <c r="AB126" s="147"/>
      <c r="AC126" s="147"/>
      <c r="AD126" s="147"/>
      <c r="AE126" s="147"/>
      <c r="AF126" s="147"/>
      <c r="AG126" s="147" t="s">
        <v>886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13.6" x14ac:dyDescent="0.2">
      <c r="A127" s="168" t="s">
        <v>346</v>
      </c>
      <c r="B127" s="169" t="s">
        <v>278</v>
      </c>
      <c r="C127" s="187" t="s">
        <v>277</v>
      </c>
      <c r="D127" s="170"/>
      <c r="E127" s="171"/>
      <c r="F127" s="172"/>
      <c r="G127" s="173">
        <f>SUMIF(AG128:AG133,"&lt;&gt;NOR",G128:G133)</f>
        <v>0</v>
      </c>
      <c r="H127" s="167"/>
      <c r="I127" s="167">
        <f>SUM(I128:I133)</f>
        <v>0</v>
      </c>
      <c r="J127" s="167"/>
      <c r="K127" s="167">
        <f>SUM(K128:K133)</f>
        <v>0</v>
      </c>
      <c r="L127" s="167"/>
      <c r="M127" s="167">
        <f>SUM(M128:M133)</f>
        <v>0</v>
      </c>
      <c r="N127" s="166"/>
      <c r="O127" s="166">
        <f>SUM(O128:O133)</f>
        <v>0</v>
      </c>
      <c r="P127" s="166"/>
      <c r="Q127" s="166">
        <f>SUM(Q128:Q133)</f>
        <v>0</v>
      </c>
      <c r="R127" s="167"/>
      <c r="S127" s="167"/>
      <c r="T127" s="167"/>
      <c r="U127" s="167"/>
      <c r="V127" s="167">
        <f>SUM(V128:V133)</f>
        <v>0</v>
      </c>
      <c r="W127" s="167"/>
      <c r="X127" s="167"/>
      <c r="Y127" s="167"/>
      <c r="AG127" t="s">
        <v>347</v>
      </c>
    </row>
    <row r="128" spans="1:60" outlineLevel="1" x14ac:dyDescent="0.2">
      <c r="A128" s="181">
        <v>114</v>
      </c>
      <c r="B128" s="182" t="s">
        <v>2976</v>
      </c>
      <c r="C128" s="191" t="s">
        <v>2977</v>
      </c>
      <c r="D128" s="183" t="s">
        <v>922</v>
      </c>
      <c r="E128" s="184">
        <v>1</v>
      </c>
      <c r="F128" s="185"/>
      <c r="G128" s="186">
        <f t="shared" ref="G128:G133" si="42">ROUND(E128*F128,2)</f>
        <v>0</v>
      </c>
      <c r="H128" s="159"/>
      <c r="I128" s="158">
        <f t="shared" ref="I128:I133" si="43">ROUND(E128*H128,2)</f>
        <v>0</v>
      </c>
      <c r="J128" s="159"/>
      <c r="K128" s="158">
        <f t="shared" ref="K128:K133" si="44">ROUND(E128*J128,2)</f>
        <v>0</v>
      </c>
      <c r="L128" s="158">
        <v>21</v>
      </c>
      <c r="M128" s="158">
        <f t="shared" ref="M128:M133" si="45">G128*(1+L128/100)</f>
        <v>0</v>
      </c>
      <c r="N128" s="157">
        <v>0</v>
      </c>
      <c r="O128" s="157">
        <f t="shared" ref="O128:O133" si="46">ROUND(E128*N128,2)</f>
        <v>0</v>
      </c>
      <c r="P128" s="157">
        <v>0</v>
      </c>
      <c r="Q128" s="157">
        <f t="shared" ref="Q128:Q133" si="47">ROUND(E128*P128,2)</f>
        <v>0</v>
      </c>
      <c r="R128" s="158"/>
      <c r="S128" s="158" t="s">
        <v>351</v>
      </c>
      <c r="T128" s="158" t="s">
        <v>352</v>
      </c>
      <c r="U128" s="158">
        <v>0</v>
      </c>
      <c r="V128" s="158">
        <f t="shared" ref="V128:V133" si="48">ROUND(E128*U128,2)</f>
        <v>0</v>
      </c>
      <c r="W128" s="158"/>
      <c r="X128" s="158" t="s">
        <v>540</v>
      </c>
      <c r="Y128" s="158" t="s">
        <v>354</v>
      </c>
      <c r="Z128" s="147"/>
      <c r="AA128" s="147"/>
      <c r="AB128" s="147"/>
      <c r="AC128" s="147"/>
      <c r="AD128" s="147"/>
      <c r="AE128" s="147"/>
      <c r="AF128" s="147"/>
      <c r="AG128" s="147" t="s">
        <v>723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1">
        <v>115</v>
      </c>
      <c r="B129" s="182" t="s">
        <v>2978</v>
      </c>
      <c r="C129" s="191" t="s">
        <v>2979</v>
      </c>
      <c r="D129" s="183" t="s">
        <v>922</v>
      </c>
      <c r="E129" s="184">
        <v>34</v>
      </c>
      <c r="F129" s="185"/>
      <c r="G129" s="186">
        <f t="shared" si="42"/>
        <v>0</v>
      </c>
      <c r="H129" s="159"/>
      <c r="I129" s="158">
        <f t="shared" si="43"/>
        <v>0</v>
      </c>
      <c r="J129" s="159"/>
      <c r="K129" s="158">
        <f t="shared" si="44"/>
        <v>0</v>
      </c>
      <c r="L129" s="158">
        <v>21</v>
      </c>
      <c r="M129" s="158">
        <f t="shared" si="45"/>
        <v>0</v>
      </c>
      <c r="N129" s="157">
        <v>0</v>
      </c>
      <c r="O129" s="157">
        <f t="shared" si="46"/>
        <v>0</v>
      </c>
      <c r="P129" s="157">
        <v>0</v>
      </c>
      <c r="Q129" s="157">
        <f t="shared" si="47"/>
        <v>0</v>
      </c>
      <c r="R129" s="158"/>
      <c r="S129" s="158" t="s">
        <v>351</v>
      </c>
      <c r="T129" s="158" t="s">
        <v>352</v>
      </c>
      <c r="U129" s="158">
        <v>0</v>
      </c>
      <c r="V129" s="158">
        <f t="shared" si="48"/>
        <v>0</v>
      </c>
      <c r="W129" s="158"/>
      <c r="X129" s="158" t="s">
        <v>540</v>
      </c>
      <c r="Y129" s="158" t="s">
        <v>354</v>
      </c>
      <c r="Z129" s="147"/>
      <c r="AA129" s="147"/>
      <c r="AB129" s="147"/>
      <c r="AC129" s="147"/>
      <c r="AD129" s="147"/>
      <c r="AE129" s="147"/>
      <c r="AF129" s="147"/>
      <c r="AG129" s="147" t="s">
        <v>723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1">
        <v>116</v>
      </c>
      <c r="B130" s="182" t="s">
        <v>1029</v>
      </c>
      <c r="C130" s="191" t="s">
        <v>1030</v>
      </c>
      <c r="D130" s="183" t="s">
        <v>922</v>
      </c>
      <c r="E130" s="184">
        <v>1</v>
      </c>
      <c r="F130" s="185"/>
      <c r="G130" s="186">
        <f t="shared" si="42"/>
        <v>0</v>
      </c>
      <c r="H130" s="159"/>
      <c r="I130" s="158">
        <f t="shared" si="43"/>
        <v>0</v>
      </c>
      <c r="J130" s="159"/>
      <c r="K130" s="158">
        <f t="shared" si="44"/>
        <v>0</v>
      </c>
      <c r="L130" s="158">
        <v>21</v>
      </c>
      <c r="M130" s="158">
        <f t="shared" si="45"/>
        <v>0</v>
      </c>
      <c r="N130" s="157">
        <v>0</v>
      </c>
      <c r="O130" s="157">
        <f t="shared" si="46"/>
        <v>0</v>
      </c>
      <c r="P130" s="157">
        <v>0</v>
      </c>
      <c r="Q130" s="157">
        <f t="shared" si="47"/>
        <v>0</v>
      </c>
      <c r="R130" s="158"/>
      <c r="S130" s="158" t="s">
        <v>351</v>
      </c>
      <c r="T130" s="158" t="s">
        <v>352</v>
      </c>
      <c r="U130" s="158">
        <v>0</v>
      </c>
      <c r="V130" s="158">
        <f t="shared" si="48"/>
        <v>0</v>
      </c>
      <c r="W130" s="158"/>
      <c r="X130" s="158" t="s">
        <v>540</v>
      </c>
      <c r="Y130" s="158" t="s">
        <v>354</v>
      </c>
      <c r="Z130" s="147"/>
      <c r="AA130" s="147"/>
      <c r="AB130" s="147"/>
      <c r="AC130" s="147"/>
      <c r="AD130" s="147"/>
      <c r="AE130" s="147"/>
      <c r="AF130" s="147"/>
      <c r="AG130" s="147" t="s">
        <v>723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1">
        <v>117</v>
      </c>
      <c r="B131" s="182" t="s">
        <v>2980</v>
      </c>
      <c r="C131" s="191" t="s">
        <v>2981</v>
      </c>
      <c r="D131" s="183" t="s">
        <v>922</v>
      </c>
      <c r="E131" s="184">
        <v>3</v>
      </c>
      <c r="F131" s="185"/>
      <c r="G131" s="186">
        <f t="shared" si="42"/>
        <v>0</v>
      </c>
      <c r="H131" s="159"/>
      <c r="I131" s="158">
        <f t="shared" si="43"/>
        <v>0</v>
      </c>
      <c r="J131" s="159"/>
      <c r="K131" s="158">
        <f t="shared" si="44"/>
        <v>0</v>
      </c>
      <c r="L131" s="158">
        <v>21</v>
      </c>
      <c r="M131" s="158">
        <f t="shared" si="45"/>
        <v>0</v>
      </c>
      <c r="N131" s="157">
        <v>0</v>
      </c>
      <c r="O131" s="157">
        <f t="shared" si="46"/>
        <v>0</v>
      </c>
      <c r="P131" s="157">
        <v>0</v>
      </c>
      <c r="Q131" s="157">
        <f t="shared" si="47"/>
        <v>0</v>
      </c>
      <c r="R131" s="158"/>
      <c r="S131" s="158" t="s">
        <v>351</v>
      </c>
      <c r="T131" s="158" t="s">
        <v>352</v>
      </c>
      <c r="U131" s="158">
        <v>0</v>
      </c>
      <c r="V131" s="158">
        <f t="shared" si="48"/>
        <v>0</v>
      </c>
      <c r="W131" s="158"/>
      <c r="X131" s="158" t="s">
        <v>540</v>
      </c>
      <c r="Y131" s="158" t="s">
        <v>354</v>
      </c>
      <c r="Z131" s="147"/>
      <c r="AA131" s="147"/>
      <c r="AB131" s="147"/>
      <c r="AC131" s="147"/>
      <c r="AD131" s="147"/>
      <c r="AE131" s="147"/>
      <c r="AF131" s="147"/>
      <c r="AG131" s="147" t="s">
        <v>723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1">
        <v>118</v>
      </c>
      <c r="B132" s="182" t="s">
        <v>2982</v>
      </c>
      <c r="C132" s="191" t="s">
        <v>2983</v>
      </c>
      <c r="D132" s="183" t="s">
        <v>922</v>
      </c>
      <c r="E132" s="184">
        <v>4</v>
      </c>
      <c r="F132" s="185"/>
      <c r="G132" s="186">
        <f t="shared" si="42"/>
        <v>0</v>
      </c>
      <c r="H132" s="159"/>
      <c r="I132" s="158">
        <f t="shared" si="43"/>
        <v>0</v>
      </c>
      <c r="J132" s="159"/>
      <c r="K132" s="158">
        <f t="shared" si="44"/>
        <v>0</v>
      </c>
      <c r="L132" s="158">
        <v>21</v>
      </c>
      <c r="M132" s="158">
        <f t="shared" si="45"/>
        <v>0</v>
      </c>
      <c r="N132" s="157">
        <v>0</v>
      </c>
      <c r="O132" s="157">
        <f t="shared" si="46"/>
        <v>0</v>
      </c>
      <c r="P132" s="157">
        <v>0</v>
      </c>
      <c r="Q132" s="157">
        <f t="shared" si="47"/>
        <v>0</v>
      </c>
      <c r="R132" s="158"/>
      <c r="S132" s="158" t="s">
        <v>351</v>
      </c>
      <c r="T132" s="158" t="s">
        <v>352</v>
      </c>
      <c r="U132" s="158">
        <v>0</v>
      </c>
      <c r="V132" s="158">
        <f t="shared" si="48"/>
        <v>0</v>
      </c>
      <c r="W132" s="158"/>
      <c r="X132" s="158" t="s">
        <v>353</v>
      </c>
      <c r="Y132" s="158" t="s">
        <v>354</v>
      </c>
      <c r="Z132" s="147"/>
      <c r="AA132" s="147"/>
      <c r="AB132" s="147"/>
      <c r="AC132" s="147"/>
      <c r="AD132" s="147"/>
      <c r="AE132" s="147"/>
      <c r="AF132" s="147"/>
      <c r="AG132" s="147" t="s">
        <v>395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1">
        <v>119</v>
      </c>
      <c r="B133" s="182" t="s">
        <v>2984</v>
      </c>
      <c r="C133" s="191" t="s">
        <v>2985</v>
      </c>
      <c r="D133" s="183" t="s">
        <v>922</v>
      </c>
      <c r="E133" s="184">
        <v>15</v>
      </c>
      <c r="F133" s="185"/>
      <c r="G133" s="186">
        <f t="shared" si="42"/>
        <v>0</v>
      </c>
      <c r="H133" s="159"/>
      <c r="I133" s="158">
        <f t="shared" si="43"/>
        <v>0</v>
      </c>
      <c r="J133" s="159"/>
      <c r="K133" s="158">
        <f t="shared" si="44"/>
        <v>0</v>
      </c>
      <c r="L133" s="158">
        <v>21</v>
      </c>
      <c r="M133" s="158">
        <f t="shared" si="45"/>
        <v>0</v>
      </c>
      <c r="N133" s="157">
        <v>0</v>
      </c>
      <c r="O133" s="157">
        <f t="shared" si="46"/>
        <v>0</v>
      </c>
      <c r="P133" s="157">
        <v>0</v>
      </c>
      <c r="Q133" s="157">
        <f t="shared" si="47"/>
        <v>0</v>
      </c>
      <c r="R133" s="158"/>
      <c r="S133" s="158" t="s">
        <v>351</v>
      </c>
      <c r="T133" s="158" t="s">
        <v>352</v>
      </c>
      <c r="U133" s="158">
        <v>0</v>
      </c>
      <c r="V133" s="158">
        <f t="shared" si="48"/>
        <v>0</v>
      </c>
      <c r="W133" s="158"/>
      <c r="X133" s="158" t="s">
        <v>540</v>
      </c>
      <c r="Y133" s="158" t="s">
        <v>354</v>
      </c>
      <c r="Z133" s="147"/>
      <c r="AA133" s="147"/>
      <c r="AB133" s="147"/>
      <c r="AC133" s="147"/>
      <c r="AD133" s="147"/>
      <c r="AE133" s="147"/>
      <c r="AF133" s="147"/>
      <c r="AG133" s="147" t="s">
        <v>723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13.6" x14ac:dyDescent="0.2">
      <c r="A134" s="168" t="s">
        <v>346</v>
      </c>
      <c r="B134" s="169" t="s">
        <v>280</v>
      </c>
      <c r="C134" s="187" t="s">
        <v>281</v>
      </c>
      <c r="D134" s="170"/>
      <c r="E134" s="171"/>
      <c r="F134" s="172"/>
      <c r="G134" s="173">
        <f>SUMIF(AG135:AG135,"&lt;&gt;NOR",G135:G135)</f>
        <v>0</v>
      </c>
      <c r="H134" s="167"/>
      <c r="I134" s="167">
        <f>SUM(I135:I135)</f>
        <v>0</v>
      </c>
      <c r="J134" s="167"/>
      <c r="K134" s="167">
        <f>SUM(K135:K135)</f>
        <v>0</v>
      </c>
      <c r="L134" s="167"/>
      <c r="M134" s="167">
        <f>SUM(M135:M135)</f>
        <v>0</v>
      </c>
      <c r="N134" s="166"/>
      <c r="O134" s="166">
        <f>SUM(O135:O135)</f>
        <v>0</v>
      </c>
      <c r="P134" s="166"/>
      <c r="Q134" s="166">
        <f>SUM(Q135:Q135)</f>
        <v>0</v>
      </c>
      <c r="R134" s="167"/>
      <c r="S134" s="167"/>
      <c r="T134" s="167"/>
      <c r="U134" s="167"/>
      <c r="V134" s="167">
        <f>SUM(V135:V135)</f>
        <v>0</v>
      </c>
      <c r="W134" s="167"/>
      <c r="X134" s="167"/>
      <c r="Y134" s="167"/>
      <c r="AG134" t="s">
        <v>347</v>
      </c>
    </row>
    <row r="135" spans="1:60" outlineLevel="1" x14ac:dyDescent="0.2">
      <c r="A135" s="181">
        <v>120</v>
      </c>
      <c r="B135" s="182" t="s">
        <v>1195</v>
      </c>
      <c r="C135" s="191" t="s">
        <v>1196</v>
      </c>
      <c r="D135" s="183" t="s">
        <v>880</v>
      </c>
      <c r="E135" s="184">
        <v>15</v>
      </c>
      <c r="F135" s="185"/>
      <c r="G135" s="186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8"/>
      <c r="S135" s="158" t="s">
        <v>351</v>
      </c>
      <c r="T135" s="158" t="s">
        <v>352</v>
      </c>
      <c r="U135" s="158">
        <v>0</v>
      </c>
      <c r="V135" s="158">
        <f>ROUND(E135*U135,2)</f>
        <v>0</v>
      </c>
      <c r="W135" s="158"/>
      <c r="X135" s="158" t="s">
        <v>353</v>
      </c>
      <c r="Y135" s="158" t="s">
        <v>354</v>
      </c>
      <c r="Z135" s="147"/>
      <c r="AA135" s="147"/>
      <c r="AB135" s="147"/>
      <c r="AC135" s="147"/>
      <c r="AD135" s="147"/>
      <c r="AE135" s="147"/>
      <c r="AF135" s="147"/>
      <c r="AG135" s="147" t="s">
        <v>395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13.6" x14ac:dyDescent="0.2">
      <c r="A136" s="168" t="s">
        <v>346</v>
      </c>
      <c r="B136" s="169" t="s">
        <v>282</v>
      </c>
      <c r="C136" s="187" t="s">
        <v>279</v>
      </c>
      <c r="D136" s="170"/>
      <c r="E136" s="171"/>
      <c r="F136" s="172"/>
      <c r="G136" s="173">
        <f>SUMIF(AG137:AG137,"&lt;&gt;NOR",G137:G137)</f>
        <v>0</v>
      </c>
      <c r="H136" s="167"/>
      <c r="I136" s="167">
        <f>SUM(I137:I137)</f>
        <v>0</v>
      </c>
      <c r="J136" s="167"/>
      <c r="K136" s="167">
        <f>SUM(K137:K137)</f>
        <v>0</v>
      </c>
      <c r="L136" s="167"/>
      <c r="M136" s="167">
        <f>SUM(M137:M137)</f>
        <v>0</v>
      </c>
      <c r="N136" s="166"/>
      <c r="O136" s="166">
        <f>SUM(O137:O137)</f>
        <v>0</v>
      </c>
      <c r="P136" s="166"/>
      <c r="Q136" s="166">
        <f>SUM(Q137:Q137)</f>
        <v>0</v>
      </c>
      <c r="R136" s="167"/>
      <c r="S136" s="167"/>
      <c r="T136" s="167"/>
      <c r="U136" s="167"/>
      <c r="V136" s="167">
        <f>SUM(V137:V137)</f>
        <v>0</v>
      </c>
      <c r="W136" s="167"/>
      <c r="X136" s="167"/>
      <c r="Y136" s="167"/>
      <c r="AG136" t="s">
        <v>347</v>
      </c>
    </row>
    <row r="137" spans="1:60" outlineLevel="1" x14ac:dyDescent="0.2">
      <c r="A137" s="181">
        <v>121</v>
      </c>
      <c r="B137" s="182" t="s">
        <v>1031</v>
      </c>
      <c r="C137" s="191" t="s">
        <v>1032</v>
      </c>
      <c r="D137" s="183" t="s">
        <v>384</v>
      </c>
      <c r="E137" s="184">
        <v>4.2</v>
      </c>
      <c r="F137" s="185"/>
      <c r="G137" s="186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8"/>
      <c r="S137" s="158" t="s">
        <v>351</v>
      </c>
      <c r="T137" s="158" t="s">
        <v>352</v>
      </c>
      <c r="U137" s="158">
        <v>0</v>
      </c>
      <c r="V137" s="158">
        <f>ROUND(E137*U137,2)</f>
        <v>0</v>
      </c>
      <c r="W137" s="158"/>
      <c r="X137" s="158" t="s">
        <v>353</v>
      </c>
      <c r="Y137" s="158" t="s">
        <v>354</v>
      </c>
      <c r="Z137" s="147"/>
      <c r="AA137" s="147"/>
      <c r="AB137" s="147"/>
      <c r="AC137" s="147"/>
      <c r="AD137" s="147"/>
      <c r="AE137" s="147"/>
      <c r="AF137" s="147"/>
      <c r="AG137" s="147" t="s">
        <v>395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13.6" x14ac:dyDescent="0.2">
      <c r="A138" s="168" t="s">
        <v>346</v>
      </c>
      <c r="B138" s="169" t="s">
        <v>284</v>
      </c>
      <c r="C138" s="187" t="s">
        <v>285</v>
      </c>
      <c r="D138" s="170"/>
      <c r="E138" s="171"/>
      <c r="F138" s="172"/>
      <c r="G138" s="173">
        <f>SUMIF(AG139:AG139,"&lt;&gt;NOR",G139:G139)</f>
        <v>0</v>
      </c>
      <c r="H138" s="167"/>
      <c r="I138" s="167">
        <f>SUM(I139:I139)</f>
        <v>0</v>
      </c>
      <c r="J138" s="167"/>
      <c r="K138" s="167">
        <f>SUM(K139:K139)</f>
        <v>0</v>
      </c>
      <c r="L138" s="167"/>
      <c r="M138" s="167">
        <f>SUM(M139:M139)</f>
        <v>0</v>
      </c>
      <c r="N138" s="166"/>
      <c r="O138" s="166">
        <f>SUM(O139:O139)</f>
        <v>0</v>
      </c>
      <c r="P138" s="166"/>
      <c r="Q138" s="166">
        <f>SUM(Q139:Q139)</f>
        <v>0</v>
      </c>
      <c r="R138" s="167"/>
      <c r="S138" s="167"/>
      <c r="T138" s="167"/>
      <c r="U138" s="167"/>
      <c r="V138" s="167">
        <f>SUM(V139:V139)</f>
        <v>0</v>
      </c>
      <c r="W138" s="167"/>
      <c r="X138" s="167"/>
      <c r="Y138" s="167"/>
      <c r="AG138" t="s">
        <v>347</v>
      </c>
    </row>
    <row r="139" spans="1:60" outlineLevel="1" x14ac:dyDescent="0.2">
      <c r="A139" s="181">
        <v>122</v>
      </c>
      <c r="B139" s="182" t="s">
        <v>2986</v>
      </c>
      <c r="C139" s="191" t="s">
        <v>2987</v>
      </c>
      <c r="D139" s="183" t="s">
        <v>880</v>
      </c>
      <c r="E139" s="184">
        <v>35</v>
      </c>
      <c r="F139" s="185"/>
      <c r="G139" s="186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351</v>
      </c>
      <c r="T139" s="158" t="s">
        <v>352</v>
      </c>
      <c r="U139" s="158">
        <v>0</v>
      </c>
      <c r="V139" s="158">
        <f>ROUND(E139*U139,2)</f>
        <v>0</v>
      </c>
      <c r="W139" s="158"/>
      <c r="X139" s="158" t="s">
        <v>540</v>
      </c>
      <c r="Y139" s="158" t="s">
        <v>354</v>
      </c>
      <c r="Z139" s="147"/>
      <c r="AA139" s="147"/>
      <c r="AB139" s="147"/>
      <c r="AC139" s="147"/>
      <c r="AD139" s="147"/>
      <c r="AE139" s="147"/>
      <c r="AF139" s="147"/>
      <c r="AG139" s="147" t="s">
        <v>723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13.6" x14ac:dyDescent="0.2">
      <c r="A140" s="168" t="s">
        <v>346</v>
      </c>
      <c r="B140" s="169" t="s">
        <v>287</v>
      </c>
      <c r="C140" s="187" t="s">
        <v>289</v>
      </c>
      <c r="D140" s="170"/>
      <c r="E140" s="171"/>
      <c r="F140" s="172"/>
      <c r="G140" s="173">
        <f>SUMIF(AG141:AG162,"&lt;&gt;NOR",G141:G162)</f>
        <v>0</v>
      </c>
      <c r="H140" s="167"/>
      <c r="I140" s="167">
        <f>SUM(I141:I162)</f>
        <v>0</v>
      </c>
      <c r="J140" s="167"/>
      <c r="K140" s="167">
        <f>SUM(K141:K162)</f>
        <v>0</v>
      </c>
      <c r="L140" s="167"/>
      <c r="M140" s="167">
        <f>SUM(M141:M162)</f>
        <v>0</v>
      </c>
      <c r="N140" s="166"/>
      <c r="O140" s="166">
        <f>SUM(O141:O162)</f>
        <v>0</v>
      </c>
      <c r="P140" s="166"/>
      <c r="Q140" s="166">
        <f>SUM(Q141:Q162)</f>
        <v>0</v>
      </c>
      <c r="R140" s="167"/>
      <c r="S140" s="167"/>
      <c r="T140" s="167"/>
      <c r="U140" s="167"/>
      <c r="V140" s="167">
        <f>SUM(V141:V162)</f>
        <v>0</v>
      </c>
      <c r="W140" s="167"/>
      <c r="X140" s="167"/>
      <c r="Y140" s="167"/>
      <c r="AG140" t="s">
        <v>347</v>
      </c>
    </row>
    <row r="141" spans="1:60" outlineLevel="1" x14ac:dyDescent="0.2">
      <c r="A141" s="181">
        <v>123</v>
      </c>
      <c r="B141" s="182" t="s">
        <v>2988</v>
      </c>
      <c r="C141" s="191" t="s">
        <v>2989</v>
      </c>
      <c r="D141" s="183" t="s">
        <v>922</v>
      </c>
      <c r="E141" s="184">
        <v>14</v>
      </c>
      <c r="F141" s="185"/>
      <c r="G141" s="186">
        <f t="shared" ref="G141:G162" si="49">ROUND(E141*F141,2)</f>
        <v>0</v>
      </c>
      <c r="H141" s="159"/>
      <c r="I141" s="158">
        <f t="shared" ref="I141:I162" si="50">ROUND(E141*H141,2)</f>
        <v>0</v>
      </c>
      <c r="J141" s="159"/>
      <c r="K141" s="158">
        <f t="shared" ref="K141:K162" si="51">ROUND(E141*J141,2)</f>
        <v>0</v>
      </c>
      <c r="L141" s="158">
        <v>21</v>
      </c>
      <c r="M141" s="158">
        <f t="shared" ref="M141:M162" si="52">G141*(1+L141/100)</f>
        <v>0</v>
      </c>
      <c r="N141" s="157">
        <v>0</v>
      </c>
      <c r="O141" s="157">
        <f t="shared" ref="O141:O162" si="53">ROUND(E141*N141,2)</f>
        <v>0</v>
      </c>
      <c r="P141" s="157">
        <v>0</v>
      </c>
      <c r="Q141" s="157">
        <f t="shared" ref="Q141:Q162" si="54">ROUND(E141*P141,2)</f>
        <v>0</v>
      </c>
      <c r="R141" s="158"/>
      <c r="S141" s="158" t="s">
        <v>351</v>
      </c>
      <c r="T141" s="158" t="s">
        <v>352</v>
      </c>
      <c r="U141" s="158">
        <v>0</v>
      </c>
      <c r="V141" s="158">
        <f t="shared" ref="V141:V162" si="55">ROUND(E141*U141,2)</f>
        <v>0</v>
      </c>
      <c r="W141" s="158"/>
      <c r="X141" s="158" t="s">
        <v>353</v>
      </c>
      <c r="Y141" s="158" t="s">
        <v>354</v>
      </c>
      <c r="Z141" s="147"/>
      <c r="AA141" s="147"/>
      <c r="AB141" s="147"/>
      <c r="AC141" s="147"/>
      <c r="AD141" s="147"/>
      <c r="AE141" s="147"/>
      <c r="AF141" s="147"/>
      <c r="AG141" s="147" t="s">
        <v>395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1">
        <v>124</v>
      </c>
      <c r="B142" s="182" t="s">
        <v>2990</v>
      </c>
      <c r="C142" s="191" t="s">
        <v>2991</v>
      </c>
      <c r="D142" s="183" t="s">
        <v>922</v>
      </c>
      <c r="E142" s="184">
        <v>15</v>
      </c>
      <c r="F142" s="185"/>
      <c r="G142" s="186">
        <f t="shared" si="49"/>
        <v>0</v>
      </c>
      <c r="H142" s="159"/>
      <c r="I142" s="158">
        <f t="shared" si="50"/>
        <v>0</v>
      </c>
      <c r="J142" s="159"/>
      <c r="K142" s="158">
        <f t="shared" si="51"/>
        <v>0</v>
      </c>
      <c r="L142" s="158">
        <v>21</v>
      </c>
      <c r="M142" s="158">
        <f t="shared" si="52"/>
        <v>0</v>
      </c>
      <c r="N142" s="157">
        <v>0</v>
      </c>
      <c r="O142" s="157">
        <f t="shared" si="53"/>
        <v>0</v>
      </c>
      <c r="P142" s="157">
        <v>0</v>
      </c>
      <c r="Q142" s="157">
        <f t="shared" si="54"/>
        <v>0</v>
      </c>
      <c r="R142" s="158"/>
      <c r="S142" s="158" t="s">
        <v>351</v>
      </c>
      <c r="T142" s="158" t="s">
        <v>352</v>
      </c>
      <c r="U142" s="158">
        <v>0</v>
      </c>
      <c r="V142" s="158">
        <f t="shared" si="55"/>
        <v>0</v>
      </c>
      <c r="W142" s="158"/>
      <c r="X142" s="158" t="s">
        <v>540</v>
      </c>
      <c r="Y142" s="158" t="s">
        <v>354</v>
      </c>
      <c r="Z142" s="147"/>
      <c r="AA142" s="147"/>
      <c r="AB142" s="147"/>
      <c r="AC142" s="147"/>
      <c r="AD142" s="147"/>
      <c r="AE142" s="147"/>
      <c r="AF142" s="147"/>
      <c r="AG142" s="147" t="s">
        <v>723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81">
        <v>125</v>
      </c>
      <c r="B143" s="182" t="s">
        <v>2992</v>
      </c>
      <c r="C143" s="191" t="s">
        <v>2993</v>
      </c>
      <c r="D143" s="183" t="s">
        <v>2994</v>
      </c>
      <c r="E143" s="184">
        <v>62</v>
      </c>
      <c r="F143" s="185"/>
      <c r="G143" s="186">
        <f t="shared" si="49"/>
        <v>0</v>
      </c>
      <c r="H143" s="159"/>
      <c r="I143" s="158">
        <f t="shared" si="50"/>
        <v>0</v>
      </c>
      <c r="J143" s="159"/>
      <c r="K143" s="158">
        <f t="shared" si="51"/>
        <v>0</v>
      </c>
      <c r="L143" s="158">
        <v>21</v>
      </c>
      <c r="M143" s="158">
        <f t="shared" si="52"/>
        <v>0</v>
      </c>
      <c r="N143" s="157">
        <v>0</v>
      </c>
      <c r="O143" s="157">
        <f t="shared" si="53"/>
        <v>0</v>
      </c>
      <c r="P143" s="157">
        <v>0</v>
      </c>
      <c r="Q143" s="157">
        <f t="shared" si="54"/>
        <v>0</v>
      </c>
      <c r="R143" s="158"/>
      <c r="S143" s="158" t="s">
        <v>351</v>
      </c>
      <c r="T143" s="158" t="s">
        <v>352</v>
      </c>
      <c r="U143" s="158">
        <v>0</v>
      </c>
      <c r="V143" s="158">
        <f t="shared" si="55"/>
        <v>0</v>
      </c>
      <c r="W143" s="158"/>
      <c r="X143" s="158" t="s">
        <v>540</v>
      </c>
      <c r="Y143" s="158" t="s">
        <v>354</v>
      </c>
      <c r="Z143" s="147"/>
      <c r="AA143" s="147"/>
      <c r="AB143" s="147"/>
      <c r="AC143" s="147"/>
      <c r="AD143" s="147"/>
      <c r="AE143" s="147"/>
      <c r="AF143" s="147"/>
      <c r="AG143" s="147" t="s">
        <v>723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81">
        <v>126</v>
      </c>
      <c r="B144" s="182" t="s">
        <v>2995</v>
      </c>
      <c r="C144" s="191" t="s">
        <v>2996</v>
      </c>
      <c r="D144" s="183" t="s">
        <v>922</v>
      </c>
      <c r="E144" s="184">
        <v>320</v>
      </c>
      <c r="F144" s="185"/>
      <c r="G144" s="186">
        <f t="shared" si="49"/>
        <v>0</v>
      </c>
      <c r="H144" s="159"/>
      <c r="I144" s="158">
        <f t="shared" si="50"/>
        <v>0</v>
      </c>
      <c r="J144" s="159"/>
      <c r="K144" s="158">
        <f t="shared" si="51"/>
        <v>0</v>
      </c>
      <c r="L144" s="158">
        <v>21</v>
      </c>
      <c r="M144" s="158">
        <f t="shared" si="52"/>
        <v>0</v>
      </c>
      <c r="N144" s="157">
        <v>0</v>
      </c>
      <c r="O144" s="157">
        <f t="shared" si="53"/>
        <v>0</v>
      </c>
      <c r="P144" s="157">
        <v>0</v>
      </c>
      <c r="Q144" s="157">
        <f t="shared" si="54"/>
        <v>0</v>
      </c>
      <c r="R144" s="158"/>
      <c r="S144" s="158" t="s">
        <v>351</v>
      </c>
      <c r="T144" s="158" t="s">
        <v>352</v>
      </c>
      <c r="U144" s="158">
        <v>0</v>
      </c>
      <c r="V144" s="158">
        <f t="shared" si="55"/>
        <v>0</v>
      </c>
      <c r="W144" s="158"/>
      <c r="X144" s="158" t="s">
        <v>540</v>
      </c>
      <c r="Y144" s="158" t="s">
        <v>354</v>
      </c>
      <c r="Z144" s="147"/>
      <c r="AA144" s="147"/>
      <c r="AB144" s="147"/>
      <c r="AC144" s="147"/>
      <c r="AD144" s="147"/>
      <c r="AE144" s="147"/>
      <c r="AF144" s="147"/>
      <c r="AG144" s="147" t="s">
        <v>723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1">
        <v>127</v>
      </c>
      <c r="B145" s="182" t="s">
        <v>2997</v>
      </c>
      <c r="C145" s="191" t="s">
        <v>2998</v>
      </c>
      <c r="D145" s="183" t="s">
        <v>2994</v>
      </c>
      <c r="E145" s="184">
        <v>256.5</v>
      </c>
      <c r="F145" s="185"/>
      <c r="G145" s="186">
        <f t="shared" si="49"/>
        <v>0</v>
      </c>
      <c r="H145" s="159"/>
      <c r="I145" s="158">
        <f t="shared" si="50"/>
        <v>0</v>
      </c>
      <c r="J145" s="159"/>
      <c r="K145" s="158">
        <f t="shared" si="51"/>
        <v>0</v>
      </c>
      <c r="L145" s="158">
        <v>21</v>
      </c>
      <c r="M145" s="158">
        <f t="shared" si="52"/>
        <v>0</v>
      </c>
      <c r="N145" s="157">
        <v>0</v>
      </c>
      <c r="O145" s="157">
        <f t="shared" si="53"/>
        <v>0</v>
      </c>
      <c r="P145" s="157">
        <v>0</v>
      </c>
      <c r="Q145" s="157">
        <f t="shared" si="54"/>
        <v>0</v>
      </c>
      <c r="R145" s="158"/>
      <c r="S145" s="158" t="s">
        <v>351</v>
      </c>
      <c r="T145" s="158" t="s">
        <v>352</v>
      </c>
      <c r="U145" s="158">
        <v>0</v>
      </c>
      <c r="V145" s="158">
        <f t="shared" si="55"/>
        <v>0</v>
      </c>
      <c r="W145" s="158"/>
      <c r="X145" s="158" t="s">
        <v>353</v>
      </c>
      <c r="Y145" s="158" t="s">
        <v>354</v>
      </c>
      <c r="Z145" s="147"/>
      <c r="AA145" s="147"/>
      <c r="AB145" s="147"/>
      <c r="AC145" s="147"/>
      <c r="AD145" s="147"/>
      <c r="AE145" s="147"/>
      <c r="AF145" s="147"/>
      <c r="AG145" s="147" t="s">
        <v>395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81">
        <v>128</v>
      </c>
      <c r="B146" s="182" t="s">
        <v>2999</v>
      </c>
      <c r="C146" s="191" t="s">
        <v>3000</v>
      </c>
      <c r="D146" s="183" t="s">
        <v>922</v>
      </c>
      <c r="E146" s="184">
        <v>45</v>
      </c>
      <c r="F146" s="185"/>
      <c r="G146" s="186">
        <f t="shared" si="49"/>
        <v>0</v>
      </c>
      <c r="H146" s="159"/>
      <c r="I146" s="158">
        <f t="shared" si="50"/>
        <v>0</v>
      </c>
      <c r="J146" s="159"/>
      <c r="K146" s="158">
        <f t="shared" si="51"/>
        <v>0</v>
      </c>
      <c r="L146" s="158">
        <v>21</v>
      </c>
      <c r="M146" s="158">
        <f t="shared" si="52"/>
        <v>0</v>
      </c>
      <c r="N146" s="157">
        <v>0</v>
      </c>
      <c r="O146" s="157">
        <f t="shared" si="53"/>
        <v>0</v>
      </c>
      <c r="P146" s="157">
        <v>0</v>
      </c>
      <c r="Q146" s="157">
        <f t="shared" si="54"/>
        <v>0</v>
      </c>
      <c r="R146" s="158"/>
      <c r="S146" s="158" t="s">
        <v>351</v>
      </c>
      <c r="T146" s="158" t="s">
        <v>352</v>
      </c>
      <c r="U146" s="158">
        <v>0</v>
      </c>
      <c r="V146" s="158">
        <f t="shared" si="55"/>
        <v>0</v>
      </c>
      <c r="W146" s="158"/>
      <c r="X146" s="158" t="s">
        <v>353</v>
      </c>
      <c r="Y146" s="158" t="s">
        <v>354</v>
      </c>
      <c r="Z146" s="147"/>
      <c r="AA146" s="147"/>
      <c r="AB146" s="147"/>
      <c r="AC146" s="147"/>
      <c r="AD146" s="147"/>
      <c r="AE146" s="147"/>
      <c r="AF146" s="147"/>
      <c r="AG146" s="147" t="s">
        <v>395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1">
        <v>129</v>
      </c>
      <c r="B147" s="182" t="s">
        <v>3001</v>
      </c>
      <c r="C147" s="191" t="s">
        <v>3002</v>
      </c>
      <c r="D147" s="183" t="s">
        <v>922</v>
      </c>
      <c r="E147" s="184">
        <v>15</v>
      </c>
      <c r="F147" s="185"/>
      <c r="G147" s="186">
        <f t="shared" si="49"/>
        <v>0</v>
      </c>
      <c r="H147" s="159"/>
      <c r="I147" s="158">
        <f t="shared" si="50"/>
        <v>0</v>
      </c>
      <c r="J147" s="159"/>
      <c r="K147" s="158">
        <f t="shared" si="51"/>
        <v>0</v>
      </c>
      <c r="L147" s="158">
        <v>21</v>
      </c>
      <c r="M147" s="158">
        <f t="shared" si="52"/>
        <v>0</v>
      </c>
      <c r="N147" s="157">
        <v>0</v>
      </c>
      <c r="O147" s="157">
        <f t="shared" si="53"/>
        <v>0</v>
      </c>
      <c r="P147" s="157">
        <v>0</v>
      </c>
      <c r="Q147" s="157">
        <f t="shared" si="54"/>
        <v>0</v>
      </c>
      <c r="R147" s="158"/>
      <c r="S147" s="158" t="s">
        <v>351</v>
      </c>
      <c r="T147" s="158" t="s">
        <v>352</v>
      </c>
      <c r="U147" s="158">
        <v>0</v>
      </c>
      <c r="V147" s="158">
        <f t="shared" si="55"/>
        <v>0</v>
      </c>
      <c r="W147" s="158"/>
      <c r="X147" s="158" t="s">
        <v>540</v>
      </c>
      <c r="Y147" s="158" t="s">
        <v>354</v>
      </c>
      <c r="Z147" s="147"/>
      <c r="AA147" s="147"/>
      <c r="AB147" s="147"/>
      <c r="AC147" s="147"/>
      <c r="AD147" s="147"/>
      <c r="AE147" s="147"/>
      <c r="AF147" s="147"/>
      <c r="AG147" s="147" t="s">
        <v>723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1">
        <v>130</v>
      </c>
      <c r="B148" s="182" t="s">
        <v>3003</v>
      </c>
      <c r="C148" s="191" t="s">
        <v>3004</v>
      </c>
      <c r="D148" s="183" t="s">
        <v>922</v>
      </c>
      <c r="E148" s="184">
        <v>15</v>
      </c>
      <c r="F148" s="185"/>
      <c r="G148" s="186">
        <f t="shared" si="49"/>
        <v>0</v>
      </c>
      <c r="H148" s="159"/>
      <c r="I148" s="158">
        <f t="shared" si="50"/>
        <v>0</v>
      </c>
      <c r="J148" s="159"/>
      <c r="K148" s="158">
        <f t="shared" si="51"/>
        <v>0</v>
      </c>
      <c r="L148" s="158">
        <v>21</v>
      </c>
      <c r="M148" s="158">
        <f t="shared" si="52"/>
        <v>0</v>
      </c>
      <c r="N148" s="157">
        <v>0</v>
      </c>
      <c r="O148" s="157">
        <f t="shared" si="53"/>
        <v>0</v>
      </c>
      <c r="P148" s="157">
        <v>0</v>
      </c>
      <c r="Q148" s="157">
        <f t="shared" si="54"/>
        <v>0</v>
      </c>
      <c r="R148" s="158"/>
      <c r="S148" s="158" t="s">
        <v>351</v>
      </c>
      <c r="T148" s="158" t="s">
        <v>352</v>
      </c>
      <c r="U148" s="158">
        <v>0</v>
      </c>
      <c r="V148" s="158">
        <f t="shared" si="55"/>
        <v>0</v>
      </c>
      <c r="W148" s="158"/>
      <c r="X148" s="158" t="s">
        <v>540</v>
      </c>
      <c r="Y148" s="158" t="s">
        <v>354</v>
      </c>
      <c r="Z148" s="147"/>
      <c r="AA148" s="147"/>
      <c r="AB148" s="147"/>
      <c r="AC148" s="147"/>
      <c r="AD148" s="147"/>
      <c r="AE148" s="147"/>
      <c r="AF148" s="147"/>
      <c r="AG148" s="147" t="s">
        <v>723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1">
        <v>131</v>
      </c>
      <c r="B149" s="182" t="s">
        <v>3005</v>
      </c>
      <c r="C149" s="191" t="s">
        <v>3006</v>
      </c>
      <c r="D149" s="183" t="s">
        <v>922</v>
      </c>
      <c r="E149" s="184">
        <v>45</v>
      </c>
      <c r="F149" s="185"/>
      <c r="G149" s="186">
        <f t="shared" si="49"/>
        <v>0</v>
      </c>
      <c r="H149" s="159"/>
      <c r="I149" s="158">
        <f t="shared" si="50"/>
        <v>0</v>
      </c>
      <c r="J149" s="159"/>
      <c r="K149" s="158">
        <f t="shared" si="51"/>
        <v>0</v>
      </c>
      <c r="L149" s="158">
        <v>21</v>
      </c>
      <c r="M149" s="158">
        <f t="shared" si="52"/>
        <v>0</v>
      </c>
      <c r="N149" s="157">
        <v>0</v>
      </c>
      <c r="O149" s="157">
        <f t="shared" si="53"/>
        <v>0</v>
      </c>
      <c r="P149" s="157">
        <v>0</v>
      </c>
      <c r="Q149" s="157">
        <f t="shared" si="54"/>
        <v>0</v>
      </c>
      <c r="R149" s="158"/>
      <c r="S149" s="158" t="s">
        <v>351</v>
      </c>
      <c r="T149" s="158" t="s">
        <v>352</v>
      </c>
      <c r="U149" s="158">
        <v>0</v>
      </c>
      <c r="V149" s="158">
        <f t="shared" si="55"/>
        <v>0</v>
      </c>
      <c r="W149" s="158"/>
      <c r="X149" s="158" t="s">
        <v>540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723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1">
        <v>132</v>
      </c>
      <c r="B150" s="182" t="s">
        <v>3007</v>
      </c>
      <c r="C150" s="191" t="s">
        <v>3008</v>
      </c>
      <c r="D150" s="183" t="s">
        <v>922</v>
      </c>
      <c r="E150" s="184">
        <v>45</v>
      </c>
      <c r="F150" s="185"/>
      <c r="G150" s="186">
        <f t="shared" si="49"/>
        <v>0</v>
      </c>
      <c r="H150" s="159"/>
      <c r="I150" s="158">
        <f t="shared" si="50"/>
        <v>0</v>
      </c>
      <c r="J150" s="159"/>
      <c r="K150" s="158">
        <f t="shared" si="51"/>
        <v>0</v>
      </c>
      <c r="L150" s="158">
        <v>21</v>
      </c>
      <c r="M150" s="158">
        <f t="shared" si="52"/>
        <v>0</v>
      </c>
      <c r="N150" s="157">
        <v>0</v>
      </c>
      <c r="O150" s="157">
        <f t="shared" si="53"/>
        <v>0</v>
      </c>
      <c r="P150" s="157">
        <v>0</v>
      </c>
      <c r="Q150" s="157">
        <f t="shared" si="54"/>
        <v>0</v>
      </c>
      <c r="R150" s="158"/>
      <c r="S150" s="158" t="s">
        <v>351</v>
      </c>
      <c r="T150" s="158" t="s">
        <v>352</v>
      </c>
      <c r="U150" s="158">
        <v>0</v>
      </c>
      <c r="V150" s="158">
        <f t="shared" si="55"/>
        <v>0</v>
      </c>
      <c r="W150" s="158"/>
      <c r="X150" s="158" t="s">
        <v>540</v>
      </c>
      <c r="Y150" s="158" t="s">
        <v>354</v>
      </c>
      <c r="Z150" s="147"/>
      <c r="AA150" s="147"/>
      <c r="AB150" s="147"/>
      <c r="AC150" s="147"/>
      <c r="AD150" s="147"/>
      <c r="AE150" s="147"/>
      <c r="AF150" s="147"/>
      <c r="AG150" s="147" t="s">
        <v>723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1">
        <v>133</v>
      </c>
      <c r="B151" s="182" t="s">
        <v>3009</v>
      </c>
      <c r="C151" s="191" t="s">
        <v>3010</v>
      </c>
      <c r="D151" s="183" t="s">
        <v>2994</v>
      </c>
      <c r="E151" s="184">
        <v>12.4</v>
      </c>
      <c r="F151" s="185"/>
      <c r="G151" s="186">
        <f t="shared" si="49"/>
        <v>0</v>
      </c>
      <c r="H151" s="159"/>
      <c r="I151" s="158">
        <f t="shared" si="50"/>
        <v>0</v>
      </c>
      <c r="J151" s="159"/>
      <c r="K151" s="158">
        <f t="shared" si="51"/>
        <v>0</v>
      </c>
      <c r="L151" s="158">
        <v>21</v>
      </c>
      <c r="M151" s="158">
        <f t="shared" si="52"/>
        <v>0</v>
      </c>
      <c r="N151" s="157">
        <v>0</v>
      </c>
      <c r="O151" s="157">
        <f t="shared" si="53"/>
        <v>0</v>
      </c>
      <c r="P151" s="157">
        <v>0</v>
      </c>
      <c r="Q151" s="157">
        <f t="shared" si="54"/>
        <v>0</v>
      </c>
      <c r="R151" s="158"/>
      <c r="S151" s="158" t="s">
        <v>351</v>
      </c>
      <c r="T151" s="158" t="s">
        <v>352</v>
      </c>
      <c r="U151" s="158">
        <v>0</v>
      </c>
      <c r="V151" s="158">
        <f t="shared" si="55"/>
        <v>0</v>
      </c>
      <c r="W151" s="158"/>
      <c r="X151" s="158" t="s">
        <v>540</v>
      </c>
      <c r="Y151" s="158" t="s">
        <v>354</v>
      </c>
      <c r="Z151" s="147"/>
      <c r="AA151" s="147"/>
      <c r="AB151" s="147"/>
      <c r="AC151" s="147"/>
      <c r="AD151" s="147"/>
      <c r="AE151" s="147"/>
      <c r="AF151" s="147"/>
      <c r="AG151" s="147" t="s">
        <v>723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1">
        <v>134</v>
      </c>
      <c r="B152" s="182" t="s">
        <v>3011</v>
      </c>
      <c r="C152" s="191" t="s">
        <v>3012</v>
      </c>
      <c r="D152" s="183" t="s">
        <v>922</v>
      </c>
      <c r="E152" s="184">
        <v>16</v>
      </c>
      <c r="F152" s="185"/>
      <c r="G152" s="186">
        <f t="shared" si="49"/>
        <v>0</v>
      </c>
      <c r="H152" s="159"/>
      <c r="I152" s="158">
        <f t="shared" si="50"/>
        <v>0</v>
      </c>
      <c r="J152" s="159"/>
      <c r="K152" s="158">
        <f t="shared" si="51"/>
        <v>0</v>
      </c>
      <c r="L152" s="158">
        <v>21</v>
      </c>
      <c r="M152" s="158">
        <f t="shared" si="52"/>
        <v>0</v>
      </c>
      <c r="N152" s="157">
        <v>0</v>
      </c>
      <c r="O152" s="157">
        <f t="shared" si="53"/>
        <v>0</v>
      </c>
      <c r="P152" s="157">
        <v>0</v>
      </c>
      <c r="Q152" s="157">
        <f t="shared" si="54"/>
        <v>0</v>
      </c>
      <c r="R152" s="158"/>
      <c r="S152" s="158" t="s">
        <v>351</v>
      </c>
      <c r="T152" s="158" t="s">
        <v>352</v>
      </c>
      <c r="U152" s="158">
        <v>0</v>
      </c>
      <c r="V152" s="158">
        <f t="shared" si="55"/>
        <v>0</v>
      </c>
      <c r="W152" s="158"/>
      <c r="X152" s="158" t="s">
        <v>540</v>
      </c>
      <c r="Y152" s="158" t="s">
        <v>354</v>
      </c>
      <c r="Z152" s="147"/>
      <c r="AA152" s="147"/>
      <c r="AB152" s="147"/>
      <c r="AC152" s="147"/>
      <c r="AD152" s="147"/>
      <c r="AE152" s="147"/>
      <c r="AF152" s="147"/>
      <c r="AG152" s="147" t="s">
        <v>723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1">
        <v>135</v>
      </c>
      <c r="B153" s="182" t="s">
        <v>3013</v>
      </c>
      <c r="C153" s="191" t="s">
        <v>3014</v>
      </c>
      <c r="D153" s="183" t="s">
        <v>922</v>
      </c>
      <c r="E153" s="184">
        <v>5</v>
      </c>
      <c r="F153" s="185"/>
      <c r="G153" s="186">
        <f t="shared" si="49"/>
        <v>0</v>
      </c>
      <c r="H153" s="159"/>
      <c r="I153" s="158">
        <f t="shared" si="50"/>
        <v>0</v>
      </c>
      <c r="J153" s="159"/>
      <c r="K153" s="158">
        <f t="shared" si="51"/>
        <v>0</v>
      </c>
      <c r="L153" s="158">
        <v>21</v>
      </c>
      <c r="M153" s="158">
        <f t="shared" si="52"/>
        <v>0</v>
      </c>
      <c r="N153" s="157">
        <v>0</v>
      </c>
      <c r="O153" s="157">
        <f t="shared" si="53"/>
        <v>0</v>
      </c>
      <c r="P153" s="157">
        <v>0</v>
      </c>
      <c r="Q153" s="157">
        <f t="shared" si="54"/>
        <v>0</v>
      </c>
      <c r="R153" s="158"/>
      <c r="S153" s="158" t="s">
        <v>351</v>
      </c>
      <c r="T153" s="158" t="s">
        <v>352</v>
      </c>
      <c r="U153" s="158">
        <v>0</v>
      </c>
      <c r="V153" s="158">
        <f t="shared" si="55"/>
        <v>0</v>
      </c>
      <c r="W153" s="158"/>
      <c r="X153" s="158" t="s">
        <v>540</v>
      </c>
      <c r="Y153" s="158" t="s">
        <v>354</v>
      </c>
      <c r="Z153" s="147"/>
      <c r="AA153" s="147"/>
      <c r="AB153" s="147"/>
      <c r="AC153" s="147"/>
      <c r="AD153" s="147"/>
      <c r="AE153" s="147"/>
      <c r="AF153" s="147"/>
      <c r="AG153" s="147" t="s">
        <v>723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1">
        <v>136</v>
      </c>
      <c r="B154" s="182" t="s">
        <v>3015</v>
      </c>
      <c r="C154" s="191" t="s">
        <v>3016</v>
      </c>
      <c r="D154" s="183" t="s">
        <v>922</v>
      </c>
      <c r="E154" s="184">
        <v>12</v>
      </c>
      <c r="F154" s="185"/>
      <c r="G154" s="186">
        <f t="shared" si="49"/>
        <v>0</v>
      </c>
      <c r="H154" s="159"/>
      <c r="I154" s="158">
        <f t="shared" si="50"/>
        <v>0</v>
      </c>
      <c r="J154" s="159"/>
      <c r="K154" s="158">
        <f t="shared" si="51"/>
        <v>0</v>
      </c>
      <c r="L154" s="158">
        <v>21</v>
      </c>
      <c r="M154" s="158">
        <f t="shared" si="52"/>
        <v>0</v>
      </c>
      <c r="N154" s="157">
        <v>0</v>
      </c>
      <c r="O154" s="157">
        <f t="shared" si="53"/>
        <v>0</v>
      </c>
      <c r="P154" s="157">
        <v>0</v>
      </c>
      <c r="Q154" s="157">
        <f t="shared" si="54"/>
        <v>0</v>
      </c>
      <c r="R154" s="158"/>
      <c r="S154" s="158" t="s">
        <v>351</v>
      </c>
      <c r="T154" s="158" t="s">
        <v>352</v>
      </c>
      <c r="U154" s="158">
        <v>0</v>
      </c>
      <c r="V154" s="158">
        <f t="shared" si="55"/>
        <v>0</v>
      </c>
      <c r="W154" s="158"/>
      <c r="X154" s="158" t="s">
        <v>540</v>
      </c>
      <c r="Y154" s="158" t="s">
        <v>354</v>
      </c>
      <c r="Z154" s="147"/>
      <c r="AA154" s="147"/>
      <c r="AB154" s="147"/>
      <c r="AC154" s="147"/>
      <c r="AD154" s="147"/>
      <c r="AE154" s="147"/>
      <c r="AF154" s="147"/>
      <c r="AG154" s="147" t="s">
        <v>723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1">
        <v>137</v>
      </c>
      <c r="B155" s="182" t="s">
        <v>3017</v>
      </c>
      <c r="C155" s="191" t="s">
        <v>3018</v>
      </c>
      <c r="D155" s="183" t="s">
        <v>2994</v>
      </c>
      <c r="E155" s="184">
        <v>260.8</v>
      </c>
      <c r="F155" s="185"/>
      <c r="G155" s="186">
        <f t="shared" si="49"/>
        <v>0</v>
      </c>
      <c r="H155" s="159"/>
      <c r="I155" s="158">
        <f t="shared" si="50"/>
        <v>0</v>
      </c>
      <c r="J155" s="159"/>
      <c r="K155" s="158">
        <f t="shared" si="51"/>
        <v>0</v>
      </c>
      <c r="L155" s="158">
        <v>21</v>
      </c>
      <c r="M155" s="158">
        <f t="shared" si="52"/>
        <v>0</v>
      </c>
      <c r="N155" s="157">
        <v>0</v>
      </c>
      <c r="O155" s="157">
        <f t="shared" si="53"/>
        <v>0</v>
      </c>
      <c r="P155" s="157">
        <v>0</v>
      </c>
      <c r="Q155" s="157">
        <f t="shared" si="54"/>
        <v>0</v>
      </c>
      <c r="R155" s="158"/>
      <c r="S155" s="158" t="s">
        <v>351</v>
      </c>
      <c r="T155" s="158" t="s">
        <v>352</v>
      </c>
      <c r="U155" s="158">
        <v>0</v>
      </c>
      <c r="V155" s="158">
        <f t="shared" si="55"/>
        <v>0</v>
      </c>
      <c r="W155" s="158"/>
      <c r="X155" s="158" t="s">
        <v>540</v>
      </c>
      <c r="Y155" s="158" t="s">
        <v>354</v>
      </c>
      <c r="Z155" s="147"/>
      <c r="AA155" s="147"/>
      <c r="AB155" s="147"/>
      <c r="AC155" s="147"/>
      <c r="AD155" s="147"/>
      <c r="AE155" s="147"/>
      <c r="AF155" s="147"/>
      <c r="AG155" s="147" t="s">
        <v>723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1">
        <v>138</v>
      </c>
      <c r="B156" s="182" t="s">
        <v>3019</v>
      </c>
      <c r="C156" s="191" t="s">
        <v>3020</v>
      </c>
      <c r="D156" s="183" t="s">
        <v>922</v>
      </c>
      <c r="E156" s="184">
        <v>30</v>
      </c>
      <c r="F156" s="185"/>
      <c r="G156" s="186">
        <f t="shared" si="49"/>
        <v>0</v>
      </c>
      <c r="H156" s="159"/>
      <c r="I156" s="158">
        <f t="shared" si="50"/>
        <v>0</v>
      </c>
      <c r="J156" s="159"/>
      <c r="K156" s="158">
        <f t="shared" si="51"/>
        <v>0</v>
      </c>
      <c r="L156" s="158">
        <v>21</v>
      </c>
      <c r="M156" s="158">
        <f t="shared" si="52"/>
        <v>0</v>
      </c>
      <c r="N156" s="157">
        <v>0</v>
      </c>
      <c r="O156" s="157">
        <f t="shared" si="53"/>
        <v>0</v>
      </c>
      <c r="P156" s="157">
        <v>0</v>
      </c>
      <c r="Q156" s="157">
        <f t="shared" si="54"/>
        <v>0</v>
      </c>
      <c r="R156" s="158"/>
      <c r="S156" s="158" t="s">
        <v>351</v>
      </c>
      <c r="T156" s="158" t="s">
        <v>352</v>
      </c>
      <c r="U156" s="158">
        <v>0</v>
      </c>
      <c r="V156" s="158">
        <f t="shared" si="55"/>
        <v>0</v>
      </c>
      <c r="W156" s="158"/>
      <c r="X156" s="158" t="s">
        <v>540</v>
      </c>
      <c r="Y156" s="158" t="s">
        <v>354</v>
      </c>
      <c r="Z156" s="147"/>
      <c r="AA156" s="147"/>
      <c r="AB156" s="147"/>
      <c r="AC156" s="147"/>
      <c r="AD156" s="147"/>
      <c r="AE156" s="147"/>
      <c r="AF156" s="147"/>
      <c r="AG156" s="147" t="s">
        <v>723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1">
        <v>139</v>
      </c>
      <c r="B157" s="182" t="s">
        <v>3021</v>
      </c>
      <c r="C157" s="191" t="s">
        <v>3022</v>
      </c>
      <c r="D157" s="183" t="s">
        <v>922</v>
      </c>
      <c r="E157" s="184">
        <v>36</v>
      </c>
      <c r="F157" s="185"/>
      <c r="G157" s="186">
        <f t="shared" si="49"/>
        <v>0</v>
      </c>
      <c r="H157" s="159"/>
      <c r="I157" s="158">
        <f t="shared" si="50"/>
        <v>0</v>
      </c>
      <c r="J157" s="159"/>
      <c r="K157" s="158">
        <f t="shared" si="51"/>
        <v>0</v>
      </c>
      <c r="L157" s="158">
        <v>21</v>
      </c>
      <c r="M157" s="158">
        <f t="shared" si="52"/>
        <v>0</v>
      </c>
      <c r="N157" s="157">
        <v>0</v>
      </c>
      <c r="O157" s="157">
        <f t="shared" si="53"/>
        <v>0</v>
      </c>
      <c r="P157" s="157">
        <v>0</v>
      </c>
      <c r="Q157" s="157">
        <f t="shared" si="54"/>
        <v>0</v>
      </c>
      <c r="R157" s="158"/>
      <c r="S157" s="158" t="s">
        <v>351</v>
      </c>
      <c r="T157" s="158" t="s">
        <v>352</v>
      </c>
      <c r="U157" s="158">
        <v>0</v>
      </c>
      <c r="V157" s="158">
        <f t="shared" si="55"/>
        <v>0</v>
      </c>
      <c r="W157" s="158"/>
      <c r="X157" s="158" t="s">
        <v>540</v>
      </c>
      <c r="Y157" s="158" t="s">
        <v>354</v>
      </c>
      <c r="Z157" s="147"/>
      <c r="AA157" s="147"/>
      <c r="AB157" s="147"/>
      <c r="AC157" s="147"/>
      <c r="AD157" s="147"/>
      <c r="AE157" s="147"/>
      <c r="AF157" s="147"/>
      <c r="AG157" s="147" t="s">
        <v>723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1">
        <v>140</v>
      </c>
      <c r="B158" s="182" t="s">
        <v>3023</v>
      </c>
      <c r="C158" s="191" t="s">
        <v>3024</v>
      </c>
      <c r="D158" s="183" t="s">
        <v>922</v>
      </c>
      <c r="E158" s="184">
        <v>30</v>
      </c>
      <c r="F158" s="185"/>
      <c r="G158" s="186">
        <f t="shared" si="49"/>
        <v>0</v>
      </c>
      <c r="H158" s="159"/>
      <c r="I158" s="158">
        <f t="shared" si="50"/>
        <v>0</v>
      </c>
      <c r="J158" s="159"/>
      <c r="K158" s="158">
        <f t="shared" si="51"/>
        <v>0</v>
      </c>
      <c r="L158" s="158">
        <v>21</v>
      </c>
      <c r="M158" s="158">
        <f t="shared" si="52"/>
        <v>0</v>
      </c>
      <c r="N158" s="157">
        <v>0</v>
      </c>
      <c r="O158" s="157">
        <f t="shared" si="53"/>
        <v>0</v>
      </c>
      <c r="P158" s="157">
        <v>0</v>
      </c>
      <c r="Q158" s="157">
        <f t="shared" si="54"/>
        <v>0</v>
      </c>
      <c r="R158" s="158"/>
      <c r="S158" s="158" t="s">
        <v>351</v>
      </c>
      <c r="T158" s="158" t="s">
        <v>352</v>
      </c>
      <c r="U158" s="158">
        <v>0</v>
      </c>
      <c r="V158" s="158">
        <f t="shared" si="55"/>
        <v>0</v>
      </c>
      <c r="W158" s="158"/>
      <c r="X158" s="158" t="s">
        <v>540</v>
      </c>
      <c r="Y158" s="158" t="s">
        <v>354</v>
      </c>
      <c r="Z158" s="147"/>
      <c r="AA158" s="147"/>
      <c r="AB158" s="147"/>
      <c r="AC158" s="147"/>
      <c r="AD158" s="147"/>
      <c r="AE158" s="147"/>
      <c r="AF158" s="147"/>
      <c r="AG158" s="147" t="s">
        <v>723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81">
        <v>141</v>
      </c>
      <c r="B159" s="182" t="s">
        <v>3025</v>
      </c>
      <c r="C159" s="191" t="s">
        <v>3026</v>
      </c>
      <c r="D159" s="183" t="s">
        <v>922</v>
      </c>
      <c r="E159" s="184">
        <v>100</v>
      </c>
      <c r="F159" s="185"/>
      <c r="G159" s="186">
        <f t="shared" si="49"/>
        <v>0</v>
      </c>
      <c r="H159" s="159"/>
      <c r="I159" s="158">
        <f t="shared" si="50"/>
        <v>0</v>
      </c>
      <c r="J159" s="159"/>
      <c r="K159" s="158">
        <f t="shared" si="51"/>
        <v>0</v>
      </c>
      <c r="L159" s="158">
        <v>21</v>
      </c>
      <c r="M159" s="158">
        <f t="shared" si="52"/>
        <v>0</v>
      </c>
      <c r="N159" s="157">
        <v>0</v>
      </c>
      <c r="O159" s="157">
        <f t="shared" si="53"/>
        <v>0</v>
      </c>
      <c r="P159" s="157">
        <v>0</v>
      </c>
      <c r="Q159" s="157">
        <f t="shared" si="54"/>
        <v>0</v>
      </c>
      <c r="R159" s="158"/>
      <c r="S159" s="158" t="s">
        <v>351</v>
      </c>
      <c r="T159" s="158" t="s">
        <v>352</v>
      </c>
      <c r="U159" s="158">
        <v>0</v>
      </c>
      <c r="V159" s="158">
        <f t="shared" si="55"/>
        <v>0</v>
      </c>
      <c r="W159" s="158"/>
      <c r="X159" s="158" t="s">
        <v>540</v>
      </c>
      <c r="Y159" s="158" t="s">
        <v>354</v>
      </c>
      <c r="Z159" s="147"/>
      <c r="AA159" s="147"/>
      <c r="AB159" s="147"/>
      <c r="AC159" s="147"/>
      <c r="AD159" s="147"/>
      <c r="AE159" s="147"/>
      <c r="AF159" s="147"/>
      <c r="AG159" s="147" t="s">
        <v>723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1">
        <v>142</v>
      </c>
      <c r="B160" s="182" t="s">
        <v>3027</v>
      </c>
      <c r="C160" s="191" t="s">
        <v>3028</v>
      </c>
      <c r="D160" s="183" t="s">
        <v>922</v>
      </c>
      <c r="E160" s="184">
        <v>14</v>
      </c>
      <c r="F160" s="185"/>
      <c r="G160" s="186">
        <f t="shared" si="49"/>
        <v>0</v>
      </c>
      <c r="H160" s="159"/>
      <c r="I160" s="158">
        <f t="shared" si="50"/>
        <v>0</v>
      </c>
      <c r="J160" s="159"/>
      <c r="K160" s="158">
        <f t="shared" si="51"/>
        <v>0</v>
      </c>
      <c r="L160" s="158">
        <v>21</v>
      </c>
      <c r="M160" s="158">
        <f t="shared" si="52"/>
        <v>0</v>
      </c>
      <c r="N160" s="157">
        <v>0</v>
      </c>
      <c r="O160" s="157">
        <f t="shared" si="53"/>
        <v>0</v>
      </c>
      <c r="P160" s="157">
        <v>0</v>
      </c>
      <c r="Q160" s="157">
        <f t="shared" si="54"/>
        <v>0</v>
      </c>
      <c r="R160" s="158"/>
      <c r="S160" s="158" t="s">
        <v>351</v>
      </c>
      <c r="T160" s="158" t="s">
        <v>352</v>
      </c>
      <c r="U160" s="158">
        <v>0</v>
      </c>
      <c r="V160" s="158">
        <f t="shared" si="55"/>
        <v>0</v>
      </c>
      <c r="W160" s="158"/>
      <c r="X160" s="158" t="s">
        <v>540</v>
      </c>
      <c r="Y160" s="158" t="s">
        <v>354</v>
      </c>
      <c r="Z160" s="147"/>
      <c r="AA160" s="147"/>
      <c r="AB160" s="147"/>
      <c r="AC160" s="147"/>
      <c r="AD160" s="147"/>
      <c r="AE160" s="147"/>
      <c r="AF160" s="147"/>
      <c r="AG160" s="147" t="s">
        <v>723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1">
        <v>143</v>
      </c>
      <c r="B161" s="182" t="s">
        <v>3029</v>
      </c>
      <c r="C161" s="191" t="s">
        <v>3030</v>
      </c>
      <c r="D161" s="183" t="s">
        <v>922</v>
      </c>
      <c r="E161" s="184">
        <v>74</v>
      </c>
      <c r="F161" s="185"/>
      <c r="G161" s="186">
        <f t="shared" si="49"/>
        <v>0</v>
      </c>
      <c r="H161" s="159"/>
      <c r="I161" s="158">
        <f t="shared" si="50"/>
        <v>0</v>
      </c>
      <c r="J161" s="159"/>
      <c r="K161" s="158">
        <f t="shared" si="51"/>
        <v>0</v>
      </c>
      <c r="L161" s="158">
        <v>21</v>
      </c>
      <c r="M161" s="158">
        <f t="shared" si="52"/>
        <v>0</v>
      </c>
      <c r="N161" s="157">
        <v>0</v>
      </c>
      <c r="O161" s="157">
        <f t="shared" si="53"/>
        <v>0</v>
      </c>
      <c r="P161" s="157">
        <v>0</v>
      </c>
      <c r="Q161" s="157">
        <f t="shared" si="54"/>
        <v>0</v>
      </c>
      <c r="R161" s="158"/>
      <c r="S161" s="158" t="s">
        <v>351</v>
      </c>
      <c r="T161" s="158" t="s">
        <v>352</v>
      </c>
      <c r="U161" s="158">
        <v>0</v>
      </c>
      <c r="V161" s="158">
        <f t="shared" si="55"/>
        <v>0</v>
      </c>
      <c r="W161" s="158"/>
      <c r="X161" s="158" t="s">
        <v>540</v>
      </c>
      <c r="Y161" s="158" t="s">
        <v>354</v>
      </c>
      <c r="Z161" s="147"/>
      <c r="AA161" s="147"/>
      <c r="AB161" s="147"/>
      <c r="AC161" s="147"/>
      <c r="AD161" s="147"/>
      <c r="AE161" s="147"/>
      <c r="AF161" s="147"/>
      <c r="AG161" s="147" t="s">
        <v>723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81">
        <v>144</v>
      </c>
      <c r="B162" s="182" t="s">
        <v>3031</v>
      </c>
      <c r="C162" s="191" t="s">
        <v>3032</v>
      </c>
      <c r="D162" s="183" t="s">
        <v>922</v>
      </c>
      <c r="E162" s="184">
        <v>140</v>
      </c>
      <c r="F162" s="185"/>
      <c r="G162" s="186">
        <f t="shared" si="49"/>
        <v>0</v>
      </c>
      <c r="H162" s="159"/>
      <c r="I162" s="158">
        <f t="shared" si="50"/>
        <v>0</v>
      </c>
      <c r="J162" s="159"/>
      <c r="K162" s="158">
        <f t="shared" si="51"/>
        <v>0</v>
      </c>
      <c r="L162" s="158">
        <v>21</v>
      </c>
      <c r="M162" s="158">
        <f t="shared" si="52"/>
        <v>0</v>
      </c>
      <c r="N162" s="157">
        <v>0</v>
      </c>
      <c r="O162" s="157">
        <f t="shared" si="53"/>
        <v>0</v>
      </c>
      <c r="P162" s="157">
        <v>0</v>
      </c>
      <c r="Q162" s="157">
        <f t="shared" si="54"/>
        <v>0</v>
      </c>
      <c r="R162" s="158"/>
      <c r="S162" s="158" t="s">
        <v>351</v>
      </c>
      <c r="T162" s="158" t="s">
        <v>352</v>
      </c>
      <c r="U162" s="158">
        <v>0</v>
      </c>
      <c r="V162" s="158">
        <f t="shared" si="55"/>
        <v>0</v>
      </c>
      <c r="W162" s="158"/>
      <c r="X162" s="158" t="s">
        <v>540</v>
      </c>
      <c r="Y162" s="158" t="s">
        <v>354</v>
      </c>
      <c r="Z162" s="147"/>
      <c r="AA162" s="147"/>
      <c r="AB162" s="147"/>
      <c r="AC162" s="147"/>
      <c r="AD162" s="147"/>
      <c r="AE162" s="147"/>
      <c r="AF162" s="147"/>
      <c r="AG162" s="147" t="s">
        <v>723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13.6" x14ac:dyDescent="0.2">
      <c r="A163" s="168" t="s">
        <v>346</v>
      </c>
      <c r="B163" s="169" t="s">
        <v>290</v>
      </c>
      <c r="C163" s="187" t="s">
        <v>291</v>
      </c>
      <c r="D163" s="170"/>
      <c r="E163" s="171"/>
      <c r="F163" s="172"/>
      <c r="G163" s="173">
        <f>SUMIF(AG164:AG165,"&lt;&gt;NOR",G164:G165)</f>
        <v>0</v>
      </c>
      <c r="H163" s="167"/>
      <c r="I163" s="167">
        <f>SUM(I164:I165)</f>
        <v>0</v>
      </c>
      <c r="J163" s="167"/>
      <c r="K163" s="167">
        <f>SUM(K164:K165)</f>
        <v>0</v>
      </c>
      <c r="L163" s="167"/>
      <c r="M163" s="167">
        <f>SUM(M164:M165)</f>
        <v>0</v>
      </c>
      <c r="N163" s="166"/>
      <c r="O163" s="166">
        <f>SUM(O164:O165)</f>
        <v>0</v>
      </c>
      <c r="P163" s="166"/>
      <c r="Q163" s="166">
        <f>SUM(Q164:Q165)</f>
        <v>0</v>
      </c>
      <c r="R163" s="167"/>
      <c r="S163" s="167"/>
      <c r="T163" s="167"/>
      <c r="U163" s="167"/>
      <c r="V163" s="167">
        <f>SUM(V164:V165)</f>
        <v>0</v>
      </c>
      <c r="W163" s="167"/>
      <c r="X163" s="167"/>
      <c r="Y163" s="167"/>
      <c r="AG163" t="s">
        <v>347</v>
      </c>
    </row>
    <row r="164" spans="1:60" outlineLevel="1" x14ac:dyDescent="0.2">
      <c r="A164" s="181">
        <v>145</v>
      </c>
      <c r="B164" s="182" t="s">
        <v>3033</v>
      </c>
      <c r="C164" s="191" t="s">
        <v>3034</v>
      </c>
      <c r="D164" s="183" t="s">
        <v>922</v>
      </c>
      <c r="E164" s="184">
        <v>3.2</v>
      </c>
      <c r="F164" s="185"/>
      <c r="G164" s="186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351</v>
      </c>
      <c r="T164" s="158" t="s">
        <v>352</v>
      </c>
      <c r="U164" s="158">
        <v>0</v>
      </c>
      <c r="V164" s="158">
        <f>ROUND(E164*U164,2)</f>
        <v>0</v>
      </c>
      <c r="W164" s="158"/>
      <c r="X164" s="158" t="s">
        <v>540</v>
      </c>
      <c r="Y164" s="158" t="s">
        <v>354</v>
      </c>
      <c r="Z164" s="147"/>
      <c r="AA164" s="147"/>
      <c r="AB164" s="147"/>
      <c r="AC164" s="147"/>
      <c r="AD164" s="147"/>
      <c r="AE164" s="147"/>
      <c r="AF164" s="147"/>
      <c r="AG164" s="147" t="s">
        <v>723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81">
        <v>146</v>
      </c>
      <c r="B165" s="182" t="s">
        <v>3035</v>
      </c>
      <c r="C165" s="191" t="s">
        <v>3036</v>
      </c>
      <c r="D165" s="183" t="s">
        <v>922</v>
      </c>
      <c r="E165" s="184">
        <v>2</v>
      </c>
      <c r="F165" s="185"/>
      <c r="G165" s="186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351</v>
      </c>
      <c r="T165" s="158" t="s">
        <v>352</v>
      </c>
      <c r="U165" s="158">
        <v>0</v>
      </c>
      <c r="V165" s="158">
        <f>ROUND(E165*U165,2)</f>
        <v>0</v>
      </c>
      <c r="W165" s="158"/>
      <c r="X165" s="158" t="s">
        <v>540</v>
      </c>
      <c r="Y165" s="158" t="s">
        <v>354</v>
      </c>
      <c r="Z165" s="147"/>
      <c r="AA165" s="147"/>
      <c r="AB165" s="147"/>
      <c r="AC165" s="147"/>
      <c r="AD165" s="147"/>
      <c r="AE165" s="147"/>
      <c r="AF165" s="147"/>
      <c r="AG165" s="147" t="s">
        <v>723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13.6" x14ac:dyDescent="0.2">
      <c r="A166" s="168" t="s">
        <v>346</v>
      </c>
      <c r="B166" s="169" t="s">
        <v>292</v>
      </c>
      <c r="C166" s="187" t="s">
        <v>293</v>
      </c>
      <c r="D166" s="170"/>
      <c r="E166" s="171"/>
      <c r="F166" s="172"/>
      <c r="G166" s="173">
        <f>SUMIF(AG167:AG168,"&lt;&gt;NOR",G167:G168)</f>
        <v>0</v>
      </c>
      <c r="H166" s="167"/>
      <c r="I166" s="167">
        <f>SUM(I167:I168)</f>
        <v>0</v>
      </c>
      <c r="J166" s="167"/>
      <c r="K166" s="167">
        <f>SUM(K167:K168)</f>
        <v>0</v>
      </c>
      <c r="L166" s="167"/>
      <c r="M166" s="167">
        <f>SUM(M167:M168)</f>
        <v>0</v>
      </c>
      <c r="N166" s="166"/>
      <c r="O166" s="166">
        <f>SUM(O167:O168)</f>
        <v>0</v>
      </c>
      <c r="P166" s="166"/>
      <c r="Q166" s="166">
        <f>SUM(Q167:Q168)</f>
        <v>0</v>
      </c>
      <c r="R166" s="167"/>
      <c r="S166" s="167"/>
      <c r="T166" s="167"/>
      <c r="U166" s="167"/>
      <c r="V166" s="167">
        <f>SUM(V167:V168)</f>
        <v>0</v>
      </c>
      <c r="W166" s="167"/>
      <c r="X166" s="167"/>
      <c r="Y166" s="167"/>
      <c r="AG166" t="s">
        <v>347</v>
      </c>
    </row>
    <row r="167" spans="1:60" outlineLevel="1" x14ac:dyDescent="0.2">
      <c r="A167" s="181">
        <v>147</v>
      </c>
      <c r="B167" s="182" t="s">
        <v>3037</v>
      </c>
      <c r="C167" s="191" t="s">
        <v>3038</v>
      </c>
      <c r="D167" s="183" t="s">
        <v>1867</v>
      </c>
      <c r="E167" s="184">
        <v>15</v>
      </c>
      <c r="F167" s="185"/>
      <c r="G167" s="186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351</v>
      </c>
      <c r="T167" s="158" t="s">
        <v>352</v>
      </c>
      <c r="U167" s="158">
        <v>0</v>
      </c>
      <c r="V167" s="158">
        <f>ROUND(E167*U167,2)</f>
        <v>0</v>
      </c>
      <c r="W167" s="158"/>
      <c r="X167" s="158" t="s">
        <v>353</v>
      </c>
      <c r="Y167" s="158" t="s">
        <v>354</v>
      </c>
      <c r="Z167" s="147"/>
      <c r="AA167" s="147"/>
      <c r="AB167" s="147"/>
      <c r="AC167" s="147"/>
      <c r="AD167" s="147"/>
      <c r="AE167" s="147"/>
      <c r="AF167" s="147"/>
      <c r="AG167" s="147" t="s">
        <v>395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1">
        <v>148</v>
      </c>
      <c r="B168" s="182" t="s">
        <v>3039</v>
      </c>
      <c r="C168" s="191" t="s">
        <v>3040</v>
      </c>
      <c r="D168" s="183" t="s">
        <v>3041</v>
      </c>
      <c r="E168" s="184">
        <v>3</v>
      </c>
      <c r="F168" s="185"/>
      <c r="G168" s="186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351</v>
      </c>
      <c r="T168" s="158" t="s">
        <v>352</v>
      </c>
      <c r="U168" s="158">
        <v>0</v>
      </c>
      <c r="V168" s="158">
        <f>ROUND(E168*U168,2)</f>
        <v>0</v>
      </c>
      <c r="W168" s="158"/>
      <c r="X168" s="158" t="s">
        <v>353</v>
      </c>
      <c r="Y168" s="158" t="s">
        <v>354</v>
      </c>
      <c r="Z168" s="147"/>
      <c r="AA168" s="147"/>
      <c r="AB168" s="147"/>
      <c r="AC168" s="147"/>
      <c r="AD168" s="147"/>
      <c r="AE168" s="147"/>
      <c r="AF168" s="147"/>
      <c r="AG168" s="147" t="s">
        <v>395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13.6" x14ac:dyDescent="0.2">
      <c r="A169" s="168" t="s">
        <v>346</v>
      </c>
      <c r="B169" s="169" t="s">
        <v>294</v>
      </c>
      <c r="C169" s="187" t="s">
        <v>283</v>
      </c>
      <c r="D169" s="170"/>
      <c r="E169" s="171"/>
      <c r="F169" s="172"/>
      <c r="G169" s="173">
        <f>SUMIF(AG170:AG258,"&lt;&gt;NOR",G170:G258)</f>
        <v>0</v>
      </c>
      <c r="H169" s="167"/>
      <c r="I169" s="167">
        <f>SUM(I170:I258)</f>
        <v>0</v>
      </c>
      <c r="J169" s="167"/>
      <c r="K169" s="167">
        <f>SUM(K170:K258)</f>
        <v>0</v>
      </c>
      <c r="L169" s="167"/>
      <c r="M169" s="167">
        <f>SUM(M170:M258)</f>
        <v>0</v>
      </c>
      <c r="N169" s="166"/>
      <c r="O169" s="166">
        <f>SUM(O170:O258)</f>
        <v>0</v>
      </c>
      <c r="P169" s="166"/>
      <c r="Q169" s="166">
        <f>SUM(Q170:Q258)</f>
        <v>0</v>
      </c>
      <c r="R169" s="167"/>
      <c r="S169" s="167"/>
      <c r="T169" s="167"/>
      <c r="U169" s="167"/>
      <c r="V169" s="167">
        <f>SUM(V170:V258)</f>
        <v>0</v>
      </c>
      <c r="W169" s="167"/>
      <c r="X169" s="167"/>
      <c r="Y169" s="167"/>
      <c r="AG169" t="s">
        <v>347</v>
      </c>
    </row>
    <row r="170" spans="1:60" ht="32.6" outlineLevel="1" x14ac:dyDescent="0.2">
      <c r="A170" s="181">
        <v>149</v>
      </c>
      <c r="B170" s="182" t="s">
        <v>1037</v>
      </c>
      <c r="C170" s="191" t="s">
        <v>1038</v>
      </c>
      <c r="D170" s="183" t="s">
        <v>389</v>
      </c>
      <c r="E170" s="184">
        <v>1</v>
      </c>
      <c r="F170" s="185"/>
      <c r="G170" s="186">
        <f t="shared" ref="G170:G201" si="56">ROUND(E170*F170,2)</f>
        <v>0</v>
      </c>
      <c r="H170" s="159"/>
      <c r="I170" s="158">
        <f t="shared" ref="I170:I201" si="57">ROUND(E170*H170,2)</f>
        <v>0</v>
      </c>
      <c r="J170" s="159"/>
      <c r="K170" s="158">
        <f t="shared" ref="K170:K201" si="58">ROUND(E170*J170,2)</f>
        <v>0</v>
      </c>
      <c r="L170" s="158">
        <v>21</v>
      </c>
      <c r="M170" s="158">
        <f t="shared" ref="M170:M201" si="59">G170*(1+L170/100)</f>
        <v>0</v>
      </c>
      <c r="N170" s="157">
        <v>0</v>
      </c>
      <c r="O170" s="157">
        <f t="shared" ref="O170:O201" si="60">ROUND(E170*N170,2)</f>
        <v>0</v>
      </c>
      <c r="P170" s="157">
        <v>0</v>
      </c>
      <c r="Q170" s="157">
        <f t="shared" ref="Q170:Q201" si="61">ROUND(E170*P170,2)</f>
        <v>0</v>
      </c>
      <c r="R170" s="158"/>
      <c r="S170" s="158" t="s">
        <v>351</v>
      </c>
      <c r="T170" s="158" t="s">
        <v>352</v>
      </c>
      <c r="U170" s="158">
        <v>0</v>
      </c>
      <c r="V170" s="158">
        <f t="shared" ref="V170:V201" si="62">ROUND(E170*U170,2)</f>
        <v>0</v>
      </c>
      <c r="W170" s="158"/>
      <c r="X170" s="158" t="s">
        <v>353</v>
      </c>
      <c r="Y170" s="158" t="s">
        <v>354</v>
      </c>
      <c r="Z170" s="147"/>
      <c r="AA170" s="147"/>
      <c r="AB170" s="147"/>
      <c r="AC170" s="147"/>
      <c r="AD170" s="147"/>
      <c r="AE170" s="147"/>
      <c r="AF170" s="147"/>
      <c r="AG170" s="147" t="s">
        <v>395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43.5" outlineLevel="1" x14ac:dyDescent="0.2">
      <c r="A171" s="181">
        <v>150</v>
      </c>
      <c r="B171" s="182" t="s">
        <v>1039</v>
      </c>
      <c r="C171" s="191" t="s">
        <v>1040</v>
      </c>
      <c r="D171" s="183" t="s">
        <v>389</v>
      </c>
      <c r="E171" s="184">
        <v>1</v>
      </c>
      <c r="F171" s="185"/>
      <c r="G171" s="186">
        <f t="shared" si="56"/>
        <v>0</v>
      </c>
      <c r="H171" s="159"/>
      <c r="I171" s="158">
        <f t="shared" si="57"/>
        <v>0</v>
      </c>
      <c r="J171" s="159"/>
      <c r="K171" s="158">
        <f t="shared" si="58"/>
        <v>0</v>
      </c>
      <c r="L171" s="158">
        <v>21</v>
      </c>
      <c r="M171" s="158">
        <f t="shared" si="59"/>
        <v>0</v>
      </c>
      <c r="N171" s="157">
        <v>0</v>
      </c>
      <c r="O171" s="157">
        <f t="shared" si="60"/>
        <v>0</v>
      </c>
      <c r="P171" s="157">
        <v>0</v>
      </c>
      <c r="Q171" s="157">
        <f t="shared" si="61"/>
        <v>0</v>
      </c>
      <c r="R171" s="158"/>
      <c r="S171" s="158" t="s">
        <v>351</v>
      </c>
      <c r="T171" s="158" t="s">
        <v>352</v>
      </c>
      <c r="U171" s="158">
        <v>0</v>
      </c>
      <c r="V171" s="158">
        <f t="shared" si="62"/>
        <v>0</v>
      </c>
      <c r="W171" s="158"/>
      <c r="X171" s="158" t="s">
        <v>353</v>
      </c>
      <c r="Y171" s="158" t="s">
        <v>354</v>
      </c>
      <c r="Z171" s="147"/>
      <c r="AA171" s="147"/>
      <c r="AB171" s="147"/>
      <c r="AC171" s="147"/>
      <c r="AD171" s="147"/>
      <c r="AE171" s="147"/>
      <c r="AF171" s="147"/>
      <c r="AG171" s="147" t="s">
        <v>395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43.5" outlineLevel="1" x14ac:dyDescent="0.2">
      <c r="A172" s="181">
        <v>151</v>
      </c>
      <c r="B172" s="182" t="s">
        <v>1041</v>
      </c>
      <c r="C172" s="191" t="s">
        <v>1042</v>
      </c>
      <c r="D172" s="183" t="s">
        <v>389</v>
      </c>
      <c r="E172" s="184">
        <v>1</v>
      </c>
      <c r="F172" s="185"/>
      <c r="G172" s="186">
        <f t="shared" si="56"/>
        <v>0</v>
      </c>
      <c r="H172" s="159"/>
      <c r="I172" s="158">
        <f t="shared" si="57"/>
        <v>0</v>
      </c>
      <c r="J172" s="159"/>
      <c r="K172" s="158">
        <f t="shared" si="58"/>
        <v>0</v>
      </c>
      <c r="L172" s="158">
        <v>21</v>
      </c>
      <c r="M172" s="158">
        <f t="shared" si="59"/>
        <v>0</v>
      </c>
      <c r="N172" s="157">
        <v>0</v>
      </c>
      <c r="O172" s="157">
        <f t="shared" si="60"/>
        <v>0</v>
      </c>
      <c r="P172" s="157">
        <v>0</v>
      </c>
      <c r="Q172" s="157">
        <f t="shared" si="61"/>
        <v>0</v>
      </c>
      <c r="R172" s="158"/>
      <c r="S172" s="158" t="s">
        <v>351</v>
      </c>
      <c r="T172" s="158" t="s">
        <v>352</v>
      </c>
      <c r="U172" s="158">
        <v>0</v>
      </c>
      <c r="V172" s="158">
        <f t="shared" si="62"/>
        <v>0</v>
      </c>
      <c r="W172" s="158"/>
      <c r="X172" s="158" t="s">
        <v>353</v>
      </c>
      <c r="Y172" s="158" t="s">
        <v>354</v>
      </c>
      <c r="Z172" s="147"/>
      <c r="AA172" s="147"/>
      <c r="AB172" s="147"/>
      <c r="AC172" s="147"/>
      <c r="AD172" s="147"/>
      <c r="AE172" s="147"/>
      <c r="AF172" s="147"/>
      <c r="AG172" s="147" t="s">
        <v>395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1">
        <v>152</v>
      </c>
      <c r="B173" s="182" t="s">
        <v>3042</v>
      </c>
      <c r="C173" s="191" t="s">
        <v>3043</v>
      </c>
      <c r="D173" s="183" t="s">
        <v>373</v>
      </c>
      <c r="E173" s="184">
        <v>6</v>
      </c>
      <c r="F173" s="185"/>
      <c r="G173" s="186">
        <f t="shared" si="56"/>
        <v>0</v>
      </c>
      <c r="H173" s="159"/>
      <c r="I173" s="158">
        <f t="shared" si="57"/>
        <v>0</v>
      </c>
      <c r="J173" s="159"/>
      <c r="K173" s="158">
        <f t="shared" si="58"/>
        <v>0</v>
      </c>
      <c r="L173" s="158">
        <v>21</v>
      </c>
      <c r="M173" s="158">
        <f t="shared" si="59"/>
        <v>0</v>
      </c>
      <c r="N173" s="157">
        <v>0</v>
      </c>
      <c r="O173" s="157">
        <f t="shared" si="60"/>
        <v>0</v>
      </c>
      <c r="P173" s="157">
        <v>0</v>
      </c>
      <c r="Q173" s="157">
        <f t="shared" si="61"/>
        <v>0</v>
      </c>
      <c r="R173" s="158"/>
      <c r="S173" s="158" t="s">
        <v>351</v>
      </c>
      <c r="T173" s="158" t="s">
        <v>352</v>
      </c>
      <c r="U173" s="158">
        <v>0</v>
      </c>
      <c r="V173" s="158">
        <f t="shared" si="62"/>
        <v>0</v>
      </c>
      <c r="W173" s="158"/>
      <c r="X173" s="158" t="s">
        <v>353</v>
      </c>
      <c r="Y173" s="158" t="s">
        <v>354</v>
      </c>
      <c r="Z173" s="147"/>
      <c r="AA173" s="147"/>
      <c r="AB173" s="147"/>
      <c r="AC173" s="147"/>
      <c r="AD173" s="147"/>
      <c r="AE173" s="147"/>
      <c r="AF173" s="147"/>
      <c r="AG173" s="147" t="s">
        <v>395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81">
        <v>153</v>
      </c>
      <c r="B174" s="182" t="s">
        <v>3044</v>
      </c>
      <c r="C174" s="191" t="s">
        <v>3045</v>
      </c>
      <c r="D174" s="183" t="s">
        <v>373</v>
      </c>
      <c r="E174" s="184">
        <v>18</v>
      </c>
      <c r="F174" s="185"/>
      <c r="G174" s="186">
        <f t="shared" si="56"/>
        <v>0</v>
      </c>
      <c r="H174" s="159"/>
      <c r="I174" s="158">
        <f t="shared" si="57"/>
        <v>0</v>
      </c>
      <c r="J174" s="159"/>
      <c r="K174" s="158">
        <f t="shared" si="58"/>
        <v>0</v>
      </c>
      <c r="L174" s="158">
        <v>21</v>
      </c>
      <c r="M174" s="158">
        <f t="shared" si="59"/>
        <v>0</v>
      </c>
      <c r="N174" s="157">
        <v>0</v>
      </c>
      <c r="O174" s="157">
        <f t="shared" si="60"/>
        <v>0</v>
      </c>
      <c r="P174" s="157">
        <v>0</v>
      </c>
      <c r="Q174" s="157">
        <f t="shared" si="61"/>
        <v>0</v>
      </c>
      <c r="R174" s="158"/>
      <c r="S174" s="158" t="s">
        <v>351</v>
      </c>
      <c r="T174" s="158" t="s">
        <v>352</v>
      </c>
      <c r="U174" s="158">
        <v>0</v>
      </c>
      <c r="V174" s="158">
        <f t="shared" si="62"/>
        <v>0</v>
      </c>
      <c r="W174" s="158"/>
      <c r="X174" s="158" t="s">
        <v>353</v>
      </c>
      <c r="Y174" s="158" t="s">
        <v>354</v>
      </c>
      <c r="Z174" s="147"/>
      <c r="AA174" s="147"/>
      <c r="AB174" s="147"/>
      <c r="AC174" s="147"/>
      <c r="AD174" s="147"/>
      <c r="AE174" s="147"/>
      <c r="AF174" s="147"/>
      <c r="AG174" s="147" t="s">
        <v>395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1">
        <v>154</v>
      </c>
      <c r="B175" s="182" t="s">
        <v>1047</v>
      </c>
      <c r="C175" s="191" t="s">
        <v>1048</v>
      </c>
      <c r="D175" s="183" t="s">
        <v>373</v>
      </c>
      <c r="E175" s="184">
        <v>22</v>
      </c>
      <c r="F175" s="185"/>
      <c r="G175" s="186">
        <f t="shared" si="56"/>
        <v>0</v>
      </c>
      <c r="H175" s="159"/>
      <c r="I175" s="158">
        <f t="shared" si="57"/>
        <v>0</v>
      </c>
      <c r="J175" s="159"/>
      <c r="K175" s="158">
        <f t="shared" si="58"/>
        <v>0</v>
      </c>
      <c r="L175" s="158">
        <v>21</v>
      </c>
      <c r="M175" s="158">
        <f t="shared" si="59"/>
        <v>0</v>
      </c>
      <c r="N175" s="157">
        <v>0</v>
      </c>
      <c r="O175" s="157">
        <f t="shared" si="60"/>
        <v>0</v>
      </c>
      <c r="P175" s="157">
        <v>0</v>
      </c>
      <c r="Q175" s="157">
        <f t="shared" si="61"/>
        <v>0</v>
      </c>
      <c r="R175" s="158"/>
      <c r="S175" s="158" t="s">
        <v>351</v>
      </c>
      <c r="T175" s="158" t="s">
        <v>352</v>
      </c>
      <c r="U175" s="158">
        <v>0</v>
      </c>
      <c r="V175" s="158">
        <f t="shared" si="62"/>
        <v>0</v>
      </c>
      <c r="W175" s="158"/>
      <c r="X175" s="158" t="s">
        <v>353</v>
      </c>
      <c r="Y175" s="158" t="s">
        <v>354</v>
      </c>
      <c r="Z175" s="147"/>
      <c r="AA175" s="147"/>
      <c r="AB175" s="147"/>
      <c r="AC175" s="147"/>
      <c r="AD175" s="147"/>
      <c r="AE175" s="147"/>
      <c r="AF175" s="147"/>
      <c r="AG175" s="147" t="s">
        <v>395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1">
        <v>155</v>
      </c>
      <c r="B176" s="182" t="s">
        <v>3046</v>
      </c>
      <c r="C176" s="191" t="s">
        <v>3047</v>
      </c>
      <c r="D176" s="183" t="s">
        <v>512</v>
      </c>
      <c r="E176" s="184">
        <v>60</v>
      </c>
      <c r="F176" s="185"/>
      <c r="G176" s="186">
        <f t="shared" si="56"/>
        <v>0</v>
      </c>
      <c r="H176" s="159"/>
      <c r="I176" s="158">
        <f t="shared" si="57"/>
        <v>0</v>
      </c>
      <c r="J176" s="159"/>
      <c r="K176" s="158">
        <f t="shared" si="58"/>
        <v>0</v>
      </c>
      <c r="L176" s="158">
        <v>21</v>
      </c>
      <c r="M176" s="158">
        <f t="shared" si="59"/>
        <v>0</v>
      </c>
      <c r="N176" s="157">
        <v>0</v>
      </c>
      <c r="O176" s="157">
        <f t="shared" si="60"/>
        <v>0</v>
      </c>
      <c r="P176" s="157">
        <v>0</v>
      </c>
      <c r="Q176" s="157">
        <f t="shared" si="61"/>
        <v>0</v>
      </c>
      <c r="R176" s="158"/>
      <c r="S176" s="158" t="s">
        <v>351</v>
      </c>
      <c r="T176" s="158" t="s">
        <v>352</v>
      </c>
      <c r="U176" s="158">
        <v>0</v>
      </c>
      <c r="V176" s="158">
        <f t="shared" si="62"/>
        <v>0</v>
      </c>
      <c r="W176" s="158"/>
      <c r="X176" s="158" t="s">
        <v>353</v>
      </c>
      <c r="Y176" s="158" t="s">
        <v>354</v>
      </c>
      <c r="Z176" s="147"/>
      <c r="AA176" s="147"/>
      <c r="AB176" s="147"/>
      <c r="AC176" s="147"/>
      <c r="AD176" s="147"/>
      <c r="AE176" s="147"/>
      <c r="AF176" s="147"/>
      <c r="AG176" s="147" t="s">
        <v>395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81">
        <v>156</v>
      </c>
      <c r="B177" s="182" t="s">
        <v>1043</v>
      </c>
      <c r="C177" s="191" t="s">
        <v>1044</v>
      </c>
      <c r="D177" s="183" t="s">
        <v>373</v>
      </c>
      <c r="E177" s="184">
        <v>5800</v>
      </c>
      <c r="F177" s="185"/>
      <c r="G177" s="186">
        <f t="shared" si="56"/>
        <v>0</v>
      </c>
      <c r="H177" s="159"/>
      <c r="I177" s="158">
        <f t="shared" si="57"/>
        <v>0</v>
      </c>
      <c r="J177" s="159"/>
      <c r="K177" s="158">
        <f t="shared" si="58"/>
        <v>0</v>
      </c>
      <c r="L177" s="158">
        <v>21</v>
      </c>
      <c r="M177" s="158">
        <f t="shared" si="59"/>
        <v>0</v>
      </c>
      <c r="N177" s="157">
        <v>0</v>
      </c>
      <c r="O177" s="157">
        <f t="shared" si="60"/>
        <v>0</v>
      </c>
      <c r="P177" s="157">
        <v>0</v>
      </c>
      <c r="Q177" s="157">
        <f t="shared" si="61"/>
        <v>0</v>
      </c>
      <c r="R177" s="158"/>
      <c r="S177" s="158" t="s">
        <v>351</v>
      </c>
      <c r="T177" s="158" t="s">
        <v>352</v>
      </c>
      <c r="U177" s="158">
        <v>0</v>
      </c>
      <c r="V177" s="158">
        <f t="shared" si="62"/>
        <v>0</v>
      </c>
      <c r="W177" s="158"/>
      <c r="X177" s="158" t="s">
        <v>353</v>
      </c>
      <c r="Y177" s="158" t="s">
        <v>354</v>
      </c>
      <c r="Z177" s="147"/>
      <c r="AA177" s="147"/>
      <c r="AB177" s="147"/>
      <c r="AC177" s="147"/>
      <c r="AD177" s="147"/>
      <c r="AE177" s="147"/>
      <c r="AF177" s="147"/>
      <c r="AG177" s="147" t="s">
        <v>395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81">
        <v>157</v>
      </c>
      <c r="B178" s="182" t="s">
        <v>1079</v>
      </c>
      <c r="C178" s="191" t="s">
        <v>1080</v>
      </c>
      <c r="D178" s="183" t="s">
        <v>373</v>
      </c>
      <c r="E178" s="184">
        <v>7</v>
      </c>
      <c r="F178" s="185"/>
      <c r="G178" s="186">
        <f t="shared" si="56"/>
        <v>0</v>
      </c>
      <c r="H178" s="159"/>
      <c r="I178" s="158">
        <f t="shared" si="57"/>
        <v>0</v>
      </c>
      <c r="J178" s="159"/>
      <c r="K178" s="158">
        <f t="shared" si="58"/>
        <v>0</v>
      </c>
      <c r="L178" s="158">
        <v>21</v>
      </c>
      <c r="M178" s="158">
        <f t="shared" si="59"/>
        <v>0</v>
      </c>
      <c r="N178" s="157">
        <v>0</v>
      </c>
      <c r="O178" s="157">
        <f t="shared" si="60"/>
        <v>0</v>
      </c>
      <c r="P178" s="157">
        <v>0</v>
      </c>
      <c r="Q178" s="157">
        <f t="shared" si="61"/>
        <v>0</v>
      </c>
      <c r="R178" s="158"/>
      <c r="S178" s="158" t="s">
        <v>351</v>
      </c>
      <c r="T178" s="158" t="s">
        <v>352</v>
      </c>
      <c r="U178" s="158">
        <v>0</v>
      </c>
      <c r="V178" s="158">
        <f t="shared" si="62"/>
        <v>0</v>
      </c>
      <c r="W178" s="158"/>
      <c r="X178" s="158" t="s">
        <v>353</v>
      </c>
      <c r="Y178" s="158" t="s">
        <v>354</v>
      </c>
      <c r="Z178" s="147"/>
      <c r="AA178" s="147"/>
      <c r="AB178" s="147"/>
      <c r="AC178" s="147"/>
      <c r="AD178" s="147"/>
      <c r="AE178" s="147"/>
      <c r="AF178" s="147"/>
      <c r="AG178" s="147" t="s">
        <v>395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81">
        <v>158</v>
      </c>
      <c r="B179" s="182" t="s">
        <v>3048</v>
      </c>
      <c r="C179" s="191" t="s">
        <v>3049</v>
      </c>
      <c r="D179" s="183" t="s">
        <v>373</v>
      </c>
      <c r="E179" s="184">
        <v>1</v>
      </c>
      <c r="F179" s="185"/>
      <c r="G179" s="186">
        <f t="shared" si="56"/>
        <v>0</v>
      </c>
      <c r="H179" s="159"/>
      <c r="I179" s="158">
        <f t="shared" si="57"/>
        <v>0</v>
      </c>
      <c r="J179" s="159"/>
      <c r="K179" s="158">
        <f t="shared" si="58"/>
        <v>0</v>
      </c>
      <c r="L179" s="158">
        <v>21</v>
      </c>
      <c r="M179" s="158">
        <f t="shared" si="59"/>
        <v>0</v>
      </c>
      <c r="N179" s="157">
        <v>0</v>
      </c>
      <c r="O179" s="157">
        <f t="shared" si="60"/>
        <v>0</v>
      </c>
      <c r="P179" s="157">
        <v>0</v>
      </c>
      <c r="Q179" s="157">
        <f t="shared" si="61"/>
        <v>0</v>
      </c>
      <c r="R179" s="158"/>
      <c r="S179" s="158" t="s">
        <v>351</v>
      </c>
      <c r="T179" s="158" t="s">
        <v>352</v>
      </c>
      <c r="U179" s="158">
        <v>0</v>
      </c>
      <c r="V179" s="158">
        <f t="shared" si="62"/>
        <v>0</v>
      </c>
      <c r="W179" s="158"/>
      <c r="X179" s="158" t="s">
        <v>353</v>
      </c>
      <c r="Y179" s="158" t="s">
        <v>354</v>
      </c>
      <c r="Z179" s="147"/>
      <c r="AA179" s="147"/>
      <c r="AB179" s="147"/>
      <c r="AC179" s="147"/>
      <c r="AD179" s="147"/>
      <c r="AE179" s="147"/>
      <c r="AF179" s="147"/>
      <c r="AG179" s="147" t="s">
        <v>395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81">
        <v>159</v>
      </c>
      <c r="B180" s="182" t="s">
        <v>3050</v>
      </c>
      <c r="C180" s="191" t="s">
        <v>3051</v>
      </c>
      <c r="D180" s="183" t="s">
        <v>373</v>
      </c>
      <c r="E180" s="184">
        <v>2</v>
      </c>
      <c r="F180" s="185"/>
      <c r="G180" s="186">
        <f t="shared" si="56"/>
        <v>0</v>
      </c>
      <c r="H180" s="159"/>
      <c r="I180" s="158">
        <f t="shared" si="57"/>
        <v>0</v>
      </c>
      <c r="J180" s="159"/>
      <c r="K180" s="158">
        <f t="shared" si="58"/>
        <v>0</v>
      </c>
      <c r="L180" s="158">
        <v>21</v>
      </c>
      <c r="M180" s="158">
        <f t="shared" si="59"/>
        <v>0</v>
      </c>
      <c r="N180" s="157">
        <v>0</v>
      </c>
      <c r="O180" s="157">
        <f t="shared" si="60"/>
        <v>0</v>
      </c>
      <c r="P180" s="157">
        <v>0</v>
      </c>
      <c r="Q180" s="157">
        <f t="shared" si="61"/>
        <v>0</v>
      </c>
      <c r="R180" s="158"/>
      <c r="S180" s="158" t="s">
        <v>351</v>
      </c>
      <c r="T180" s="158" t="s">
        <v>352</v>
      </c>
      <c r="U180" s="158">
        <v>0</v>
      </c>
      <c r="V180" s="158">
        <f t="shared" si="62"/>
        <v>0</v>
      </c>
      <c r="W180" s="158"/>
      <c r="X180" s="158" t="s">
        <v>353</v>
      </c>
      <c r="Y180" s="158" t="s">
        <v>354</v>
      </c>
      <c r="Z180" s="147"/>
      <c r="AA180" s="147"/>
      <c r="AB180" s="147"/>
      <c r="AC180" s="147"/>
      <c r="AD180" s="147"/>
      <c r="AE180" s="147"/>
      <c r="AF180" s="147"/>
      <c r="AG180" s="147" t="s">
        <v>395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81">
        <v>160</v>
      </c>
      <c r="B181" s="182" t="s">
        <v>3052</v>
      </c>
      <c r="C181" s="191" t="s">
        <v>3053</v>
      </c>
      <c r="D181" s="183" t="s">
        <v>373</v>
      </c>
      <c r="E181" s="184">
        <v>6</v>
      </c>
      <c r="F181" s="185"/>
      <c r="G181" s="186">
        <f t="shared" si="56"/>
        <v>0</v>
      </c>
      <c r="H181" s="159"/>
      <c r="I181" s="158">
        <f t="shared" si="57"/>
        <v>0</v>
      </c>
      <c r="J181" s="159"/>
      <c r="K181" s="158">
        <f t="shared" si="58"/>
        <v>0</v>
      </c>
      <c r="L181" s="158">
        <v>21</v>
      </c>
      <c r="M181" s="158">
        <f t="shared" si="59"/>
        <v>0</v>
      </c>
      <c r="N181" s="157">
        <v>0</v>
      </c>
      <c r="O181" s="157">
        <f t="shared" si="60"/>
        <v>0</v>
      </c>
      <c r="P181" s="157">
        <v>0</v>
      </c>
      <c r="Q181" s="157">
        <f t="shared" si="61"/>
        <v>0</v>
      </c>
      <c r="R181" s="158"/>
      <c r="S181" s="158" t="s">
        <v>351</v>
      </c>
      <c r="T181" s="158" t="s">
        <v>352</v>
      </c>
      <c r="U181" s="158">
        <v>0</v>
      </c>
      <c r="V181" s="158">
        <f t="shared" si="62"/>
        <v>0</v>
      </c>
      <c r="W181" s="158"/>
      <c r="X181" s="158" t="s">
        <v>353</v>
      </c>
      <c r="Y181" s="158" t="s">
        <v>354</v>
      </c>
      <c r="Z181" s="147"/>
      <c r="AA181" s="147"/>
      <c r="AB181" s="147"/>
      <c r="AC181" s="147"/>
      <c r="AD181" s="147"/>
      <c r="AE181" s="147"/>
      <c r="AF181" s="147"/>
      <c r="AG181" s="147" t="s">
        <v>395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81">
        <v>161</v>
      </c>
      <c r="B182" s="182" t="s">
        <v>3054</v>
      </c>
      <c r="C182" s="191" t="s">
        <v>3055</v>
      </c>
      <c r="D182" s="183" t="s">
        <v>373</v>
      </c>
      <c r="E182" s="184">
        <v>41</v>
      </c>
      <c r="F182" s="185"/>
      <c r="G182" s="186">
        <f t="shared" si="56"/>
        <v>0</v>
      </c>
      <c r="H182" s="159"/>
      <c r="I182" s="158">
        <f t="shared" si="57"/>
        <v>0</v>
      </c>
      <c r="J182" s="159"/>
      <c r="K182" s="158">
        <f t="shared" si="58"/>
        <v>0</v>
      </c>
      <c r="L182" s="158">
        <v>21</v>
      </c>
      <c r="M182" s="158">
        <f t="shared" si="59"/>
        <v>0</v>
      </c>
      <c r="N182" s="157">
        <v>0</v>
      </c>
      <c r="O182" s="157">
        <f t="shared" si="60"/>
        <v>0</v>
      </c>
      <c r="P182" s="157">
        <v>0</v>
      </c>
      <c r="Q182" s="157">
        <f t="shared" si="61"/>
        <v>0</v>
      </c>
      <c r="R182" s="158"/>
      <c r="S182" s="158" t="s">
        <v>351</v>
      </c>
      <c r="T182" s="158" t="s">
        <v>352</v>
      </c>
      <c r="U182" s="158">
        <v>0</v>
      </c>
      <c r="V182" s="158">
        <f t="shared" si="62"/>
        <v>0</v>
      </c>
      <c r="W182" s="158"/>
      <c r="X182" s="158" t="s">
        <v>353</v>
      </c>
      <c r="Y182" s="158" t="s">
        <v>354</v>
      </c>
      <c r="Z182" s="147"/>
      <c r="AA182" s="147"/>
      <c r="AB182" s="147"/>
      <c r="AC182" s="147"/>
      <c r="AD182" s="147"/>
      <c r="AE182" s="147"/>
      <c r="AF182" s="147"/>
      <c r="AG182" s="147" t="s">
        <v>395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81">
        <v>162</v>
      </c>
      <c r="B183" s="182" t="s">
        <v>3056</v>
      </c>
      <c r="C183" s="191" t="s">
        <v>3057</v>
      </c>
      <c r="D183" s="183" t="s">
        <v>512</v>
      </c>
      <c r="E183" s="184">
        <v>740</v>
      </c>
      <c r="F183" s="185"/>
      <c r="G183" s="186">
        <f t="shared" si="56"/>
        <v>0</v>
      </c>
      <c r="H183" s="159"/>
      <c r="I183" s="158">
        <f t="shared" si="57"/>
        <v>0</v>
      </c>
      <c r="J183" s="159"/>
      <c r="K183" s="158">
        <f t="shared" si="58"/>
        <v>0</v>
      </c>
      <c r="L183" s="158">
        <v>21</v>
      </c>
      <c r="M183" s="158">
        <f t="shared" si="59"/>
        <v>0</v>
      </c>
      <c r="N183" s="157">
        <v>0</v>
      </c>
      <c r="O183" s="157">
        <f t="shared" si="60"/>
        <v>0</v>
      </c>
      <c r="P183" s="157">
        <v>0</v>
      </c>
      <c r="Q183" s="157">
        <f t="shared" si="61"/>
        <v>0</v>
      </c>
      <c r="R183" s="158"/>
      <c r="S183" s="158" t="s">
        <v>351</v>
      </c>
      <c r="T183" s="158" t="s">
        <v>352</v>
      </c>
      <c r="U183" s="158">
        <v>0</v>
      </c>
      <c r="V183" s="158">
        <f t="shared" si="62"/>
        <v>0</v>
      </c>
      <c r="W183" s="158"/>
      <c r="X183" s="158" t="s">
        <v>353</v>
      </c>
      <c r="Y183" s="158" t="s">
        <v>354</v>
      </c>
      <c r="Z183" s="147"/>
      <c r="AA183" s="147"/>
      <c r="AB183" s="147"/>
      <c r="AC183" s="147"/>
      <c r="AD183" s="147"/>
      <c r="AE183" s="147"/>
      <c r="AF183" s="147"/>
      <c r="AG183" s="147" t="s">
        <v>395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81">
        <v>163</v>
      </c>
      <c r="B184" s="182" t="s">
        <v>3058</v>
      </c>
      <c r="C184" s="191" t="s">
        <v>3059</v>
      </c>
      <c r="D184" s="183" t="s">
        <v>512</v>
      </c>
      <c r="E184" s="184">
        <v>10</v>
      </c>
      <c r="F184" s="185"/>
      <c r="G184" s="186">
        <f t="shared" si="56"/>
        <v>0</v>
      </c>
      <c r="H184" s="159"/>
      <c r="I184" s="158">
        <f t="shared" si="57"/>
        <v>0</v>
      </c>
      <c r="J184" s="159"/>
      <c r="K184" s="158">
        <f t="shared" si="58"/>
        <v>0</v>
      </c>
      <c r="L184" s="158">
        <v>21</v>
      </c>
      <c r="M184" s="158">
        <f t="shared" si="59"/>
        <v>0</v>
      </c>
      <c r="N184" s="157">
        <v>0</v>
      </c>
      <c r="O184" s="157">
        <f t="shared" si="60"/>
        <v>0</v>
      </c>
      <c r="P184" s="157">
        <v>0</v>
      </c>
      <c r="Q184" s="157">
        <f t="shared" si="61"/>
        <v>0</v>
      </c>
      <c r="R184" s="158"/>
      <c r="S184" s="158" t="s">
        <v>351</v>
      </c>
      <c r="T184" s="158" t="s">
        <v>352</v>
      </c>
      <c r="U184" s="158">
        <v>0</v>
      </c>
      <c r="V184" s="158">
        <f t="shared" si="62"/>
        <v>0</v>
      </c>
      <c r="W184" s="158"/>
      <c r="X184" s="158" t="s">
        <v>353</v>
      </c>
      <c r="Y184" s="158" t="s">
        <v>354</v>
      </c>
      <c r="Z184" s="147"/>
      <c r="AA184" s="147"/>
      <c r="AB184" s="147"/>
      <c r="AC184" s="147"/>
      <c r="AD184" s="147"/>
      <c r="AE184" s="147"/>
      <c r="AF184" s="147"/>
      <c r="AG184" s="147" t="s">
        <v>395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81">
        <v>164</v>
      </c>
      <c r="B185" s="182" t="s">
        <v>1063</v>
      </c>
      <c r="C185" s="191" t="s">
        <v>1064</v>
      </c>
      <c r="D185" s="183" t="s">
        <v>512</v>
      </c>
      <c r="E185" s="184">
        <v>13950</v>
      </c>
      <c r="F185" s="185"/>
      <c r="G185" s="186">
        <f t="shared" si="56"/>
        <v>0</v>
      </c>
      <c r="H185" s="159"/>
      <c r="I185" s="158">
        <f t="shared" si="57"/>
        <v>0</v>
      </c>
      <c r="J185" s="159"/>
      <c r="K185" s="158">
        <f t="shared" si="58"/>
        <v>0</v>
      </c>
      <c r="L185" s="158">
        <v>21</v>
      </c>
      <c r="M185" s="158">
        <f t="shared" si="59"/>
        <v>0</v>
      </c>
      <c r="N185" s="157">
        <v>0</v>
      </c>
      <c r="O185" s="157">
        <f t="shared" si="60"/>
        <v>0</v>
      </c>
      <c r="P185" s="157">
        <v>0</v>
      </c>
      <c r="Q185" s="157">
        <f t="shared" si="61"/>
        <v>0</v>
      </c>
      <c r="R185" s="158"/>
      <c r="S185" s="158" t="s">
        <v>351</v>
      </c>
      <c r="T185" s="158" t="s">
        <v>352</v>
      </c>
      <c r="U185" s="158">
        <v>0</v>
      </c>
      <c r="V185" s="158">
        <f t="shared" si="62"/>
        <v>0</v>
      </c>
      <c r="W185" s="158"/>
      <c r="X185" s="158" t="s">
        <v>353</v>
      </c>
      <c r="Y185" s="158" t="s">
        <v>354</v>
      </c>
      <c r="Z185" s="147"/>
      <c r="AA185" s="147"/>
      <c r="AB185" s="147"/>
      <c r="AC185" s="147"/>
      <c r="AD185" s="147"/>
      <c r="AE185" s="147"/>
      <c r="AF185" s="147"/>
      <c r="AG185" s="147" t="s">
        <v>395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81">
        <v>165</v>
      </c>
      <c r="B186" s="182" t="s">
        <v>3060</v>
      </c>
      <c r="C186" s="191" t="s">
        <v>3061</v>
      </c>
      <c r="D186" s="183" t="s">
        <v>512</v>
      </c>
      <c r="E186" s="184">
        <v>10</v>
      </c>
      <c r="F186" s="185"/>
      <c r="G186" s="186">
        <f t="shared" si="56"/>
        <v>0</v>
      </c>
      <c r="H186" s="159"/>
      <c r="I186" s="158">
        <f t="shared" si="57"/>
        <v>0</v>
      </c>
      <c r="J186" s="159"/>
      <c r="K186" s="158">
        <f t="shared" si="58"/>
        <v>0</v>
      </c>
      <c r="L186" s="158">
        <v>21</v>
      </c>
      <c r="M186" s="158">
        <f t="shared" si="59"/>
        <v>0</v>
      </c>
      <c r="N186" s="157">
        <v>0</v>
      </c>
      <c r="O186" s="157">
        <f t="shared" si="60"/>
        <v>0</v>
      </c>
      <c r="P186" s="157">
        <v>0</v>
      </c>
      <c r="Q186" s="157">
        <f t="shared" si="61"/>
        <v>0</v>
      </c>
      <c r="R186" s="158"/>
      <c r="S186" s="158" t="s">
        <v>351</v>
      </c>
      <c r="T186" s="158" t="s">
        <v>352</v>
      </c>
      <c r="U186" s="158">
        <v>0</v>
      </c>
      <c r="V186" s="158">
        <f t="shared" si="62"/>
        <v>0</v>
      </c>
      <c r="W186" s="158"/>
      <c r="X186" s="158" t="s">
        <v>353</v>
      </c>
      <c r="Y186" s="158" t="s">
        <v>354</v>
      </c>
      <c r="Z186" s="147"/>
      <c r="AA186" s="147"/>
      <c r="AB186" s="147"/>
      <c r="AC186" s="147"/>
      <c r="AD186" s="147"/>
      <c r="AE186" s="147"/>
      <c r="AF186" s="147"/>
      <c r="AG186" s="147" t="s">
        <v>395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81">
        <v>166</v>
      </c>
      <c r="B187" s="182" t="s">
        <v>1059</v>
      </c>
      <c r="C187" s="191" t="s">
        <v>1060</v>
      </c>
      <c r="D187" s="183" t="s">
        <v>512</v>
      </c>
      <c r="E187" s="184">
        <v>2940</v>
      </c>
      <c r="F187" s="185"/>
      <c r="G187" s="186">
        <f t="shared" si="56"/>
        <v>0</v>
      </c>
      <c r="H187" s="159"/>
      <c r="I187" s="158">
        <f t="shared" si="57"/>
        <v>0</v>
      </c>
      <c r="J187" s="159"/>
      <c r="K187" s="158">
        <f t="shared" si="58"/>
        <v>0</v>
      </c>
      <c r="L187" s="158">
        <v>21</v>
      </c>
      <c r="M187" s="158">
        <f t="shared" si="59"/>
        <v>0</v>
      </c>
      <c r="N187" s="157">
        <v>0</v>
      </c>
      <c r="O187" s="157">
        <f t="shared" si="60"/>
        <v>0</v>
      </c>
      <c r="P187" s="157">
        <v>0</v>
      </c>
      <c r="Q187" s="157">
        <f t="shared" si="61"/>
        <v>0</v>
      </c>
      <c r="R187" s="158"/>
      <c r="S187" s="158" t="s">
        <v>351</v>
      </c>
      <c r="T187" s="158" t="s">
        <v>352</v>
      </c>
      <c r="U187" s="158">
        <v>0</v>
      </c>
      <c r="V187" s="158">
        <f t="shared" si="62"/>
        <v>0</v>
      </c>
      <c r="W187" s="158"/>
      <c r="X187" s="158" t="s">
        <v>353</v>
      </c>
      <c r="Y187" s="158" t="s">
        <v>354</v>
      </c>
      <c r="Z187" s="147"/>
      <c r="AA187" s="147"/>
      <c r="AB187" s="147"/>
      <c r="AC187" s="147"/>
      <c r="AD187" s="147"/>
      <c r="AE187" s="147"/>
      <c r="AF187" s="147"/>
      <c r="AG187" s="147" t="s">
        <v>395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81">
        <v>167</v>
      </c>
      <c r="B188" s="182" t="s">
        <v>3062</v>
      </c>
      <c r="C188" s="191" t="s">
        <v>3063</v>
      </c>
      <c r="D188" s="183" t="s">
        <v>512</v>
      </c>
      <c r="E188" s="184">
        <v>240</v>
      </c>
      <c r="F188" s="185"/>
      <c r="G188" s="186">
        <f t="shared" si="56"/>
        <v>0</v>
      </c>
      <c r="H188" s="159"/>
      <c r="I188" s="158">
        <f t="shared" si="57"/>
        <v>0</v>
      </c>
      <c r="J188" s="159"/>
      <c r="K188" s="158">
        <f t="shared" si="58"/>
        <v>0</v>
      </c>
      <c r="L188" s="158">
        <v>21</v>
      </c>
      <c r="M188" s="158">
        <f t="shared" si="59"/>
        <v>0</v>
      </c>
      <c r="N188" s="157">
        <v>0</v>
      </c>
      <c r="O188" s="157">
        <f t="shared" si="60"/>
        <v>0</v>
      </c>
      <c r="P188" s="157">
        <v>0</v>
      </c>
      <c r="Q188" s="157">
        <f t="shared" si="61"/>
        <v>0</v>
      </c>
      <c r="R188" s="158"/>
      <c r="S188" s="158" t="s">
        <v>351</v>
      </c>
      <c r="T188" s="158" t="s">
        <v>352</v>
      </c>
      <c r="U188" s="158">
        <v>0</v>
      </c>
      <c r="V188" s="158">
        <f t="shared" si="62"/>
        <v>0</v>
      </c>
      <c r="W188" s="158"/>
      <c r="X188" s="158" t="s">
        <v>353</v>
      </c>
      <c r="Y188" s="158" t="s">
        <v>354</v>
      </c>
      <c r="Z188" s="147"/>
      <c r="AA188" s="147"/>
      <c r="AB188" s="147"/>
      <c r="AC188" s="147"/>
      <c r="AD188" s="147"/>
      <c r="AE188" s="147"/>
      <c r="AF188" s="147"/>
      <c r="AG188" s="147" t="s">
        <v>395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81">
        <v>168</v>
      </c>
      <c r="B189" s="182" t="s">
        <v>3064</v>
      </c>
      <c r="C189" s="191" t="s">
        <v>3065</v>
      </c>
      <c r="D189" s="183" t="s">
        <v>512</v>
      </c>
      <c r="E189" s="184">
        <v>160</v>
      </c>
      <c r="F189" s="185"/>
      <c r="G189" s="186">
        <f t="shared" si="56"/>
        <v>0</v>
      </c>
      <c r="H189" s="159"/>
      <c r="I189" s="158">
        <f t="shared" si="57"/>
        <v>0</v>
      </c>
      <c r="J189" s="159"/>
      <c r="K189" s="158">
        <f t="shared" si="58"/>
        <v>0</v>
      </c>
      <c r="L189" s="158">
        <v>21</v>
      </c>
      <c r="M189" s="158">
        <f t="shared" si="59"/>
        <v>0</v>
      </c>
      <c r="N189" s="157">
        <v>0</v>
      </c>
      <c r="O189" s="157">
        <f t="shared" si="60"/>
        <v>0</v>
      </c>
      <c r="P189" s="157">
        <v>0</v>
      </c>
      <c r="Q189" s="157">
        <f t="shared" si="61"/>
        <v>0</v>
      </c>
      <c r="R189" s="158"/>
      <c r="S189" s="158" t="s">
        <v>351</v>
      </c>
      <c r="T189" s="158" t="s">
        <v>352</v>
      </c>
      <c r="U189" s="158">
        <v>0</v>
      </c>
      <c r="V189" s="158">
        <f t="shared" si="62"/>
        <v>0</v>
      </c>
      <c r="W189" s="158"/>
      <c r="X189" s="158" t="s">
        <v>353</v>
      </c>
      <c r="Y189" s="158" t="s">
        <v>354</v>
      </c>
      <c r="Z189" s="147"/>
      <c r="AA189" s="147"/>
      <c r="AB189" s="147"/>
      <c r="AC189" s="147"/>
      <c r="AD189" s="147"/>
      <c r="AE189" s="147"/>
      <c r="AF189" s="147"/>
      <c r="AG189" s="147" t="s">
        <v>395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81">
        <v>169</v>
      </c>
      <c r="B190" s="182" t="s">
        <v>3066</v>
      </c>
      <c r="C190" s="191" t="s">
        <v>3067</v>
      </c>
      <c r="D190" s="183" t="s">
        <v>512</v>
      </c>
      <c r="E190" s="184">
        <v>2360</v>
      </c>
      <c r="F190" s="185"/>
      <c r="G190" s="186">
        <f t="shared" si="56"/>
        <v>0</v>
      </c>
      <c r="H190" s="159"/>
      <c r="I190" s="158">
        <f t="shared" si="57"/>
        <v>0</v>
      </c>
      <c r="J190" s="159"/>
      <c r="K190" s="158">
        <f t="shared" si="58"/>
        <v>0</v>
      </c>
      <c r="L190" s="158">
        <v>21</v>
      </c>
      <c r="M190" s="158">
        <f t="shared" si="59"/>
        <v>0</v>
      </c>
      <c r="N190" s="157">
        <v>0</v>
      </c>
      <c r="O190" s="157">
        <f t="shared" si="60"/>
        <v>0</v>
      </c>
      <c r="P190" s="157">
        <v>0</v>
      </c>
      <c r="Q190" s="157">
        <f t="shared" si="61"/>
        <v>0</v>
      </c>
      <c r="R190" s="158"/>
      <c r="S190" s="158" t="s">
        <v>351</v>
      </c>
      <c r="T190" s="158" t="s">
        <v>352</v>
      </c>
      <c r="U190" s="158">
        <v>0</v>
      </c>
      <c r="V190" s="158">
        <f t="shared" si="62"/>
        <v>0</v>
      </c>
      <c r="W190" s="158"/>
      <c r="X190" s="158" t="s">
        <v>353</v>
      </c>
      <c r="Y190" s="158" t="s">
        <v>354</v>
      </c>
      <c r="Z190" s="147"/>
      <c r="AA190" s="147"/>
      <c r="AB190" s="147"/>
      <c r="AC190" s="147"/>
      <c r="AD190" s="147"/>
      <c r="AE190" s="147"/>
      <c r="AF190" s="147"/>
      <c r="AG190" s="147" t="s">
        <v>395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81">
        <v>170</v>
      </c>
      <c r="B191" s="182" t="s">
        <v>3068</v>
      </c>
      <c r="C191" s="191" t="s">
        <v>3069</v>
      </c>
      <c r="D191" s="183" t="s">
        <v>512</v>
      </c>
      <c r="E191" s="184">
        <v>25</v>
      </c>
      <c r="F191" s="185"/>
      <c r="G191" s="186">
        <f t="shared" si="56"/>
        <v>0</v>
      </c>
      <c r="H191" s="159"/>
      <c r="I191" s="158">
        <f t="shared" si="57"/>
        <v>0</v>
      </c>
      <c r="J191" s="159"/>
      <c r="K191" s="158">
        <f t="shared" si="58"/>
        <v>0</v>
      </c>
      <c r="L191" s="158">
        <v>21</v>
      </c>
      <c r="M191" s="158">
        <f t="shared" si="59"/>
        <v>0</v>
      </c>
      <c r="N191" s="157">
        <v>0</v>
      </c>
      <c r="O191" s="157">
        <f t="shared" si="60"/>
        <v>0</v>
      </c>
      <c r="P191" s="157">
        <v>0</v>
      </c>
      <c r="Q191" s="157">
        <f t="shared" si="61"/>
        <v>0</v>
      </c>
      <c r="R191" s="158"/>
      <c r="S191" s="158" t="s">
        <v>351</v>
      </c>
      <c r="T191" s="158" t="s">
        <v>352</v>
      </c>
      <c r="U191" s="158">
        <v>0</v>
      </c>
      <c r="V191" s="158">
        <f t="shared" si="62"/>
        <v>0</v>
      </c>
      <c r="W191" s="158"/>
      <c r="X191" s="158" t="s">
        <v>353</v>
      </c>
      <c r="Y191" s="158" t="s">
        <v>354</v>
      </c>
      <c r="Z191" s="147"/>
      <c r="AA191" s="147"/>
      <c r="AB191" s="147"/>
      <c r="AC191" s="147"/>
      <c r="AD191" s="147"/>
      <c r="AE191" s="147"/>
      <c r="AF191" s="147"/>
      <c r="AG191" s="147" t="s">
        <v>395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81">
        <v>171</v>
      </c>
      <c r="B192" s="182" t="s">
        <v>1061</v>
      </c>
      <c r="C192" s="191" t="s">
        <v>1062</v>
      </c>
      <c r="D192" s="183" t="s">
        <v>512</v>
      </c>
      <c r="E192" s="184">
        <v>180</v>
      </c>
      <c r="F192" s="185"/>
      <c r="G192" s="186">
        <f t="shared" si="56"/>
        <v>0</v>
      </c>
      <c r="H192" s="159"/>
      <c r="I192" s="158">
        <f t="shared" si="57"/>
        <v>0</v>
      </c>
      <c r="J192" s="159"/>
      <c r="K192" s="158">
        <f t="shared" si="58"/>
        <v>0</v>
      </c>
      <c r="L192" s="158">
        <v>21</v>
      </c>
      <c r="M192" s="158">
        <f t="shared" si="59"/>
        <v>0</v>
      </c>
      <c r="N192" s="157">
        <v>0</v>
      </c>
      <c r="O192" s="157">
        <f t="shared" si="60"/>
        <v>0</v>
      </c>
      <c r="P192" s="157">
        <v>0</v>
      </c>
      <c r="Q192" s="157">
        <f t="shared" si="61"/>
        <v>0</v>
      </c>
      <c r="R192" s="158"/>
      <c r="S192" s="158" t="s">
        <v>351</v>
      </c>
      <c r="T192" s="158" t="s">
        <v>352</v>
      </c>
      <c r="U192" s="158">
        <v>0</v>
      </c>
      <c r="V192" s="158">
        <f t="shared" si="62"/>
        <v>0</v>
      </c>
      <c r="W192" s="158"/>
      <c r="X192" s="158" t="s">
        <v>353</v>
      </c>
      <c r="Y192" s="158" t="s">
        <v>354</v>
      </c>
      <c r="Z192" s="147"/>
      <c r="AA192" s="147"/>
      <c r="AB192" s="147"/>
      <c r="AC192" s="147"/>
      <c r="AD192" s="147"/>
      <c r="AE192" s="147"/>
      <c r="AF192" s="147"/>
      <c r="AG192" s="147" t="s">
        <v>395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81">
        <v>172</v>
      </c>
      <c r="B193" s="182" t="s">
        <v>3070</v>
      </c>
      <c r="C193" s="191" t="s">
        <v>3071</v>
      </c>
      <c r="D193" s="183" t="s">
        <v>512</v>
      </c>
      <c r="E193" s="184">
        <v>3450</v>
      </c>
      <c r="F193" s="185"/>
      <c r="G193" s="186">
        <f t="shared" si="56"/>
        <v>0</v>
      </c>
      <c r="H193" s="159"/>
      <c r="I193" s="158">
        <f t="shared" si="57"/>
        <v>0</v>
      </c>
      <c r="J193" s="159"/>
      <c r="K193" s="158">
        <f t="shared" si="58"/>
        <v>0</v>
      </c>
      <c r="L193" s="158">
        <v>21</v>
      </c>
      <c r="M193" s="158">
        <f t="shared" si="59"/>
        <v>0</v>
      </c>
      <c r="N193" s="157">
        <v>0</v>
      </c>
      <c r="O193" s="157">
        <f t="shared" si="60"/>
        <v>0</v>
      </c>
      <c r="P193" s="157">
        <v>0</v>
      </c>
      <c r="Q193" s="157">
        <f t="shared" si="61"/>
        <v>0</v>
      </c>
      <c r="R193" s="158"/>
      <c r="S193" s="158" t="s">
        <v>351</v>
      </c>
      <c r="T193" s="158" t="s">
        <v>352</v>
      </c>
      <c r="U193" s="158">
        <v>0</v>
      </c>
      <c r="V193" s="158">
        <f t="shared" si="62"/>
        <v>0</v>
      </c>
      <c r="W193" s="158"/>
      <c r="X193" s="158" t="s">
        <v>353</v>
      </c>
      <c r="Y193" s="158" t="s">
        <v>354</v>
      </c>
      <c r="Z193" s="147"/>
      <c r="AA193" s="147"/>
      <c r="AB193" s="147"/>
      <c r="AC193" s="147"/>
      <c r="AD193" s="147"/>
      <c r="AE193" s="147"/>
      <c r="AF193" s="147"/>
      <c r="AG193" s="147" t="s">
        <v>395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81">
        <v>173</v>
      </c>
      <c r="B194" s="182" t="s">
        <v>1071</v>
      </c>
      <c r="C194" s="191" t="s">
        <v>1072</v>
      </c>
      <c r="D194" s="183" t="s">
        <v>373</v>
      </c>
      <c r="E194" s="184">
        <v>297</v>
      </c>
      <c r="F194" s="185"/>
      <c r="G194" s="186">
        <f t="shared" si="56"/>
        <v>0</v>
      </c>
      <c r="H194" s="159"/>
      <c r="I194" s="158">
        <f t="shared" si="57"/>
        <v>0</v>
      </c>
      <c r="J194" s="159"/>
      <c r="K194" s="158">
        <f t="shared" si="58"/>
        <v>0</v>
      </c>
      <c r="L194" s="158">
        <v>21</v>
      </c>
      <c r="M194" s="158">
        <f t="shared" si="59"/>
        <v>0</v>
      </c>
      <c r="N194" s="157">
        <v>0</v>
      </c>
      <c r="O194" s="157">
        <f t="shared" si="60"/>
        <v>0</v>
      </c>
      <c r="P194" s="157">
        <v>0</v>
      </c>
      <c r="Q194" s="157">
        <f t="shared" si="61"/>
        <v>0</v>
      </c>
      <c r="R194" s="158"/>
      <c r="S194" s="158" t="s">
        <v>351</v>
      </c>
      <c r="T194" s="158" t="s">
        <v>352</v>
      </c>
      <c r="U194" s="158">
        <v>0</v>
      </c>
      <c r="V194" s="158">
        <f t="shared" si="62"/>
        <v>0</v>
      </c>
      <c r="W194" s="158"/>
      <c r="X194" s="158" t="s">
        <v>353</v>
      </c>
      <c r="Y194" s="158" t="s">
        <v>354</v>
      </c>
      <c r="Z194" s="147"/>
      <c r="AA194" s="147"/>
      <c r="AB194" s="147"/>
      <c r="AC194" s="147"/>
      <c r="AD194" s="147"/>
      <c r="AE194" s="147"/>
      <c r="AF194" s="147"/>
      <c r="AG194" s="147" t="s">
        <v>395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81">
        <v>174</v>
      </c>
      <c r="B195" s="182" t="s">
        <v>3072</v>
      </c>
      <c r="C195" s="191" t="s">
        <v>3073</v>
      </c>
      <c r="D195" s="183" t="s">
        <v>373</v>
      </c>
      <c r="E195" s="184">
        <v>35</v>
      </c>
      <c r="F195" s="185"/>
      <c r="G195" s="186">
        <f t="shared" si="56"/>
        <v>0</v>
      </c>
      <c r="H195" s="159"/>
      <c r="I195" s="158">
        <f t="shared" si="57"/>
        <v>0</v>
      </c>
      <c r="J195" s="159"/>
      <c r="K195" s="158">
        <f t="shared" si="58"/>
        <v>0</v>
      </c>
      <c r="L195" s="158">
        <v>21</v>
      </c>
      <c r="M195" s="158">
        <f t="shared" si="59"/>
        <v>0</v>
      </c>
      <c r="N195" s="157">
        <v>0</v>
      </c>
      <c r="O195" s="157">
        <f t="shared" si="60"/>
        <v>0</v>
      </c>
      <c r="P195" s="157">
        <v>0</v>
      </c>
      <c r="Q195" s="157">
        <f t="shared" si="61"/>
        <v>0</v>
      </c>
      <c r="R195" s="158"/>
      <c r="S195" s="158" t="s">
        <v>351</v>
      </c>
      <c r="T195" s="158" t="s">
        <v>352</v>
      </c>
      <c r="U195" s="158">
        <v>0</v>
      </c>
      <c r="V195" s="158">
        <f t="shared" si="62"/>
        <v>0</v>
      </c>
      <c r="W195" s="158"/>
      <c r="X195" s="158" t="s">
        <v>540</v>
      </c>
      <c r="Y195" s="158" t="s">
        <v>354</v>
      </c>
      <c r="Z195" s="147"/>
      <c r="AA195" s="147"/>
      <c r="AB195" s="147"/>
      <c r="AC195" s="147"/>
      <c r="AD195" s="147"/>
      <c r="AE195" s="147"/>
      <c r="AF195" s="147"/>
      <c r="AG195" s="147" t="s">
        <v>723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81">
        <v>175</v>
      </c>
      <c r="B196" s="182" t="s">
        <v>3074</v>
      </c>
      <c r="C196" s="191" t="s">
        <v>3075</v>
      </c>
      <c r="D196" s="183" t="s">
        <v>373</v>
      </c>
      <c r="E196" s="184">
        <v>142</v>
      </c>
      <c r="F196" s="185"/>
      <c r="G196" s="186">
        <f t="shared" si="56"/>
        <v>0</v>
      </c>
      <c r="H196" s="159"/>
      <c r="I196" s="158">
        <f t="shared" si="57"/>
        <v>0</v>
      </c>
      <c r="J196" s="159"/>
      <c r="K196" s="158">
        <f t="shared" si="58"/>
        <v>0</v>
      </c>
      <c r="L196" s="158">
        <v>21</v>
      </c>
      <c r="M196" s="158">
        <f t="shared" si="59"/>
        <v>0</v>
      </c>
      <c r="N196" s="157">
        <v>0</v>
      </c>
      <c r="O196" s="157">
        <f t="shared" si="60"/>
        <v>0</v>
      </c>
      <c r="P196" s="157">
        <v>0</v>
      </c>
      <c r="Q196" s="157">
        <f t="shared" si="61"/>
        <v>0</v>
      </c>
      <c r="R196" s="158"/>
      <c r="S196" s="158" t="s">
        <v>351</v>
      </c>
      <c r="T196" s="158" t="s">
        <v>352</v>
      </c>
      <c r="U196" s="158">
        <v>0</v>
      </c>
      <c r="V196" s="158">
        <f t="shared" si="62"/>
        <v>0</v>
      </c>
      <c r="W196" s="158"/>
      <c r="X196" s="158" t="s">
        <v>540</v>
      </c>
      <c r="Y196" s="158" t="s">
        <v>354</v>
      </c>
      <c r="Z196" s="147"/>
      <c r="AA196" s="147"/>
      <c r="AB196" s="147"/>
      <c r="AC196" s="147"/>
      <c r="AD196" s="147"/>
      <c r="AE196" s="147"/>
      <c r="AF196" s="147"/>
      <c r="AG196" s="147" t="s">
        <v>723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81">
        <v>176</v>
      </c>
      <c r="B197" s="182" t="s">
        <v>1065</v>
      </c>
      <c r="C197" s="191" t="s">
        <v>1066</v>
      </c>
      <c r="D197" s="183" t="s">
        <v>373</v>
      </c>
      <c r="E197" s="184">
        <v>39</v>
      </c>
      <c r="F197" s="185"/>
      <c r="G197" s="186">
        <f t="shared" si="56"/>
        <v>0</v>
      </c>
      <c r="H197" s="159"/>
      <c r="I197" s="158">
        <f t="shared" si="57"/>
        <v>0</v>
      </c>
      <c r="J197" s="159"/>
      <c r="K197" s="158">
        <f t="shared" si="58"/>
        <v>0</v>
      </c>
      <c r="L197" s="158">
        <v>21</v>
      </c>
      <c r="M197" s="158">
        <f t="shared" si="59"/>
        <v>0</v>
      </c>
      <c r="N197" s="157">
        <v>0</v>
      </c>
      <c r="O197" s="157">
        <f t="shared" si="60"/>
        <v>0</v>
      </c>
      <c r="P197" s="157">
        <v>0</v>
      </c>
      <c r="Q197" s="157">
        <f t="shared" si="61"/>
        <v>0</v>
      </c>
      <c r="R197" s="158"/>
      <c r="S197" s="158" t="s">
        <v>351</v>
      </c>
      <c r="T197" s="158" t="s">
        <v>352</v>
      </c>
      <c r="U197" s="158">
        <v>0</v>
      </c>
      <c r="V197" s="158">
        <f t="shared" si="62"/>
        <v>0</v>
      </c>
      <c r="W197" s="158"/>
      <c r="X197" s="158" t="s">
        <v>353</v>
      </c>
      <c r="Y197" s="158" t="s">
        <v>354</v>
      </c>
      <c r="Z197" s="147"/>
      <c r="AA197" s="147"/>
      <c r="AB197" s="147"/>
      <c r="AC197" s="147"/>
      <c r="AD197" s="147"/>
      <c r="AE197" s="147"/>
      <c r="AF197" s="147"/>
      <c r="AG197" s="147" t="s">
        <v>395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81">
        <v>177</v>
      </c>
      <c r="B198" s="182" t="s">
        <v>1073</v>
      </c>
      <c r="C198" s="191" t="s">
        <v>1074</v>
      </c>
      <c r="D198" s="183" t="s">
        <v>373</v>
      </c>
      <c r="E198" s="184">
        <v>1</v>
      </c>
      <c r="F198" s="185"/>
      <c r="G198" s="186">
        <f t="shared" si="56"/>
        <v>0</v>
      </c>
      <c r="H198" s="159"/>
      <c r="I198" s="158">
        <f t="shared" si="57"/>
        <v>0</v>
      </c>
      <c r="J198" s="159"/>
      <c r="K198" s="158">
        <f t="shared" si="58"/>
        <v>0</v>
      </c>
      <c r="L198" s="158">
        <v>21</v>
      </c>
      <c r="M198" s="158">
        <f t="shared" si="59"/>
        <v>0</v>
      </c>
      <c r="N198" s="157">
        <v>0</v>
      </c>
      <c r="O198" s="157">
        <f t="shared" si="60"/>
        <v>0</v>
      </c>
      <c r="P198" s="157">
        <v>0</v>
      </c>
      <c r="Q198" s="157">
        <f t="shared" si="61"/>
        <v>0</v>
      </c>
      <c r="R198" s="158"/>
      <c r="S198" s="158" t="s">
        <v>351</v>
      </c>
      <c r="T198" s="158" t="s">
        <v>352</v>
      </c>
      <c r="U198" s="158">
        <v>0</v>
      </c>
      <c r="V198" s="158">
        <f t="shared" si="62"/>
        <v>0</v>
      </c>
      <c r="W198" s="158"/>
      <c r="X198" s="158" t="s">
        <v>540</v>
      </c>
      <c r="Y198" s="158" t="s">
        <v>354</v>
      </c>
      <c r="Z198" s="147"/>
      <c r="AA198" s="147"/>
      <c r="AB198" s="147"/>
      <c r="AC198" s="147"/>
      <c r="AD198" s="147"/>
      <c r="AE198" s="147"/>
      <c r="AF198" s="147"/>
      <c r="AG198" s="147" t="s">
        <v>723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1">
        <v>178</v>
      </c>
      <c r="B199" s="182" t="s">
        <v>1201</v>
      </c>
      <c r="C199" s="191" t="s">
        <v>1202</v>
      </c>
      <c r="D199" s="183" t="s">
        <v>880</v>
      </c>
      <c r="E199" s="184">
        <v>15</v>
      </c>
      <c r="F199" s="185"/>
      <c r="G199" s="186">
        <f t="shared" si="56"/>
        <v>0</v>
      </c>
      <c r="H199" s="159"/>
      <c r="I199" s="158">
        <f t="shared" si="57"/>
        <v>0</v>
      </c>
      <c r="J199" s="159"/>
      <c r="K199" s="158">
        <f t="shared" si="58"/>
        <v>0</v>
      </c>
      <c r="L199" s="158">
        <v>21</v>
      </c>
      <c r="M199" s="158">
        <f t="shared" si="59"/>
        <v>0</v>
      </c>
      <c r="N199" s="157">
        <v>0</v>
      </c>
      <c r="O199" s="157">
        <f t="shared" si="60"/>
        <v>0</v>
      </c>
      <c r="P199" s="157">
        <v>0</v>
      </c>
      <c r="Q199" s="157">
        <f t="shared" si="61"/>
        <v>0</v>
      </c>
      <c r="R199" s="158"/>
      <c r="S199" s="158" t="s">
        <v>351</v>
      </c>
      <c r="T199" s="158" t="s">
        <v>352</v>
      </c>
      <c r="U199" s="158">
        <v>0</v>
      </c>
      <c r="V199" s="158">
        <f t="shared" si="62"/>
        <v>0</v>
      </c>
      <c r="W199" s="158"/>
      <c r="X199" s="158" t="s">
        <v>353</v>
      </c>
      <c r="Y199" s="158" t="s">
        <v>354</v>
      </c>
      <c r="Z199" s="147"/>
      <c r="AA199" s="147"/>
      <c r="AB199" s="147"/>
      <c r="AC199" s="147"/>
      <c r="AD199" s="147"/>
      <c r="AE199" s="147"/>
      <c r="AF199" s="147"/>
      <c r="AG199" s="147" t="s">
        <v>395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81">
        <v>179</v>
      </c>
      <c r="B200" s="182" t="s">
        <v>3076</v>
      </c>
      <c r="C200" s="191" t="s">
        <v>3077</v>
      </c>
      <c r="D200" s="183" t="s">
        <v>880</v>
      </c>
      <c r="E200" s="184">
        <v>2</v>
      </c>
      <c r="F200" s="185"/>
      <c r="G200" s="186">
        <f t="shared" si="56"/>
        <v>0</v>
      </c>
      <c r="H200" s="159"/>
      <c r="I200" s="158">
        <f t="shared" si="57"/>
        <v>0</v>
      </c>
      <c r="J200" s="159"/>
      <c r="K200" s="158">
        <f t="shared" si="58"/>
        <v>0</v>
      </c>
      <c r="L200" s="158">
        <v>21</v>
      </c>
      <c r="M200" s="158">
        <f t="shared" si="59"/>
        <v>0</v>
      </c>
      <c r="N200" s="157">
        <v>0</v>
      </c>
      <c r="O200" s="157">
        <f t="shared" si="60"/>
        <v>0</v>
      </c>
      <c r="P200" s="157">
        <v>0</v>
      </c>
      <c r="Q200" s="157">
        <f t="shared" si="61"/>
        <v>0</v>
      </c>
      <c r="R200" s="158"/>
      <c r="S200" s="158" t="s">
        <v>351</v>
      </c>
      <c r="T200" s="158" t="s">
        <v>352</v>
      </c>
      <c r="U200" s="158">
        <v>0</v>
      </c>
      <c r="V200" s="158">
        <f t="shared" si="62"/>
        <v>0</v>
      </c>
      <c r="W200" s="158"/>
      <c r="X200" s="158" t="s">
        <v>353</v>
      </c>
      <c r="Y200" s="158" t="s">
        <v>354</v>
      </c>
      <c r="Z200" s="147"/>
      <c r="AA200" s="147"/>
      <c r="AB200" s="147"/>
      <c r="AC200" s="147"/>
      <c r="AD200" s="147"/>
      <c r="AE200" s="147"/>
      <c r="AF200" s="147"/>
      <c r="AG200" s="147" t="s">
        <v>395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81">
        <v>180</v>
      </c>
      <c r="B201" s="182" t="s">
        <v>3078</v>
      </c>
      <c r="C201" s="191" t="s">
        <v>3079</v>
      </c>
      <c r="D201" s="183" t="s">
        <v>512</v>
      </c>
      <c r="E201" s="184">
        <v>15</v>
      </c>
      <c r="F201" s="185"/>
      <c r="G201" s="186">
        <f t="shared" si="56"/>
        <v>0</v>
      </c>
      <c r="H201" s="159"/>
      <c r="I201" s="158">
        <f t="shared" si="57"/>
        <v>0</v>
      </c>
      <c r="J201" s="159"/>
      <c r="K201" s="158">
        <f t="shared" si="58"/>
        <v>0</v>
      </c>
      <c r="L201" s="158">
        <v>21</v>
      </c>
      <c r="M201" s="158">
        <f t="shared" si="59"/>
        <v>0</v>
      </c>
      <c r="N201" s="157">
        <v>0</v>
      </c>
      <c r="O201" s="157">
        <f t="shared" si="60"/>
        <v>0</v>
      </c>
      <c r="P201" s="157">
        <v>0</v>
      </c>
      <c r="Q201" s="157">
        <f t="shared" si="61"/>
        <v>0</v>
      </c>
      <c r="R201" s="158"/>
      <c r="S201" s="158" t="s">
        <v>351</v>
      </c>
      <c r="T201" s="158" t="s">
        <v>352</v>
      </c>
      <c r="U201" s="158">
        <v>0</v>
      </c>
      <c r="V201" s="158">
        <f t="shared" si="62"/>
        <v>0</v>
      </c>
      <c r="W201" s="158"/>
      <c r="X201" s="158" t="s">
        <v>540</v>
      </c>
      <c r="Y201" s="158" t="s">
        <v>354</v>
      </c>
      <c r="Z201" s="147"/>
      <c r="AA201" s="147"/>
      <c r="AB201" s="147"/>
      <c r="AC201" s="147"/>
      <c r="AD201" s="147"/>
      <c r="AE201" s="147"/>
      <c r="AF201" s="147"/>
      <c r="AG201" s="147" t="s">
        <v>723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81">
        <v>181</v>
      </c>
      <c r="B202" s="182" t="s">
        <v>3080</v>
      </c>
      <c r="C202" s="191" t="s">
        <v>3081</v>
      </c>
      <c r="D202" s="183" t="s">
        <v>373</v>
      </c>
      <c r="E202" s="184">
        <v>134</v>
      </c>
      <c r="F202" s="185"/>
      <c r="G202" s="186">
        <f t="shared" ref="G202:G233" si="63">ROUND(E202*F202,2)</f>
        <v>0</v>
      </c>
      <c r="H202" s="159"/>
      <c r="I202" s="158">
        <f t="shared" ref="I202:I233" si="64">ROUND(E202*H202,2)</f>
        <v>0</v>
      </c>
      <c r="J202" s="159"/>
      <c r="K202" s="158">
        <f t="shared" ref="K202:K233" si="65">ROUND(E202*J202,2)</f>
        <v>0</v>
      </c>
      <c r="L202" s="158">
        <v>21</v>
      </c>
      <c r="M202" s="158">
        <f t="shared" ref="M202:M233" si="66">G202*(1+L202/100)</f>
        <v>0</v>
      </c>
      <c r="N202" s="157">
        <v>0</v>
      </c>
      <c r="O202" s="157">
        <f t="shared" ref="O202:O233" si="67">ROUND(E202*N202,2)</f>
        <v>0</v>
      </c>
      <c r="P202" s="157">
        <v>0</v>
      </c>
      <c r="Q202" s="157">
        <f t="shared" ref="Q202:Q233" si="68">ROUND(E202*P202,2)</f>
        <v>0</v>
      </c>
      <c r="R202" s="158"/>
      <c r="S202" s="158" t="s">
        <v>351</v>
      </c>
      <c r="T202" s="158" t="s">
        <v>352</v>
      </c>
      <c r="U202" s="158">
        <v>0</v>
      </c>
      <c r="V202" s="158">
        <f t="shared" ref="V202:V233" si="69">ROUND(E202*U202,2)</f>
        <v>0</v>
      </c>
      <c r="W202" s="158"/>
      <c r="X202" s="158" t="s">
        <v>540</v>
      </c>
      <c r="Y202" s="158" t="s">
        <v>354</v>
      </c>
      <c r="Z202" s="147"/>
      <c r="AA202" s="147"/>
      <c r="AB202" s="147"/>
      <c r="AC202" s="147"/>
      <c r="AD202" s="147"/>
      <c r="AE202" s="147"/>
      <c r="AF202" s="147"/>
      <c r="AG202" s="147" t="s">
        <v>723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81">
        <v>182</v>
      </c>
      <c r="B203" s="182" t="s">
        <v>3082</v>
      </c>
      <c r="C203" s="191" t="s">
        <v>3083</v>
      </c>
      <c r="D203" s="183" t="s">
        <v>373</v>
      </c>
      <c r="E203" s="184">
        <v>28</v>
      </c>
      <c r="F203" s="185"/>
      <c r="G203" s="186">
        <f t="shared" si="63"/>
        <v>0</v>
      </c>
      <c r="H203" s="159"/>
      <c r="I203" s="158">
        <f t="shared" si="64"/>
        <v>0</v>
      </c>
      <c r="J203" s="159"/>
      <c r="K203" s="158">
        <f t="shared" si="65"/>
        <v>0</v>
      </c>
      <c r="L203" s="158">
        <v>21</v>
      </c>
      <c r="M203" s="158">
        <f t="shared" si="66"/>
        <v>0</v>
      </c>
      <c r="N203" s="157">
        <v>0</v>
      </c>
      <c r="O203" s="157">
        <f t="shared" si="67"/>
        <v>0</v>
      </c>
      <c r="P203" s="157">
        <v>0</v>
      </c>
      <c r="Q203" s="157">
        <f t="shared" si="68"/>
        <v>0</v>
      </c>
      <c r="R203" s="158"/>
      <c r="S203" s="158" t="s">
        <v>351</v>
      </c>
      <c r="T203" s="158" t="s">
        <v>352</v>
      </c>
      <c r="U203" s="158">
        <v>0</v>
      </c>
      <c r="V203" s="158">
        <f t="shared" si="69"/>
        <v>0</v>
      </c>
      <c r="W203" s="158"/>
      <c r="X203" s="158" t="s">
        <v>540</v>
      </c>
      <c r="Y203" s="158" t="s">
        <v>354</v>
      </c>
      <c r="Z203" s="147"/>
      <c r="AA203" s="147"/>
      <c r="AB203" s="147"/>
      <c r="AC203" s="147"/>
      <c r="AD203" s="147"/>
      <c r="AE203" s="147"/>
      <c r="AF203" s="147"/>
      <c r="AG203" s="147" t="s">
        <v>723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81">
        <v>183</v>
      </c>
      <c r="B204" s="182" t="s">
        <v>3084</v>
      </c>
      <c r="C204" s="191" t="s">
        <v>3085</v>
      </c>
      <c r="D204" s="183" t="s">
        <v>373</v>
      </c>
      <c r="E204" s="184">
        <v>15</v>
      </c>
      <c r="F204" s="185"/>
      <c r="G204" s="186">
        <f t="shared" si="63"/>
        <v>0</v>
      </c>
      <c r="H204" s="159"/>
      <c r="I204" s="158">
        <f t="shared" si="64"/>
        <v>0</v>
      </c>
      <c r="J204" s="159"/>
      <c r="K204" s="158">
        <f t="shared" si="65"/>
        <v>0</v>
      </c>
      <c r="L204" s="158">
        <v>21</v>
      </c>
      <c r="M204" s="158">
        <f t="shared" si="66"/>
        <v>0</v>
      </c>
      <c r="N204" s="157">
        <v>0</v>
      </c>
      <c r="O204" s="157">
        <f t="shared" si="67"/>
        <v>0</v>
      </c>
      <c r="P204" s="157">
        <v>0</v>
      </c>
      <c r="Q204" s="157">
        <f t="shared" si="68"/>
        <v>0</v>
      </c>
      <c r="R204" s="158"/>
      <c r="S204" s="158" t="s">
        <v>351</v>
      </c>
      <c r="T204" s="158" t="s">
        <v>352</v>
      </c>
      <c r="U204" s="158">
        <v>0</v>
      </c>
      <c r="V204" s="158">
        <f t="shared" si="69"/>
        <v>0</v>
      </c>
      <c r="W204" s="158"/>
      <c r="X204" s="158" t="s">
        <v>353</v>
      </c>
      <c r="Y204" s="158" t="s">
        <v>354</v>
      </c>
      <c r="Z204" s="147"/>
      <c r="AA204" s="147"/>
      <c r="AB204" s="147"/>
      <c r="AC204" s="147"/>
      <c r="AD204" s="147"/>
      <c r="AE204" s="147"/>
      <c r="AF204" s="147"/>
      <c r="AG204" s="147" t="s">
        <v>395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81">
        <v>184</v>
      </c>
      <c r="B205" s="182" t="s">
        <v>3086</v>
      </c>
      <c r="C205" s="191" t="s">
        <v>3087</v>
      </c>
      <c r="D205" s="183" t="s">
        <v>373</v>
      </c>
      <c r="E205" s="184">
        <v>34</v>
      </c>
      <c r="F205" s="185"/>
      <c r="G205" s="186">
        <f t="shared" si="63"/>
        <v>0</v>
      </c>
      <c r="H205" s="159"/>
      <c r="I205" s="158">
        <f t="shared" si="64"/>
        <v>0</v>
      </c>
      <c r="J205" s="159"/>
      <c r="K205" s="158">
        <f t="shared" si="65"/>
        <v>0</v>
      </c>
      <c r="L205" s="158">
        <v>21</v>
      </c>
      <c r="M205" s="158">
        <f t="shared" si="66"/>
        <v>0</v>
      </c>
      <c r="N205" s="157">
        <v>0</v>
      </c>
      <c r="O205" s="157">
        <f t="shared" si="67"/>
        <v>0</v>
      </c>
      <c r="P205" s="157">
        <v>0</v>
      </c>
      <c r="Q205" s="157">
        <f t="shared" si="68"/>
        <v>0</v>
      </c>
      <c r="R205" s="158"/>
      <c r="S205" s="158" t="s">
        <v>351</v>
      </c>
      <c r="T205" s="158" t="s">
        <v>352</v>
      </c>
      <c r="U205" s="158">
        <v>0</v>
      </c>
      <c r="V205" s="158">
        <f t="shared" si="69"/>
        <v>0</v>
      </c>
      <c r="W205" s="158"/>
      <c r="X205" s="158" t="s">
        <v>353</v>
      </c>
      <c r="Y205" s="158" t="s">
        <v>354</v>
      </c>
      <c r="Z205" s="147"/>
      <c r="AA205" s="147"/>
      <c r="AB205" s="147"/>
      <c r="AC205" s="147"/>
      <c r="AD205" s="147"/>
      <c r="AE205" s="147"/>
      <c r="AF205" s="147"/>
      <c r="AG205" s="147" t="s">
        <v>395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81">
        <v>185</v>
      </c>
      <c r="B206" s="182" t="s">
        <v>3088</v>
      </c>
      <c r="C206" s="191" t="s">
        <v>3089</v>
      </c>
      <c r="D206" s="183" t="s">
        <v>373</v>
      </c>
      <c r="E206" s="184">
        <v>4</v>
      </c>
      <c r="F206" s="185"/>
      <c r="G206" s="186">
        <f t="shared" si="63"/>
        <v>0</v>
      </c>
      <c r="H206" s="159"/>
      <c r="I206" s="158">
        <f t="shared" si="64"/>
        <v>0</v>
      </c>
      <c r="J206" s="159"/>
      <c r="K206" s="158">
        <f t="shared" si="65"/>
        <v>0</v>
      </c>
      <c r="L206" s="158">
        <v>21</v>
      </c>
      <c r="M206" s="158">
        <f t="shared" si="66"/>
        <v>0</v>
      </c>
      <c r="N206" s="157">
        <v>0</v>
      </c>
      <c r="O206" s="157">
        <f t="shared" si="67"/>
        <v>0</v>
      </c>
      <c r="P206" s="157">
        <v>0</v>
      </c>
      <c r="Q206" s="157">
        <f t="shared" si="68"/>
        <v>0</v>
      </c>
      <c r="R206" s="158"/>
      <c r="S206" s="158" t="s">
        <v>351</v>
      </c>
      <c r="T206" s="158" t="s">
        <v>352</v>
      </c>
      <c r="U206" s="158">
        <v>0</v>
      </c>
      <c r="V206" s="158">
        <f t="shared" si="69"/>
        <v>0</v>
      </c>
      <c r="W206" s="158"/>
      <c r="X206" s="158" t="s">
        <v>353</v>
      </c>
      <c r="Y206" s="158" t="s">
        <v>354</v>
      </c>
      <c r="Z206" s="147"/>
      <c r="AA206" s="147"/>
      <c r="AB206" s="147"/>
      <c r="AC206" s="147"/>
      <c r="AD206" s="147"/>
      <c r="AE206" s="147"/>
      <c r="AF206" s="147"/>
      <c r="AG206" s="147" t="s">
        <v>395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81">
        <v>186</v>
      </c>
      <c r="B207" s="182" t="s">
        <v>1085</v>
      </c>
      <c r="C207" s="191" t="s">
        <v>1086</v>
      </c>
      <c r="D207" s="183" t="s">
        <v>373</v>
      </c>
      <c r="E207" s="184">
        <v>2</v>
      </c>
      <c r="F207" s="185"/>
      <c r="G207" s="186">
        <f t="shared" si="63"/>
        <v>0</v>
      </c>
      <c r="H207" s="159"/>
      <c r="I207" s="158">
        <f t="shared" si="64"/>
        <v>0</v>
      </c>
      <c r="J207" s="159"/>
      <c r="K207" s="158">
        <f t="shared" si="65"/>
        <v>0</v>
      </c>
      <c r="L207" s="158">
        <v>21</v>
      </c>
      <c r="M207" s="158">
        <f t="shared" si="66"/>
        <v>0</v>
      </c>
      <c r="N207" s="157">
        <v>0</v>
      </c>
      <c r="O207" s="157">
        <f t="shared" si="67"/>
        <v>0</v>
      </c>
      <c r="P207" s="157">
        <v>0</v>
      </c>
      <c r="Q207" s="157">
        <f t="shared" si="68"/>
        <v>0</v>
      </c>
      <c r="R207" s="158"/>
      <c r="S207" s="158" t="s">
        <v>351</v>
      </c>
      <c r="T207" s="158" t="s">
        <v>352</v>
      </c>
      <c r="U207" s="158">
        <v>0</v>
      </c>
      <c r="V207" s="158">
        <f t="shared" si="69"/>
        <v>0</v>
      </c>
      <c r="W207" s="158"/>
      <c r="X207" s="158" t="s">
        <v>353</v>
      </c>
      <c r="Y207" s="158" t="s">
        <v>354</v>
      </c>
      <c r="Z207" s="147"/>
      <c r="AA207" s="147"/>
      <c r="AB207" s="147"/>
      <c r="AC207" s="147"/>
      <c r="AD207" s="147"/>
      <c r="AE207" s="147"/>
      <c r="AF207" s="147"/>
      <c r="AG207" s="147" t="s">
        <v>395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81">
        <v>187</v>
      </c>
      <c r="B208" s="182" t="s">
        <v>1077</v>
      </c>
      <c r="C208" s="191" t="s">
        <v>1078</v>
      </c>
      <c r="D208" s="183" t="s">
        <v>373</v>
      </c>
      <c r="E208" s="184">
        <v>6</v>
      </c>
      <c r="F208" s="185"/>
      <c r="G208" s="186">
        <f t="shared" si="63"/>
        <v>0</v>
      </c>
      <c r="H208" s="159"/>
      <c r="I208" s="158">
        <f t="shared" si="64"/>
        <v>0</v>
      </c>
      <c r="J208" s="159"/>
      <c r="K208" s="158">
        <f t="shared" si="65"/>
        <v>0</v>
      </c>
      <c r="L208" s="158">
        <v>21</v>
      </c>
      <c r="M208" s="158">
        <f t="shared" si="66"/>
        <v>0</v>
      </c>
      <c r="N208" s="157">
        <v>0</v>
      </c>
      <c r="O208" s="157">
        <f t="shared" si="67"/>
        <v>0</v>
      </c>
      <c r="P208" s="157">
        <v>0</v>
      </c>
      <c r="Q208" s="157">
        <f t="shared" si="68"/>
        <v>0</v>
      </c>
      <c r="R208" s="158"/>
      <c r="S208" s="158" t="s">
        <v>351</v>
      </c>
      <c r="T208" s="158" t="s">
        <v>352</v>
      </c>
      <c r="U208" s="158">
        <v>0</v>
      </c>
      <c r="V208" s="158">
        <f t="shared" si="69"/>
        <v>0</v>
      </c>
      <c r="W208" s="158"/>
      <c r="X208" s="158" t="s">
        <v>353</v>
      </c>
      <c r="Y208" s="158" t="s">
        <v>354</v>
      </c>
      <c r="Z208" s="147"/>
      <c r="AA208" s="147"/>
      <c r="AB208" s="147"/>
      <c r="AC208" s="147"/>
      <c r="AD208" s="147"/>
      <c r="AE208" s="147"/>
      <c r="AF208" s="147"/>
      <c r="AG208" s="147" t="s">
        <v>395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81">
        <v>188</v>
      </c>
      <c r="B209" s="182" t="s">
        <v>1081</v>
      </c>
      <c r="C209" s="191" t="s">
        <v>1082</v>
      </c>
      <c r="D209" s="183" t="s">
        <v>373</v>
      </c>
      <c r="E209" s="184">
        <v>8</v>
      </c>
      <c r="F209" s="185"/>
      <c r="G209" s="186">
        <f t="shared" si="63"/>
        <v>0</v>
      </c>
      <c r="H209" s="159"/>
      <c r="I209" s="158">
        <f t="shared" si="64"/>
        <v>0</v>
      </c>
      <c r="J209" s="159"/>
      <c r="K209" s="158">
        <f t="shared" si="65"/>
        <v>0</v>
      </c>
      <c r="L209" s="158">
        <v>21</v>
      </c>
      <c r="M209" s="158">
        <f t="shared" si="66"/>
        <v>0</v>
      </c>
      <c r="N209" s="157">
        <v>0</v>
      </c>
      <c r="O209" s="157">
        <f t="shared" si="67"/>
        <v>0</v>
      </c>
      <c r="P209" s="157">
        <v>0</v>
      </c>
      <c r="Q209" s="157">
        <f t="shared" si="68"/>
        <v>0</v>
      </c>
      <c r="R209" s="158"/>
      <c r="S209" s="158" t="s">
        <v>351</v>
      </c>
      <c r="T209" s="158" t="s">
        <v>352</v>
      </c>
      <c r="U209" s="158">
        <v>0</v>
      </c>
      <c r="V209" s="158">
        <f t="shared" si="69"/>
        <v>0</v>
      </c>
      <c r="W209" s="158"/>
      <c r="X209" s="158" t="s">
        <v>353</v>
      </c>
      <c r="Y209" s="158" t="s">
        <v>354</v>
      </c>
      <c r="Z209" s="147"/>
      <c r="AA209" s="147"/>
      <c r="AB209" s="147"/>
      <c r="AC209" s="147"/>
      <c r="AD209" s="147"/>
      <c r="AE209" s="147"/>
      <c r="AF209" s="147"/>
      <c r="AG209" s="147" t="s">
        <v>395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81">
        <v>189</v>
      </c>
      <c r="B210" s="182" t="s">
        <v>3090</v>
      </c>
      <c r="C210" s="191" t="s">
        <v>3091</v>
      </c>
      <c r="D210" s="183" t="s">
        <v>373</v>
      </c>
      <c r="E210" s="184">
        <v>27</v>
      </c>
      <c r="F210" s="185"/>
      <c r="G210" s="186">
        <f t="shared" si="63"/>
        <v>0</v>
      </c>
      <c r="H210" s="159"/>
      <c r="I210" s="158">
        <f t="shared" si="64"/>
        <v>0</v>
      </c>
      <c r="J210" s="159"/>
      <c r="K210" s="158">
        <f t="shared" si="65"/>
        <v>0</v>
      </c>
      <c r="L210" s="158">
        <v>21</v>
      </c>
      <c r="M210" s="158">
        <f t="shared" si="66"/>
        <v>0</v>
      </c>
      <c r="N210" s="157">
        <v>0</v>
      </c>
      <c r="O210" s="157">
        <f t="shared" si="67"/>
        <v>0</v>
      </c>
      <c r="P210" s="157">
        <v>0</v>
      </c>
      <c r="Q210" s="157">
        <f t="shared" si="68"/>
        <v>0</v>
      </c>
      <c r="R210" s="158"/>
      <c r="S210" s="158" t="s">
        <v>351</v>
      </c>
      <c r="T210" s="158" t="s">
        <v>352</v>
      </c>
      <c r="U210" s="158">
        <v>0</v>
      </c>
      <c r="V210" s="158">
        <f t="shared" si="69"/>
        <v>0</v>
      </c>
      <c r="W210" s="158"/>
      <c r="X210" s="158" t="s">
        <v>353</v>
      </c>
      <c r="Y210" s="158" t="s">
        <v>354</v>
      </c>
      <c r="Z210" s="147"/>
      <c r="AA210" s="147"/>
      <c r="AB210" s="147"/>
      <c r="AC210" s="147"/>
      <c r="AD210" s="147"/>
      <c r="AE210" s="147"/>
      <c r="AF210" s="147"/>
      <c r="AG210" s="147" t="s">
        <v>395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81">
        <v>190</v>
      </c>
      <c r="B211" s="182" t="s">
        <v>3092</v>
      </c>
      <c r="C211" s="191" t="s">
        <v>3093</v>
      </c>
      <c r="D211" s="183" t="s">
        <v>373</v>
      </c>
      <c r="E211" s="184">
        <v>3</v>
      </c>
      <c r="F211" s="185"/>
      <c r="G211" s="186">
        <f t="shared" si="63"/>
        <v>0</v>
      </c>
      <c r="H211" s="159"/>
      <c r="I211" s="158">
        <f t="shared" si="64"/>
        <v>0</v>
      </c>
      <c r="J211" s="159"/>
      <c r="K211" s="158">
        <f t="shared" si="65"/>
        <v>0</v>
      </c>
      <c r="L211" s="158">
        <v>21</v>
      </c>
      <c r="M211" s="158">
        <f t="shared" si="66"/>
        <v>0</v>
      </c>
      <c r="N211" s="157">
        <v>0</v>
      </c>
      <c r="O211" s="157">
        <f t="shared" si="67"/>
        <v>0</v>
      </c>
      <c r="P211" s="157">
        <v>0</v>
      </c>
      <c r="Q211" s="157">
        <f t="shared" si="68"/>
        <v>0</v>
      </c>
      <c r="R211" s="158"/>
      <c r="S211" s="158" t="s">
        <v>351</v>
      </c>
      <c r="T211" s="158" t="s">
        <v>352</v>
      </c>
      <c r="U211" s="158">
        <v>0</v>
      </c>
      <c r="V211" s="158">
        <f t="shared" si="69"/>
        <v>0</v>
      </c>
      <c r="W211" s="158"/>
      <c r="X211" s="158" t="s">
        <v>353</v>
      </c>
      <c r="Y211" s="158" t="s">
        <v>354</v>
      </c>
      <c r="Z211" s="147"/>
      <c r="AA211" s="147"/>
      <c r="AB211" s="147"/>
      <c r="AC211" s="147"/>
      <c r="AD211" s="147"/>
      <c r="AE211" s="147"/>
      <c r="AF211" s="147"/>
      <c r="AG211" s="147" t="s">
        <v>395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81">
        <v>191</v>
      </c>
      <c r="B212" s="182" t="s">
        <v>3094</v>
      </c>
      <c r="C212" s="191" t="s">
        <v>3095</v>
      </c>
      <c r="D212" s="183" t="s">
        <v>373</v>
      </c>
      <c r="E212" s="184">
        <v>12</v>
      </c>
      <c r="F212" s="185"/>
      <c r="G212" s="186">
        <f t="shared" si="63"/>
        <v>0</v>
      </c>
      <c r="H212" s="159"/>
      <c r="I212" s="158">
        <f t="shared" si="64"/>
        <v>0</v>
      </c>
      <c r="J212" s="159"/>
      <c r="K212" s="158">
        <f t="shared" si="65"/>
        <v>0</v>
      </c>
      <c r="L212" s="158">
        <v>21</v>
      </c>
      <c r="M212" s="158">
        <f t="shared" si="66"/>
        <v>0</v>
      </c>
      <c r="N212" s="157">
        <v>0</v>
      </c>
      <c r="O212" s="157">
        <f t="shared" si="67"/>
        <v>0</v>
      </c>
      <c r="P212" s="157">
        <v>0</v>
      </c>
      <c r="Q212" s="157">
        <f t="shared" si="68"/>
        <v>0</v>
      </c>
      <c r="R212" s="158"/>
      <c r="S212" s="158" t="s">
        <v>351</v>
      </c>
      <c r="T212" s="158" t="s">
        <v>352</v>
      </c>
      <c r="U212" s="158">
        <v>0</v>
      </c>
      <c r="V212" s="158">
        <f t="shared" si="69"/>
        <v>0</v>
      </c>
      <c r="W212" s="158"/>
      <c r="X212" s="158" t="s">
        <v>353</v>
      </c>
      <c r="Y212" s="158" t="s">
        <v>354</v>
      </c>
      <c r="Z212" s="147"/>
      <c r="AA212" s="147"/>
      <c r="AB212" s="147"/>
      <c r="AC212" s="147"/>
      <c r="AD212" s="147"/>
      <c r="AE212" s="147"/>
      <c r="AF212" s="147"/>
      <c r="AG212" s="147" t="s">
        <v>395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81">
        <v>192</v>
      </c>
      <c r="B213" s="182" t="s">
        <v>1075</v>
      </c>
      <c r="C213" s="191" t="s">
        <v>1076</v>
      </c>
      <c r="D213" s="183" t="s">
        <v>373</v>
      </c>
      <c r="E213" s="184">
        <v>9</v>
      </c>
      <c r="F213" s="185"/>
      <c r="G213" s="186">
        <f t="shared" si="63"/>
        <v>0</v>
      </c>
      <c r="H213" s="159"/>
      <c r="I213" s="158">
        <f t="shared" si="64"/>
        <v>0</v>
      </c>
      <c r="J213" s="159"/>
      <c r="K213" s="158">
        <f t="shared" si="65"/>
        <v>0</v>
      </c>
      <c r="L213" s="158">
        <v>21</v>
      </c>
      <c r="M213" s="158">
        <f t="shared" si="66"/>
        <v>0</v>
      </c>
      <c r="N213" s="157">
        <v>0</v>
      </c>
      <c r="O213" s="157">
        <f t="shared" si="67"/>
        <v>0</v>
      </c>
      <c r="P213" s="157">
        <v>0</v>
      </c>
      <c r="Q213" s="157">
        <f t="shared" si="68"/>
        <v>0</v>
      </c>
      <c r="R213" s="158"/>
      <c r="S213" s="158" t="s">
        <v>351</v>
      </c>
      <c r="T213" s="158" t="s">
        <v>352</v>
      </c>
      <c r="U213" s="158">
        <v>0</v>
      </c>
      <c r="V213" s="158">
        <f t="shared" si="69"/>
        <v>0</v>
      </c>
      <c r="W213" s="158"/>
      <c r="X213" s="158" t="s">
        <v>353</v>
      </c>
      <c r="Y213" s="158" t="s">
        <v>354</v>
      </c>
      <c r="Z213" s="147"/>
      <c r="AA213" s="147"/>
      <c r="AB213" s="147"/>
      <c r="AC213" s="147"/>
      <c r="AD213" s="147"/>
      <c r="AE213" s="147"/>
      <c r="AF213" s="147"/>
      <c r="AG213" s="147" t="s">
        <v>395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81">
        <v>193</v>
      </c>
      <c r="B214" s="182" t="s">
        <v>1067</v>
      </c>
      <c r="C214" s="191" t="s">
        <v>1068</v>
      </c>
      <c r="D214" s="183" t="s">
        <v>373</v>
      </c>
      <c r="E214" s="184">
        <v>91</v>
      </c>
      <c r="F214" s="185"/>
      <c r="G214" s="186">
        <f t="shared" si="63"/>
        <v>0</v>
      </c>
      <c r="H214" s="159"/>
      <c r="I214" s="158">
        <f t="shared" si="64"/>
        <v>0</v>
      </c>
      <c r="J214" s="159"/>
      <c r="K214" s="158">
        <f t="shared" si="65"/>
        <v>0</v>
      </c>
      <c r="L214" s="158">
        <v>21</v>
      </c>
      <c r="M214" s="158">
        <f t="shared" si="66"/>
        <v>0</v>
      </c>
      <c r="N214" s="157">
        <v>0</v>
      </c>
      <c r="O214" s="157">
        <f t="shared" si="67"/>
        <v>0</v>
      </c>
      <c r="P214" s="157">
        <v>0</v>
      </c>
      <c r="Q214" s="157">
        <f t="shared" si="68"/>
        <v>0</v>
      </c>
      <c r="R214" s="158"/>
      <c r="S214" s="158" t="s">
        <v>351</v>
      </c>
      <c r="T214" s="158" t="s">
        <v>352</v>
      </c>
      <c r="U214" s="158">
        <v>0</v>
      </c>
      <c r="V214" s="158">
        <f t="shared" si="69"/>
        <v>0</v>
      </c>
      <c r="W214" s="158"/>
      <c r="X214" s="158" t="s">
        <v>353</v>
      </c>
      <c r="Y214" s="158" t="s">
        <v>354</v>
      </c>
      <c r="Z214" s="147"/>
      <c r="AA214" s="147"/>
      <c r="AB214" s="147"/>
      <c r="AC214" s="147"/>
      <c r="AD214" s="147"/>
      <c r="AE214" s="147"/>
      <c r="AF214" s="147"/>
      <c r="AG214" s="147" t="s">
        <v>395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81">
        <v>194</v>
      </c>
      <c r="B215" s="182" t="s">
        <v>3096</v>
      </c>
      <c r="C215" s="191" t="s">
        <v>3097</v>
      </c>
      <c r="D215" s="183" t="s">
        <v>373</v>
      </c>
      <c r="E215" s="184">
        <v>15</v>
      </c>
      <c r="F215" s="185"/>
      <c r="G215" s="186">
        <f t="shared" si="63"/>
        <v>0</v>
      </c>
      <c r="H215" s="159"/>
      <c r="I215" s="158">
        <f t="shared" si="64"/>
        <v>0</v>
      </c>
      <c r="J215" s="159"/>
      <c r="K215" s="158">
        <f t="shared" si="65"/>
        <v>0</v>
      </c>
      <c r="L215" s="158">
        <v>21</v>
      </c>
      <c r="M215" s="158">
        <f t="shared" si="66"/>
        <v>0</v>
      </c>
      <c r="N215" s="157">
        <v>0</v>
      </c>
      <c r="O215" s="157">
        <f t="shared" si="67"/>
        <v>0</v>
      </c>
      <c r="P215" s="157">
        <v>0</v>
      </c>
      <c r="Q215" s="157">
        <f t="shared" si="68"/>
        <v>0</v>
      </c>
      <c r="R215" s="158"/>
      <c r="S215" s="158" t="s">
        <v>351</v>
      </c>
      <c r="T215" s="158" t="s">
        <v>352</v>
      </c>
      <c r="U215" s="158">
        <v>0</v>
      </c>
      <c r="V215" s="158">
        <f t="shared" si="69"/>
        <v>0</v>
      </c>
      <c r="W215" s="158"/>
      <c r="X215" s="158" t="s">
        <v>353</v>
      </c>
      <c r="Y215" s="158" t="s">
        <v>354</v>
      </c>
      <c r="Z215" s="147"/>
      <c r="AA215" s="147"/>
      <c r="AB215" s="147"/>
      <c r="AC215" s="147"/>
      <c r="AD215" s="147"/>
      <c r="AE215" s="147"/>
      <c r="AF215" s="147"/>
      <c r="AG215" s="147" t="s">
        <v>395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81">
        <v>195</v>
      </c>
      <c r="B216" s="182" t="s">
        <v>3098</v>
      </c>
      <c r="C216" s="191" t="s">
        <v>3099</v>
      </c>
      <c r="D216" s="183" t="s">
        <v>373</v>
      </c>
      <c r="E216" s="184">
        <v>1</v>
      </c>
      <c r="F216" s="185"/>
      <c r="G216" s="186">
        <f t="shared" si="63"/>
        <v>0</v>
      </c>
      <c r="H216" s="159"/>
      <c r="I216" s="158">
        <f t="shared" si="64"/>
        <v>0</v>
      </c>
      <c r="J216" s="159"/>
      <c r="K216" s="158">
        <f t="shared" si="65"/>
        <v>0</v>
      </c>
      <c r="L216" s="158">
        <v>21</v>
      </c>
      <c r="M216" s="158">
        <f t="shared" si="66"/>
        <v>0</v>
      </c>
      <c r="N216" s="157">
        <v>0</v>
      </c>
      <c r="O216" s="157">
        <f t="shared" si="67"/>
        <v>0</v>
      </c>
      <c r="P216" s="157">
        <v>0</v>
      </c>
      <c r="Q216" s="157">
        <f t="shared" si="68"/>
        <v>0</v>
      </c>
      <c r="R216" s="158"/>
      <c r="S216" s="158" t="s">
        <v>351</v>
      </c>
      <c r="T216" s="158" t="s">
        <v>352</v>
      </c>
      <c r="U216" s="158">
        <v>0</v>
      </c>
      <c r="V216" s="158">
        <f t="shared" si="69"/>
        <v>0</v>
      </c>
      <c r="W216" s="158"/>
      <c r="X216" s="158" t="s">
        <v>353</v>
      </c>
      <c r="Y216" s="158" t="s">
        <v>354</v>
      </c>
      <c r="Z216" s="147"/>
      <c r="AA216" s="147"/>
      <c r="AB216" s="147"/>
      <c r="AC216" s="147"/>
      <c r="AD216" s="147"/>
      <c r="AE216" s="147"/>
      <c r="AF216" s="147"/>
      <c r="AG216" s="147" t="s">
        <v>395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81">
        <v>196</v>
      </c>
      <c r="B217" s="182" t="s">
        <v>3100</v>
      </c>
      <c r="C217" s="191" t="s">
        <v>3101</v>
      </c>
      <c r="D217" s="183" t="s">
        <v>373</v>
      </c>
      <c r="E217" s="184">
        <v>9540</v>
      </c>
      <c r="F217" s="185"/>
      <c r="G217" s="186">
        <f t="shared" si="63"/>
        <v>0</v>
      </c>
      <c r="H217" s="159"/>
      <c r="I217" s="158">
        <f t="shared" si="64"/>
        <v>0</v>
      </c>
      <c r="J217" s="159"/>
      <c r="K217" s="158">
        <f t="shared" si="65"/>
        <v>0</v>
      </c>
      <c r="L217" s="158">
        <v>21</v>
      </c>
      <c r="M217" s="158">
        <f t="shared" si="66"/>
        <v>0</v>
      </c>
      <c r="N217" s="157">
        <v>0</v>
      </c>
      <c r="O217" s="157">
        <f t="shared" si="67"/>
        <v>0</v>
      </c>
      <c r="P217" s="157">
        <v>0</v>
      </c>
      <c r="Q217" s="157">
        <f t="shared" si="68"/>
        <v>0</v>
      </c>
      <c r="R217" s="158"/>
      <c r="S217" s="158" t="s">
        <v>351</v>
      </c>
      <c r="T217" s="158" t="s">
        <v>352</v>
      </c>
      <c r="U217" s="158">
        <v>0</v>
      </c>
      <c r="V217" s="158">
        <f t="shared" si="69"/>
        <v>0</v>
      </c>
      <c r="W217" s="158"/>
      <c r="X217" s="158" t="s">
        <v>353</v>
      </c>
      <c r="Y217" s="158" t="s">
        <v>354</v>
      </c>
      <c r="Z217" s="147"/>
      <c r="AA217" s="147"/>
      <c r="AB217" s="147"/>
      <c r="AC217" s="147"/>
      <c r="AD217" s="147"/>
      <c r="AE217" s="147"/>
      <c r="AF217" s="147"/>
      <c r="AG217" s="147" t="s">
        <v>395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81">
        <v>197</v>
      </c>
      <c r="B218" s="182" t="s">
        <v>3102</v>
      </c>
      <c r="C218" s="191" t="s">
        <v>3103</v>
      </c>
      <c r="D218" s="183" t="s">
        <v>373</v>
      </c>
      <c r="E218" s="184">
        <v>2</v>
      </c>
      <c r="F218" s="185"/>
      <c r="G218" s="186">
        <f t="shared" si="63"/>
        <v>0</v>
      </c>
      <c r="H218" s="159"/>
      <c r="I218" s="158">
        <f t="shared" si="64"/>
        <v>0</v>
      </c>
      <c r="J218" s="159"/>
      <c r="K218" s="158">
        <f t="shared" si="65"/>
        <v>0</v>
      </c>
      <c r="L218" s="158">
        <v>21</v>
      </c>
      <c r="M218" s="158">
        <f t="shared" si="66"/>
        <v>0</v>
      </c>
      <c r="N218" s="157">
        <v>0</v>
      </c>
      <c r="O218" s="157">
        <f t="shared" si="67"/>
        <v>0</v>
      </c>
      <c r="P218" s="157">
        <v>0</v>
      </c>
      <c r="Q218" s="157">
        <f t="shared" si="68"/>
        <v>0</v>
      </c>
      <c r="R218" s="158"/>
      <c r="S218" s="158" t="s">
        <v>351</v>
      </c>
      <c r="T218" s="158" t="s">
        <v>352</v>
      </c>
      <c r="U218" s="158">
        <v>0</v>
      </c>
      <c r="V218" s="158">
        <f t="shared" si="69"/>
        <v>0</v>
      </c>
      <c r="W218" s="158"/>
      <c r="X218" s="158" t="s">
        <v>353</v>
      </c>
      <c r="Y218" s="158" t="s">
        <v>354</v>
      </c>
      <c r="Z218" s="147"/>
      <c r="AA218" s="147"/>
      <c r="AB218" s="147"/>
      <c r="AC218" s="147"/>
      <c r="AD218" s="147"/>
      <c r="AE218" s="147"/>
      <c r="AF218" s="147"/>
      <c r="AG218" s="147" t="s">
        <v>395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81">
        <v>198</v>
      </c>
      <c r="B219" s="182" t="s">
        <v>3104</v>
      </c>
      <c r="C219" s="191" t="s">
        <v>3105</v>
      </c>
      <c r="D219" s="183" t="s">
        <v>373</v>
      </c>
      <c r="E219" s="184">
        <v>48</v>
      </c>
      <c r="F219" s="185"/>
      <c r="G219" s="186">
        <f t="shared" si="63"/>
        <v>0</v>
      </c>
      <c r="H219" s="159"/>
      <c r="I219" s="158">
        <f t="shared" si="64"/>
        <v>0</v>
      </c>
      <c r="J219" s="159"/>
      <c r="K219" s="158">
        <f t="shared" si="65"/>
        <v>0</v>
      </c>
      <c r="L219" s="158">
        <v>21</v>
      </c>
      <c r="M219" s="158">
        <f t="shared" si="66"/>
        <v>0</v>
      </c>
      <c r="N219" s="157">
        <v>0</v>
      </c>
      <c r="O219" s="157">
        <f t="shared" si="67"/>
        <v>0</v>
      </c>
      <c r="P219" s="157">
        <v>0</v>
      </c>
      <c r="Q219" s="157">
        <f t="shared" si="68"/>
        <v>0</v>
      </c>
      <c r="R219" s="158"/>
      <c r="S219" s="158" t="s">
        <v>351</v>
      </c>
      <c r="T219" s="158" t="s">
        <v>352</v>
      </c>
      <c r="U219" s="158">
        <v>0</v>
      </c>
      <c r="V219" s="158">
        <f t="shared" si="69"/>
        <v>0</v>
      </c>
      <c r="W219" s="158"/>
      <c r="X219" s="158" t="s">
        <v>353</v>
      </c>
      <c r="Y219" s="158" t="s">
        <v>354</v>
      </c>
      <c r="Z219" s="147"/>
      <c r="AA219" s="147"/>
      <c r="AB219" s="147"/>
      <c r="AC219" s="147"/>
      <c r="AD219" s="147"/>
      <c r="AE219" s="147"/>
      <c r="AF219" s="147"/>
      <c r="AG219" s="147" t="s">
        <v>395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81">
        <v>199</v>
      </c>
      <c r="B220" s="182" t="s">
        <v>3106</v>
      </c>
      <c r="C220" s="191" t="s">
        <v>3107</v>
      </c>
      <c r="D220" s="183" t="s">
        <v>373</v>
      </c>
      <c r="E220" s="184">
        <v>1</v>
      </c>
      <c r="F220" s="185"/>
      <c r="G220" s="186">
        <f t="shared" si="63"/>
        <v>0</v>
      </c>
      <c r="H220" s="159"/>
      <c r="I220" s="158">
        <f t="shared" si="64"/>
        <v>0</v>
      </c>
      <c r="J220" s="159"/>
      <c r="K220" s="158">
        <f t="shared" si="65"/>
        <v>0</v>
      </c>
      <c r="L220" s="158">
        <v>21</v>
      </c>
      <c r="M220" s="158">
        <f t="shared" si="66"/>
        <v>0</v>
      </c>
      <c r="N220" s="157">
        <v>0</v>
      </c>
      <c r="O220" s="157">
        <f t="shared" si="67"/>
        <v>0</v>
      </c>
      <c r="P220" s="157">
        <v>0</v>
      </c>
      <c r="Q220" s="157">
        <f t="shared" si="68"/>
        <v>0</v>
      </c>
      <c r="R220" s="158"/>
      <c r="S220" s="158" t="s">
        <v>351</v>
      </c>
      <c r="T220" s="158" t="s">
        <v>352</v>
      </c>
      <c r="U220" s="158">
        <v>0</v>
      </c>
      <c r="V220" s="158">
        <f t="shared" si="69"/>
        <v>0</v>
      </c>
      <c r="W220" s="158"/>
      <c r="X220" s="158" t="s">
        <v>353</v>
      </c>
      <c r="Y220" s="158" t="s">
        <v>354</v>
      </c>
      <c r="Z220" s="147"/>
      <c r="AA220" s="147"/>
      <c r="AB220" s="147"/>
      <c r="AC220" s="147"/>
      <c r="AD220" s="147"/>
      <c r="AE220" s="147"/>
      <c r="AF220" s="147"/>
      <c r="AG220" s="147" t="s">
        <v>395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81">
        <v>200</v>
      </c>
      <c r="B221" s="182" t="s">
        <v>1207</v>
      </c>
      <c r="C221" s="191" t="s">
        <v>1208</v>
      </c>
      <c r="D221" s="183" t="s">
        <v>512</v>
      </c>
      <c r="E221" s="184">
        <v>20</v>
      </c>
      <c r="F221" s="185"/>
      <c r="G221" s="186">
        <f t="shared" si="63"/>
        <v>0</v>
      </c>
      <c r="H221" s="159"/>
      <c r="I221" s="158">
        <f t="shared" si="64"/>
        <v>0</v>
      </c>
      <c r="J221" s="159"/>
      <c r="K221" s="158">
        <f t="shared" si="65"/>
        <v>0</v>
      </c>
      <c r="L221" s="158">
        <v>21</v>
      </c>
      <c r="M221" s="158">
        <f t="shared" si="66"/>
        <v>0</v>
      </c>
      <c r="N221" s="157">
        <v>0</v>
      </c>
      <c r="O221" s="157">
        <f t="shared" si="67"/>
        <v>0</v>
      </c>
      <c r="P221" s="157">
        <v>0</v>
      </c>
      <c r="Q221" s="157">
        <f t="shared" si="68"/>
        <v>0</v>
      </c>
      <c r="R221" s="158"/>
      <c r="S221" s="158" t="s">
        <v>351</v>
      </c>
      <c r="T221" s="158" t="s">
        <v>352</v>
      </c>
      <c r="U221" s="158">
        <v>0</v>
      </c>
      <c r="V221" s="158">
        <f t="shared" si="69"/>
        <v>0</v>
      </c>
      <c r="W221" s="158"/>
      <c r="X221" s="158" t="s">
        <v>353</v>
      </c>
      <c r="Y221" s="158" t="s">
        <v>354</v>
      </c>
      <c r="Z221" s="147"/>
      <c r="AA221" s="147"/>
      <c r="AB221" s="147"/>
      <c r="AC221" s="147"/>
      <c r="AD221" s="147"/>
      <c r="AE221" s="147"/>
      <c r="AF221" s="147"/>
      <c r="AG221" s="147" t="s">
        <v>395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81">
        <v>201</v>
      </c>
      <c r="B222" s="182" t="s">
        <v>1094</v>
      </c>
      <c r="C222" s="191" t="s">
        <v>1095</v>
      </c>
      <c r="D222" s="183" t="s">
        <v>512</v>
      </c>
      <c r="E222" s="184">
        <v>240</v>
      </c>
      <c r="F222" s="185"/>
      <c r="G222" s="186">
        <f t="shared" si="63"/>
        <v>0</v>
      </c>
      <c r="H222" s="159"/>
      <c r="I222" s="158">
        <f t="shared" si="64"/>
        <v>0</v>
      </c>
      <c r="J222" s="159"/>
      <c r="K222" s="158">
        <f t="shared" si="65"/>
        <v>0</v>
      </c>
      <c r="L222" s="158">
        <v>21</v>
      </c>
      <c r="M222" s="158">
        <f t="shared" si="66"/>
        <v>0</v>
      </c>
      <c r="N222" s="157">
        <v>0</v>
      </c>
      <c r="O222" s="157">
        <f t="shared" si="67"/>
        <v>0</v>
      </c>
      <c r="P222" s="157">
        <v>0</v>
      </c>
      <c r="Q222" s="157">
        <f t="shared" si="68"/>
        <v>0</v>
      </c>
      <c r="R222" s="158"/>
      <c r="S222" s="158" t="s">
        <v>351</v>
      </c>
      <c r="T222" s="158" t="s">
        <v>352</v>
      </c>
      <c r="U222" s="158">
        <v>0</v>
      </c>
      <c r="V222" s="158">
        <f t="shared" si="69"/>
        <v>0</v>
      </c>
      <c r="W222" s="158"/>
      <c r="X222" s="158" t="s">
        <v>353</v>
      </c>
      <c r="Y222" s="158" t="s">
        <v>354</v>
      </c>
      <c r="Z222" s="147"/>
      <c r="AA222" s="147"/>
      <c r="AB222" s="147"/>
      <c r="AC222" s="147"/>
      <c r="AD222" s="147"/>
      <c r="AE222" s="147"/>
      <c r="AF222" s="147"/>
      <c r="AG222" s="147" t="s">
        <v>395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81">
        <v>202</v>
      </c>
      <c r="B223" s="182" t="s">
        <v>1096</v>
      </c>
      <c r="C223" s="191" t="s">
        <v>1097</v>
      </c>
      <c r="D223" s="183" t="s">
        <v>512</v>
      </c>
      <c r="E223" s="184">
        <v>210</v>
      </c>
      <c r="F223" s="185"/>
      <c r="G223" s="186">
        <f t="shared" si="63"/>
        <v>0</v>
      </c>
      <c r="H223" s="159"/>
      <c r="I223" s="158">
        <f t="shared" si="64"/>
        <v>0</v>
      </c>
      <c r="J223" s="159"/>
      <c r="K223" s="158">
        <f t="shared" si="65"/>
        <v>0</v>
      </c>
      <c r="L223" s="158">
        <v>21</v>
      </c>
      <c r="M223" s="158">
        <f t="shared" si="66"/>
        <v>0</v>
      </c>
      <c r="N223" s="157">
        <v>0</v>
      </c>
      <c r="O223" s="157">
        <f t="shared" si="67"/>
        <v>0</v>
      </c>
      <c r="P223" s="157">
        <v>0</v>
      </c>
      <c r="Q223" s="157">
        <f t="shared" si="68"/>
        <v>0</v>
      </c>
      <c r="R223" s="158"/>
      <c r="S223" s="158" t="s">
        <v>351</v>
      </c>
      <c r="T223" s="158" t="s">
        <v>352</v>
      </c>
      <c r="U223" s="158">
        <v>0</v>
      </c>
      <c r="V223" s="158">
        <f t="shared" si="69"/>
        <v>0</v>
      </c>
      <c r="W223" s="158"/>
      <c r="X223" s="158" t="s">
        <v>353</v>
      </c>
      <c r="Y223" s="158" t="s">
        <v>354</v>
      </c>
      <c r="Z223" s="147"/>
      <c r="AA223" s="147"/>
      <c r="AB223" s="147"/>
      <c r="AC223" s="147"/>
      <c r="AD223" s="147"/>
      <c r="AE223" s="147"/>
      <c r="AF223" s="147"/>
      <c r="AG223" s="147" t="s">
        <v>395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81">
        <v>203</v>
      </c>
      <c r="B224" s="182" t="s">
        <v>3108</v>
      </c>
      <c r="C224" s="191" t="s">
        <v>3109</v>
      </c>
      <c r="D224" s="183" t="s">
        <v>512</v>
      </c>
      <c r="E224" s="184">
        <v>480</v>
      </c>
      <c r="F224" s="185"/>
      <c r="G224" s="186">
        <f t="shared" si="63"/>
        <v>0</v>
      </c>
      <c r="H224" s="159"/>
      <c r="I224" s="158">
        <f t="shared" si="64"/>
        <v>0</v>
      </c>
      <c r="J224" s="159"/>
      <c r="K224" s="158">
        <f t="shared" si="65"/>
        <v>0</v>
      </c>
      <c r="L224" s="158">
        <v>21</v>
      </c>
      <c r="M224" s="158">
        <f t="shared" si="66"/>
        <v>0</v>
      </c>
      <c r="N224" s="157">
        <v>0</v>
      </c>
      <c r="O224" s="157">
        <f t="shared" si="67"/>
        <v>0</v>
      </c>
      <c r="P224" s="157">
        <v>0</v>
      </c>
      <c r="Q224" s="157">
        <f t="shared" si="68"/>
        <v>0</v>
      </c>
      <c r="R224" s="158"/>
      <c r="S224" s="158" t="s">
        <v>351</v>
      </c>
      <c r="T224" s="158" t="s">
        <v>352</v>
      </c>
      <c r="U224" s="158">
        <v>0</v>
      </c>
      <c r="V224" s="158">
        <f t="shared" si="69"/>
        <v>0</v>
      </c>
      <c r="W224" s="158"/>
      <c r="X224" s="158" t="s">
        <v>353</v>
      </c>
      <c r="Y224" s="158" t="s">
        <v>354</v>
      </c>
      <c r="Z224" s="147"/>
      <c r="AA224" s="147"/>
      <c r="AB224" s="147"/>
      <c r="AC224" s="147"/>
      <c r="AD224" s="147"/>
      <c r="AE224" s="147"/>
      <c r="AF224" s="147"/>
      <c r="AG224" s="147" t="s">
        <v>395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81">
        <v>204</v>
      </c>
      <c r="B225" s="182" t="s">
        <v>3110</v>
      </c>
      <c r="C225" s="191" t="s">
        <v>3111</v>
      </c>
      <c r="D225" s="183" t="s">
        <v>512</v>
      </c>
      <c r="E225" s="184">
        <v>2150</v>
      </c>
      <c r="F225" s="185"/>
      <c r="G225" s="186">
        <f t="shared" si="63"/>
        <v>0</v>
      </c>
      <c r="H225" s="159"/>
      <c r="I225" s="158">
        <f t="shared" si="64"/>
        <v>0</v>
      </c>
      <c r="J225" s="159"/>
      <c r="K225" s="158">
        <f t="shared" si="65"/>
        <v>0</v>
      </c>
      <c r="L225" s="158">
        <v>21</v>
      </c>
      <c r="M225" s="158">
        <f t="shared" si="66"/>
        <v>0</v>
      </c>
      <c r="N225" s="157">
        <v>0</v>
      </c>
      <c r="O225" s="157">
        <f t="shared" si="67"/>
        <v>0</v>
      </c>
      <c r="P225" s="157">
        <v>0</v>
      </c>
      <c r="Q225" s="157">
        <f t="shared" si="68"/>
        <v>0</v>
      </c>
      <c r="R225" s="158"/>
      <c r="S225" s="158" t="s">
        <v>351</v>
      </c>
      <c r="T225" s="158" t="s">
        <v>352</v>
      </c>
      <c r="U225" s="158">
        <v>0</v>
      </c>
      <c r="V225" s="158">
        <f t="shared" si="69"/>
        <v>0</v>
      </c>
      <c r="W225" s="158"/>
      <c r="X225" s="158" t="s">
        <v>353</v>
      </c>
      <c r="Y225" s="158" t="s">
        <v>354</v>
      </c>
      <c r="Z225" s="147"/>
      <c r="AA225" s="147"/>
      <c r="AB225" s="147"/>
      <c r="AC225" s="147"/>
      <c r="AD225" s="147"/>
      <c r="AE225" s="147"/>
      <c r="AF225" s="147"/>
      <c r="AG225" s="147" t="s">
        <v>395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1">
        <v>205</v>
      </c>
      <c r="B226" s="182" t="s">
        <v>3112</v>
      </c>
      <c r="C226" s="191" t="s">
        <v>3113</v>
      </c>
      <c r="D226" s="183" t="s">
        <v>1089</v>
      </c>
      <c r="E226" s="184">
        <v>1</v>
      </c>
      <c r="F226" s="185"/>
      <c r="G226" s="186">
        <f t="shared" si="63"/>
        <v>0</v>
      </c>
      <c r="H226" s="159"/>
      <c r="I226" s="158">
        <f t="shared" si="64"/>
        <v>0</v>
      </c>
      <c r="J226" s="159"/>
      <c r="K226" s="158">
        <f t="shared" si="65"/>
        <v>0</v>
      </c>
      <c r="L226" s="158">
        <v>21</v>
      </c>
      <c r="M226" s="158">
        <f t="shared" si="66"/>
        <v>0</v>
      </c>
      <c r="N226" s="157">
        <v>0</v>
      </c>
      <c r="O226" s="157">
        <f t="shared" si="67"/>
        <v>0</v>
      </c>
      <c r="P226" s="157">
        <v>0</v>
      </c>
      <c r="Q226" s="157">
        <f t="shared" si="68"/>
        <v>0</v>
      </c>
      <c r="R226" s="158"/>
      <c r="S226" s="158" t="s">
        <v>351</v>
      </c>
      <c r="T226" s="158" t="s">
        <v>352</v>
      </c>
      <c r="U226" s="158">
        <v>0</v>
      </c>
      <c r="V226" s="158">
        <f t="shared" si="69"/>
        <v>0</v>
      </c>
      <c r="W226" s="158"/>
      <c r="X226" s="158" t="s">
        <v>353</v>
      </c>
      <c r="Y226" s="158" t="s">
        <v>354</v>
      </c>
      <c r="Z226" s="147"/>
      <c r="AA226" s="147"/>
      <c r="AB226" s="147"/>
      <c r="AC226" s="147"/>
      <c r="AD226" s="147"/>
      <c r="AE226" s="147"/>
      <c r="AF226" s="147"/>
      <c r="AG226" s="147" t="s">
        <v>395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81">
        <v>206</v>
      </c>
      <c r="B227" s="182" t="s">
        <v>3114</v>
      </c>
      <c r="C227" s="191" t="s">
        <v>3115</v>
      </c>
      <c r="D227" s="183" t="s">
        <v>1089</v>
      </c>
      <c r="E227" s="184">
        <v>1</v>
      </c>
      <c r="F227" s="185"/>
      <c r="G227" s="186">
        <f t="shared" si="63"/>
        <v>0</v>
      </c>
      <c r="H227" s="159"/>
      <c r="I227" s="158">
        <f t="shared" si="64"/>
        <v>0</v>
      </c>
      <c r="J227" s="159"/>
      <c r="K227" s="158">
        <f t="shared" si="65"/>
        <v>0</v>
      </c>
      <c r="L227" s="158">
        <v>21</v>
      </c>
      <c r="M227" s="158">
        <f t="shared" si="66"/>
        <v>0</v>
      </c>
      <c r="N227" s="157">
        <v>0</v>
      </c>
      <c r="O227" s="157">
        <f t="shared" si="67"/>
        <v>0</v>
      </c>
      <c r="P227" s="157">
        <v>0</v>
      </c>
      <c r="Q227" s="157">
        <f t="shared" si="68"/>
        <v>0</v>
      </c>
      <c r="R227" s="158"/>
      <c r="S227" s="158" t="s">
        <v>351</v>
      </c>
      <c r="T227" s="158" t="s">
        <v>352</v>
      </c>
      <c r="U227" s="158">
        <v>0</v>
      </c>
      <c r="V227" s="158">
        <f t="shared" si="69"/>
        <v>0</v>
      </c>
      <c r="W227" s="158"/>
      <c r="X227" s="158" t="s">
        <v>353</v>
      </c>
      <c r="Y227" s="158" t="s">
        <v>354</v>
      </c>
      <c r="Z227" s="147"/>
      <c r="AA227" s="147"/>
      <c r="AB227" s="147"/>
      <c r="AC227" s="147"/>
      <c r="AD227" s="147"/>
      <c r="AE227" s="147"/>
      <c r="AF227" s="147"/>
      <c r="AG227" s="147" t="s">
        <v>395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81">
        <v>207</v>
      </c>
      <c r="B228" s="182" t="s">
        <v>3116</v>
      </c>
      <c r="C228" s="191" t="s">
        <v>3117</v>
      </c>
      <c r="D228" s="183" t="s">
        <v>1089</v>
      </c>
      <c r="E228" s="184">
        <v>1</v>
      </c>
      <c r="F228" s="185"/>
      <c r="G228" s="186">
        <f t="shared" si="63"/>
        <v>0</v>
      </c>
      <c r="H228" s="159"/>
      <c r="I228" s="158">
        <f t="shared" si="64"/>
        <v>0</v>
      </c>
      <c r="J228" s="159"/>
      <c r="K228" s="158">
        <f t="shared" si="65"/>
        <v>0</v>
      </c>
      <c r="L228" s="158">
        <v>21</v>
      </c>
      <c r="M228" s="158">
        <f t="shared" si="66"/>
        <v>0</v>
      </c>
      <c r="N228" s="157">
        <v>0</v>
      </c>
      <c r="O228" s="157">
        <f t="shared" si="67"/>
        <v>0</v>
      </c>
      <c r="P228" s="157">
        <v>0</v>
      </c>
      <c r="Q228" s="157">
        <f t="shared" si="68"/>
        <v>0</v>
      </c>
      <c r="R228" s="158"/>
      <c r="S228" s="158" t="s">
        <v>351</v>
      </c>
      <c r="T228" s="158" t="s">
        <v>352</v>
      </c>
      <c r="U228" s="158">
        <v>0</v>
      </c>
      <c r="V228" s="158">
        <f t="shared" si="69"/>
        <v>0</v>
      </c>
      <c r="W228" s="158"/>
      <c r="X228" s="158" t="s">
        <v>353</v>
      </c>
      <c r="Y228" s="158" t="s">
        <v>354</v>
      </c>
      <c r="Z228" s="147"/>
      <c r="AA228" s="147"/>
      <c r="AB228" s="147"/>
      <c r="AC228" s="147"/>
      <c r="AD228" s="147"/>
      <c r="AE228" s="147"/>
      <c r="AF228" s="147"/>
      <c r="AG228" s="147" t="s">
        <v>395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81">
        <v>208</v>
      </c>
      <c r="B229" s="182" t="s">
        <v>1108</v>
      </c>
      <c r="C229" s="191" t="s">
        <v>1109</v>
      </c>
      <c r="D229" s="183" t="s">
        <v>1089</v>
      </c>
      <c r="E229" s="184">
        <v>1</v>
      </c>
      <c r="F229" s="185"/>
      <c r="G229" s="186">
        <f t="shared" si="63"/>
        <v>0</v>
      </c>
      <c r="H229" s="159"/>
      <c r="I229" s="158">
        <f t="shared" si="64"/>
        <v>0</v>
      </c>
      <c r="J229" s="159"/>
      <c r="K229" s="158">
        <f t="shared" si="65"/>
        <v>0</v>
      </c>
      <c r="L229" s="158">
        <v>21</v>
      </c>
      <c r="M229" s="158">
        <f t="shared" si="66"/>
        <v>0</v>
      </c>
      <c r="N229" s="157">
        <v>0</v>
      </c>
      <c r="O229" s="157">
        <f t="shared" si="67"/>
        <v>0</v>
      </c>
      <c r="P229" s="157">
        <v>0</v>
      </c>
      <c r="Q229" s="157">
        <f t="shared" si="68"/>
        <v>0</v>
      </c>
      <c r="R229" s="158"/>
      <c r="S229" s="158" t="s">
        <v>351</v>
      </c>
      <c r="T229" s="158" t="s">
        <v>352</v>
      </c>
      <c r="U229" s="158">
        <v>0</v>
      </c>
      <c r="V229" s="158">
        <f t="shared" si="69"/>
        <v>0</v>
      </c>
      <c r="W229" s="158"/>
      <c r="X229" s="158" t="s">
        <v>353</v>
      </c>
      <c r="Y229" s="158" t="s">
        <v>354</v>
      </c>
      <c r="Z229" s="147"/>
      <c r="AA229" s="147"/>
      <c r="AB229" s="147"/>
      <c r="AC229" s="147"/>
      <c r="AD229" s="147"/>
      <c r="AE229" s="147"/>
      <c r="AF229" s="147"/>
      <c r="AG229" s="147" t="s">
        <v>395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1">
        <v>209</v>
      </c>
      <c r="B230" s="182" t="s">
        <v>3118</v>
      </c>
      <c r="C230" s="191" t="s">
        <v>3119</v>
      </c>
      <c r="D230" s="183" t="s">
        <v>880</v>
      </c>
      <c r="E230" s="184">
        <v>1</v>
      </c>
      <c r="F230" s="185"/>
      <c r="G230" s="186">
        <f t="shared" si="63"/>
        <v>0</v>
      </c>
      <c r="H230" s="159"/>
      <c r="I230" s="158">
        <f t="shared" si="64"/>
        <v>0</v>
      </c>
      <c r="J230" s="159"/>
      <c r="K230" s="158">
        <f t="shared" si="65"/>
        <v>0</v>
      </c>
      <c r="L230" s="158">
        <v>21</v>
      </c>
      <c r="M230" s="158">
        <f t="shared" si="66"/>
        <v>0</v>
      </c>
      <c r="N230" s="157">
        <v>0</v>
      </c>
      <c r="O230" s="157">
        <f t="shared" si="67"/>
        <v>0</v>
      </c>
      <c r="P230" s="157">
        <v>0</v>
      </c>
      <c r="Q230" s="157">
        <f t="shared" si="68"/>
        <v>0</v>
      </c>
      <c r="R230" s="158"/>
      <c r="S230" s="158" t="s">
        <v>351</v>
      </c>
      <c r="T230" s="158" t="s">
        <v>352</v>
      </c>
      <c r="U230" s="158">
        <v>0</v>
      </c>
      <c r="V230" s="158">
        <f t="shared" si="69"/>
        <v>0</v>
      </c>
      <c r="W230" s="158"/>
      <c r="X230" s="158" t="s">
        <v>353</v>
      </c>
      <c r="Y230" s="158" t="s">
        <v>354</v>
      </c>
      <c r="Z230" s="147"/>
      <c r="AA230" s="147"/>
      <c r="AB230" s="147"/>
      <c r="AC230" s="147"/>
      <c r="AD230" s="147"/>
      <c r="AE230" s="147"/>
      <c r="AF230" s="147"/>
      <c r="AG230" s="147" t="s">
        <v>395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81">
        <v>210</v>
      </c>
      <c r="B231" s="182" t="s">
        <v>1205</v>
      </c>
      <c r="C231" s="191" t="s">
        <v>1206</v>
      </c>
      <c r="D231" s="183" t="s">
        <v>1089</v>
      </c>
      <c r="E231" s="184">
        <v>1</v>
      </c>
      <c r="F231" s="185"/>
      <c r="G231" s="186">
        <f t="shared" si="63"/>
        <v>0</v>
      </c>
      <c r="H231" s="159"/>
      <c r="I231" s="158">
        <f t="shared" si="64"/>
        <v>0</v>
      </c>
      <c r="J231" s="159"/>
      <c r="K231" s="158">
        <f t="shared" si="65"/>
        <v>0</v>
      </c>
      <c r="L231" s="158">
        <v>21</v>
      </c>
      <c r="M231" s="158">
        <f t="shared" si="66"/>
        <v>0</v>
      </c>
      <c r="N231" s="157">
        <v>0</v>
      </c>
      <c r="O231" s="157">
        <f t="shared" si="67"/>
        <v>0</v>
      </c>
      <c r="P231" s="157">
        <v>0</v>
      </c>
      <c r="Q231" s="157">
        <f t="shared" si="68"/>
        <v>0</v>
      </c>
      <c r="R231" s="158"/>
      <c r="S231" s="158" t="s">
        <v>351</v>
      </c>
      <c r="T231" s="158" t="s">
        <v>352</v>
      </c>
      <c r="U231" s="158">
        <v>0</v>
      </c>
      <c r="V231" s="158">
        <f t="shared" si="69"/>
        <v>0</v>
      </c>
      <c r="W231" s="158"/>
      <c r="X231" s="158" t="s">
        <v>353</v>
      </c>
      <c r="Y231" s="158" t="s">
        <v>354</v>
      </c>
      <c r="Z231" s="147"/>
      <c r="AA231" s="147"/>
      <c r="AB231" s="147"/>
      <c r="AC231" s="147"/>
      <c r="AD231" s="147"/>
      <c r="AE231" s="147"/>
      <c r="AF231" s="147"/>
      <c r="AG231" s="147" t="s">
        <v>395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81">
        <v>211</v>
      </c>
      <c r="B232" s="182" t="s">
        <v>1087</v>
      </c>
      <c r="C232" s="191" t="s">
        <v>1088</v>
      </c>
      <c r="D232" s="183" t="s">
        <v>1089</v>
      </c>
      <c r="E232" s="184">
        <v>1</v>
      </c>
      <c r="F232" s="185"/>
      <c r="G232" s="186">
        <f t="shared" si="63"/>
        <v>0</v>
      </c>
      <c r="H232" s="159"/>
      <c r="I232" s="158">
        <f t="shared" si="64"/>
        <v>0</v>
      </c>
      <c r="J232" s="159"/>
      <c r="K232" s="158">
        <f t="shared" si="65"/>
        <v>0</v>
      </c>
      <c r="L232" s="158">
        <v>21</v>
      </c>
      <c r="M232" s="158">
        <f t="shared" si="66"/>
        <v>0</v>
      </c>
      <c r="N232" s="157">
        <v>0</v>
      </c>
      <c r="O232" s="157">
        <f t="shared" si="67"/>
        <v>0</v>
      </c>
      <c r="P232" s="157">
        <v>0</v>
      </c>
      <c r="Q232" s="157">
        <f t="shared" si="68"/>
        <v>0</v>
      </c>
      <c r="R232" s="158"/>
      <c r="S232" s="158" t="s">
        <v>351</v>
      </c>
      <c r="T232" s="158" t="s">
        <v>352</v>
      </c>
      <c r="U232" s="158">
        <v>0</v>
      </c>
      <c r="V232" s="158">
        <f t="shared" si="69"/>
        <v>0</v>
      </c>
      <c r="W232" s="158"/>
      <c r="X232" s="158" t="s">
        <v>353</v>
      </c>
      <c r="Y232" s="158" t="s">
        <v>354</v>
      </c>
      <c r="Z232" s="147"/>
      <c r="AA232" s="147"/>
      <c r="AB232" s="147"/>
      <c r="AC232" s="147"/>
      <c r="AD232" s="147"/>
      <c r="AE232" s="147"/>
      <c r="AF232" s="147"/>
      <c r="AG232" s="147" t="s">
        <v>395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81">
        <v>212</v>
      </c>
      <c r="B233" s="182" t="s">
        <v>3120</v>
      </c>
      <c r="C233" s="191" t="s">
        <v>3121</v>
      </c>
      <c r="D233" s="183" t="s">
        <v>1089</v>
      </c>
      <c r="E233" s="184">
        <v>1</v>
      </c>
      <c r="F233" s="185"/>
      <c r="G233" s="186">
        <f t="shared" si="63"/>
        <v>0</v>
      </c>
      <c r="H233" s="159"/>
      <c r="I233" s="158">
        <f t="shared" si="64"/>
        <v>0</v>
      </c>
      <c r="J233" s="159"/>
      <c r="K233" s="158">
        <f t="shared" si="65"/>
        <v>0</v>
      </c>
      <c r="L233" s="158">
        <v>21</v>
      </c>
      <c r="M233" s="158">
        <f t="shared" si="66"/>
        <v>0</v>
      </c>
      <c r="N233" s="157">
        <v>0</v>
      </c>
      <c r="O233" s="157">
        <f t="shared" si="67"/>
        <v>0</v>
      </c>
      <c r="P233" s="157">
        <v>0</v>
      </c>
      <c r="Q233" s="157">
        <f t="shared" si="68"/>
        <v>0</v>
      </c>
      <c r="R233" s="158"/>
      <c r="S233" s="158" t="s">
        <v>351</v>
      </c>
      <c r="T233" s="158" t="s">
        <v>352</v>
      </c>
      <c r="U233" s="158">
        <v>0</v>
      </c>
      <c r="V233" s="158">
        <f t="shared" si="69"/>
        <v>0</v>
      </c>
      <c r="W233" s="158"/>
      <c r="X233" s="158" t="s">
        <v>353</v>
      </c>
      <c r="Y233" s="158" t="s">
        <v>354</v>
      </c>
      <c r="Z233" s="147"/>
      <c r="AA233" s="147"/>
      <c r="AB233" s="147"/>
      <c r="AC233" s="147"/>
      <c r="AD233" s="147"/>
      <c r="AE233" s="147"/>
      <c r="AF233" s="147"/>
      <c r="AG233" s="147" t="s">
        <v>395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1.75" outlineLevel="1" x14ac:dyDescent="0.2">
      <c r="A234" s="181">
        <v>213</v>
      </c>
      <c r="B234" s="182" t="s">
        <v>1090</v>
      </c>
      <c r="C234" s="191" t="s">
        <v>1091</v>
      </c>
      <c r="D234" s="183" t="s">
        <v>1089</v>
      </c>
      <c r="E234" s="184">
        <v>1</v>
      </c>
      <c r="F234" s="185"/>
      <c r="G234" s="186">
        <f t="shared" ref="G234:G265" si="70">ROUND(E234*F234,2)</f>
        <v>0</v>
      </c>
      <c r="H234" s="159"/>
      <c r="I234" s="158">
        <f t="shared" ref="I234:I265" si="71">ROUND(E234*H234,2)</f>
        <v>0</v>
      </c>
      <c r="J234" s="159"/>
      <c r="K234" s="158">
        <f t="shared" ref="K234:K265" si="72">ROUND(E234*J234,2)</f>
        <v>0</v>
      </c>
      <c r="L234" s="158">
        <v>21</v>
      </c>
      <c r="M234" s="158">
        <f t="shared" ref="M234:M265" si="73">G234*(1+L234/100)</f>
        <v>0</v>
      </c>
      <c r="N234" s="157">
        <v>0</v>
      </c>
      <c r="O234" s="157">
        <f t="shared" ref="O234:O265" si="74">ROUND(E234*N234,2)</f>
        <v>0</v>
      </c>
      <c r="P234" s="157">
        <v>0</v>
      </c>
      <c r="Q234" s="157">
        <f t="shared" ref="Q234:Q265" si="75">ROUND(E234*P234,2)</f>
        <v>0</v>
      </c>
      <c r="R234" s="158"/>
      <c r="S234" s="158" t="s">
        <v>351</v>
      </c>
      <c r="T234" s="158" t="s">
        <v>352</v>
      </c>
      <c r="U234" s="158">
        <v>0</v>
      </c>
      <c r="V234" s="158">
        <f t="shared" ref="V234:V265" si="76">ROUND(E234*U234,2)</f>
        <v>0</v>
      </c>
      <c r="W234" s="158"/>
      <c r="X234" s="158" t="s">
        <v>353</v>
      </c>
      <c r="Y234" s="158" t="s">
        <v>354</v>
      </c>
      <c r="Z234" s="147"/>
      <c r="AA234" s="147"/>
      <c r="AB234" s="147"/>
      <c r="AC234" s="147"/>
      <c r="AD234" s="147"/>
      <c r="AE234" s="147"/>
      <c r="AF234" s="147"/>
      <c r="AG234" s="147" t="s">
        <v>395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81">
        <v>214</v>
      </c>
      <c r="B235" s="182" t="s">
        <v>1106</v>
      </c>
      <c r="C235" s="191" t="s">
        <v>1107</v>
      </c>
      <c r="D235" s="183" t="s">
        <v>1089</v>
      </c>
      <c r="E235" s="184">
        <v>1</v>
      </c>
      <c r="F235" s="185"/>
      <c r="G235" s="186">
        <f t="shared" si="70"/>
        <v>0</v>
      </c>
      <c r="H235" s="159"/>
      <c r="I235" s="158">
        <f t="shared" si="71"/>
        <v>0</v>
      </c>
      <c r="J235" s="159"/>
      <c r="K235" s="158">
        <f t="shared" si="72"/>
        <v>0</v>
      </c>
      <c r="L235" s="158">
        <v>21</v>
      </c>
      <c r="M235" s="158">
        <f t="shared" si="73"/>
        <v>0</v>
      </c>
      <c r="N235" s="157">
        <v>0</v>
      </c>
      <c r="O235" s="157">
        <f t="shared" si="74"/>
        <v>0</v>
      </c>
      <c r="P235" s="157">
        <v>0</v>
      </c>
      <c r="Q235" s="157">
        <f t="shared" si="75"/>
        <v>0</v>
      </c>
      <c r="R235" s="158"/>
      <c r="S235" s="158" t="s">
        <v>351</v>
      </c>
      <c r="T235" s="158" t="s">
        <v>352</v>
      </c>
      <c r="U235" s="158">
        <v>0</v>
      </c>
      <c r="V235" s="158">
        <f t="shared" si="76"/>
        <v>0</v>
      </c>
      <c r="W235" s="158"/>
      <c r="X235" s="158" t="s">
        <v>353</v>
      </c>
      <c r="Y235" s="158" t="s">
        <v>354</v>
      </c>
      <c r="Z235" s="147"/>
      <c r="AA235" s="147"/>
      <c r="AB235" s="147"/>
      <c r="AC235" s="147"/>
      <c r="AD235" s="147"/>
      <c r="AE235" s="147"/>
      <c r="AF235" s="147"/>
      <c r="AG235" s="147" t="s">
        <v>395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81">
        <v>215</v>
      </c>
      <c r="B236" s="182" t="s">
        <v>3122</v>
      </c>
      <c r="C236" s="191" t="s">
        <v>3123</v>
      </c>
      <c r="D236" s="183" t="s">
        <v>1089</v>
      </c>
      <c r="E236" s="184">
        <v>1</v>
      </c>
      <c r="F236" s="185"/>
      <c r="G236" s="186">
        <f t="shared" si="70"/>
        <v>0</v>
      </c>
      <c r="H236" s="159"/>
      <c r="I236" s="158">
        <f t="shared" si="71"/>
        <v>0</v>
      </c>
      <c r="J236" s="159"/>
      <c r="K236" s="158">
        <f t="shared" si="72"/>
        <v>0</v>
      </c>
      <c r="L236" s="158">
        <v>21</v>
      </c>
      <c r="M236" s="158">
        <f t="shared" si="73"/>
        <v>0</v>
      </c>
      <c r="N236" s="157">
        <v>0</v>
      </c>
      <c r="O236" s="157">
        <f t="shared" si="74"/>
        <v>0</v>
      </c>
      <c r="P236" s="157">
        <v>0</v>
      </c>
      <c r="Q236" s="157">
        <f t="shared" si="75"/>
        <v>0</v>
      </c>
      <c r="R236" s="158"/>
      <c r="S236" s="158" t="s">
        <v>351</v>
      </c>
      <c r="T236" s="158" t="s">
        <v>352</v>
      </c>
      <c r="U236" s="158">
        <v>0</v>
      </c>
      <c r="V236" s="158">
        <f t="shared" si="76"/>
        <v>0</v>
      </c>
      <c r="W236" s="158"/>
      <c r="X236" s="158" t="s">
        <v>353</v>
      </c>
      <c r="Y236" s="158" t="s">
        <v>354</v>
      </c>
      <c r="Z236" s="147"/>
      <c r="AA236" s="147"/>
      <c r="AB236" s="147"/>
      <c r="AC236" s="147"/>
      <c r="AD236" s="147"/>
      <c r="AE236" s="147"/>
      <c r="AF236" s="147"/>
      <c r="AG236" s="147" t="s">
        <v>395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81">
        <v>216</v>
      </c>
      <c r="B237" s="182" t="s">
        <v>3124</v>
      </c>
      <c r="C237" s="191" t="s">
        <v>3125</v>
      </c>
      <c r="D237" s="183" t="s">
        <v>512</v>
      </c>
      <c r="E237" s="184">
        <v>1950</v>
      </c>
      <c r="F237" s="185"/>
      <c r="G237" s="186">
        <f t="shared" si="70"/>
        <v>0</v>
      </c>
      <c r="H237" s="159"/>
      <c r="I237" s="158">
        <f t="shared" si="71"/>
        <v>0</v>
      </c>
      <c r="J237" s="159"/>
      <c r="K237" s="158">
        <f t="shared" si="72"/>
        <v>0</v>
      </c>
      <c r="L237" s="158">
        <v>21</v>
      </c>
      <c r="M237" s="158">
        <f t="shared" si="73"/>
        <v>0</v>
      </c>
      <c r="N237" s="157">
        <v>0</v>
      </c>
      <c r="O237" s="157">
        <f t="shared" si="74"/>
        <v>0</v>
      </c>
      <c r="P237" s="157">
        <v>0</v>
      </c>
      <c r="Q237" s="157">
        <f t="shared" si="75"/>
        <v>0</v>
      </c>
      <c r="R237" s="158"/>
      <c r="S237" s="158" t="s">
        <v>351</v>
      </c>
      <c r="T237" s="158" t="s">
        <v>352</v>
      </c>
      <c r="U237" s="158">
        <v>0</v>
      </c>
      <c r="V237" s="158">
        <f t="shared" si="76"/>
        <v>0</v>
      </c>
      <c r="W237" s="158"/>
      <c r="X237" s="158" t="s">
        <v>353</v>
      </c>
      <c r="Y237" s="158" t="s">
        <v>354</v>
      </c>
      <c r="Z237" s="147"/>
      <c r="AA237" s="147"/>
      <c r="AB237" s="147"/>
      <c r="AC237" s="147"/>
      <c r="AD237" s="147"/>
      <c r="AE237" s="147"/>
      <c r="AF237" s="147"/>
      <c r="AG237" s="147" t="s">
        <v>395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81">
        <v>217</v>
      </c>
      <c r="B238" s="182" t="s">
        <v>3126</v>
      </c>
      <c r="C238" s="191" t="s">
        <v>3127</v>
      </c>
      <c r="D238" s="183" t="s">
        <v>512</v>
      </c>
      <c r="E238" s="184">
        <v>20</v>
      </c>
      <c r="F238" s="185"/>
      <c r="G238" s="186">
        <f t="shared" si="70"/>
        <v>0</v>
      </c>
      <c r="H238" s="159"/>
      <c r="I238" s="158">
        <f t="shared" si="71"/>
        <v>0</v>
      </c>
      <c r="J238" s="159"/>
      <c r="K238" s="158">
        <f t="shared" si="72"/>
        <v>0</v>
      </c>
      <c r="L238" s="158">
        <v>21</v>
      </c>
      <c r="M238" s="158">
        <f t="shared" si="73"/>
        <v>0</v>
      </c>
      <c r="N238" s="157">
        <v>0</v>
      </c>
      <c r="O238" s="157">
        <f t="shared" si="74"/>
        <v>0</v>
      </c>
      <c r="P238" s="157">
        <v>0</v>
      </c>
      <c r="Q238" s="157">
        <f t="shared" si="75"/>
        <v>0</v>
      </c>
      <c r="R238" s="158"/>
      <c r="S238" s="158" t="s">
        <v>351</v>
      </c>
      <c r="T238" s="158" t="s">
        <v>352</v>
      </c>
      <c r="U238" s="158">
        <v>0</v>
      </c>
      <c r="V238" s="158">
        <f t="shared" si="76"/>
        <v>0</v>
      </c>
      <c r="W238" s="158"/>
      <c r="X238" s="158" t="s">
        <v>353</v>
      </c>
      <c r="Y238" s="158" t="s">
        <v>354</v>
      </c>
      <c r="Z238" s="147"/>
      <c r="AA238" s="147"/>
      <c r="AB238" s="147"/>
      <c r="AC238" s="147"/>
      <c r="AD238" s="147"/>
      <c r="AE238" s="147"/>
      <c r="AF238" s="147"/>
      <c r="AG238" s="147" t="s">
        <v>395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81">
        <v>218</v>
      </c>
      <c r="B239" s="182" t="s">
        <v>3128</v>
      </c>
      <c r="C239" s="191" t="s">
        <v>3129</v>
      </c>
      <c r="D239" s="183" t="s">
        <v>512</v>
      </c>
      <c r="E239" s="184">
        <v>270</v>
      </c>
      <c r="F239" s="185"/>
      <c r="G239" s="186">
        <f t="shared" si="70"/>
        <v>0</v>
      </c>
      <c r="H239" s="159"/>
      <c r="I239" s="158">
        <f t="shared" si="71"/>
        <v>0</v>
      </c>
      <c r="J239" s="159"/>
      <c r="K239" s="158">
        <f t="shared" si="72"/>
        <v>0</v>
      </c>
      <c r="L239" s="158">
        <v>21</v>
      </c>
      <c r="M239" s="158">
        <f t="shared" si="73"/>
        <v>0</v>
      </c>
      <c r="N239" s="157">
        <v>0</v>
      </c>
      <c r="O239" s="157">
        <f t="shared" si="74"/>
        <v>0</v>
      </c>
      <c r="P239" s="157">
        <v>0</v>
      </c>
      <c r="Q239" s="157">
        <f t="shared" si="75"/>
        <v>0</v>
      </c>
      <c r="R239" s="158"/>
      <c r="S239" s="158" t="s">
        <v>351</v>
      </c>
      <c r="T239" s="158" t="s">
        <v>352</v>
      </c>
      <c r="U239" s="158">
        <v>0</v>
      </c>
      <c r="V239" s="158">
        <f t="shared" si="76"/>
        <v>0</v>
      </c>
      <c r="W239" s="158"/>
      <c r="X239" s="158" t="s">
        <v>353</v>
      </c>
      <c r="Y239" s="158" t="s">
        <v>354</v>
      </c>
      <c r="Z239" s="147"/>
      <c r="AA239" s="147"/>
      <c r="AB239" s="147"/>
      <c r="AC239" s="147"/>
      <c r="AD239" s="147"/>
      <c r="AE239" s="147"/>
      <c r="AF239" s="147"/>
      <c r="AG239" s="147" t="s">
        <v>395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81">
        <v>219</v>
      </c>
      <c r="B240" s="182" t="s">
        <v>3130</v>
      </c>
      <c r="C240" s="191" t="s">
        <v>3131</v>
      </c>
      <c r="D240" s="183" t="s">
        <v>373</v>
      </c>
      <c r="E240" s="184">
        <v>764</v>
      </c>
      <c r="F240" s="185"/>
      <c r="G240" s="186">
        <f t="shared" si="70"/>
        <v>0</v>
      </c>
      <c r="H240" s="159"/>
      <c r="I240" s="158">
        <f t="shared" si="71"/>
        <v>0</v>
      </c>
      <c r="J240" s="159"/>
      <c r="K240" s="158">
        <f t="shared" si="72"/>
        <v>0</v>
      </c>
      <c r="L240" s="158">
        <v>21</v>
      </c>
      <c r="M240" s="158">
        <f t="shared" si="73"/>
        <v>0</v>
      </c>
      <c r="N240" s="157">
        <v>0</v>
      </c>
      <c r="O240" s="157">
        <f t="shared" si="74"/>
        <v>0</v>
      </c>
      <c r="P240" s="157">
        <v>0</v>
      </c>
      <c r="Q240" s="157">
        <f t="shared" si="75"/>
        <v>0</v>
      </c>
      <c r="R240" s="158"/>
      <c r="S240" s="158" t="s">
        <v>351</v>
      </c>
      <c r="T240" s="158" t="s">
        <v>352</v>
      </c>
      <c r="U240" s="158">
        <v>0</v>
      </c>
      <c r="V240" s="158">
        <f t="shared" si="76"/>
        <v>0</v>
      </c>
      <c r="W240" s="158"/>
      <c r="X240" s="158" t="s">
        <v>353</v>
      </c>
      <c r="Y240" s="158" t="s">
        <v>354</v>
      </c>
      <c r="Z240" s="147"/>
      <c r="AA240" s="147"/>
      <c r="AB240" s="147"/>
      <c r="AC240" s="147"/>
      <c r="AD240" s="147"/>
      <c r="AE240" s="147"/>
      <c r="AF240" s="147"/>
      <c r="AG240" s="147" t="s">
        <v>395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81">
        <v>220</v>
      </c>
      <c r="B241" s="182" t="s">
        <v>3132</v>
      </c>
      <c r="C241" s="191" t="s">
        <v>3133</v>
      </c>
      <c r="D241" s="183" t="s">
        <v>373</v>
      </c>
      <c r="E241" s="184">
        <v>580</v>
      </c>
      <c r="F241" s="185"/>
      <c r="G241" s="186">
        <f t="shared" si="70"/>
        <v>0</v>
      </c>
      <c r="H241" s="159"/>
      <c r="I241" s="158">
        <f t="shared" si="71"/>
        <v>0</v>
      </c>
      <c r="J241" s="159"/>
      <c r="K241" s="158">
        <f t="shared" si="72"/>
        <v>0</v>
      </c>
      <c r="L241" s="158">
        <v>21</v>
      </c>
      <c r="M241" s="158">
        <f t="shared" si="73"/>
        <v>0</v>
      </c>
      <c r="N241" s="157">
        <v>0</v>
      </c>
      <c r="O241" s="157">
        <f t="shared" si="74"/>
        <v>0</v>
      </c>
      <c r="P241" s="157">
        <v>0</v>
      </c>
      <c r="Q241" s="157">
        <f t="shared" si="75"/>
        <v>0</v>
      </c>
      <c r="R241" s="158"/>
      <c r="S241" s="158" t="s">
        <v>351</v>
      </c>
      <c r="T241" s="158" t="s">
        <v>352</v>
      </c>
      <c r="U241" s="158">
        <v>0</v>
      </c>
      <c r="V241" s="158">
        <f t="shared" si="76"/>
        <v>0</v>
      </c>
      <c r="W241" s="158"/>
      <c r="X241" s="158" t="s">
        <v>353</v>
      </c>
      <c r="Y241" s="158" t="s">
        <v>354</v>
      </c>
      <c r="Z241" s="147"/>
      <c r="AA241" s="147"/>
      <c r="AB241" s="147"/>
      <c r="AC241" s="147"/>
      <c r="AD241" s="147"/>
      <c r="AE241" s="147"/>
      <c r="AF241" s="147"/>
      <c r="AG241" s="147" t="s">
        <v>395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81">
        <v>221</v>
      </c>
      <c r="B242" s="182" t="s">
        <v>3134</v>
      </c>
      <c r="C242" s="191" t="s">
        <v>3135</v>
      </c>
      <c r="D242" s="183" t="s">
        <v>373</v>
      </c>
      <c r="E242" s="184">
        <v>140</v>
      </c>
      <c r="F242" s="185"/>
      <c r="G242" s="186">
        <f t="shared" si="70"/>
        <v>0</v>
      </c>
      <c r="H242" s="159"/>
      <c r="I242" s="158">
        <f t="shared" si="71"/>
        <v>0</v>
      </c>
      <c r="J242" s="159"/>
      <c r="K242" s="158">
        <f t="shared" si="72"/>
        <v>0</v>
      </c>
      <c r="L242" s="158">
        <v>21</v>
      </c>
      <c r="M242" s="158">
        <f t="shared" si="73"/>
        <v>0</v>
      </c>
      <c r="N242" s="157">
        <v>0</v>
      </c>
      <c r="O242" s="157">
        <f t="shared" si="74"/>
        <v>0</v>
      </c>
      <c r="P242" s="157">
        <v>0</v>
      </c>
      <c r="Q242" s="157">
        <f t="shared" si="75"/>
        <v>0</v>
      </c>
      <c r="R242" s="158"/>
      <c r="S242" s="158" t="s">
        <v>351</v>
      </c>
      <c r="T242" s="158" t="s">
        <v>352</v>
      </c>
      <c r="U242" s="158">
        <v>0</v>
      </c>
      <c r="V242" s="158">
        <f t="shared" si="76"/>
        <v>0</v>
      </c>
      <c r="W242" s="158"/>
      <c r="X242" s="158" t="s">
        <v>353</v>
      </c>
      <c r="Y242" s="158" t="s">
        <v>354</v>
      </c>
      <c r="Z242" s="147"/>
      <c r="AA242" s="147"/>
      <c r="AB242" s="147"/>
      <c r="AC242" s="147"/>
      <c r="AD242" s="147"/>
      <c r="AE242" s="147"/>
      <c r="AF242" s="147"/>
      <c r="AG242" s="147" t="s">
        <v>395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81">
        <v>222</v>
      </c>
      <c r="B243" s="182" t="s">
        <v>3136</v>
      </c>
      <c r="C243" s="191" t="s">
        <v>3137</v>
      </c>
      <c r="D243" s="183" t="s">
        <v>373</v>
      </c>
      <c r="E243" s="184">
        <v>14</v>
      </c>
      <c r="F243" s="185"/>
      <c r="G243" s="186">
        <f t="shared" si="70"/>
        <v>0</v>
      </c>
      <c r="H243" s="159"/>
      <c r="I243" s="158">
        <f t="shared" si="71"/>
        <v>0</v>
      </c>
      <c r="J243" s="159"/>
      <c r="K243" s="158">
        <f t="shared" si="72"/>
        <v>0</v>
      </c>
      <c r="L243" s="158">
        <v>21</v>
      </c>
      <c r="M243" s="158">
        <f t="shared" si="73"/>
        <v>0</v>
      </c>
      <c r="N243" s="157">
        <v>0</v>
      </c>
      <c r="O243" s="157">
        <f t="shared" si="74"/>
        <v>0</v>
      </c>
      <c r="P243" s="157">
        <v>0</v>
      </c>
      <c r="Q243" s="157">
        <f t="shared" si="75"/>
        <v>0</v>
      </c>
      <c r="R243" s="158"/>
      <c r="S243" s="158" t="s">
        <v>351</v>
      </c>
      <c r="T243" s="158" t="s">
        <v>352</v>
      </c>
      <c r="U243" s="158">
        <v>0</v>
      </c>
      <c r="V243" s="158">
        <f t="shared" si="76"/>
        <v>0</v>
      </c>
      <c r="W243" s="158"/>
      <c r="X243" s="158" t="s">
        <v>353</v>
      </c>
      <c r="Y243" s="158" t="s">
        <v>354</v>
      </c>
      <c r="Z243" s="147"/>
      <c r="AA243" s="147"/>
      <c r="AB243" s="147"/>
      <c r="AC243" s="147"/>
      <c r="AD243" s="147"/>
      <c r="AE243" s="147"/>
      <c r="AF243" s="147"/>
      <c r="AG243" s="147" t="s">
        <v>395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81">
        <v>223</v>
      </c>
      <c r="B244" s="182" t="s">
        <v>3138</v>
      </c>
      <c r="C244" s="191" t="s">
        <v>3139</v>
      </c>
      <c r="D244" s="183" t="s">
        <v>373</v>
      </c>
      <c r="E244" s="184">
        <v>128</v>
      </c>
      <c r="F244" s="185"/>
      <c r="G244" s="186">
        <f t="shared" si="70"/>
        <v>0</v>
      </c>
      <c r="H244" s="159"/>
      <c r="I244" s="158">
        <f t="shared" si="71"/>
        <v>0</v>
      </c>
      <c r="J244" s="159"/>
      <c r="K244" s="158">
        <f t="shared" si="72"/>
        <v>0</v>
      </c>
      <c r="L244" s="158">
        <v>21</v>
      </c>
      <c r="M244" s="158">
        <f t="shared" si="73"/>
        <v>0</v>
      </c>
      <c r="N244" s="157">
        <v>0</v>
      </c>
      <c r="O244" s="157">
        <f t="shared" si="74"/>
        <v>0</v>
      </c>
      <c r="P244" s="157">
        <v>0</v>
      </c>
      <c r="Q244" s="157">
        <f t="shared" si="75"/>
        <v>0</v>
      </c>
      <c r="R244" s="158"/>
      <c r="S244" s="158" t="s">
        <v>351</v>
      </c>
      <c r="T244" s="158" t="s">
        <v>352</v>
      </c>
      <c r="U244" s="158">
        <v>0</v>
      </c>
      <c r="V244" s="158">
        <f t="shared" si="76"/>
        <v>0</v>
      </c>
      <c r="W244" s="158"/>
      <c r="X244" s="158" t="s">
        <v>353</v>
      </c>
      <c r="Y244" s="158" t="s">
        <v>354</v>
      </c>
      <c r="Z244" s="147"/>
      <c r="AA244" s="147"/>
      <c r="AB244" s="147"/>
      <c r="AC244" s="147"/>
      <c r="AD244" s="147"/>
      <c r="AE244" s="147"/>
      <c r="AF244" s="147"/>
      <c r="AG244" s="147" t="s">
        <v>395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81">
        <v>224</v>
      </c>
      <c r="B245" s="182" t="s">
        <v>3140</v>
      </c>
      <c r="C245" s="191" t="s">
        <v>3141</v>
      </c>
      <c r="D245" s="183" t="s">
        <v>512</v>
      </c>
      <c r="E245" s="184">
        <v>100</v>
      </c>
      <c r="F245" s="185"/>
      <c r="G245" s="186">
        <f t="shared" si="70"/>
        <v>0</v>
      </c>
      <c r="H245" s="159"/>
      <c r="I245" s="158">
        <f t="shared" si="71"/>
        <v>0</v>
      </c>
      <c r="J245" s="159"/>
      <c r="K245" s="158">
        <f t="shared" si="72"/>
        <v>0</v>
      </c>
      <c r="L245" s="158">
        <v>21</v>
      </c>
      <c r="M245" s="158">
        <f t="shared" si="73"/>
        <v>0</v>
      </c>
      <c r="N245" s="157">
        <v>0</v>
      </c>
      <c r="O245" s="157">
        <f t="shared" si="74"/>
        <v>0</v>
      </c>
      <c r="P245" s="157">
        <v>0</v>
      </c>
      <c r="Q245" s="157">
        <f t="shared" si="75"/>
        <v>0</v>
      </c>
      <c r="R245" s="158"/>
      <c r="S245" s="158" t="s">
        <v>351</v>
      </c>
      <c r="T245" s="158" t="s">
        <v>352</v>
      </c>
      <c r="U245" s="158">
        <v>0</v>
      </c>
      <c r="V245" s="158">
        <f t="shared" si="76"/>
        <v>0</v>
      </c>
      <c r="W245" s="158"/>
      <c r="X245" s="158" t="s">
        <v>353</v>
      </c>
      <c r="Y245" s="158" t="s">
        <v>354</v>
      </c>
      <c r="Z245" s="147"/>
      <c r="AA245" s="147"/>
      <c r="AB245" s="147"/>
      <c r="AC245" s="147"/>
      <c r="AD245" s="147"/>
      <c r="AE245" s="147"/>
      <c r="AF245" s="147"/>
      <c r="AG245" s="147" t="s">
        <v>395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81">
        <v>225</v>
      </c>
      <c r="B246" s="182" t="s">
        <v>3142</v>
      </c>
      <c r="C246" s="191" t="s">
        <v>3143</v>
      </c>
      <c r="D246" s="183" t="s">
        <v>373</v>
      </c>
      <c r="E246" s="184">
        <v>344</v>
      </c>
      <c r="F246" s="185"/>
      <c r="G246" s="186">
        <f t="shared" si="70"/>
        <v>0</v>
      </c>
      <c r="H246" s="159"/>
      <c r="I246" s="158">
        <f t="shared" si="71"/>
        <v>0</v>
      </c>
      <c r="J246" s="159"/>
      <c r="K246" s="158">
        <f t="shared" si="72"/>
        <v>0</v>
      </c>
      <c r="L246" s="158">
        <v>21</v>
      </c>
      <c r="M246" s="158">
        <f t="shared" si="73"/>
        <v>0</v>
      </c>
      <c r="N246" s="157">
        <v>0</v>
      </c>
      <c r="O246" s="157">
        <f t="shared" si="74"/>
        <v>0</v>
      </c>
      <c r="P246" s="157">
        <v>0</v>
      </c>
      <c r="Q246" s="157">
        <f t="shared" si="75"/>
        <v>0</v>
      </c>
      <c r="R246" s="158"/>
      <c r="S246" s="158" t="s">
        <v>351</v>
      </c>
      <c r="T246" s="158" t="s">
        <v>352</v>
      </c>
      <c r="U246" s="158">
        <v>0</v>
      </c>
      <c r="V246" s="158">
        <f t="shared" si="76"/>
        <v>0</v>
      </c>
      <c r="W246" s="158"/>
      <c r="X246" s="158" t="s">
        <v>353</v>
      </c>
      <c r="Y246" s="158" t="s">
        <v>354</v>
      </c>
      <c r="Z246" s="147"/>
      <c r="AA246" s="147"/>
      <c r="AB246" s="147"/>
      <c r="AC246" s="147"/>
      <c r="AD246" s="147"/>
      <c r="AE246" s="147"/>
      <c r="AF246" s="147"/>
      <c r="AG246" s="147" t="s">
        <v>395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81">
        <v>226</v>
      </c>
      <c r="B247" s="182" t="s">
        <v>3144</v>
      </c>
      <c r="C247" s="191" t="s">
        <v>3145</v>
      </c>
      <c r="D247" s="183" t="s">
        <v>512</v>
      </c>
      <c r="E247" s="184">
        <v>50</v>
      </c>
      <c r="F247" s="185"/>
      <c r="G247" s="186">
        <f t="shared" si="70"/>
        <v>0</v>
      </c>
      <c r="H247" s="159"/>
      <c r="I247" s="158">
        <f t="shared" si="71"/>
        <v>0</v>
      </c>
      <c r="J247" s="159"/>
      <c r="K247" s="158">
        <f t="shared" si="72"/>
        <v>0</v>
      </c>
      <c r="L247" s="158">
        <v>21</v>
      </c>
      <c r="M247" s="158">
        <f t="shared" si="73"/>
        <v>0</v>
      </c>
      <c r="N247" s="157">
        <v>0</v>
      </c>
      <c r="O247" s="157">
        <f t="shared" si="74"/>
        <v>0</v>
      </c>
      <c r="P247" s="157">
        <v>0</v>
      </c>
      <c r="Q247" s="157">
        <f t="shared" si="75"/>
        <v>0</v>
      </c>
      <c r="R247" s="158"/>
      <c r="S247" s="158" t="s">
        <v>351</v>
      </c>
      <c r="T247" s="158" t="s">
        <v>352</v>
      </c>
      <c r="U247" s="158">
        <v>0</v>
      </c>
      <c r="V247" s="158">
        <f t="shared" si="76"/>
        <v>0</v>
      </c>
      <c r="W247" s="158"/>
      <c r="X247" s="158" t="s">
        <v>353</v>
      </c>
      <c r="Y247" s="158" t="s">
        <v>354</v>
      </c>
      <c r="Z247" s="147"/>
      <c r="AA247" s="147"/>
      <c r="AB247" s="147"/>
      <c r="AC247" s="147"/>
      <c r="AD247" s="147"/>
      <c r="AE247" s="147"/>
      <c r="AF247" s="147"/>
      <c r="AG247" s="147" t="s">
        <v>395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81">
        <v>227</v>
      </c>
      <c r="B248" s="182" t="s">
        <v>1118</v>
      </c>
      <c r="C248" s="191" t="s">
        <v>1119</v>
      </c>
      <c r="D248" s="183" t="s">
        <v>373</v>
      </c>
      <c r="E248" s="184">
        <v>1</v>
      </c>
      <c r="F248" s="185"/>
      <c r="G248" s="186">
        <f t="shared" si="70"/>
        <v>0</v>
      </c>
      <c r="H248" s="159"/>
      <c r="I248" s="158">
        <f t="shared" si="71"/>
        <v>0</v>
      </c>
      <c r="J248" s="159"/>
      <c r="K248" s="158">
        <f t="shared" si="72"/>
        <v>0</v>
      </c>
      <c r="L248" s="158">
        <v>21</v>
      </c>
      <c r="M248" s="158">
        <f t="shared" si="73"/>
        <v>0</v>
      </c>
      <c r="N248" s="157">
        <v>0</v>
      </c>
      <c r="O248" s="157">
        <f t="shared" si="74"/>
        <v>0</v>
      </c>
      <c r="P248" s="157">
        <v>0</v>
      </c>
      <c r="Q248" s="157">
        <f t="shared" si="75"/>
        <v>0</v>
      </c>
      <c r="R248" s="158"/>
      <c r="S248" s="158" t="s">
        <v>351</v>
      </c>
      <c r="T248" s="158" t="s">
        <v>352</v>
      </c>
      <c r="U248" s="158">
        <v>0</v>
      </c>
      <c r="V248" s="158">
        <f t="shared" si="76"/>
        <v>0</v>
      </c>
      <c r="W248" s="158"/>
      <c r="X248" s="158" t="s">
        <v>353</v>
      </c>
      <c r="Y248" s="158" t="s">
        <v>354</v>
      </c>
      <c r="Z248" s="147"/>
      <c r="AA248" s="147"/>
      <c r="AB248" s="147"/>
      <c r="AC248" s="147"/>
      <c r="AD248" s="147"/>
      <c r="AE248" s="147"/>
      <c r="AF248" s="147"/>
      <c r="AG248" s="147" t="s">
        <v>395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81">
        <v>228</v>
      </c>
      <c r="B249" s="182" t="s">
        <v>3146</v>
      </c>
      <c r="C249" s="191" t="s">
        <v>3147</v>
      </c>
      <c r="D249" s="183" t="s">
        <v>373</v>
      </c>
      <c r="E249" s="184">
        <v>134</v>
      </c>
      <c r="F249" s="185"/>
      <c r="G249" s="186">
        <f t="shared" si="70"/>
        <v>0</v>
      </c>
      <c r="H249" s="159"/>
      <c r="I249" s="158">
        <f t="shared" si="71"/>
        <v>0</v>
      </c>
      <c r="J249" s="159"/>
      <c r="K249" s="158">
        <f t="shared" si="72"/>
        <v>0</v>
      </c>
      <c r="L249" s="158">
        <v>21</v>
      </c>
      <c r="M249" s="158">
        <f t="shared" si="73"/>
        <v>0</v>
      </c>
      <c r="N249" s="157">
        <v>0</v>
      </c>
      <c r="O249" s="157">
        <f t="shared" si="74"/>
        <v>0</v>
      </c>
      <c r="P249" s="157">
        <v>0</v>
      </c>
      <c r="Q249" s="157">
        <f t="shared" si="75"/>
        <v>0</v>
      </c>
      <c r="R249" s="158"/>
      <c r="S249" s="158" t="s">
        <v>351</v>
      </c>
      <c r="T249" s="158" t="s">
        <v>352</v>
      </c>
      <c r="U249" s="158">
        <v>0</v>
      </c>
      <c r="V249" s="158">
        <f t="shared" si="76"/>
        <v>0</v>
      </c>
      <c r="W249" s="158"/>
      <c r="X249" s="158" t="s">
        <v>353</v>
      </c>
      <c r="Y249" s="158" t="s">
        <v>354</v>
      </c>
      <c r="Z249" s="147"/>
      <c r="AA249" s="147"/>
      <c r="AB249" s="147"/>
      <c r="AC249" s="147"/>
      <c r="AD249" s="147"/>
      <c r="AE249" s="147"/>
      <c r="AF249" s="147"/>
      <c r="AG249" s="147" t="s">
        <v>395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81">
        <v>229</v>
      </c>
      <c r="B250" s="182" t="s">
        <v>1114</v>
      </c>
      <c r="C250" s="191" t="s">
        <v>1115</v>
      </c>
      <c r="D250" s="183" t="s">
        <v>373</v>
      </c>
      <c r="E250" s="184">
        <v>365</v>
      </c>
      <c r="F250" s="185"/>
      <c r="G250" s="186">
        <f t="shared" si="70"/>
        <v>0</v>
      </c>
      <c r="H250" s="159"/>
      <c r="I250" s="158">
        <f t="shared" si="71"/>
        <v>0</v>
      </c>
      <c r="J250" s="159"/>
      <c r="K250" s="158">
        <f t="shared" si="72"/>
        <v>0</v>
      </c>
      <c r="L250" s="158">
        <v>21</v>
      </c>
      <c r="M250" s="158">
        <f t="shared" si="73"/>
        <v>0</v>
      </c>
      <c r="N250" s="157">
        <v>0</v>
      </c>
      <c r="O250" s="157">
        <f t="shared" si="74"/>
        <v>0</v>
      </c>
      <c r="P250" s="157">
        <v>0</v>
      </c>
      <c r="Q250" s="157">
        <f t="shared" si="75"/>
        <v>0</v>
      </c>
      <c r="R250" s="158"/>
      <c r="S250" s="158" t="s">
        <v>351</v>
      </c>
      <c r="T250" s="158" t="s">
        <v>352</v>
      </c>
      <c r="U250" s="158">
        <v>0</v>
      </c>
      <c r="V250" s="158">
        <f t="shared" si="76"/>
        <v>0</v>
      </c>
      <c r="W250" s="158"/>
      <c r="X250" s="158" t="s">
        <v>353</v>
      </c>
      <c r="Y250" s="158" t="s">
        <v>354</v>
      </c>
      <c r="Z250" s="147"/>
      <c r="AA250" s="147"/>
      <c r="AB250" s="147"/>
      <c r="AC250" s="147"/>
      <c r="AD250" s="147"/>
      <c r="AE250" s="147"/>
      <c r="AF250" s="147"/>
      <c r="AG250" s="147" t="s">
        <v>395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81">
        <v>230</v>
      </c>
      <c r="B251" s="182" t="s">
        <v>3148</v>
      </c>
      <c r="C251" s="191" t="s">
        <v>3149</v>
      </c>
      <c r="D251" s="183" t="s">
        <v>512</v>
      </c>
      <c r="E251" s="184">
        <v>60</v>
      </c>
      <c r="F251" s="185"/>
      <c r="G251" s="186">
        <f t="shared" si="70"/>
        <v>0</v>
      </c>
      <c r="H251" s="159"/>
      <c r="I251" s="158">
        <f t="shared" si="71"/>
        <v>0</v>
      </c>
      <c r="J251" s="159"/>
      <c r="K251" s="158">
        <f t="shared" si="72"/>
        <v>0</v>
      </c>
      <c r="L251" s="158">
        <v>21</v>
      </c>
      <c r="M251" s="158">
        <f t="shared" si="73"/>
        <v>0</v>
      </c>
      <c r="N251" s="157">
        <v>0</v>
      </c>
      <c r="O251" s="157">
        <f t="shared" si="74"/>
        <v>0</v>
      </c>
      <c r="P251" s="157">
        <v>0</v>
      </c>
      <c r="Q251" s="157">
        <f t="shared" si="75"/>
        <v>0</v>
      </c>
      <c r="R251" s="158"/>
      <c r="S251" s="158" t="s">
        <v>351</v>
      </c>
      <c r="T251" s="158" t="s">
        <v>352</v>
      </c>
      <c r="U251" s="158">
        <v>0</v>
      </c>
      <c r="V251" s="158">
        <f t="shared" si="76"/>
        <v>0</v>
      </c>
      <c r="W251" s="158"/>
      <c r="X251" s="158" t="s">
        <v>353</v>
      </c>
      <c r="Y251" s="158" t="s">
        <v>354</v>
      </c>
      <c r="Z251" s="147"/>
      <c r="AA251" s="147"/>
      <c r="AB251" s="147"/>
      <c r="AC251" s="147"/>
      <c r="AD251" s="147"/>
      <c r="AE251" s="147"/>
      <c r="AF251" s="147"/>
      <c r="AG251" s="147" t="s">
        <v>395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81">
        <v>231</v>
      </c>
      <c r="B252" s="182" t="s">
        <v>3150</v>
      </c>
      <c r="C252" s="191" t="s">
        <v>3151</v>
      </c>
      <c r="D252" s="183" t="s">
        <v>512</v>
      </c>
      <c r="E252" s="184">
        <v>60</v>
      </c>
      <c r="F252" s="185"/>
      <c r="G252" s="186">
        <f t="shared" si="70"/>
        <v>0</v>
      </c>
      <c r="H252" s="159"/>
      <c r="I252" s="158">
        <f t="shared" si="71"/>
        <v>0</v>
      </c>
      <c r="J252" s="159"/>
      <c r="K252" s="158">
        <f t="shared" si="72"/>
        <v>0</v>
      </c>
      <c r="L252" s="158">
        <v>21</v>
      </c>
      <c r="M252" s="158">
        <f t="shared" si="73"/>
        <v>0</v>
      </c>
      <c r="N252" s="157">
        <v>0</v>
      </c>
      <c r="O252" s="157">
        <f t="shared" si="74"/>
        <v>0</v>
      </c>
      <c r="P252" s="157">
        <v>0</v>
      </c>
      <c r="Q252" s="157">
        <f t="shared" si="75"/>
        <v>0</v>
      </c>
      <c r="R252" s="158"/>
      <c r="S252" s="158" t="s">
        <v>351</v>
      </c>
      <c r="T252" s="158" t="s">
        <v>352</v>
      </c>
      <c r="U252" s="158">
        <v>0</v>
      </c>
      <c r="V252" s="158">
        <f t="shared" si="76"/>
        <v>0</v>
      </c>
      <c r="W252" s="158"/>
      <c r="X252" s="158" t="s">
        <v>353</v>
      </c>
      <c r="Y252" s="158" t="s">
        <v>354</v>
      </c>
      <c r="Z252" s="147"/>
      <c r="AA252" s="147"/>
      <c r="AB252" s="147"/>
      <c r="AC252" s="147"/>
      <c r="AD252" s="147"/>
      <c r="AE252" s="147"/>
      <c r="AF252" s="147"/>
      <c r="AG252" s="147" t="s">
        <v>395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81">
        <v>232</v>
      </c>
      <c r="B253" s="182" t="s">
        <v>3152</v>
      </c>
      <c r="C253" s="191" t="s">
        <v>3153</v>
      </c>
      <c r="D253" s="183" t="s">
        <v>512</v>
      </c>
      <c r="E253" s="184">
        <v>150</v>
      </c>
      <c r="F253" s="185"/>
      <c r="G253" s="186">
        <f t="shared" si="70"/>
        <v>0</v>
      </c>
      <c r="H253" s="159"/>
      <c r="I253" s="158">
        <f t="shared" si="71"/>
        <v>0</v>
      </c>
      <c r="J253" s="159"/>
      <c r="K253" s="158">
        <f t="shared" si="72"/>
        <v>0</v>
      </c>
      <c r="L253" s="158">
        <v>21</v>
      </c>
      <c r="M253" s="158">
        <f t="shared" si="73"/>
        <v>0</v>
      </c>
      <c r="N253" s="157">
        <v>0</v>
      </c>
      <c r="O253" s="157">
        <f t="shared" si="74"/>
        <v>0</v>
      </c>
      <c r="P253" s="157">
        <v>0</v>
      </c>
      <c r="Q253" s="157">
        <f t="shared" si="75"/>
        <v>0</v>
      </c>
      <c r="R253" s="158"/>
      <c r="S253" s="158" t="s">
        <v>351</v>
      </c>
      <c r="T253" s="158" t="s">
        <v>352</v>
      </c>
      <c r="U253" s="158">
        <v>0</v>
      </c>
      <c r="V253" s="158">
        <f t="shared" si="76"/>
        <v>0</v>
      </c>
      <c r="W253" s="158"/>
      <c r="X253" s="158" t="s">
        <v>353</v>
      </c>
      <c r="Y253" s="158" t="s">
        <v>354</v>
      </c>
      <c r="Z253" s="147"/>
      <c r="AA253" s="147"/>
      <c r="AB253" s="147"/>
      <c r="AC253" s="147"/>
      <c r="AD253" s="147"/>
      <c r="AE253" s="147"/>
      <c r="AF253" s="147"/>
      <c r="AG253" s="147" t="s">
        <v>395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81">
        <v>233</v>
      </c>
      <c r="B254" s="182" t="s">
        <v>3154</v>
      </c>
      <c r="C254" s="191" t="s">
        <v>3155</v>
      </c>
      <c r="D254" s="183" t="s">
        <v>512</v>
      </c>
      <c r="E254" s="184">
        <v>120</v>
      </c>
      <c r="F254" s="185"/>
      <c r="G254" s="186">
        <f t="shared" si="70"/>
        <v>0</v>
      </c>
      <c r="H254" s="159"/>
      <c r="I254" s="158">
        <f t="shared" si="71"/>
        <v>0</v>
      </c>
      <c r="J254" s="159"/>
      <c r="K254" s="158">
        <f t="shared" si="72"/>
        <v>0</v>
      </c>
      <c r="L254" s="158">
        <v>21</v>
      </c>
      <c r="M254" s="158">
        <f t="shared" si="73"/>
        <v>0</v>
      </c>
      <c r="N254" s="157">
        <v>0</v>
      </c>
      <c r="O254" s="157">
        <f t="shared" si="74"/>
        <v>0</v>
      </c>
      <c r="P254" s="157">
        <v>0</v>
      </c>
      <c r="Q254" s="157">
        <f t="shared" si="75"/>
        <v>0</v>
      </c>
      <c r="R254" s="158"/>
      <c r="S254" s="158" t="s">
        <v>351</v>
      </c>
      <c r="T254" s="158" t="s">
        <v>352</v>
      </c>
      <c r="U254" s="158">
        <v>0</v>
      </c>
      <c r="V254" s="158">
        <f t="shared" si="76"/>
        <v>0</v>
      </c>
      <c r="W254" s="158"/>
      <c r="X254" s="158" t="s">
        <v>353</v>
      </c>
      <c r="Y254" s="158" t="s">
        <v>354</v>
      </c>
      <c r="Z254" s="147"/>
      <c r="AA254" s="147"/>
      <c r="AB254" s="147"/>
      <c r="AC254" s="147"/>
      <c r="AD254" s="147"/>
      <c r="AE254" s="147"/>
      <c r="AF254" s="147"/>
      <c r="AG254" s="147" t="s">
        <v>395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81">
        <v>234</v>
      </c>
      <c r="B255" s="182" t="s">
        <v>3156</v>
      </c>
      <c r="C255" s="191" t="s">
        <v>3157</v>
      </c>
      <c r="D255" s="183" t="s">
        <v>512</v>
      </c>
      <c r="E255" s="184">
        <v>30</v>
      </c>
      <c r="F255" s="185"/>
      <c r="G255" s="186">
        <f t="shared" si="70"/>
        <v>0</v>
      </c>
      <c r="H255" s="159"/>
      <c r="I255" s="158">
        <f t="shared" si="71"/>
        <v>0</v>
      </c>
      <c r="J255" s="159"/>
      <c r="K255" s="158">
        <f t="shared" si="72"/>
        <v>0</v>
      </c>
      <c r="L255" s="158">
        <v>21</v>
      </c>
      <c r="M255" s="158">
        <f t="shared" si="73"/>
        <v>0</v>
      </c>
      <c r="N255" s="157">
        <v>0</v>
      </c>
      <c r="O255" s="157">
        <f t="shared" si="74"/>
        <v>0</v>
      </c>
      <c r="P255" s="157">
        <v>0</v>
      </c>
      <c r="Q255" s="157">
        <f t="shared" si="75"/>
        <v>0</v>
      </c>
      <c r="R255" s="158"/>
      <c r="S255" s="158" t="s">
        <v>351</v>
      </c>
      <c r="T255" s="158" t="s">
        <v>352</v>
      </c>
      <c r="U255" s="158">
        <v>0</v>
      </c>
      <c r="V255" s="158">
        <f t="shared" si="76"/>
        <v>0</v>
      </c>
      <c r="W255" s="158"/>
      <c r="X255" s="158" t="s">
        <v>353</v>
      </c>
      <c r="Y255" s="158" t="s">
        <v>354</v>
      </c>
      <c r="Z255" s="147"/>
      <c r="AA255" s="147"/>
      <c r="AB255" s="147"/>
      <c r="AC255" s="147"/>
      <c r="AD255" s="147"/>
      <c r="AE255" s="147"/>
      <c r="AF255" s="147"/>
      <c r="AG255" s="147" t="s">
        <v>395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81">
        <v>235</v>
      </c>
      <c r="B256" s="182" t="s">
        <v>3158</v>
      </c>
      <c r="C256" s="191" t="s">
        <v>3159</v>
      </c>
      <c r="D256" s="183" t="s">
        <v>373</v>
      </c>
      <c r="E256" s="184">
        <v>34</v>
      </c>
      <c r="F256" s="185"/>
      <c r="G256" s="186">
        <f t="shared" si="70"/>
        <v>0</v>
      </c>
      <c r="H256" s="159"/>
      <c r="I256" s="158">
        <f t="shared" si="71"/>
        <v>0</v>
      </c>
      <c r="J256" s="159"/>
      <c r="K256" s="158">
        <f t="shared" si="72"/>
        <v>0</v>
      </c>
      <c r="L256" s="158">
        <v>21</v>
      </c>
      <c r="M256" s="158">
        <f t="shared" si="73"/>
        <v>0</v>
      </c>
      <c r="N256" s="157">
        <v>0</v>
      </c>
      <c r="O256" s="157">
        <f t="shared" si="74"/>
        <v>0</v>
      </c>
      <c r="P256" s="157">
        <v>0</v>
      </c>
      <c r="Q256" s="157">
        <f t="shared" si="75"/>
        <v>0</v>
      </c>
      <c r="R256" s="158"/>
      <c r="S256" s="158" t="s">
        <v>351</v>
      </c>
      <c r="T256" s="158" t="s">
        <v>352</v>
      </c>
      <c r="U256" s="158">
        <v>0</v>
      </c>
      <c r="V256" s="158">
        <f t="shared" si="76"/>
        <v>0</v>
      </c>
      <c r="W256" s="158"/>
      <c r="X256" s="158" t="s">
        <v>353</v>
      </c>
      <c r="Y256" s="158" t="s">
        <v>354</v>
      </c>
      <c r="Z256" s="147"/>
      <c r="AA256" s="147"/>
      <c r="AB256" s="147"/>
      <c r="AC256" s="147"/>
      <c r="AD256" s="147"/>
      <c r="AE256" s="147"/>
      <c r="AF256" s="147"/>
      <c r="AG256" s="147" t="s">
        <v>395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81">
        <v>236</v>
      </c>
      <c r="B257" s="182" t="s">
        <v>3160</v>
      </c>
      <c r="C257" s="191" t="s">
        <v>3161</v>
      </c>
      <c r="D257" s="183" t="s">
        <v>373</v>
      </c>
      <c r="E257" s="184">
        <v>290</v>
      </c>
      <c r="F257" s="185"/>
      <c r="G257" s="186">
        <f t="shared" si="70"/>
        <v>0</v>
      </c>
      <c r="H257" s="159"/>
      <c r="I257" s="158">
        <f t="shared" si="71"/>
        <v>0</v>
      </c>
      <c r="J257" s="159"/>
      <c r="K257" s="158">
        <f t="shared" si="72"/>
        <v>0</v>
      </c>
      <c r="L257" s="158">
        <v>21</v>
      </c>
      <c r="M257" s="158">
        <f t="shared" si="73"/>
        <v>0</v>
      </c>
      <c r="N257" s="157">
        <v>0</v>
      </c>
      <c r="O257" s="157">
        <f t="shared" si="74"/>
        <v>0</v>
      </c>
      <c r="P257" s="157">
        <v>0</v>
      </c>
      <c r="Q257" s="157">
        <f t="shared" si="75"/>
        <v>0</v>
      </c>
      <c r="R257" s="158"/>
      <c r="S257" s="158" t="s">
        <v>351</v>
      </c>
      <c r="T257" s="158" t="s">
        <v>352</v>
      </c>
      <c r="U257" s="158">
        <v>0</v>
      </c>
      <c r="V257" s="158">
        <f t="shared" si="76"/>
        <v>0</v>
      </c>
      <c r="W257" s="158"/>
      <c r="X257" s="158" t="s">
        <v>353</v>
      </c>
      <c r="Y257" s="158" t="s">
        <v>354</v>
      </c>
      <c r="Z257" s="147"/>
      <c r="AA257" s="147"/>
      <c r="AB257" s="147"/>
      <c r="AC257" s="147"/>
      <c r="AD257" s="147"/>
      <c r="AE257" s="147"/>
      <c r="AF257" s="147"/>
      <c r="AG257" s="147" t="s">
        <v>395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81">
        <v>237</v>
      </c>
      <c r="B258" s="182" t="s">
        <v>3162</v>
      </c>
      <c r="C258" s="191" t="s">
        <v>3163</v>
      </c>
      <c r="D258" s="183" t="s">
        <v>880</v>
      </c>
      <c r="E258" s="184">
        <v>320</v>
      </c>
      <c r="F258" s="185"/>
      <c r="G258" s="186">
        <f t="shared" si="70"/>
        <v>0</v>
      </c>
      <c r="H258" s="159"/>
      <c r="I258" s="158">
        <f t="shared" si="71"/>
        <v>0</v>
      </c>
      <c r="J258" s="159"/>
      <c r="K258" s="158">
        <f t="shared" si="72"/>
        <v>0</v>
      </c>
      <c r="L258" s="158">
        <v>21</v>
      </c>
      <c r="M258" s="158">
        <f t="shared" si="73"/>
        <v>0</v>
      </c>
      <c r="N258" s="157">
        <v>0</v>
      </c>
      <c r="O258" s="157">
        <f t="shared" si="74"/>
        <v>0</v>
      </c>
      <c r="P258" s="157">
        <v>0</v>
      </c>
      <c r="Q258" s="157">
        <f t="shared" si="75"/>
        <v>0</v>
      </c>
      <c r="R258" s="158"/>
      <c r="S258" s="158" t="s">
        <v>351</v>
      </c>
      <c r="T258" s="158" t="s">
        <v>352</v>
      </c>
      <c r="U258" s="158">
        <v>0</v>
      </c>
      <c r="V258" s="158">
        <f t="shared" si="76"/>
        <v>0</v>
      </c>
      <c r="W258" s="158"/>
      <c r="X258" s="158" t="s">
        <v>353</v>
      </c>
      <c r="Y258" s="158" t="s">
        <v>354</v>
      </c>
      <c r="Z258" s="147"/>
      <c r="AA258" s="147"/>
      <c r="AB258" s="147"/>
      <c r="AC258" s="147"/>
      <c r="AD258" s="147"/>
      <c r="AE258" s="147"/>
      <c r="AF258" s="147"/>
      <c r="AG258" s="147" t="s">
        <v>395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7.2" x14ac:dyDescent="0.2">
      <c r="A259" s="168" t="s">
        <v>346</v>
      </c>
      <c r="B259" s="169" t="s">
        <v>295</v>
      </c>
      <c r="C259" s="187" t="s">
        <v>286</v>
      </c>
      <c r="D259" s="170"/>
      <c r="E259" s="171"/>
      <c r="F259" s="172"/>
      <c r="G259" s="173">
        <f>SUMIF(AG260:AG274,"&lt;&gt;NOR",G260:G274)</f>
        <v>0</v>
      </c>
      <c r="H259" s="167"/>
      <c r="I259" s="167">
        <f>SUM(I260:I274)</f>
        <v>0</v>
      </c>
      <c r="J259" s="167"/>
      <c r="K259" s="167">
        <f>SUM(K260:K274)</f>
        <v>0</v>
      </c>
      <c r="L259" s="167"/>
      <c r="M259" s="167">
        <f>SUM(M260:M274)</f>
        <v>0</v>
      </c>
      <c r="N259" s="166"/>
      <c r="O259" s="166">
        <f>SUM(O260:O274)</f>
        <v>0</v>
      </c>
      <c r="P259" s="166"/>
      <c r="Q259" s="166">
        <f>SUM(Q260:Q274)</f>
        <v>0</v>
      </c>
      <c r="R259" s="167"/>
      <c r="S259" s="167"/>
      <c r="T259" s="167"/>
      <c r="U259" s="167"/>
      <c r="V259" s="167">
        <f>SUM(V260:V274)</f>
        <v>0</v>
      </c>
      <c r="W259" s="167"/>
      <c r="X259" s="167"/>
      <c r="Y259" s="167"/>
      <c r="AG259" t="s">
        <v>347</v>
      </c>
    </row>
    <row r="260" spans="1:60" outlineLevel="1" x14ac:dyDescent="0.2">
      <c r="A260" s="181">
        <v>238</v>
      </c>
      <c r="B260" s="182" t="s">
        <v>1136</v>
      </c>
      <c r="C260" s="191" t="s">
        <v>1137</v>
      </c>
      <c r="D260" s="183" t="s">
        <v>373</v>
      </c>
      <c r="E260" s="184">
        <v>6320</v>
      </c>
      <c r="F260" s="185"/>
      <c r="G260" s="186">
        <f t="shared" ref="G260:G274" si="77">ROUND(E260*F260,2)</f>
        <v>0</v>
      </c>
      <c r="H260" s="159"/>
      <c r="I260" s="158">
        <f t="shared" ref="I260:I274" si="78">ROUND(E260*H260,2)</f>
        <v>0</v>
      </c>
      <c r="J260" s="159"/>
      <c r="K260" s="158">
        <f t="shared" ref="K260:K274" si="79">ROUND(E260*J260,2)</f>
        <v>0</v>
      </c>
      <c r="L260" s="158">
        <v>21</v>
      </c>
      <c r="M260" s="158">
        <f t="shared" ref="M260:M274" si="80">G260*(1+L260/100)</f>
        <v>0</v>
      </c>
      <c r="N260" s="157">
        <v>0</v>
      </c>
      <c r="O260" s="157">
        <f t="shared" ref="O260:O274" si="81">ROUND(E260*N260,2)</f>
        <v>0</v>
      </c>
      <c r="P260" s="157">
        <v>0</v>
      </c>
      <c r="Q260" s="157">
        <f t="shared" ref="Q260:Q274" si="82">ROUND(E260*P260,2)</f>
        <v>0</v>
      </c>
      <c r="R260" s="158"/>
      <c r="S260" s="158" t="s">
        <v>351</v>
      </c>
      <c r="T260" s="158" t="s">
        <v>352</v>
      </c>
      <c r="U260" s="158">
        <v>0</v>
      </c>
      <c r="V260" s="158">
        <f t="shared" ref="V260:V274" si="83">ROUND(E260*U260,2)</f>
        <v>0</v>
      </c>
      <c r="W260" s="158"/>
      <c r="X260" s="158" t="s">
        <v>353</v>
      </c>
      <c r="Y260" s="158" t="s">
        <v>354</v>
      </c>
      <c r="Z260" s="147"/>
      <c r="AA260" s="147"/>
      <c r="AB260" s="147"/>
      <c r="AC260" s="147"/>
      <c r="AD260" s="147"/>
      <c r="AE260" s="147"/>
      <c r="AF260" s="147"/>
      <c r="AG260" s="147" t="s">
        <v>395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81">
        <v>239</v>
      </c>
      <c r="B261" s="182" t="s">
        <v>1155</v>
      </c>
      <c r="C261" s="191" t="s">
        <v>1156</v>
      </c>
      <c r="D261" s="183" t="s">
        <v>512</v>
      </c>
      <c r="E261" s="184">
        <v>60</v>
      </c>
      <c r="F261" s="185"/>
      <c r="G261" s="186">
        <f t="shared" si="77"/>
        <v>0</v>
      </c>
      <c r="H261" s="159"/>
      <c r="I261" s="158">
        <f t="shared" si="78"/>
        <v>0</v>
      </c>
      <c r="J261" s="159"/>
      <c r="K261" s="158">
        <f t="shared" si="79"/>
        <v>0</v>
      </c>
      <c r="L261" s="158">
        <v>21</v>
      </c>
      <c r="M261" s="158">
        <f t="shared" si="80"/>
        <v>0</v>
      </c>
      <c r="N261" s="157">
        <v>0</v>
      </c>
      <c r="O261" s="157">
        <f t="shared" si="81"/>
        <v>0</v>
      </c>
      <c r="P261" s="157">
        <v>0</v>
      </c>
      <c r="Q261" s="157">
        <f t="shared" si="82"/>
        <v>0</v>
      </c>
      <c r="R261" s="158"/>
      <c r="S261" s="158" t="s">
        <v>351</v>
      </c>
      <c r="T261" s="158" t="s">
        <v>352</v>
      </c>
      <c r="U261" s="158">
        <v>0</v>
      </c>
      <c r="V261" s="158">
        <f t="shared" si="83"/>
        <v>0</v>
      </c>
      <c r="W261" s="158"/>
      <c r="X261" s="158" t="s">
        <v>353</v>
      </c>
      <c r="Y261" s="158" t="s">
        <v>354</v>
      </c>
      <c r="Z261" s="147"/>
      <c r="AA261" s="147"/>
      <c r="AB261" s="147"/>
      <c r="AC261" s="147"/>
      <c r="AD261" s="147"/>
      <c r="AE261" s="147"/>
      <c r="AF261" s="147"/>
      <c r="AG261" s="147" t="s">
        <v>395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81">
        <v>240</v>
      </c>
      <c r="B262" s="182" t="s">
        <v>1157</v>
      </c>
      <c r="C262" s="191" t="s">
        <v>1158</v>
      </c>
      <c r="D262" s="183" t="s">
        <v>512</v>
      </c>
      <c r="E262" s="184">
        <v>300</v>
      </c>
      <c r="F262" s="185"/>
      <c r="G262" s="186">
        <f t="shared" si="77"/>
        <v>0</v>
      </c>
      <c r="H262" s="159"/>
      <c r="I262" s="158">
        <f t="shared" si="78"/>
        <v>0</v>
      </c>
      <c r="J262" s="159"/>
      <c r="K262" s="158">
        <f t="shared" si="79"/>
        <v>0</v>
      </c>
      <c r="L262" s="158">
        <v>21</v>
      </c>
      <c r="M262" s="158">
        <f t="shared" si="80"/>
        <v>0</v>
      </c>
      <c r="N262" s="157">
        <v>0</v>
      </c>
      <c r="O262" s="157">
        <f t="shared" si="81"/>
        <v>0</v>
      </c>
      <c r="P262" s="157">
        <v>0</v>
      </c>
      <c r="Q262" s="157">
        <f t="shared" si="82"/>
        <v>0</v>
      </c>
      <c r="R262" s="158"/>
      <c r="S262" s="158" t="s">
        <v>351</v>
      </c>
      <c r="T262" s="158" t="s">
        <v>352</v>
      </c>
      <c r="U262" s="158">
        <v>0</v>
      </c>
      <c r="V262" s="158">
        <f t="shared" si="83"/>
        <v>0</v>
      </c>
      <c r="W262" s="158"/>
      <c r="X262" s="158" t="s">
        <v>353</v>
      </c>
      <c r="Y262" s="158" t="s">
        <v>354</v>
      </c>
      <c r="Z262" s="147"/>
      <c r="AA262" s="147"/>
      <c r="AB262" s="147"/>
      <c r="AC262" s="147"/>
      <c r="AD262" s="147"/>
      <c r="AE262" s="147"/>
      <c r="AF262" s="147"/>
      <c r="AG262" s="147" t="s">
        <v>395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81">
        <v>241</v>
      </c>
      <c r="B263" s="182" t="s">
        <v>3164</v>
      </c>
      <c r="C263" s="191" t="s">
        <v>3165</v>
      </c>
      <c r="D263" s="183" t="s">
        <v>373</v>
      </c>
      <c r="E263" s="184">
        <v>180</v>
      </c>
      <c r="F263" s="185"/>
      <c r="G263" s="186">
        <f t="shared" si="77"/>
        <v>0</v>
      </c>
      <c r="H263" s="159"/>
      <c r="I263" s="158">
        <f t="shared" si="78"/>
        <v>0</v>
      </c>
      <c r="J263" s="159"/>
      <c r="K263" s="158">
        <f t="shared" si="79"/>
        <v>0</v>
      </c>
      <c r="L263" s="158">
        <v>21</v>
      </c>
      <c r="M263" s="158">
        <f t="shared" si="80"/>
        <v>0</v>
      </c>
      <c r="N263" s="157">
        <v>0</v>
      </c>
      <c r="O263" s="157">
        <f t="shared" si="81"/>
        <v>0</v>
      </c>
      <c r="P263" s="157">
        <v>0</v>
      </c>
      <c r="Q263" s="157">
        <f t="shared" si="82"/>
        <v>0</v>
      </c>
      <c r="R263" s="158"/>
      <c r="S263" s="158" t="s">
        <v>351</v>
      </c>
      <c r="T263" s="158" t="s">
        <v>352</v>
      </c>
      <c r="U263" s="158">
        <v>0</v>
      </c>
      <c r="V263" s="158">
        <f t="shared" si="83"/>
        <v>0</v>
      </c>
      <c r="W263" s="158"/>
      <c r="X263" s="158" t="s">
        <v>353</v>
      </c>
      <c r="Y263" s="158" t="s">
        <v>354</v>
      </c>
      <c r="Z263" s="147"/>
      <c r="AA263" s="147"/>
      <c r="AB263" s="147"/>
      <c r="AC263" s="147"/>
      <c r="AD263" s="147"/>
      <c r="AE263" s="147"/>
      <c r="AF263" s="147"/>
      <c r="AG263" s="147" t="s">
        <v>395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81">
        <v>242</v>
      </c>
      <c r="B264" s="182" t="s">
        <v>1142</v>
      </c>
      <c r="C264" s="191" t="s">
        <v>1143</v>
      </c>
      <c r="D264" s="183" t="s">
        <v>880</v>
      </c>
      <c r="E264" s="184">
        <v>1</v>
      </c>
      <c r="F264" s="185"/>
      <c r="G264" s="186">
        <f t="shared" si="77"/>
        <v>0</v>
      </c>
      <c r="H264" s="159"/>
      <c r="I264" s="158">
        <f t="shared" si="78"/>
        <v>0</v>
      </c>
      <c r="J264" s="159"/>
      <c r="K264" s="158">
        <f t="shared" si="79"/>
        <v>0</v>
      </c>
      <c r="L264" s="158">
        <v>21</v>
      </c>
      <c r="M264" s="158">
        <f t="shared" si="80"/>
        <v>0</v>
      </c>
      <c r="N264" s="157">
        <v>0</v>
      </c>
      <c r="O264" s="157">
        <f t="shared" si="81"/>
        <v>0</v>
      </c>
      <c r="P264" s="157">
        <v>0</v>
      </c>
      <c r="Q264" s="157">
        <f t="shared" si="82"/>
        <v>0</v>
      </c>
      <c r="R264" s="158"/>
      <c r="S264" s="158" t="s">
        <v>351</v>
      </c>
      <c r="T264" s="158" t="s">
        <v>352</v>
      </c>
      <c r="U264" s="158">
        <v>0</v>
      </c>
      <c r="V264" s="158">
        <f t="shared" si="83"/>
        <v>0</v>
      </c>
      <c r="W264" s="158"/>
      <c r="X264" s="158" t="s">
        <v>353</v>
      </c>
      <c r="Y264" s="158" t="s">
        <v>354</v>
      </c>
      <c r="Z264" s="147"/>
      <c r="AA264" s="147"/>
      <c r="AB264" s="147"/>
      <c r="AC264" s="147"/>
      <c r="AD264" s="147"/>
      <c r="AE264" s="147"/>
      <c r="AF264" s="147"/>
      <c r="AG264" s="147" t="s">
        <v>395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81">
        <v>243</v>
      </c>
      <c r="B265" s="182" t="s">
        <v>3166</v>
      </c>
      <c r="C265" s="191" t="s">
        <v>3167</v>
      </c>
      <c r="D265" s="183" t="s">
        <v>373</v>
      </c>
      <c r="E265" s="184">
        <v>7</v>
      </c>
      <c r="F265" s="185"/>
      <c r="G265" s="186">
        <f t="shared" si="77"/>
        <v>0</v>
      </c>
      <c r="H265" s="159"/>
      <c r="I265" s="158">
        <f t="shared" si="78"/>
        <v>0</v>
      </c>
      <c r="J265" s="159"/>
      <c r="K265" s="158">
        <f t="shared" si="79"/>
        <v>0</v>
      </c>
      <c r="L265" s="158">
        <v>21</v>
      </c>
      <c r="M265" s="158">
        <f t="shared" si="80"/>
        <v>0</v>
      </c>
      <c r="N265" s="157">
        <v>0</v>
      </c>
      <c r="O265" s="157">
        <f t="shared" si="81"/>
        <v>0</v>
      </c>
      <c r="P265" s="157">
        <v>0</v>
      </c>
      <c r="Q265" s="157">
        <f t="shared" si="82"/>
        <v>0</v>
      </c>
      <c r="R265" s="158"/>
      <c r="S265" s="158" t="s">
        <v>351</v>
      </c>
      <c r="T265" s="158" t="s">
        <v>352</v>
      </c>
      <c r="U265" s="158">
        <v>0</v>
      </c>
      <c r="V265" s="158">
        <f t="shared" si="83"/>
        <v>0</v>
      </c>
      <c r="W265" s="158"/>
      <c r="X265" s="158" t="s">
        <v>353</v>
      </c>
      <c r="Y265" s="158" t="s">
        <v>354</v>
      </c>
      <c r="Z265" s="147"/>
      <c r="AA265" s="147"/>
      <c r="AB265" s="147"/>
      <c r="AC265" s="147"/>
      <c r="AD265" s="147"/>
      <c r="AE265" s="147"/>
      <c r="AF265" s="147"/>
      <c r="AG265" s="147" t="s">
        <v>395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81">
        <v>244</v>
      </c>
      <c r="B266" s="182" t="s">
        <v>1134</v>
      </c>
      <c r="C266" s="191" t="s">
        <v>1135</v>
      </c>
      <c r="D266" s="183" t="s">
        <v>373</v>
      </c>
      <c r="E266" s="184">
        <v>138</v>
      </c>
      <c r="F266" s="185"/>
      <c r="G266" s="186">
        <f t="shared" si="77"/>
        <v>0</v>
      </c>
      <c r="H266" s="159"/>
      <c r="I266" s="158">
        <f t="shared" si="78"/>
        <v>0</v>
      </c>
      <c r="J266" s="159"/>
      <c r="K266" s="158">
        <f t="shared" si="79"/>
        <v>0</v>
      </c>
      <c r="L266" s="158">
        <v>21</v>
      </c>
      <c r="M266" s="158">
        <f t="shared" si="80"/>
        <v>0</v>
      </c>
      <c r="N266" s="157">
        <v>0</v>
      </c>
      <c r="O266" s="157">
        <f t="shared" si="81"/>
        <v>0</v>
      </c>
      <c r="P266" s="157">
        <v>0</v>
      </c>
      <c r="Q266" s="157">
        <f t="shared" si="82"/>
        <v>0</v>
      </c>
      <c r="R266" s="158"/>
      <c r="S266" s="158" t="s">
        <v>351</v>
      </c>
      <c r="T266" s="158" t="s">
        <v>352</v>
      </c>
      <c r="U266" s="158">
        <v>0</v>
      </c>
      <c r="V266" s="158">
        <f t="shared" si="83"/>
        <v>0</v>
      </c>
      <c r="W266" s="158"/>
      <c r="X266" s="158" t="s">
        <v>353</v>
      </c>
      <c r="Y266" s="158" t="s">
        <v>354</v>
      </c>
      <c r="Z266" s="147"/>
      <c r="AA266" s="147"/>
      <c r="AB266" s="147"/>
      <c r="AC266" s="147"/>
      <c r="AD266" s="147"/>
      <c r="AE266" s="147"/>
      <c r="AF266" s="147"/>
      <c r="AG266" s="147" t="s">
        <v>395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81">
        <v>245</v>
      </c>
      <c r="B267" s="182" t="s">
        <v>1159</v>
      </c>
      <c r="C267" s="191" t="s">
        <v>1160</v>
      </c>
      <c r="D267" s="183" t="s">
        <v>350</v>
      </c>
      <c r="E267" s="184">
        <v>21</v>
      </c>
      <c r="F267" s="185"/>
      <c r="G267" s="186">
        <f t="shared" si="77"/>
        <v>0</v>
      </c>
      <c r="H267" s="159"/>
      <c r="I267" s="158">
        <f t="shared" si="78"/>
        <v>0</v>
      </c>
      <c r="J267" s="159"/>
      <c r="K267" s="158">
        <f t="shared" si="79"/>
        <v>0</v>
      </c>
      <c r="L267" s="158">
        <v>21</v>
      </c>
      <c r="M267" s="158">
        <f t="shared" si="80"/>
        <v>0</v>
      </c>
      <c r="N267" s="157">
        <v>0</v>
      </c>
      <c r="O267" s="157">
        <f t="shared" si="81"/>
        <v>0</v>
      </c>
      <c r="P267" s="157">
        <v>0</v>
      </c>
      <c r="Q267" s="157">
        <f t="shared" si="82"/>
        <v>0</v>
      </c>
      <c r="R267" s="158"/>
      <c r="S267" s="158" t="s">
        <v>351</v>
      </c>
      <c r="T267" s="158" t="s">
        <v>352</v>
      </c>
      <c r="U267" s="158">
        <v>0</v>
      </c>
      <c r="V267" s="158">
        <f t="shared" si="83"/>
        <v>0</v>
      </c>
      <c r="W267" s="158"/>
      <c r="X267" s="158" t="s">
        <v>353</v>
      </c>
      <c r="Y267" s="158" t="s">
        <v>354</v>
      </c>
      <c r="Z267" s="147"/>
      <c r="AA267" s="147"/>
      <c r="AB267" s="147"/>
      <c r="AC267" s="147"/>
      <c r="AD267" s="147"/>
      <c r="AE267" s="147"/>
      <c r="AF267" s="147"/>
      <c r="AG267" s="147" t="s">
        <v>395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81">
        <v>246</v>
      </c>
      <c r="B268" s="182" t="s">
        <v>3168</v>
      </c>
      <c r="C268" s="191" t="s">
        <v>3169</v>
      </c>
      <c r="D268" s="183" t="s">
        <v>384</v>
      </c>
      <c r="E268" s="184">
        <v>6</v>
      </c>
      <c r="F268" s="185"/>
      <c r="G268" s="186">
        <f t="shared" si="77"/>
        <v>0</v>
      </c>
      <c r="H268" s="159"/>
      <c r="I268" s="158">
        <f t="shared" si="78"/>
        <v>0</v>
      </c>
      <c r="J268" s="159"/>
      <c r="K268" s="158">
        <f t="shared" si="79"/>
        <v>0</v>
      </c>
      <c r="L268" s="158">
        <v>21</v>
      </c>
      <c r="M268" s="158">
        <f t="shared" si="80"/>
        <v>0</v>
      </c>
      <c r="N268" s="157">
        <v>0</v>
      </c>
      <c r="O268" s="157">
        <f t="shared" si="81"/>
        <v>0</v>
      </c>
      <c r="P268" s="157">
        <v>0</v>
      </c>
      <c r="Q268" s="157">
        <f t="shared" si="82"/>
        <v>0</v>
      </c>
      <c r="R268" s="158"/>
      <c r="S268" s="158" t="s">
        <v>351</v>
      </c>
      <c r="T268" s="158" t="s">
        <v>352</v>
      </c>
      <c r="U268" s="158">
        <v>0</v>
      </c>
      <c r="V268" s="158">
        <f t="shared" si="83"/>
        <v>0</v>
      </c>
      <c r="W268" s="158"/>
      <c r="X268" s="158" t="s">
        <v>353</v>
      </c>
      <c r="Y268" s="158" t="s">
        <v>354</v>
      </c>
      <c r="Z268" s="147"/>
      <c r="AA268" s="147"/>
      <c r="AB268" s="147"/>
      <c r="AC268" s="147"/>
      <c r="AD268" s="147"/>
      <c r="AE268" s="147"/>
      <c r="AF268" s="147"/>
      <c r="AG268" s="147" t="s">
        <v>395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81">
        <v>247</v>
      </c>
      <c r="B269" s="182" t="s">
        <v>3170</v>
      </c>
      <c r="C269" s="191" t="s">
        <v>3171</v>
      </c>
      <c r="D269" s="183" t="s">
        <v>373</v>
      </c>
      <c r="E269" s="184">
        <v>1</v>
      </c>
      <c r="F269" s="185"/>
      <c r="G269" s="186">
        <f t="shared" si="77"/>
        <v>0</v>
      </c>
      <c r="H269" s="159"/>
      <c r="I269" s="158">
        <f t="shared" si="78"/>
        <v>0</v>
      </c>
      <c r="J269" s="159"/>
      <c r="K269" s="158">
        <f t="shared" si="79"/>
        <v>0</v>
      </c>
      <c r="L269" s="158">
        <v>21</v>
      </c>
      <c r="M269" s="158">
        <f t="shared" si="80"/>
        <v>0</v>
      </c>
      <c r="N269" s="157">
        <v>0</v>
      </c>
      <c r="O269" s="157">
        <f t="shared" si="81"/>
        <v>0</v>
      </c>
      <c r="P269" s="157">
        <v>0</v>
      </c>
      <c r="Q269" s="157">
        <f t="shared" si="82"/>
        <v>0</v>
      </c>
      <c r="R269" s="158"/>
      <c r="S269" s="158" t="s">
        <v>351</v>
      </c>
      <c r="T269" s="158" t="s">
        <v>352</v>
      </c>
      <c r="U269" s="158">
        <v>0</v>
      </c>
      <c r="V269" s="158">
        <f t="shared" si="83"/>
        <v>0</v>
      </c>
      <c r="W269" s="158"/>
      <c r="X269" s="158" t="s">
        <v>353</v>
      </c>
      <c r="Y269" s="158" t="s">
        <v>354</v>
      </c>
      <c r="Z269" s="147"/>
      <c r="AA269" s="147"/>
      <c r="AB269" s="147"/>
      <c r="AC269" s="147"/>
      <c r="AD269" s="147"/>
      <c r="AE269" s="147"/>
      <c r="AF269" s="147"/>
      <c r="AG269" s="147" t="s">
        <v>395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81">
        <v>248</v>
      </c>
      <c r="B270" s="182" t="s">
        <v>1150</v>
      </c>
      <c r="C270" s="191" t="s">
        <v>1151</v>
      </c>
      <c r="D270" s="183" t="s">
        <v>1152</v>
      </c>
      <c r="E270" s="184">
        <v>0.31</v>
      </c>
      <c r="F270" s="185"/>
      <c r="G270" s="186">
        <f t="shared" si="77"/>
        <v>0</v>
      </c>
      <c r="H270" s="159"/>
      <c r="I270" s="158">
        <f t="shared" si="78"/>
        <v>0</v>
      </c>
      <c r="J270" s="159"/>
      <c r="K270" s="158">
        <f t="shared" si="79"/>
        <v>0</v>
      </c>
      <c r="L270" s="158">
        <v>21</v>
      </c>
      <c r="M270" s="158">
        <f t="shared" si="80"/>
        <v>0</v>
      </c>
      <c r="N270" s="157">
        <v>0</v>
      </c>
      <c r="O270" s="157">
        <f t="shared" si="81"/>
        <v>0</v>
      </c>
      <c r="P270" s="157">
        <v>0</v>
      </c>
      <c r="Q270" s="157">
        <f t="shared" si="82"/>
        <v>0</v>
      </c>
      <c r="R270" s="158"/>
      <c r="S270" s="158" t="s">
        <v>351</v>
      </c>
      <c r="T270" s="158" t="s">
        <v>352</v>
      </c>
      <c r="U270" s="158">
        <v>0</v>
      </c>
      <c r="V270" s="158">
        <f t="shared" si="83"/>
        <v>0</v>
      </c>
      <c r="W270" s="158"/>
      <c r="X270" s="158" t="s">
        <v>353</v>
      </c>
      <c r="Y270" s="158" t="s">
        <v>354</v>
      </c>
      <c r="Z270" s="147"/>
      <c r="AA270" s="147"/>
      <c r="AB270" s="147"/>
      <c r="AC270" s="147"/>
      <c r="AD270" s="147"/>
      <c r="AE270" s="147"/>
      <c r="AF270" s="147"/>
      <c r="AG270" s="147" t="s">
        <v>395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81">
        <v>249</v>
      </c>
      <c r="B271" s="182" t="s">
        <v>1148</v>
      </c>
      <c r="C271" s="191" t="s">
        <v>1149</v>
      </c>
      <c r="D271" s="183" t="s">
        <v>512</v>
      </c>
      <c r="E271" s="184">
        <v>310</v>
      </c>
      <c r="F271" s="185"/>
      <c r="G271" s="186">
        <f t="shared" si="77"/>
        <v>0</v>
      </c>
      <c r="H271" s="159"/>
      <c r="I271" s="158">
        <f t="shared" si="78"/>
        <v>0</v>
      </c>
      <c r="J271" s="159"/>
      <c r="K271" s="158">
        <f t="shared" si="79"/>
        <v>0</v>
      </c>
      <c r="L271" s="158">
        <v>21</v>
      </c>
      <c r="M271" s="158">
        <f t="shared" si="80"/>
        <v>0</v>
      </c>
      <c r="N271" s="157">
        <v>0</v>
      </c>
      <c r="O271" s="157">
        <f t="shared" si="81"/>
        <v>0</v>
      </c>
      <c r="P271" s="157">
        <v>0</v>
      </c>
      <c r="Q271" s="157">
        <f t="shared" si="82"/>
        <v>0</v>
      </c>
      <c r="R271" s="158"/>
      <c r="S271" s="158" t="s">
        <v>351</v>
      </c>
      <c r="T271" s="158" t="s">
        <v>352</v>
      </c>
      <c r="U271" s="158">
        <v>0</v>
      </c>
      <c r="V271" s="158">
        <f t="shared" si="83"/>
        <v>0</v>
      </c>
      <c r="W271" s="158"/>
      <c r="X271" s="158" t="s">
        <v>353</v>
      </c>
      <c r="Y271" s="158" t="s">
        <v>354</v>
      </c>
      <c r="Z271" s="147"/>
      <c r="AA271" s="147"/>
      <c r="AB271" s="147"/>
      <c r="AC271" s="147"/>
      <c r="AD271" s="147"/>
      <c r="AE271" s="147"/>
      <c r="AF271" s="147"/>
      <c r="AG271" s="147" t="s">
        <v>395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81">
        <v>250</v>
      </c>
      <c r="B272" s="182" t="s">
        <v>1153</v>
      </c>
      <c r="C272" s="191" t="s">
        <v>1154</v>
      </c>
      <c r="D272" s="183" t="s">
        <v>512</v>
      </c>
      <c r="E272" s="184">
        <v>310</v>
      </c>
      <c r="F272" s="185"/>
      <c r="G272" s="186">
        <f t="shared" si="77"/>
        <v>0</v>
      </c>
      <c r="H272" s="159"/>
      <c r="I272" s="158">
        <f t="shared" si="78"/>
        <v>0</v>
      </c>
      <c r="J272" s="159"/>
      <c r="K272" s="158">
        <f t="shared" si="79"/>
        <v>0</v>
      </c>
      <c r="L272" s="158">
        <v>21</v>
      </c>
      <c r="M272" s="158">
        <f t="shared" si="80"/>
        <v>0</v>
      </c>
      <c r="N272" s="157">
        <v>0</v>
      </c>
      <c r="O272" s="157">
        <f t="shared" si="81"/>
        <v>0</v>
      </c>
      <c r="P272" s="157">
        <v>0</v>
      </c>
      <c r="Q272" s="157">
        <f t="shared" si="82"/>
        <v>0</v>
      </c>
      <c r="R272" s="158"/>
      <c r="S272" s="158" t="s">
        <v>351</v>
      </c>
      <c r="T272" s="158" t="s">
        <v>352</v>
      </c>
      <c r="U272" s="158">
        <v>0</v>
      </c>
      <c r="V272" s="158">
        <f t="shared" si="83"/>
        <v>0</v>
      </c>
      <c r="W272" s="158"/>
      <c r="X272" s="158" t="s">
        <v>353</v>
      </c>
      <c r="Y272" s="158" t="s">
        <v>354</v>
      </c>
      <c r="Z272" s="147"/>
      <c r="AA272" s="147"/>
      <c r="AB272" s="147"/>
      <c r="AC272" s="147"/>
      <c r="AD272" s="147"/>
      <c r="AE272" s="147"/>
      <c r="AF272" s="147"/>
      <c r="AG272" s="147" t="s">
        <v>395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81">
        <v>251</v>
      </c>
      <c r="B273" s="182" t="s">
        <v>1146</v>
      </c>
      <c r="C273" s="191" t="s">
        <v>1147</v>
      </c>
      <c r="D273" s="183" t="s">
        <v>384</v>
      </c>
      <c r="E273" s="184">
        <v>86.8</v>
      </c>
      <c r="F273" s="185"/>
      <c r="G273" s="186">
        <f t="shared" si="77"/>
        <v>0</v>
      </c>
      <c r="H273" s="159"/>
      <c r="I273" s="158">
        <f t="shared" si="78"/>
        <v>0</v>
      </c>
      <c r="J273" s="159"/>
      <c r="K273" s="158">
        <f t="shared" si="79"/>
        <v>0</v>
      </c>
      <c r="L273" s="158">
        <v>21</v>
      </c>
      <c r="M273" s="158">
        <f t="shared" si="80"/>
        <v>0</v>
      </c>
      <c r="N273" s="157">
        <v>0</v>
      </c>
      <c r="O273" s="157">
        <f t="shared" si="81"/>
        <v>0</v>
      </c>
      <c r="P273" s="157">
        <v>0</v>
      </c>
      <c r="Q273" s="157">
        <f t="shared" si="82"/>
        <v>0</v>
      </c>
      <c r="R273" s="158"/>
      <c r="S273" s="158" t="s">
        <v>351</v>
      </c>
      <c r="T273" s="158" t="s">
        <v>352</v>
      </c>
      <c r="U273" s="158">
        <v>0</v>
      </c>
      <c r="V273" s="158">
        <f t="shared" si="83"/>
        <v>0</v>
      </c>
      <c r="W273" s="158"/>
      <c r="X273" s="158" t="s">
        <v>353</v>
      </c>
      <c r="Y273" s="158" t="s">
        <v>354</v>
      </c>
      <c r="Z273" s="147"/>
      <c r="AA273" s="147"/>
      <c r="AB273" s="147"/>
      <c r="AC273" s="147"/>
      <c r="AD273" s="147"/>
      <c r="AE273" s="147"/>
      <c r="AF273" s="147"/>
      <c r="AG273" s="147" t="s">
        <v>395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81">
        <v>252</v>
      </c>
      <c r="B274" s="182" t="s">
        <v>3172</v>
      </c>
      <c r="C274" s="191" t="s">
        <v>3173</v>
      </c>
      <c r="D274" s="183" t="s">
        <v>512</v>
      </c>
      <c r="E274" s="184">
        <v>10</v>
      </c>
      <c r="F274" s="185"/>
      <c r="G274" s="186">
        <f t="shared" si="77"/>
        <v>0</v>
      </c>
      <c r="H274" s="159"/>
      <c r="I274" s="158">
        <f t="shared" si="78"/>
        <v>0</v>
      </c>
      <c r="J274" s="159"/>
      <c r="K274" s="158">
        <f t="shared" si="79"/>
        <v>0</v>
      </c>
      <c r="L274" s="158">
        <v>21</v>
      </c>
      <c r="M274" s="158">
        <f t="shared" si="80"/>
        <v>0</v>
      </c>
      <c r="N274" s="157">
        <v>0</v>
      </c>
      <c r="O274" s="157">
        <f t="shared" si="81"/>
        <v>0</v>
      </c>
      <c r="P274" s="157">
        <v>0</v>
      </c>
      <c r="Q274" s="157">
        <f t="shared" si="82"/>
        <v>0</v>
      </c>
      <c r="R274" s="158"/>
      <c r="S274" s="158" t="s">
        <v>351</v>
      </c>
      <c r="T274" s="158" t="s">
        <v>352</v>
      </c>
      <c r="U274" s="158">
        <v>0</v>
      </c>
      <c r="V274" s="158">
        <f t="shared" si="83"/>
        <v>0</v>
      </c>
      <c r="W274" s="158"/>
      <c r="X274" s="158" t="s">
        <v>353</v>
      </c>
      <c r="Y274" s="158" t="s">
        <v>354</v>
      </c>
      <c r="Z274" s="147"/>
      <c r="AA274" s="147"/>
      <c r="AB274" s="147"/>
      <c r="AC274" s="147"/>
      <c r="AD274" s="147"/>
      <c r="AE274" s="147"/>
      <c r="AF274" s="147"/>
      <c r="AG274" s="147" t="s">
        <v>395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13.6" x14ac:dyDescent="0.2">
      <c r="A275" s="168" t="s">
        <v>346</v>
      </c>
      <c r="B275" s="169" t="s">
        <v>296</v>
      </c>
      <c r="C275" s="187" t="s">
        <v>288</v>
      </c>
      <c r="D275" s="170"/>
      <c r="E275" s="171"/>
      <c r="F275" s="172"/>
      <c r="G275" s="173">
        <f>SUMIF(AG276:AG277,"&lt;&gt;NOR",G276:G277)</f>
        <v>0</v>
      </c>
      <c r="H275" s="167"/>
      <c r="I275" s="167">
        <f>SUM(I276:I277)</f>
        <v>0</v>
      </c>
      <c r="J275" s="167"/>
      <c r="K275" s="167">
        <f>SUM(K276:K277)</f>
        <v>0</v>
      </c>
      <c r="L275" s="167"/>
      <c r="M275" s="167">
        <f>SUM(M276:M277)</f>
        <v>0</v>
      </c>
      <c r="N275" s="166"/>
      <c r="O275" s="166">
        <f>SUM(O276:O277)</f>
        <v>0</v>
      </c>
      <c r="P275" s="166"/>
      <c r="Q275" s="166">
        <f>SUM(Q276:Q277)</f>
        <v>0</v>
      </c>
      <c r="R275" s="167"/>
      <c r="S275" s="167"/>
      <c r="T275" s="167"/>
      <c r="U275" s="167"/>
      <c r="V275" s="167">
        <f>SUM(V276:V277)</f>
        <v>0</v>
      </c>
      <c r="W275" s="167"/>
      <c r="X275" s="167"/>
      <c r="Y275" s="167"/>
      <c r="AG275" t="s">
        <v>347</v>
      </c>
    </row>
    <row r="276" spans="1:60" ht="43.5" outlineLevel="1" x14ac:dyDescent="0.2">
      <c r="A276" s="181">
        <v>253</v>
      </c>
      <c r="B276" s="182" t="s">
        <v>1161</v>
      </c>
      <c r="C276" s="191" t="s">
        <v>1162</v>
      </c>
      <c r="D276" s="183" t="s">
        <v>1089</v>
      </c>
      <c r="E276" s="184">
        <v>1</v>
      </c>
      <c r="F276" s="185"/>
      <c r="G276" s="186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</v>
      </c>
      <c r="O276" s="157">
        <f>ROUND(E276*N276,2)</f>
        <v>0</v>
      </c>
      <c r="P276" s="157">
        <v>0</v>
      </c>
      <c r="Q276" s="157">
        <f>ROUND(E276*P276,2)</f>
        <v>0</v>
      </c>
      <c r="R276" s="158"/>
      <c r="S276" s="158" t="s">
        <v>351</v>
      </c>
      <c r="T276" s="158" t="s">
        <v>352</v>
      </c>
      <c r="U276" s="158">
        <v>0</v>
      </c>
      <c r="V276" s="158">
        <f>ROUND(E276*U276,2)</f>
        <v>0</v>
      </c>
      <c r="W276" s="158"/>
      <c r="X276" s="158" t="s">
        <v>353</v>
      </c>
      <c r="Y276" s="158" t="s">
        <v>354</v>
      </c>
      <c r="Z276" s="147"/>
      <c r="AA276" s="147"/>
      <c r="AB276" s="147"/>
      <c r="AC276" s="147"/>
      <c r="AD276" s="147"/>
      <c r="AE276" s="147"/>
      <c r="AF276" s="147"/>
      <c r="AG276" s="147" t="s">
        <v>395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5">
        <v>254</v>
      </c>
      <c r="B277" s="176" t="s">
        <v>3174</v>
      </c>
      <c r="C277" s="188" t="s">
        <v>3175</v>
      </c>
      <c r="D277" s="177" t="s">
        <v>373</v>
      </c>
      <c r="E277" s="178">
        <v>1</v>
      </c>
      <c r="F277" s="179"/>
      <c r="G277" s="180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7">
        <v>0</v>
      </c>
      <c r="O277" s="157">
        <f>ROUND(E277*N277,2)</f>
        <v>0</v>
      </c>
      <c r="P277" s="157">
        <v>0</v>
      </c>
      <c r="Q277" s="157">
        <f>ROUND(E277*P277,2)</f>
        <v>0</v>
      </c>
      <c r="R277" s="158"/>
      <c r="S277" s="158" t="s">
        <v>351</v>
      </c>
      <c r="T277" s="158" t="s">
        <v>352</v>
      </c>
      <c r="U277" s="158">
        <v>0</v>
      </c>
      <c r="V277" s="158">
        <f>ROUND(E277*U277,2)</f>
        <v>0</v>
      </c>
      <c r="W277" s="158"/>
      <c r="X277" s="158" t="s">
        <v>353</v>
      </c>
      <c r="Y277" s="158" t="s">
        <v>354</v>
      </c>
      <c r="Z277" s="147"/>
      <c r="AA277" s="147"/>
      <c r="AB277" s="147"/>
      <c r="AC277" s="147"/>
      <c r="AD277" s="147"/>
      <c r="AE277" s="147"/>
      <c r="AF277" s="147"/>
      <c r="AG277" s="147" t="s">
        <v>395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">
      <c r="A278" s="3"/>
      <c r="B278" s="4"/>
      <c r="C278" s="19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E278">
        <v>15</v>
      </c>
      <c r="AF278">
        <v>21</v>
      </c>
      <c r="AG278" t="s">
        <v>332</v>
      </c>
    </row>
    <row r="279" spans="1:60" ht="13.6" x14ac:dyDescent="0.2">
      <c r="A279" s="150"/>
      <c r="B279" s="151" t="s">
        <v>31</v>
      </c>
      <c r="C279" s="194"/>
      <c r="D279" s="152"/>
      <c r="E279" s="153"/>
      <c r="F279" s="153"/>
      <c r="G279" s="174">
        <f>G8+G27+G71+G81+G102+G118+G127+G134+G136+G138+G140+G163+G166+G169+G259+G275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f>SUMIF(L7:L277,AE278,G7:G277)</f>
        <v>0</v>
      </c>
      <c r="AF279">
        <f>SUMIF(L7:L277,AF278,G7:G277)</f>
        <v>0</v>
      </c>
      <c r="AG279" t="s">
        <v>611</v>
      </c>
    </row>
    <row r="280" spans="1:60" x14ac:dyDescent="0.2">
      <c r="A280" s="3"/>
      <c r="B280" s="4"/>
      <c r="C280" s="19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60" x14ac:dyDescent="0.2">
      <c r="A281" s="3"/>
      <c r="B281" s="4"/>
      <c r="C281" s="19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60" x14ac:dyDescent="0.2">
      <c r="A282" s="269" t="s">
        <v>612</v>
      </c>
      <c r="B282" s="269"/>
      <c r="C282" s="270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60" x14ac:dyDescent="0.2">
      <c r="A283" s="271"/>
      <c r="B283" s="272"/>
      <c r="C283" s="273"/>
      <c r="D283" s="272"/>
      <c r="E283" s="272"/>
      <c r="F283" s="272"/>
      <c r="G283" s="27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AG283" t="s">
        <v>613</v>
      </c>
    </row>
    <row r="284" spans="1:60" x14ac:dyDescent="0.2">
      <c r="A284" s="275"/>
      <c r="B284" s="276"/>
      <c r="C284" s="277"/>
      <c r="D284" s="276"/>
      <c r="E284" s="276"/>
      <c r="F284" s="276"/>
      <c r="G284" s="27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60" x14ac:dyDescent="0.2">
      <c r="A285" s="275"/>
      <c r="B285" s="276"/>
      <c r="C285" s="277"/>
      <c r="D285" s="276"/>
      <c r="E285" s="276"/>
      <c r="F285" s="276"/>
      <c r="G285" s="27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60" x14ac:dyDescent="0.2">
      <c r="A286" s="275"/>
      <c r="B286" s="276"/>
      <c r="C286" s="277"/>
      <c r="D286" s="276"/>
      <c r="E286" s="276"/>
      <c r="F286" s="276"/>
      <c r="G286" s="27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60" x14ac:dyDescent="0.2">
      <c r="A287" s="279"/>
      <c r="B287" s="280"/>
      <c r="C287" s="281"/>
      <c r="D287" s="280"/>
      <c r="E287" s="280"/>
      <c r="F287" s="280"/>
      <c r="G287" s="28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60" x14ac:dyDescent="0.2">
      <c r="A288" s="3"/>
      <c r="B288" s="4"/>
      <c r="C288" s="19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3:33" x14ac:dyDescent="0.2">
      <c r="C289" s="195"/>
      <c r="D289" s="10"/>
      <c r="AG289" t="s">
        <v>614</v>
      </c>
    </row>
    <row r="290" spans="3:33" x14ac:dyDescent="0.2">
      <c r="D290" s="10"/>
    </row>
    <row r="291" spans="3:33" x14ac:dyDescent="0.2">
      <c r="D291" s="10"/>
    </row>
    <row r="292" spans="3:33" x14ac:dyDescent="0.2">
      <c r="D292" s="10"/>
    </row>
    <row r="293" spans="3:33" x14ac:dyDescent="0.2">
      <c r="D293" s="10"/>
    </row>
    <row r="294" spans="3:33" x14ac:dyDescent="0.2">
      <c r="D294" s="10"/>
    </row>
    <row r="295" spans="3:33" x14ac:dyDescent="0.2">
      <c r="D295" s="10"/>
    </row>
    <row r="296" spans="3:33" x14ac:dyDescent="0.2">
      <c r="D296" s="10"/>
    </row>
    <row r="297" spans="3:33" x14ac:dyDescent="0.2">
      <c r="D297" s="10"/>
    </row>
    <row r="298" spans="3:33" x14ac:dyDescent="0.2">
      <c r="D298" s="10"/>
    </row>
    <row r="299" spans="3:33" x14ac:dyDescent="0.2">
      <c r="D299" s="10"/>
    </row>
    <row r="300" spans="3:33" x14ac:dyDescent="0.2">
      <c r="D300" s="10"/>
    </row>
    <row r="301" spans="3:33" x14ac:dyDescent="0.2">
      <c r="D301" s="10"/>
    </row>
    <row r="302" spans="3:33" x14ac:dyDescent="0.2">
      <c r="D302" s="10"/>
    </row>
    <row r="303" spans="3:33" x14ac:dyDescent="0.2">
      <c r="D303" s="10"/>
    </row>
    <row r="304" spans="3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83:G287"/>
    <mergeCell ref="A1:G1"/>
    <mergeCell ref="C2:G2"/>
    <mergeCell ref="C3:G3"/>
    <mergeCell ref="C4:G4"/>
    <mergeCell ref="A282:C28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F5E3-AD9A-4053-BF08-C6A8F0B2E1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86</v>
      </c>
      <c r="C4" s="266" t="s">
        <v>71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299</v>
      </c>
      <c r="C8" s="187" t="s">
        <v>266</v>
      </c>
      <c r="D8" s="170"/>
      <c r="E8" s="171"/>
      <c r="F8" s="172"/>
      <c r="G8" s="173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7"/>
      <c r="S8" s="167"/>
      <c r="T8" s="167"/>
      <c r="U8" s="167"/>
      <c r="V8" s="167">
        <f>SUM(V9:V12)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902</v>
      </c>
      <c r="C9" s="191" t="s">
        <v>3176</v>
      </c>
      <c r="D9" s="183" t="s">
        <v>899</v>
      </c>
      <c r="E9" s="184">
        <v>60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540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723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906</v>
      </c>
      <c r="C10" s="191" t="s">
        <v>907</v>
      </c>
      <c r="D10" s="183" t="s">
        <v>899</v>
      </c>
      <c r="E10" s="184">
        <v>3930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351</v>
      </c>
      <c r="T10" s="158" t="s">
        <v>352</v>
      </c>
      <c r="U10" s="158">
        <v>0</v>
      </c>
      <c r="V10" s="158">
        <f>ROUND(E10*U10,2)</f>
        <v>0</v>
      </c>
      <c r="W10" s="158"/>
      <c r="X10" s="158" t="s">
        <v>540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723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3177</v>
      </c>
      <c r="C11" s="191" t="s">
        <v>3178</v>
      </c>
      <c r="D11" s="183" t="s">
        <v>922</v>
      </c>
      <c r="E11" s="184">
        <v>4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351</v>
      </c>
      <c r="T11" s="158" t="s">
        <v>352</v>
      </c>
      <c r="U11" s="158">
        <v>0</v>
      </c>
      <c r="V11" s="158">
        <f>ROUND(E11*U11,2)</f>
        <v>0</v>
      </c>
      <c r="W11" s="158"/>
      <c r="X11" s="158" t="s">
        <v>540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723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3179</v>
      </c>
      <c r="C12" s="191" t="s">
        <v>3180</v>
      </c>
      <c r="D12" s="183" t="s">
        <v>899</v>
      </c>
      <c r="E12" s="184">
        <v>780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540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723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.6" x14ac:dyDescent="0.2">
      <c r="A13" s="168" t="s">
        <v>346</v>
      </c>
      <c r="B13" s="169" t="s">
        <v>300</v>
      </c>
      <c r="C13" s="187" t="s">
        <v>268</v>
      </c>
      <c r="D13" s="170"/>
      <c r="E13" s="171"/>
      <c r="F13" s="172"/>
      <c r="G13" s="173">
        <f>SUMIF(AG14:AG41,"&lt;&gt;NOR",G14:G41)</f>
        <v>0</v>
      </c>
      <c r="H13" s="167"/>
      <c r="I13" s="167">
        <f>SUM(I14:I41)</f>
        <v>0</v>
      </c>
      <c r="J13" s="167"/>
      <c r="K13" s="167">
        <f>SUM(K14:K41)</f>
        <v>0</v>
      </c>
      <c r="L13" s="167"/>
      <c r="M13" s="167">
        <f>SUM(M14:M41)</f>
        <v>0</v>
      </c>
      <c r="N13" s="166"/>
      <c r="O13" s="166">
        <f>SUM(O14:O41)</f>
        <v>0</v>
      </c>
      <c r="P13" s="166"/>
      <c r="Q13" s="166">
        <f>SUM(Q14:Q41)</f>
        <v>0</v>
      </c>
      <c r="R13" s="167"/>
      <c r="S13" s="167"/>
      <c r="T13" s="167"/>
      <c r="U13" s="167"/>
      <c r="V13" s="167">
        <f>SUM(V14:V41)</f>
        <v>0</v>
      </c>
      <c r="W13" s="167"/>
      <c r="X13" s="167"/>
      <c r="Y13" s="167"/>
      <c r="AG13" t="s">
        <v>347</v>
      </c>
    </row>
    <row r="14" spans="1:60" outlineLevel="1" x14ac:dyDescent="0.2">
      <c r="A14" s="181">
        <v>5</v>
      </c>
      <c r="B14" s="182" t="s">
        <v>3181</v>
      </c>
      <c r="C14" s="191" t="s">
        <v>3182</v>
      </c>
      <c r="D14" s="183" t="s">
        <v>922</v>
      </c>
      <c r="E14" s="184">
        <v>1080</v>
      </c>
      <c r="F14" s="185"/>
      <c r="G14" s="186">
        <f t="shared" ref="G14:G41" si="0">ROUND(E14*F14,2)</f>
        <v>0</v>
      </c>
      <c r="H14" s="159"/>
      <c r="I14" s="158">
        <f t="shared" ref="I14:I41" si="1">ROUND(E14*H14,2)</f>
        <v>0</v>
      </c>
      <c r="J14" s="159"/>
      <c r="K14" s="158">
        <f t="shared" ref="K14:K41" si="2">ROUND(E14*J14,2)</f>
        <v>0</v>
      </c>
      <c r="L14" s="158">
        <v>21</v>
      </c>
      <c r="M14" s="158">
        <f t="shared" ref="M14:M41" si="3">G14*(1+L14/100)</f>
        <v>0</v>
      </c>
      <c r="N14" s="157">
        <v>0</v>
      </c>
      <c r="O14" s="157">
        <f t="shared" ref="O14:O41" si="4">ROUND(E14*N14,2)</f>
        <v>0</v>
      </c>
      <c r="P14" s="157">
        <v>0</v>
      </c>
      <c r="Q14" s="157">
        <f t="shared" ref="Q14:Q41" si="5">ROUND(E14*P14,2)</f>
        <v>0</v>
      </c>
      <c r="R14" s="158"/>
      <c r="S14" s="158" t="s">
        <v>351</v>
      </c>
      <c r="T14" s="158" t="s">
        <v>352</v>
      </c>
      <c r="U14" s="158">
        <v>0</v>
      </c>
      <c r="V14" s="158">
        <f t="shared" ref="V14:V41" si="6">ROUND(E14*U14,2)</f>
        <v>0</v>
      </c>
      <c r="W14" s="158"/>
      <c r="X14" s="158" t="s">
        <v>540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723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6</v>
      </c>
      <c r="B15" s="182" t="s">
        <v>1165</v>
      </c>
      <c r="C15" s="191" t="s">
        <v>1166</v>
      </c>
      <c r="D15" s="183" t="s">
        <v>899</v>
      </c>
      <c r="E15" s="184">
        <v>40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351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540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723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7</v>
      </c>
      <c r="B16" s="182" t="s">
        <v>3183</v>
      </c>
      <c r="C16" s="191" t="s">
        <v>3184</v>
      </c>
      <c r="D16" s="183" t="s">
        <v>899</v>
      </c>
      <c r="E16" s="184">
        <v>10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351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540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723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1">
        <v>8</v>
      </c>
      <c r="B17" s="182" t="s">
        <v>2838</v>
      </c>
      <c r="C17" s="191" t="s">
        <v>2839</v>
      </c>
      <c r="D17" s="183" t="s">
        <v>922</v>
      </c>
      <c r="E17" s="184">
        <v>440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540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723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9</v>
      </c>
      <c r="B18" s="182" t="s">
        <v>1167</v>
      </c>
      <c r="C18" s="191" t="s">
        <v>1168</v>
      </c>
      <c r="D18" s="183" t="s">
        <v>899</v>
      </c>
      <c r="E18" s="184">
        <v>40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540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723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1">
        <v>10</v>
      </c>
      <c r="B19" s="182" t="s">
        <v>2891</v>
      </c>
      <c r="C19" s="191" t="s">
        <v>2892</v>
      </c>
      <c r="D19" s="183" t="s">
        <v>899</v>
      </c>
      <c r="E19" s="184">
        <v>440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540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723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11</v>
      </c>
      <c r="B20" s="182" t="s">
        <v>2889</v>
      </c>
      <c r="C20" s="191" t="s">
        <v>2890</v>
      </c>
      <c r="D20" s="183" t="s">
        <v>922</v>
      </c>
      <c r="E20" s="184">
        <v>44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351</v>
      </c>
      <c r="T20" s="158" t="s">
        <v>352</v>
      </c>
      <c r="U20" s="158">
        <v>0</v>
      </c>
      <c r="V20" s="158">
        <f t="shared" si="6"/>
        <v>0</v>
      </c>
      <c r="W20" s="158"/>
      <c r="X20" s="158" t="s">
        <v>540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723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12</v>
      </c>
      <c r="B21" s="182" t="s">
        <v>2834</v>
      </c>
      <c r="C21" s="191" t="s">
        <v>2835</v>
      </c>
      <c r="D21" s="183" t="s">
        <v>899</v>
      </c>
      <c r="E21" s="184">
        <v>360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351</v>
      </c>
      <c r="T21" s="158" t="s">
        <v>352</v>
      </c>
      <c r="U21" s="158">
        <v>0</v>
      </c>
      <c r="V21" s="158">
        <f t="shared" si="6"/>
        <v>0</v>
      </c>
      <c r="W21" s="158"/>
      <c r="X21" s="158" t="s">
        <v>540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723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13</v>
      </c>
      <c r="B22" s="182" t="s">
        <v>3185</v>
      </c>
      <c r="C22" s="191" t="s">
        <v>3186</v>
      </c>
      <c r="D22" s="183" t="s">
        <v>899</v>
      </c>
      <c r="E22" s="184">
        <v>10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351</v>
      </c>
      <c r="T22" s="158" t="s">
        <v>352</v>
      </c>
      <c r="U22" s="158">
        <v>0</v>
      </c>
      <c r="V22" s="158">
        <f t="shared" si="6"/>
        <v>0</v>
      </c>
      <c r="W22" s="158"/>
      <c r="X22" s="158" t="s">
        <v>540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723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3187</v>
      </c>
      <c r="C23" s="191" t="s">
        <v>3186</v>
      </c>
      <c r="D23" s="183" t="s">
        <v>899</v>
      </c>
      <c r="E23" s="184">
        <v>170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351</v>
      </c>
      <c r="T23" s="158" t="s">
        <v>352</v>
      </c>
      <c r="U23" s="158">
        <v>0</v>
      </c>
      <c r="V23" s="158">
        <f t="shared" si="6"/>
        <v>0</v>
      </c>
      <c r="W23" s="158"/>
      <c r="X23" s="158" t="s">
        <v>540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723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15</v>
      </c>
      <c r="B24" s="182" t="s">
        <v>2832</v>
      </c>
      <c r="C24" s="191" t="s">
        <v>2833</v>
      </c>
      <c r="D24" s="183" t="s">
        <v>922</v>
      </c>
      <c r="E24" s="184">
        <v>720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351</v>
      </c>
      <c r="T24" s="158" t="s">
        <v>352</v>
      </c>
      <c r="U24" s="158">
        <v>0</v>
      </c>
      <c r="V24" s="158">
        <f t="shared" si="6"/>
        <v>0</v>
      </c>
      <c r="W24" s="158"/>
      <c r="X24" s="158" t="s">
        <v>540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723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3188</v>
      </c>
      <c r="C25" s="191" t="s">
        <v>3189</v>
      </c>
      <c r="D25" s="183" t="s">
        <v>899</v>
      </c>
      <c r="E25" s="184">
        <v>170</v>
      </c>
      <c r="F25" s="185"/>
      <c r="G25" s="186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351</v>
      </c>
      <c r="T25" s="158" t="s">
        <v>352</v>
      </c>
      <c r="U25" s="158">
        <v>0</v>
      </c>
      <c r="V25" s="158">
        <f t="shared" si="6"/>
        <v>0</v>
      </c>
      <c r="W25" s="158"/>
      <c r="X25" s="158" t="s">
        <v>540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723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17</v>
      </c>
      <c r="B26" s="182" t="s">
        <v>2830</v>
      </c>
      <c r="C26" s="191" t="s">
        <v>2831</v>
      </c>
      <c r="D26" s="183" t="s">
        <v>922</v>
      </c>
      <c r="E26" s="184">
        <v>170</v>
      </c>
      <c r="F26" s="185"/>
      <c r="G26" s="186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351</v>
      </c>
      <c r="T26" s="158" t="s">
        <v>352</v>
      </c>
      <c r="U26" s="158">
        <v>0</v>
      </c>
      <c r="V26" s="158">
        <f t="shared" si="6"/>
        <v>0</v>
      </c>
      <c r="W26" s="158"/>
      <c r="X26" s="158" t="s">
        <v>540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723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18</v>
      </c>
      <c r="B27" s="182" t="s">
        <v>3190</v>
      </c>
      <c r="C27" s="191" t="s">
        <v>2831</v>
      </c>
      <c r="D27" s="183" t="s">
        <v>922</v>
      </c>
      <c r="E27" s="184">
        <v>10</v>
      </c>
      <c r="F27" s="185"/>
      <c r="G27" s="186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351</v>
      </c>
      <c r="T27" s="158" t="s">
        <v>352</v>
      </c>
      <c r="U27" s="158">
        <v>0</v>
      </c>
      <c r="V27" s="158">
        <f t="shared" si="6"/>
        <v>0</v>
      </c>
      <c r="W27" s="158"/>
      <c r="X27" s="158" t="s">
        <v>540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723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19</v>
      </c>
      <c r="B28" s="182" t="s">
        <v>961</v>
      </c>
      <c r="C28" s="191" t="s">
        <v>962</v>
      </c>
      <c r="D28" s="183" t="s">
        <v>899</v>
      </c>
      <c r="E28" s="184">
        <v>140</v>
      </c>
      <c r="F28" s="185"/>
      <c r="G28" s="186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351</v>
      </c>
      <c r="T28" s="158" t="s">
        <v>352</v>
      </c>
      <c r="U28" s="158">
        <v>0</v>
      </c>
      <c r="V28" s="158">
        <f t="shared" si="6"/>
        <v>0</v>
      </c>
      <c r="W28" s="158"/>
      <c r="X28" s="158" t="s">
        <v>540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723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957</v>
      </c>
      <c r="C29" s="191" t="s">
        <v>958</v>
      </c>
      <c r="D29" s="183" t="s">
        <v>922</v>
      </c>
      <c r="E29" s="184">
        <v>822</v>
      </c>
      <c r="F29" s="185"/>
      <c r="G29" s="186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351</v>
      </c>
      <c r="T29" s="158" t="s">
        <v>352</v>
      </c>
      <c r="U29" s="158">
        <v>0</v>
      </c>
      <c r="V29" s="158">
        <f t="shared" si="6"/>
        <v>0</v>
      </c>
      <c r="W29" s="158"/>
      <c r="X29" s="158" t="s">
        <v>540</v>
      </c>
      <c r="Y29" s="158" t="s">
        <v>354</v>
      </c>
      <c r="Z29" s="147"/>
      <c r="AA29" s="147"/>
      <c r="AB29" s="147"/>
      <c r="AC29" s="147"/>
      <c r="AD29" s="147"/>
      <c r="AE29" s="147"/>
      <c r="AF29" s="147"/>
      <c r="AG29" s="147" t="s">
        <v>723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21</v>
      </c>
      <c r="B30" s="182" t="s">
        <v>3191</v>
      </c>
      <c r="C30" s="191" t="s">
        <v>3192</v>
      </c>
      <c r="D30" s="183" t="s">
        <v>899</v>
      </c>
      <c r="E30" s="184">
        <v>10</v>
      </c>
      <c r="F30" s="185"/>
      <c r="G30" s="186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351</v>
      </c>
      <c r="T30" s="158" t="s">
        <v>352</v>
      </c>
      <c r="U30" s="158">
        <v>0</v>
      </c>
      <c r="V30" s="158">
        <f t="shared" si="6"/>
        <v>0</v>
      </c>
      <c r="W30" s="158"/>
      <c r="X30" s="158" t="s">
        <v>540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723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22</v>
      </c>
      <c r="B31" s="182" t="s">
        <v>2882</v>
      </c>
      <c r="C31" s="191" t="s">
        <v>2883</v>
      </c>
      <c r="D31" s="183" t="s">
        <v>922</v>
      </c>
      <c r="E31" s="184">
        <v>18</v>
      </c>
      <c r="F31" s="185"/>
      <c r="G31" s="186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351</v>
      </c>
      <c r="T31" s="158" t="s">
        <v>352</v>
      </c>
      <c r="U31" s="158">
        <v>0</v>
      </c>
      <c r="V31" s="158">
        <f t="shared" si="6"/>
        <v>0</v>
      </c>
      <c r="W31" s="158"/>
      <c r="X31" s="158" t="s">
        <v>540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723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23</v>
      </c>
      <c r="B32" s="182" t="s">
        <v>951</v>
      </c>
      <c r="C32" s="191" t="s">
        <v>952</v>
      </c>
      <c r="D32" s="183" t="s">
        <v>899</v>
      </c>
      <c r="E32" s="184">
        <v>100</v>
      </c>
      <c r="F32" s="185"/>
      <c r="G32" s="186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351</v>
      </c>
      <c r="T32" s="158" t="s">
        <v>352</v>
      </c>
      <c r="U32" s="158">
        <v>0</v>
      </c>
      <c r="V32" s="158">
        <f t="shared" si="6"/>
        <v>0</v>
      </c>
      <c r="W32" s="158"/>
      <c r="X32" s="158" t="s">
        <v>540</v>
      </c>
      <c r="Y32" s="158" t="s">
        <v>354</v>
      </c>
      <c r="Z32" s="147"/>
      <c r="AA32" s="147"/>
      <c r="AB32" s="147"/>
      <c r="AC32" s="147"/>
      <c r="AD32" s="147"/>
      <c r="AE32" s="147"/>
      <c r="AF32" s="147"/>
      <c r="AG32" s="147" t="s">
        <v>723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24</v>
      </c>
      <c r="B33" s="182" t="s">
        <v>949</v>
      </c>
      <c r="C33" s="191" t="s">
        <v>950</v>
      </c>
      <c r="D33" s="183" t="s">
        <v>899</v>
      </c>
      <c r="E33" s="184">
        <v>30</v>
      </c>
      <c r="F33" s="185"/>
      <c r="G33" s="186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351</v>
      </c>
      <c r="T33" s="158" t="s">
        <v>352</v>
      </c>
      <c r="U33" s="158">
        <v>0</v>
      </c>
      <c r="V33" s="158">
        <f t="shared" si="6"/>
        <v>0</v>
      </c>
      <c r="W33" s="158"/>
      <c r="X33" s="158" t="s">
        <v>540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723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25</v>
      </c>
      <c r="B34" s="182" t="s">
        <v>2884</v>
      </c>
      <c r="C34" s="191" t="s">
        <v>2885</v>
      </c>
      <c r="D34" s="183" t="s">
        <v>922</v>
      </c>
      <c r="E34" s="184">
        <v>29</v>
      </c>
      <c r="F34" s="185"/>
      <c r="G34" s="186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351</v>
      </c>
      <c r="T34" s="158" t="s">
        <v>352</v>
      </c>
      <c r="U34" s="158">
        <v>0</v>
      </c>
      <c r="V34" s="158">
        <f t="shared" si="6"/>
        <v>0</v>
      </c>
      <c r="W34" s="158"/>
      <c r="X34" s="158" t="s">
        <v>540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723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26</v>
      </c>
      <c r="B35" s="182" t="s">
        <v>933</v>
      </c>
      <c r="C35" s="191" t="s">
        <v>934</v>
      </c>
      <c r="D35" s="183" t="s">
        <v>899</v>
      </c>
      <c r="E35" s="184">
        <v>10</v>
      </c>
      <c r="F35" s="185"/>
      <c r="G35" s="186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351</v>
      </c>
      <c r="T35" s="158" t="s">
        <v>352</v>
      </c>
      <c r="U35" s="158">
        <v>0</v>
      </c>
      <c r="V35" s="158">
        <f t="shared" si="6"/>
        <v>0</v>
      </c>
      <c r="W35" s="158"/>
      <c r="X35" s="158" t="s">
        <v>540</v>
      </c>
      <c r="Y35" s="158" t="s">
        <v>354</v>
      </c>
      <c r="Z35" s="147"/>
      <c r="AA35" s="147"/>
      <c r="AB35" s="147"/>
      <c r="AC35" s="147"/>
      <c r="AD35" s="147"/>
      <c r="AE35" s="147"/>
      <c r="AF35" s="147"/>
      <c r="AG35" s="147" t="s">
        <v>723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27</v>
      </c>
      <c r="B36" s="182" t="s">
        <v>935</v>
      </c>
      <c r="C36" s="191" t="s">
        <v>936</v>
      </c>
      <c r="D36" s="183" t="s">
        <v>899</v>
      </c>
      <c r="E36" s="184">
        <v>90</v>
      </c>
      <c r="F36" s="185"/>
      <c r="G36" s="186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351</v>
      </c>
      <c r="T36" s="158" t="s">
        <v>352</v>
      </c>
      <c r="U36" s="158">
        <v>0</v>
      </c>
      <c r="V36" s="158">
        <f t="shared" si="6"/>
        <v>0</v>
      </c>
      <c r="W36" s="158"/>
      <c r="X36" s="158" t="s">
        <v>540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723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1">
        <v>28</v>
      </c>
      <c r="B37" s="182" t="s">
        <v>1169</v>
      </c>
      <c r="C37" s="191" t="s">
        <v>1170</v>
      </c>
      <c r="D37" s="183" t="s">
        <v>899</v>
      </c>
      <c r="E37" s="184">
        <v>30</v>
      </c>
      <c r="F37" s="185"/>
      <c r="G37" s="186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351</v>
      </c>
      <c r="T37" s="158" t="s">
        <v>352</v>
      </c>
      <c r="U37" s="158">
        <v>0</v>
      </c>
      <c r="V37" s="158">
        <f t="shared" si="6"/>
        <v>0</v>
      </c>
      <c r="W37" s="158"/>
      <c r="X37" s="158" t="s">
        <v>540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723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29</v>
      </c>
      <c r="B38" s="182" t="s">
        <v>2888</v>
      </c>
      <c r="C38" s="191" t="s">
        <v>2848</v>
      </c>
      <c r="D38" s="183" t="s">
        <v>922</v>
      </c>
      <c r="E38" s="184">
        <v>44</v>
      </c>
      <c r="F38" s="185"/>
      <c r="G38" s="186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351</v>
      </c>
      <c r="T38" s="158" t="s">
        <v>352</v>
      </c>
      <c r="U38" s="158">
        <v>0</v>
      </c>
      <c r="V38" s="158">
        <f t="shared" si="6"/>
        <v>0</v>
      </c>
      <c r="W38" s="158"/>
      <c r="X38" s="158" t="s">
        <v>540</v>
      </c>
      <c r="Y38" s="158" t="s">
        <v>354</v>
      </c>
      <c r="Z38" s="147"/>
      <c r="AA38" s="147"/>
      <c r="AB38" s="147"/>
      <c r="AC38" s="147"/>
      <c r="AD38" s="147"/>
      <c r="AE38" s="147"/>
      <c r="AF38" s="147"/>
      <c r="AG38" s="147" t="s">
        <v>723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30</v>
      </c>
      <c r="B39" s="182" t="s">
        <v>2895</v>
      </c>
      <c r="C39" s="191" t="s">
        <v>2896</v>
      </c>
      <c r="D39" s="183" t="s">
        <v>922</v>
      </c>
      <c r="E39" s="184">
        <v>18</v>
      </c>
      <c r="F39" s="185"/>
      <c r="G39" s="186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351</v>
      </c>
      <c r="T39" s="158" t="s">
        <v>352</v>
      </c>
      <c r="U39" s="158">
        <v>0</v>
      </c>
      <c r="V39" s="158">
        <f t="shared" si="6"/>
        <v>0</v>
      </c>
      <c r="W39" s="158"/>
      <c r="X39" s="158" t="s">
        <v>540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723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31</v>
      </c>
      <c r="B40" s="182" t="s">
        <v>3193</v>
      </c>
      <c r="C40" s="191" t="s">
        <v>3194</v>
      </c>
      <c r="D40" s="183" t="s">
        <v>899</v>
      </c>
      <c r="E40" s="184">
        <v>60</v>
      </c>
      <c r="F40" s="185"/>
      <c r="G40" s="186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351</v>
      </c>
      <c r="T40" s="158" t="s">
        <v>352</v>
      </c>
      <c r="U40" s="158">
        <v>0</v>
      </c>
      <c r="V40" s="158">
        <f t="shared" si="6"/>
        <v>0</v>
      </c>
      <c r="W40" s="158"/>
      <c r="X40" s="158" t="s">
        <v>540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723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32</v>
      </c>
      <c r="B41" s="182" t="s">
        <v>2901</v>
      </c>
      <c r="C41" s="191" t="s">
        <v>2902</v>
      </c>
      <c r="D41" s="183" t="s">
        <v>922</v>
      </c>
      <c r="E41" s="184">
        <v>360</v>
      </c>
      <c r="F41" s="185"/>
      <c r="G41" s="186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351</v>
      </c>
      <c r="T41" s="158" t="s">
        <v>352</v>
      </c>
      <c r="U41" s="158">
        <v>0</v>
      </c>
      <c r="V41" s="158">
        <f t="shared" si="6"/>
        <v>0</v>
      </c>
      <c r="W41" s="158"/>
      <c r="X41" s="158" t="s">
        <v>540</v>
      </c>
      <c r="Y41" s="158" t="s">
        <v>354</v>
      </c>
      <c r="Z41" s="147"/>
      <c r="AA41" s="147"/>
      <c r="AB41" s="147"/>
      <c r="AC41" s="147"/>
      <c r="AD41" s="147"/>
      <c r="AE41" s="147"/>
      <c r="AF41" s="147"/>
      <c r="AG41" s="147" t="s">
        <v>723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7.2" x14ac:dyDescent="0.2">
      <c r="A42" s="168" t="s">
        <v>346</v>
      </c>
      <c r="B42" s="169" t="s">
        <v>301</v>
      </c>
      <c r="C42" s="187" t="s">
        <v>302</v>
      </c>
      <c r="D42" s="170"/>
      <c r="E42" s="171"/>
      <c r="F42" s="172"/>
      <c r="G42" s="173">
        <f>SUMIF(AG43:AG51,"&lt;&gt;NOR",G43:G51)</f>
        <v>0</v>
      </c>
      <c r="H42" s="167"/>
      <c r="I42" s="167">
        <f>SUM(I43:I51)</f>
        <v>0</v>
      </c>
      <c r="J42" s="167"/>
      <c r="K42" s="167">
        <f>SUM(K43:K51)</f>
        <v>0</v>
      </c>
      <c r="L42" s="167"/>
      <c r="M42" s="167">
        <f>SUM(M43:M51)</f>
        <v>0</v>
      </c>
      <c r="N42" s="166"/>
      <c r="O42" s="166">
        <f>SUM(O43:O51)</f>
        <v>0</v>
      </c>
      <c r="P42" s="166"/>
      <c r="Q42" s="166">
        <f>SUM(Q43:Q51)</f>
        <v>0</v>
      </c>
      <c r="R42" s="167"/>
      <c r="S42" s="167"/>
      <c r="T42" s="167"/>
      <c r="U42" s="167"/>
      <c r="V42" s="167">
        <f>SUM(V43:V51)</f>
        <v>0</v>
      </c>
      <c r="W42" s="167"/>
      <c r="X42" s="167"/>
      <c r="Y42" s="167"/>
      <c r="AG42" t="s">
        <v>347</v>
      </c>
    </row>
    <row r="43" spans="1:60" outlineLevel="1" x14ac:dyDescent="0.2">
      <c r="A43" s="181">
        <v>33</v>
      </c>
      <c r="B43" s="182" t="s">
        <v>3195</v>
      </c>
      <c r="C43" s="191" t="s">
        <v>3196</v>
      </c>
      <c r="D43" s="183" t="s">
        <v>880</v>
      </c>
      <c r="E43" s="184">
        <v>27</v>
      </c>
      <c r="F43" s="185"/>
      <c r="G43" s="186">
        <f t="shared" ref="G43:G51" si="7">ROUND(E43*F43,2)</f>
        <v>0</v>
      </c>
      <c r="H43" s="159"/>
      <c r="I43" s="158">
        <f t="shared" ref="I43:I51" si="8">ROUND(E43*H43,2)</f>
        <v>0</v>
      </c>
      <c r="J43" s="159"/>
      <c r="K43" s="158">
        <f t="shared" ref="K43:K51" si="9">ROUND(E43*J43,2)</f>
        <v>0</v>
      </c>
      <c r="L43" s="158">
        <v>21</v>
      </c>
      <c r="M43" s="158">
        <f t="shared" ref="M43:M51" si="10">G43*(1+L43/100)</f>
        <v>0</v>
      </c>
      <c r="N43" s="157">
        <v>0</v>
      </c>
      <c r="O43" s="157">
        <f t="shared" ref="O43:O51" si="11">ROUND(E43*N43,2)</f>
        <v>0</v>
      </c>
      <c r="P43" s="157">
        <v>0</v>
      </c>
      <c r="Q43" s="157">
        <f t="shared" ref="Q43:Q51" si="12">ROUND(E43*P43,2)</f>
        <v>0</v>
      </c>
      <c r="R43" s="158"/>
      <c r="S43" s="158" t="s">
        <v>351</v>
      </c>
      <c r="T43" s="158" t="s">
        <v>352</v>
      </c>
      <c r="U43" s="158">
        <v>0</v>
      </c>
      <c r="V43" s="158">
        <f t="shared" ref="V43:V51" si="13">ROUND(E43*U43,2)</f>
        <v>0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395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1.75" outlineLevel="1" x14ac:dyDescent="0.2">
      <c r="A44" s="181">
        <v>34</v>
      </c>
      <c r="B44" s="182" t="s">
        <v>3197</v>
      </c>
      <c r="C44" s="191" t="s">
        <v>3198</v>
      </c>
      <c r="D44" s="183" t="s">
        <v>880</v>
      </c>
      <c r="E44" s="184">
        <v>1</v>
      </c>
      <c r="F44" s="185"/>
      <c r="G44" s="186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351</v>
      </c>
      <c r="T44" s="158" t="s">
        <v>352</v>
      </c>
      <c r="U44" s="158">
        <v>0</v>
      </c>
      <c r="V44" s="158">
        <f t="shared" si="13"/>
        <v>0</v>
      </c>
      <c r="W44" s="158"/>
      <c r="X44" s="158" t="s">
        <v>353</v>
      </c>
      <c r="Y44" s="158" t="s">
        <v>354</v>
      </c>
      <c r="Z44" s="147"/>
      <c r="AA44" s="147"/>
      <c r="AB44" s="147"/>
      <c r="AC44" s="147"/>
      <c r="AD44" s="147"/>
      <c r="AE44" s="147"/>
      <c r="AF44" s="147"/>
      <c r="AG44" s="147" t="s">
        <v>395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1">
        <v>35</v>
      </c>
      <c r="B45" s="182" t="s">
        <v>3199</v>
      </c>
      <c r="C45" s="191" t="s">
        <v>3200</v>
      </c>
      <c r="D45" s="183" t="s">
        <v>922</v>
      </c>
      <c r="E45" s="184">
        <v>1</v>
      </c>
      <c r="F45" s="185"/>
      <c r="G45" s="186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351</v>
      </c>
      <c r="T45" s="158" t="s">
        <v>352</v>
      </c>
      <c r="U45" s="158">
        <v>0</v>
      </c>
      <c r="V45" s="158">
        <f t="shared" si="13"/>
        <v>0</v>
      </c>
      <c r="W45" s="158"/>
      <c r="X45" s="158" t="s">
        <v>353</v>
      </c>
      <c r="Y45" s="158" t="s">
        <v>354</v>
      </c>
      <c r="Z45" s="147"/>
      <c r="AA45" s="147"/>
      <c r="AB45" s="147"/>
      <c r="AC45" s="147"/>
      <c r="AD45" s="147"/>
      <c r="AE45" s="147"/>
      <c r="AF45" s="147"/>
      <c r="AG45" s="147" t="s">
        <v>395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1">
        <v>36</v>
      </c>
      <c r="B46" s="182" t="s">
        <v>3201</v>
      </c>
      <c r="C46" s="191" t="s">
        <v>3202</v>
      </c>
      <c r="D46" s="183" t="s">
        <v>880</v>
      </c>
      <c r="E46" s="184">
        <v>1</v>
      </c>
      <c r="F46" s="185"/>
      <c r="G46" s="186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351</v>
      </c>
      <c r="T46" s="158" t="s">
        <v>352</v>
      </c>
      <c r="U46" s="158">
        <v>0</v>
      </c>
      <c r="V46" s="158">
        <f t="shared" si="13"/>
        <v>0</v>
      </c>
      <c r="W46" s="158"/>
      <c r="X46" s="158" t="s">
        <v>353</v>
      </c>
      <c r="Y46" s="158" t="s">
        <v>354</v>
      </c>
      <c r="Z46" s="147"/>
      <c r="AA46" s="147"/>
      <c r="AB46" s="147"/>
      <c r="AC46" s="147"/>
      <c r="AD46" s="147"/>
      <c r="AE46" s="147"/>
      <c r="AF46" s="147"/>
      <c r="AG46" s="147" t="s">
        <v>395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37</v>
      </c>
      <c r="B47" s="182" t="s">
        <v>3203</v>
      </c>
      <c r="C47" s="191" t="s">
        <v>3204</v>
      </c>
      <c r="D47" s="183" t="s">
        <v>880</v>
      </c>
      <c r="E47" s="184">
        <v>1</v>
      </c>
      <c r="F47" s="185"/>
      <c r="G47" s="186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351</v>
      </c>
      <c r="T47" s="158" t="s">
        <v>352</v>
      </c>
      <c r="U47" s="158">
        <v>0</v>
      </c>
      <c r="V47" s="158">
        <f t="shared" si="13"/>
        <v>0</v>
      </c>
      <c r="W47" s="158"/>
      <c r="X47" s="158" t="s">
        <v>353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395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38</v>
      </c>
      <c r="B48" s="182" t="s">
        <v>3205</v>
      </c>
      <c r="C48" s="191" t="s">
        <v>3206</v>
      </c>
      <c r="D48" s="183" t="s">
        <v>880</v>
      </c>
      <c r="E48" s="184">
        <v>1</v>
      </c>
      <c r="F48" s="185"/>
      <c r="G48" s="186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351</v>
      </c>
      <c r="T48" s="158" t="s">
        <v>352</v>
      </c>
      <c r="U48" s="158">
        <v>0</v>
      </c>
      <c r="V48" s="158">
        <f t="shared" si="13"/>
        <v>0</v>
      </c>
      <c r="W48" s="158"/>
      <c r="X48" s="158" t="s">
        <v>353</v>
      </c>
      <c r="Y48" s="158" t="s">
        <v>354</v>
      </c>
      <c r="Z48" s="147"/>
      <c r="AA48" s="147"/>
      <c r="AB48" s="147"/>
      <c r="AC48" s="147"/>
      <c r="AD48" s="147"/>
      <c r="AE48" s="147"/>
      <c r="AF48" s="147"/>
      <c r="AG48" s="147" t="s">
        <v>395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39</v>
      </c>
      <c r="B49" s="182" t="s">
        <v>3207</v>
      </c>
      <c r="C49" s="191" t="s">
        <v>3208</v>
      </c>
      <c r="D49" s="183" t="s">
        <v>880</v>
      </c>
      <c r="E49" s="184">
        <v>1</v>
      </c>
      <c r="F49" s="185"/>
      <c r="G49" s="186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351</v>
      </c>
      <c r="T49" s="158" t="s">
        <v>352</v>
      </c>
      <c r="U49" s="158">
        <v>0</v>
      </c>
      <c r="V49" s="158">
        <f t="shared" si="13"/>
        <v>0</v>
      </c>
      <c r="W49" s="158"/>
      <c r="X49" s="158" t="s">
        <v>353</v>
      </c>
      <c r="Y49" s="158" t="s">
        <v>354</v>
      </c>
      <c r="Z49" s="147"/>
      <c r="AA49" s="147"/>
      <c r="AB49" s="147"/>
      <c r="AC49" s="147"/>
      <c r="AD49" s="147"/>
      <c r="AE49" s="147"/>
      <c r="AF49" s="147"/>
      <c r="AG49" s="147" t="s">
        <v>395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1.75" outlineLevel="1" x14ac:dyDescent="0.2">
      <c r="A50" s="181">
        <v>40</v>
      </c>
      <c r="B50" s="182" t="s">
        <v>3209</v>
      </c>
      <c r="C50" s="191" t="s">
        <v>3210</v>
      </c>
      <c r="D50" s="183" t="s">
        <v>880</v>
      </c>
      <c r="E50" s="184">
        <v>1</v>
      </c>
      <c r="F50" s="185"/>
      <c r="G50" s="186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351</v>
      </c>
      <c r="T50" s="158" t="s">
        <v>352</v>
      </c>
      <c r="U50" s="158">
        <v>0</v>
      </c>
      <c r="V50" s="158">
        <f t="shared" si="13"/>
        <v>0</v>
      </c>
      <c r="W50" s="158"/>
      <c r="X50" s="158" t="s">
        <v>353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395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1.75" outlineLevel="1" x14ac:dyDescent="0.2">
      <c r="A51" s="181">
        <v>41</v>
      </c>
      <c r="B51" s="182" t="s">
        <v>3211</v>
      </c>
      <c r="C51" s="191" t="s">
        <v>3212</v>
      </c>
      <c r="D51" s="183" t="s">
        <v>880</v>
      </c>
      <c r="E51" s="184">
        <v>2</v>
      </c>
      <c r="F51" s="185"/>
      <c r="G51" s="186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351</v>
      </c>
      <c r="T51" s="158" t="s">
        <v>352</v>
      </c>
      <c r="U51" s="158">
        <v>0</v>
      </c>
      <c r="V51" s="158">
        <f t="shared" si="13"/>
        <v>0</v>
      </c>
      <c r="W51" s="158"/>
      <c r="X51" s="158" t="s">
        <v>353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395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13.6" x14ac:dyDescent="0.2">
      <c r="A52" s="168" t="s">
        <v>346</v>
      </c>
      <c r="B52" s="169" t="s">
        <v>304</v>
      </c>
      <c r="C52" s="187" t="s">
        <v>270</v>
      </c>
      <c r="D52" s="170"/>
      <c r="E52" s="171"/>
      <c r="F52" s="172"/>
      <c r="G52" s="173">
        <f>SUMIF(AG53:AG59,"&lt;&gt;NOR",G53:G59)</f>
        <v>0</v>
      </c>
      <c r="H52" s="167"/>
      <c r="I52" s="167">
        <f>SUM(I53:I59)</f>
        <v>0</v>
      </c>
      <c r="J52" s="167"/>
      <c r="K52" s="167">
        <f>SUM(K53:K59)</f>
        <v>0</v>
      </c>
      <c r="L52" s="167"/>
      <c r="M52" s="167">
        <f>SUM(M53:M59)</f>
        <v>0</v>
      </c>
      <c r="N52" s="166"/>
      <c r="O52" s="166">
        <f>SUM(O53:O59)</f>
        <v>0</v>
      </c>
      <c r="P52" s="166"/>
      <c r="Q52" s="166">
        <f>SUM(Q53:Q59)</f>
        <v>0</v>
      </c>
      <c r="R52" s="167"/>
      <c r="S52" s="167"/>
      <c r="T52" s="167"/>
      <c r="U52" s="167"/>
      <c r="V52" s="167">
        <f>SUM(V53:V59)</f>
        <v>0</v>
      </c>
      <c r="W52" s="167"/>
      <c r="X52" s="167"/>
      <c r="Y52" s="167"/>
      <c r="AG52" t="s">
        <v>347</v>
      </c>
    </row>
    <row r="53" spans="1:60" outlineLevel="1" x14ac:dyDescent="0.2">
      <c r="A53" s="181">
        <v>42</v>
      </c>
      <c r="B53" s="182" t="s">
        <v>1187</v>
      </c>
      <c r="C53" s="191" t="s">
        <v>1188</v>
      </c>
      <c r="D53" s="183" t="s">
        <v>922</v>
      </c>
      <c r="E53" s="184">
        <v>88</v>
      </c>
      <c r="F53" s="185"/>
      <c r="G53" s="186">
        <f t="shared" ref="G53:G59" si="14">ROUND(E53*F53,2)</f>
        <v>0</v>
      </c>
      <c r="H53" s="159"/>
      <c r="I53" s="158">
        <f t="shared" ref="I53:I59" si="15">ROUND(E53*H53,2)</f>
        <v>0</v>
      </c>
      <c r="J53" s="159"/>
      <c r="K53" s="158">
        <f t="shared" ref="K53:K59" si="16">ROUND(E53*J53,2)</f>
        <v>0</v>
      </c>
      <c r="L53" s="158">
        <v>21</v>
      </c>
      <c r="M53" s="158">
        <f t="shared" ref="M53:M59" si="17">G53*(1+L53/100)</f>
        <v>0</v>
      </c>
      <c r="N53" s="157">
        <v>0</v>
      </c>
      <c r="O53" s="157">
        <f t="shared" ref="O53:O59" si="18">ROUND(E53*N53,2)</f>
        <v>0</v>
      </c>
      <c r="P53" s="157">
        <v>0</v>
      </c>
      <c r="Q53" s="157">
        <f t="shared" ref="Q53:Q59" si="19">ROUND(E53*P53,2)</f>
        <v>0</v>
      </c>
      <c r="R53" s="158"/>
      <c r="S53" s="158" t="s">
        <v>351</v>
      </c>
      <c r="T53" s="158" t="s">
        <v>352</v>
      </c>
      <c r="U53" s="158">
        <v>0</v>
      </c>
      <c r="V53" s="158">
        <f t="shared" ref="V53:V59" si="20">ROUND(E53*U53,2)</f>
        <v>0</v>
      </c>
      <c r="W53" s="158"/>
      <c r="X53" s="158" t="s">
        <v>540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723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1">
        <v>43</v>
      </c>
      <c r="B54" s="182" t="s">
        <v>3213</v>
      </c>
      <c r="C54" s="191" t="s">
        <v>3214</v>
      </c>
      <c r="D54" s="183" t="s">
        <v>922</v>
      </c>
      <c r="E54" s="184">
        <v>23</v>
      </c>
      <c r="F54" s="185"/>
      <c r="G54" s="186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351</v>
      </c>
      <c r="T54" s="158" t="s">
        <v>352</v>
      </c>
      <c r="U54" s="158">
        <v>0</v>
      </c>
      <c r="V54" s="158">
        <f t="shared" si="20"/>
        <v>0</v>
      </c>
      <c r="W54" s="158"/>
      <c r="X54" s="158" t="s">
        <v>540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723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44</v>
      </c>
      <c r="B55" s="182" t="s">
        <v>1191</v>
      </c>
      <c r="C55" s="191" t="s">
        <v>1192</v>
      </c>
      <c r="D55" s="183" t="s">
        <v>922</v>
      </c>
      <c r="E55" s="184">
        <v>21</v>
      </c>
      <c r="F55" s="185"/>
      <c r="G55" s="186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351</v>
      </c>
      <c r="T55" s="158" t="s">
        <v>352</v>
      </c>
      <c r="U55" s="158">
        <v>0</v>
      </c>
      <c r="V55" s="158">
        <f t="shared" si="20"/>
        <v>0</v>
      </c>
      <c r="W55" s="158"/>
      <c r="X55" s="158" t="s">
        <v>540</v>
      </c>
      <c r="Y55" s="158" t="s">
        <v>354</v>
      </c>
      <c r="Z55" s="147"/>
      <c r="AA55" s="147"/>
      <c r="AB55" s="147"/>
      <c r="AC55" s="147"/>
      <c r="AD55" s="147"/>
      <c r="AE55" s="147"/>
      <c r="AF55" s="147"/>
      <c r="AG55" s="147" t="s">
        <v>723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45</v>
      </c>
      <c r="B56" s="182" t="s">
        <v>1193</v>
      </c>
      <c r="C56" s="191" t="s">
        <v>1194</v>
      </c>
      <c r="D56" s="183" t="s">
        <v>922</v>
      </c>
      <c r="E56" s="184">
        <v>21</v>
      </c>
      <c r="F56" s="185"/>
      <c r="G56" s="186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351</v>
      </c>
      <c r="T56" s="158" t="s">
        <v>352</v>
      </c>
      <c r="U56" s="158">
        <v>0</v>
      </c>
      <c r="V56" s="158">
        <f t="shared" si="20"/>
        <v>0</v>
      </c>
      <c r="W56" s="158"/>
      <c r="X56" s="158" t="s">
        <v>540</v>
      </c>
      <c r="Y56" s="158" t="s">
        <v>354</v>
      </c>
      <c r="Z56" s="147"/>
      <c r="AA56" s="147"/>
      <c r="AB56" s="147"/>
      <c r="AC56" s="147"/>
      <c r="AD56" s="147"/>
      <c r="AE56" s="147"/>
      <c r="AF56" s="147"/>
      <c r="AG56" s="147" t="s">
        <v>723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1">
        <v>46</v>
      </c>
      <c r="B57" s="182" t="s">
        <v>985</v>
      </c>
      <c r="C57" s="191" t="s">
        <v>986</v>
      </c>
      <c r="D57" s="183" t="s">
        <v>922</v>
      </c>
      <c r="E57" s="184">
        <v>29</v>
      </c>
      <c r="F57" s="185"/>
      <c r="G57" s="186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351</v>
      </c>
      <c r="T57" s="158" t="s">
        <v>352</v>
      </c>
      <c r="U57" s="158">
        <v>0</v>
      </c>
      <c r="V57" s="158">
        <f t="shared" si="20"/>
        <v>0</v>
      </c>
      <c r="W57" s="158"/>
      <c r="X57" s="158" t="s">
        <v>540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723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1" x14ac:dyDescent="0.2">
      <c r="A58" s="181">
        <v>47</v>
      </c>
      <c r="B58" s="182" t="s">
        <v>3215</v>
      </c>
      <c r="C58" s="191" t="s">
        <v>3216</v>
      </c>
      <c r="D58" s="183" t="s">
        <v>880</v>
      </c>
      <c r="E58" s="184">
        <v>8</v>
      </c>
      <c r="F58" s="185"/>
      <c r="G58" s="186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351</v>
      </c>
      <c r="T58" s="158" t="s">
        <v>352</v>
      </c>
      <c r="U58" s="158">
        <v>0</v>
      </c>
      <c r="V58" s="158">
        <f t="shared" si="20"/>
        <v>0</v>
      </c>
      <c r="W58" s="158"/>
      <c r="X58" s="158" t="s">
        <v>353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395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1">
        <v>48</v>
      </c>
      <c r="B59" s="182" t="s">
        <v>3217</v>
      </c>
      <c r="C59" s="191" t="s">
        <v>3218</v>
      </c>
      <c r="D59" s="183" t="s">
        <v>922</v>
      </c>
      <c r="E59" s="184">
        <v>8</v>
      </c>
      <c r="F59" s="185"/>
      <c r="G59" s="186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351</v>
      </c>
      <c r="T59" s="158" t="s">
        <v>352</v>
      </c>
      <c r="U59" s="158">
        <v>0</v>
      </c>
      <c r="V59" s="158">
        <f t="shared" si="20"/>
        <v>0</v>
      </c>
      <c r="W59" s="158"/>
      <c r="X59" s="158" t="s">
        <v>540</v>
      </c>
      <c r="Y59" s="158" t="s">
        <v>354</v>
      </c>
      <c r="Z59" s="147"/>
      <c r="AA59" s="147"/>
      <c r="AB59" s="147"/>
      <c r="AC59" s="147"/>
      <c r="AD59" s="147"/>
      <c r="AE59" s="147"/>
      <c r="AF59" s="147"/>
      <c r="AG59" s="147" t="s">
        <v>723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.6" x14ac:dyDescent="0.2">
      <c r="A60" s="168" t="s">
        <v>346</v>
      </c>
      <c r="B60" s="169" t="s">
        <v>305</v>
      </c>
      <c r="C60" s="187" t="s">
        <v>303</v>
      </c>
      <c r="D60" s="170"/>
      <c r="E60" s="171"/>
      <c r="F60" s="172"/>
      <c r="G60" s="173">
        <f>SUMIF(AG61:AG71,"&lt;&gt;NOR",G61:G71)</f>
        <v>0</v>
      </c>
      <c r="H60" s="167"/>
      <c r="I60" s="167">
        <f>SUM(I61:I71)</f>
        <v>0</v>
      </c>
      <c r="J60" s="167"/>
      <c r="K60" s="167">
        <f>SUM(K61:K71)</f>
        <v>0</v>
      </c>
      <c r="L60" s="167"/>
      <c r="M60" s="167">
        <f>SUM(M61:M71)</f>
        <v>0</v>
      </c>
      <c r="N60" s="166"/>
      <c r="O60" s="166">
        <f>SUM(O61:O71)</f>
        <v>0</v>
      </c>
      <c r="P60" s="166"/>
      <c r="Q60" s="166">
        <f>SUM(Q61:Q71)</f>
        <v>0</v>
      </c>
      <c r="R60" s="167"/>
      <c r="S60" s="167"/>
      <c r="T60" s="167"/>
      <c r="U60" s="167"/>
      <c r="V60" s="167">
        <f>SUM(V61:V71)</f>
        <v>0</v>
      </c>
      <c r="W60" s="167"/>
      <c r="X60" s="167"/>
      <c r="Y60" s="167"/>
      <c r="AG60" t="s">
        <v>347</v>
      </c>
    </row>
    <row r="61" spans="1:60" outlineLevel="1" x14ac:dyDescent="0.2">
      <c r="A61" s="181">
        <v>49</v>
      </c>
      <c r="B61" s="182" t="s">
        <v>1173</v>
      </c>
      <c r="C61" s="191" t="s">
        <v>1174</v>
      </c>
      <c r="D61" s="183" t="s">
        <v>922</v>
      </c>
      <c r="E61" s="184">
        <v>5</v>
      </c>
      <c r="F61" s="185"/>
      <c r="G61" s="186">
        <f t="shared" ref="G61:G71" si="21">ROUND(E61*F61,2)</f>
        <v>0</v>
      </c>
      <c r="H61" s="159"/>
      <c r="I61" s="158">
        <f t="shared" ref="I61:I71" si="22">ROUND(E61*H61,2)</f>
        <v>0</v>
      </c>
      <c r="J61" s="159"/>
      <c r="K61" s="158">
        <f t="shared" ref="K61:K71" si="23">ROUND(E61*J61,2)</f>
        <v>0</v>
      </c>
      <c r="L61" s="158">
        <v>21</v>
      </c>
      <c r="M61" s="158">
        <f t="shared" ref="M61:M71" si="24">G61*(1+L61/100)</f>
        <v>0</v>
      </c>
      <c r="N61" s="157">
        <v>0</v>
      </c>
      <c r="O61" s="157">
        <f t="shared" ref="O61:O71" si="25">ROUND(E61*N61,2)</f>
        <v>0</v>
      </c>
      <c r="P61" s="157">
        <v>0</v>
      </c>
      <c r="Q61" s="157">
        <f t="shared" ref="Q61:Q71" si="26">ROUND(E61*P61,2)</f>
        <v>0</v>
      </c>
      <c r="R61" s="158"/>
      <c r="S61" s="158" t="s">
        <v>351</v>
      </c>
      <c r="T61" s="158" t="s">
        <v>352</v>
      </c>
      <c r="U61" s="158">
        <v>0</v>
      </c>
      <c r="V61" s="158">
        <f t="shared" ref="V61:V71" si="27">ROUND(E61*U61,2)</f>
        <v>0</v>
      </c>
      <c r="W61" s="158"/>
      <c r="X61" s="158" t="s">
        <v>540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723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50</v>
      </c>
      <c r="B62" s="182" t="s">
        <v>1179</v>
      </c>
      <c r="C62" s="191" t="s">
        <v>1180</v>
      </c>
      <c r="D62" s="183" t="s">
        <v>922</v>
      </c>
      <c r="E62" s="184">
        <v>1</v>
      </c>
      <c r="F62" s="185"/>
      <c r="G62" s="186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351</v>
      </c>
      <c r="T62" s="158" t="s">
        <v>352</v>
      </c>
      <c r="U62" s="158">
        <v>0</v>
      </c>
      <c r="V62" s="158">
        <f t="shared" si="27"/>
        <v>0</v>
      </c>
      <c r="W62" s="158"/>
      <c r="X62" s="158" t="s">
        <v>540</v>
      </c>
      <c r="Y62" s="158" t="s">
        <v>354</v>
      </c>
      <c r="Z62" s="147"/>
      <c r="AA62" s="147"/>
      <c r="AB62" s="147"/>
      <c r="AC62" s="147"/>
      <c r="AD62" s="147"/>
      <c r="AE62" s="147"/>
      <c r="AF62" s="147"/>
      <c r="AG62" s="147" t="s">
        <v>723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51</v>
      </c>
      <c r="B63" s="182" t="s">
        <v>1175</v>
      </c>
      <c r="C63" s="191" t="s">
        <v>1176</v>
      </c>
      <c r="D63" s="183" t="s">
        <v>922</v>
      </c>
      <c r="E63" s="184">
        <v>1</v>
      </c>
      <c r="F63" s="185"/>
      <c r="G63" s="186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351</v>
      </c>
      <c r="T63" s="158" t="s">
        <v>352</v>
      </c>
      <c r="U63" s="158">
        <v>0</v>
      </c>
      <c r="V63" s="158">
        <f t="shared" si="27"/>
        <v>0</v>
      </c>
      <c r="W63" s="158"/>
      <c r="X63" s="158" t="s">
        <v>540</v>
      </c>
      <c r="Y63" s="158" t="s">
        <v>354</v>
      </c>
      <c r="Z63" s="147"/>
      <c r="AA63" s="147"/>
      <c r="AB63" s="147"/>
      <c r="AC63" s="147"/>
      <c r="AD63" s="147"/>
      <c r="AE63" s="147"/>
      <c r="AF63" s="147"/>
      <c r="AG63" s="147" t="s">
        <v>723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1.75" outlineLevel="1" x14ac:dyDescent="0.2">
      <c r="A64" s="181">
        <v>52</v>
      </c>
      <c r="B64" s="182" t="s">
        <v>1177</v>
      </c>
      <c r="C64" s="191" t="s">
        <v>1178</v>
      </c>
      <c r="D64" s="183" t="s">
        <v>880</v>
      </c>
      <c r="E64" s="184">
        <v>1</v>
      </c>
      <c r="F64" s="185"/>
      <c r="G64" s="186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351</v>
      </c>
      <c r="T64" s="158" t="s">
        <v>352</v>
      </c>
      <c r="U64" s="158">
        <v>0</v>
      </c>
      <c r="V64" s="158">
        <f t="shared" si="27"/>
        <v>0</v>
      </c>
      <c r="W64" s="158"/>
      <c r="X64" s="158" t="s">
        <v>540</v>
      </c>
      <c r="Y64" s="158" t="s">
        <v>354</v>
      </c>
      <c r="Z64" s="147"/>
      <c r="AA64" s="147"/>
      <c r="AB64" s="147"/>
      <c r="AC64" s="147"/>
      <c r="AD64" s="147"/>
      <c r="AE64" s="147"/>
      <c r="AF64" s="147"/>
      <c r="AG64" s="147" t="s">
        <v>723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53</v>
      </c>
      <c r="B65" s="182" t="s">
        <v>3219</v>
      </c>
      <c r="C65" s="191" t="s">
        <v>3220</v>
      </c>
      <c r="D65" s="183" t="s">
        <v>922</v>
      </c>
      <c r="E65" s="184">
        <v>2</v>
      </c>
      <c r="F65" s="185"/>
      <c r="G65" s="186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351</v>
      </c>
      <c r="T65" s="158" t="s">
        <v>352</v>
      </c>
      <c r="U65" s="158">
        <v>0</v>
      </c>
      <c r="V65" s="158">
        <f t="shared" si="27"/>
        <v>0</v>
      </c>
      <c r="W65" s="158"/>
      <c r="X65" s="158" t="s">
        <v>540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723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54</v>
      </c>
      <c r="B66" s="182" t="s">
        <v>1185</v>
      </c>
      <c r="C66" s="191" t="s">
        <v>3221</v>
      </c>
      <c r="D66" s="183" t="s">
        <v>922</v>
      </c>
      <c r="E66" s="184">
        <v>1</v>
      </c>
      <c r="F66" s="185"/>
      <c r="G66" s="186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351</v>
      </c>
      <c r="T66" s="158" t="s">
        <v>352</v>
      </c>
      <c r="U66" s="158">
        <v>0</v>
      </c>
      <c r="V66" s="158">
        <f t="shared" si="27"/>
        <v>0</v>
      </c>
      <c r="W66" s="158"/>
      <c r="X66" s="158" t="s">
        <v>540</v>
      </c>
      <c r="Y66" s="158" t="s">
        <v>354</v>
      </c>
      <c r="Z66" s="147"/>
      <c r="AA66" s="147"/>
      <c r="AB66" s="147"/>
      <c r="AC66" s="147"/>
      <c r="AD66" s="147"/>
      <c r="AE66" s="147"/>
      <c r="AF66" s="147"/>
      <c r="AG66" s="147" t="s">
        <v>723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55</v>
      </c>
      <c r="B67" s="182" t="s">
        <v>1181</v>
      </c>
      <c r="C67" s="191" t="s">
        <v>1182</v>
      </c>
      <c r="D67" s="183" t="s">
        <v>922</v>
      </c>
      <c r="E67" s="184">
        <v>6</v>
      </c>
      <c r="F67" s="185"/>
      <c r="G67" s="186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351</v>
      </c>
      <c r="T67" s="158" t="s">
        <v>352</v>
      </c>
      <c r="U67" s="158">
        <v>0</v>
      </c>
      <c r="V67" s="158">
        <f t="shared" si="27"/>
        <v>0</v>
      </c>
      <c r="W67" s="158"/>
      <c r="X67" s="158" t="s">
        <v>540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723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1">
        <v>56</v>
      </c>
      <c r="B68" s="182" t="s">
        <v>3222</v>
      </c>
      <c r="C68" s="191" t="s">
        <v>3223</v>
      </c>
      <c r="D68" s="183" t="s">
        <v>512</v>
      </c>
      <c r="E68" s="184">
        <v>160</v>
      </c>
      <c r="F68" s="185"/>
      <c r="G68" s="186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351</v>
      </c>
      <c r="T68" s="158" t="s">
        <v>352</v>
      </c>
      <c r="U68" s="158">
        <v>0</v>
      </c>
      <c r="V68" s="158">
        <f t="shared" si="27"/>
        <v>0</v>
      </c>
      <c r="W68" s="158"/>
      <c r="X68" s="158" t="s">
        <v>540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1">
        <v>57</v>
      </c>
      <c r="B69" s="182" t="s">
        <v>1183</v>
      </c>
      <c r="C69" s="191" t="s">
        <v>1184</v>
      </c>
      <c r="D69" s="183"/>
      <c r="E69" s="184">
        <v>1</v>
      </c>
      <c r="F69" s="185"/>
      <c r="G69" s="186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351</v>
      </c>
      <c r="T69" s="158" t="s">
        <v>352</v>
      </c>
      <c r="U69" s="158">
        <v>0</v>
      </c>
      <c r="V69" s="158">
        <f t="shared" si="27"/>
        <v>0</v>
      </c>
      <c r="W69" s="158"/>
      <c r="X69" s="158" t="s">
        <v>540</v>
      </c>
      <c r="Y69" s="158" t="s">
        <v>354</v>
      </c>
      <c r="Z69" s="147"/>
      <c r="AA69" s="147"/>
      <c r="AB69" s="147"/>
      <c r="AC69" s="147"/>
      <c r="AD69" s="147"/>
      <c r="AE69" s="147"/>
      <c r="AF69" s="147"/>
      <c r="AG69" s="147" t="s">
        <v>723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1">
        <v>58</v>
      </c>
      <c r="B70" s="182" t="s">
        <v>3224</v>
      </c>
      <c r="C70" s="191" t="s">
        <v>3225</v>
      </c>
      <c r="D70" s="183" t="s">
        <v>922</v>
      </c>
      <c r="E70" s="184">
        <v>24</v>
      </c>
      <c r="F70" s="185"/>
      <c r="G70" s="186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351</v>
      </c>
      <c r="T70" s="158" t="s">
        <v>352</v>
      </c>
      <c r="U70" s="158">
        <v>0</v>
      </c>
      <c r="V70" s="158">
        <f t="shared" si="27"/>
        <v>0</v>
      </c>
      <c r="W70" s="158"/>
      <c r="X70" s="158" t="s">
        <v>540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723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1">
        <v>59</v>
      </c>
      <c r="B71" s="182" t="s">
        <v>3226</v>
      </c>
      <c r="C71" s="191" t="s">
        <v>3227</v>
      </c>
      <c r="D71" s="183" t="s">
        <v>922</v>
      </c>
      <c r="E71" s="184">
        <v>24</v>
      </c>
      <c r="F71" s="185"/>
      <c r="G71" s="186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351</v>
      </c>
      <c r="T71" s="158" t="s">
        <v>352</v>
      </c>
      <c r="U71" s="158">
        <v>0</v>
      </c>
      <c r="V71" s="158">
        <f t="shared" si="27"/>
        <v>0</v>
      </c>
      <c r="W71" s="158"/>
      <c r="X71" s="158" t="s">
        <v>540</v>
      </c>
      <c r="Y71" s="158" t="s">
        <v>354</v>
      </c>
      <c r="Z71" s="147"/>
      <c r="AA71" s="147"/>
      <c r="AB71" s="147"/>
      <c r="AC71" s="147"/>
      <c r="AD71" s="147"/>
      <c r="AE71" s="147"/>
      <c r="AF71" s="147"/>
      <c r="AG71" s="147" t="s">
        <v>723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3.6" x14ac:dyDescent="0.2">
      <c r="A72" s="168" t="s">
        <v>346</v>
      </c>
      <c r="B72" s="169" t="s">
        <v>306</v>
      </c>
      <c r="C72" s="187" t="s">
        <v>281</v>
      </c>
      <c r="D72" s="170"/>
      <c r="E72" s="171"/>
      <c r="F72" s="172"/>
      <c r="G72" s="173">
        <f>SUMIF(AG73:AG73,"&lt;&gt;NOR",G73:G73)</f>
        <v>0</v>
      </c>
      <c r="H72" s="167"/>
      <c r="I72" s="167">
        <f>SUM(I73:I73)</f>
        <v>0</v>
      </c>
      <c r="J72" s="167"/>
      <c r="K72" s="167">
        <f>SUM(K73:K73)</f>
        <v>0</v>
      </c>
      <c r="L72" s="167"/>
      <c r="M72" s="167">
        <f>SUM(M73:M73)</f>
        <v>0</v>
      </c>
      <c r="N72" s="166"/>
      <c r="O72" s="166">
        <f>SUM(O73:O73)</f>
        <v>0</v>
      </c>
      <c r="P72" s="166"/>
      <c r="Q72" s="166">
        <f>SUM(Q73:Q73)</f>
        <v>0</v>
      </c>
      <c r="R72" s="167"/>
      <c r="S72" s="167"/>
      <c r="T72" s="167"/>
      <c r="U72" s="167"/>
      <c r="V72" s="167">
        <f>SUM(V73:V73)</f>
        <v>0</v>
      </c>
      <c r="W72" s="167"/>
      <c r="X72" s="167"/>
      <c r="Y72" s="167"/>
      <c r="AG72" t="s">
        <v>347</v>
      </c>
    </row>
    <row r="73" spans="1:60" outlineLevel="1" x14ac:dyDescent="0.2">
      <c r="A73" s="181">
        <v>60</v>
      </c>
      <c r="B73" s="182" t="s">
        <v>1195</v>
      </c>
      <c r="C73" s="191" t="s">
        <v>1196</v>
      </c>
      <c r="D73" s="183" t="s">
        <v>880</v>
      </c>
      <c r="E73" s="184">
        <v>8</v>
      </c>
      <c r="F73" s="185"/>
      <c r="G73" s="186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351</v>
      </c>
      <c r="T73" s="158" t="s">
        <v>352</v>
      </c>
      <c r="U73" s="158">
        <v>0</v>
      </c>
      <c r="V73" s="158">
        <f>ROUND(E73*U73,2)</f>
        <v>0</v>
      </c>
      <c r="W73" s="158"/>
      <c r="X73" s="158" t="s">
        <v>353</v>
      </c>
      <c r="Y73" s="158" t="s">
        <v>354</v>
      </c>
      <c r="Z73" s="147"/>
      <c r="AA73" s="147"/>
      <c r="AB73" s="147"/>
      <c r="AC73" s="147"/>
      <c r="AD73" s="147"/>
      <c r="AE73" s="147"/>
      <c r="AF73" s="147"/>
      <c r="AG73" s="147" t="s">
        <v>395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3.6" x14ac:dyDescent="0.2">
      <c r="A74" s="168" t="s">
        <v>346</v>
      </c>
      <c r="B74" s="169" t="s">
        <v>308</v>
      </c>
      <c r="C74" s="187" t="s">
        <v>279</v>
      </c>
      <c r="D74" s="170"/>
      <c r="E74" s="171"/>
      <c r="F74" s="172"/>
      <c r="G74" s="173">
        <f>SUMIF(AG75:AG75,"&lt;&gt;NOR",G75:G75)</f>
        <v>0</v>
      </c>
      <c r="H74" s="167"/>
      <c r="I74" s="167">
        <f>SUM(I75:I75)</f>
        <v>0</v>
      </c>
      <c r="J74" s="167"/>
      <c r="K74" s="167">
        <f>SUM(K75:K75)</f>
        <v>0</v>
      </c>
      <c r="L74" s="167"/>
      <c r="M74" s="167">
        <f>SUM(M75:M75)</f>
        <v>0</v>
      </c>
      <c r="N74" s="166"/>
      <c r="O74" s="166">
        <f>SUM(O75:O75)</f>
        <v>0</v>
      </c>
      <c r="P74" s="166"/>
      <c r="Q74" s="166">
        <f>SUM(Q75:Q75)</f>
        <v>0</v>
      </c>
      <c r="R74" s="167"/>
      <c r="S74" s="167"/>
      <c r="T74" s="167"/>
      <c r="U74" s="167"/>
      <c r="V74" s="167">
        <f>SUM(V75:V75)</f>
        <v>0</v>
      </c>
      <c r="W74" s="167"/>
      <c r="X74" s="167"/>
      <c r="Y74" s="167"/>
      <c r="AG74" t="s">
        <v>347</v>
      </c>
    </row>
    <row r="75" spans="1:60" outlineLevel="1" x14ac:dyDescent="0.2">
      <c r="A75" s="181">
        <v>61</v>
      </c>
      <c r="B75" s="182" t="s">
        <v>1031</v>
      </c>
      <c r="C75" s="191" t="s">
        <v>1032</v>
      </c>
      <c r="D75" s="183" t="s">
        <v>384</v>
      </c>
      <c r="E75" s="184">
        <v>4.2</v>
      </c>
      <c r="F75" s="185"/>
      <c r="G75" s="186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351</v>
      </c>
      <c r="T75" s="158" t="s">
        <v>352</v>
      </c>
      <c r="U75" s="158">
        <v>0</v>
      </c>
      <c r="V75" s="158">
        <f>ROUND(E75*U75,2)</f>
        <v>0</v>
      </c>
      <c r="W75" s="158"/>
      <c r="X75" s="158" t="s">
        <v>353</v>
      </c>
      <c r="Y75" s="158" t="s">
        <v>354</v>
      </c>
      <c r="Z75" s="147"/>
      <c r="AA75" s="147"/>
      <c r="AB75" s="147"/>
      <c r="AC75" s="147"/>
      <c r="AD75" s="147"/>
      <c r="AE75" s="147"/>
      <c r="AF75" s="147"/>
      <c r="AG75" s="147" t="s">
        <v>395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13.6" x14ac:dyDescent="0.2">
      <c r="A76" s="168" t="s">
        <v>346</v>
      </c>
      <c r="B76" s="169" t="s">
        <v>309</v>
      </c>
      <c r="C76" s="187" t="s">
        <v>283</v>
      </c>
      <c r="D76" s="170"/>
      <c r="E76" s="171"/>
      <c r="F76" s="172"/>
      <c r="G76" s="173">
        <f>SUMIF(AG77:AG108,"&lt;&gt;NOR",G77:G108)</f>
        <v>0</v>
      </c>
      <c r="H76" s="167"/>
      <c r="I76" s="167">
        <f>SUM(I77:I108)</f>
        <v>0</v>
      </c>
      <c r="J76" s="167"/>
      <c r="K76" s="167">
        <f>SUM(K77:K108)</f>
        <v>0</v>
      </c>
      <c r="L76" s="167"/>
      <c r="M76" s="167">
        <f>SUM(M77:M108)</f>
        <v>0</v>
      </c>
      <c r="N76" s="166"/>
      <c r="O76" s="166">
        <f>SUM(O77:O108)</f>
        <v>0</v>
      </c>
      <c r="P76" s="166"/>
      <c r="Q76" s="166">
        <f>SUM(Q77:Q108)</f>
        <v>0</v>
      </c>
      <c r="R76" s="167"/>
      <c r="S76" s="167"/>
      <c r="T76" s="167"/>
      <c r="U76" s="167"/>
      <c r="V76" s="167">
        <f>SUM(V77:V108)</f>
        <v>0</v>
      </c>
      <c r="W76" s="167"/>
      <c r="X76" s="167"/>
      <c r="Y76" s="167"/>
      <c r="AG76" t="s">
        <v>347</v>
      </c>
    </row>
    <row r="77" spans="1:60" ht="32.6" outlineLevel="1" x14ac:dyDescent="0.2">
      <c r="A77" s="181">
        <v>62</v>
      </c>
      <c r="B77" s="182" t="s">
        <v>1037</v>
      </c>
      <c r="C77" s="191" t="s">
        <v>1038</v>
      </c>
      <c r="D77" s="183" t="s">
        <v>389</v>
      </c>
      <c r="E77" s="184">
        <v>1</v>
      </c>
      <c r="F77" s="185"/>
      <c r="G77" s="186">
        <f t="shared" ref="G77:G108" si="28">ROUND(E77*F77,2)</f>
        <v>0</v>
      </c>
      <c r="H77" s="159"/>
      <c r="I77" s="158">
        <f t="shared" ref="I77:I108" si="29">ROUND(E77*H77,2)</f>
        <v>0</v>
      </c>
      <c r="J77" s="159"/>
      <c r="K77" s="158">
        <f t="shared" ref="K77:K108" si="30">ROUND(E77*J77,2)</f>
        <v>0</v>
      </c>
      <c r="L77" s="158">
        <v>21</v>
      </c>
      <c r="M77" s="158">
        <f t="shared" ref="M77:M108" si="31">G77*(1+L77/100)</f>
        <v>0</v>
      </c>
      <c r="N77" s="157">
        <v>0</v>
      </c>
      <c r="O77" s="157">
        <f t="shared" ref="O77:O108" si="32">ROUND(E77*N77,2)</f>
        <v>0</v>
      </c>
      <c r="P77" s="157">
        <v>0</v>
      </c>
      <c r="Q77" s="157">
        <f t="shared" ref="Q77:Q108" si="33">ROUND(E77*P77,2)</f>
        <v>0</v>
      </c>
      <c r="R77" s="158"/>
      <c r="S77" s="158" t="s">
        <v>351</v>
      </c>
      <c r="T77" s="158" t="s">
        <v>352</v>
      </c>
      <c r="U77" s="158">
        <v>0</v>
      </c>
      <c r="V77" s="158">
        <f t="shared" ref="V77:V108" si="34">ROUND(E77*U77,2)</f>
        <v>0</v>
      </c>
      <c r="W77" s="158"/>
      <c r="X77" s="158" t="s">
        <v>353</v>
      </c>
      <c r="Y77" s="158" t="s">
        <v>354</v>
      </c>
      <c r="Z77" s="147"/>
      <c r="AA77" s="147"/>
      <c r="AB77" s="147"/>
      <c r="AC77" s="147"/>
      <c r="AD77" s="147"/>
      <c r="AE77" s="147"/>
      <c r="AF77" s="147"/>
      <c r="AG77" s="147" t="s">
        <v>395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43.5" outlineLevel="1" x14ac:dyDescent="0.2">
      <c r="A78" s="181">
        <v>63</v>
      </c>
      <c r="B78" s="182" t="s">
        <v>1039</v>
      </c>
      <c r="C78" s="191" t="s">
        <v>1040</v>
      </c>
      <c r="D78" s="183" t="s">
        <v>389</v>
      </c>
      <c r="E78" s="184">
        <v>1</v>
      </c>
      <c r="F78" s="185"/>
      <c r="G78" s="186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351</v>
      </c>
      <c r="T78" s="158" t="s">
        <v>352</v>
      </c>
      <c r="U78" s="158">
        <v>0</v>
      </c>
      <c r="V78" s="158">
        <f t="shared" si="34"/>
        <v>0</v>
      </c>
      <c r="W78" s="158"/>
      <c r="X78" s="158" t="s">
        <v>353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395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3.5" outlineLevel="1" x14ac:dyDescent="0.2">
      <c r="A79" s="181">
        <v>64</v>
      </c>
      <c r="B79" s="182" t="s">
        <v>1041</v>
      </c>
      <c r="C79" s="191" t="s">
        <v>1042</v>
      </c>
      <c r="D79" s="183" t="s">
        <v>389</v>
      </c>
      <c r="E79" s="184">
        <v>1</v>
      </c>
      <c r="F79" s="185"/>
      <c r="G79" s="186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351</v>
      </c>
      <c r="T79" s="158" t="s">
        <v>352</v>
      </c>
      <c r="U79" s="158">
        <v>0</v>
      </c>
      <c r="V79" s="158">
        <f t="shared" si="34"/>
        <v>0</v>
      </c>
      <c r="W79" s="158"/>
      <c r="X79" s="158" t="s">
        <v>353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395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65</v>
      </c>
      <c r="B80" s="182" t="s">
        <v>3228</v>
      </c>
      <c r="C80" s="191" t="s">
        <v>3229</v>
      </c>
      <c r="D80" s="183" t="s">
        <v>512</v>
      </c>
      <c r="E80" s="184">
        <v>340</v>
      </c>
      <c r="F80" s="185"/>
      <c r="G80" s="186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351</v>
      </c>
      <c r="T80" s="158" t="s">
        <v>352</v>
      </c>
      <c r="U80" s="158">
        <v>0</v>
      </c>
      <c r="V80" s="158">
        <f t="shared" si="34"/>
        <v>0</v>
      </c>
      <c r="W80" s="158"/>
      <c r="X80" s="158" t="s">
        <v>353</v>
      </c>
      <c r="Y80" s="158" t="s">
        <v>354</v>
      </c>
      <c r="Z80" s="147"/>
      <c r="AA80" s="147"/>
      <c r="AB80" s="147"/>
      <c r="AC80" s="147"/>
      <c r="AD80" s="147"/>
      <c r="AE80" s="147"/>
      <c r="AF80" s="147"/>
      <c r="AG80" s="147" t="s">
        <v>395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66</v>
      </c>
      <c r="B81" s="182" t="s">
        <v>3154</v>
      </c>
      <c r="C81" s="191" t="s">
        <v>3155</v>
      </c>
      <c r="D81" s="183" t="s">
        <v>512</v>
      </c>
      <c r="E81" s="184">
        <v>20</v>
      </c>
      <c r="F81" s="185"/>
      <c r="G81" s="186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351</v>
      </c>
      <c r="T81" s="158" t="s">
        <v>352</v>
      </c>
      <c r="U81" s="158">
        <v>0</v>
      </c>
      <c r="V81" s="158">
        <f t="shared" si="34"/>
        <v>0</v>
      </c>
      <c r="W81" s="158"/>
      <c r="X81" s="158" t="s">
        <v>353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395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1">
        <v>67</v>
      </c>
      <c r="B82" s="182" t="s">
        <v>3230</v>
      </c>
      <c r="C82" s="191" t="s">
        <v>3231</v>
      </c>
      <c r="D82" s="183" t="s">
        <v>512</v>
      </c>
      <c r="E82" s="184">
        <v>360</v>
      </c>
      <c r="F82" s="185"/>
      <c r="G82" s="186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351</v>
      </c>
      <c r="T82" s="158" t="s">
        <v>352</v>
      </c>
      <c r="U82" s="158">
        <v>0</v>
      </c>
      <c r="V82" s="158">
        <f t="shared" si="34"/>
        <v>0</v>
      </c>
      <c r="W82" s="158"/>
      <c r="X82" s="158" t="s">
        <v>353</v>
      </c>
      <c r="Y82" s="158" t="s">
        <v>354</v>
      </c>
      <c r="Z82" s="147"/>
      <c r="AA82" s="147"/>
      <c r="AB82" s="147"/>
      <c r="AC82" s="147"/>
      <c r="AD82" s="147"/>
      <c r="AE82" s="147"/>
      <c r="AF82" s="147"/>
      <c r="AG82" s="147" t="s">
        <v>395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1">
        <v>68</v>
      </c>
      <c r="B83" s="182" t="s">
        <v>3158</v>
      </c>
      <c r="C83" s="191" t="s">
        <v>3159</v>
      </c>
      <c r="D83" s="183" t="s">
        <v>373</v>
      </c>
      <c r="E83" s="184">
        <v>18</v>
      </c>
      <c r="F83" s="185"/>
      <c r="G83" s="186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351</v>
      </c>
      <c r="T83" s="158" t="s">
        <v>352</v>
      </c>
      <c r="U83" s="158">
        <v>0</v>
      </c>
      <c r="V83" s="158">
        <f t="shared" si="34"/>
        <v>0</v>
      </c>
      <c r="W83" s="158"/>
      <c r="X83" s="158" t="s">
        <v>353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395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69</v>
      </c>
      <c r="B84" s="182" t="s">
        <v>1128</v>
      </c>
      <c r="C84" s="191" t="s">
        <v>1129</v>
      </c>
      <c r="D84" s="183" t="s">
        <v>512</v>
      </c>
      <c r="E84" s="184">
        <v>10</v>
      </c>
      <c r="F84" s="185"/>
      <c r="G84" s="186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351</v>
      </c>
      <c r="T84" s="158" t="s">
        <v>352</v>
      </c>
      <c r="U84" s="158">
        <v>0</v>
      </c>
      <c r="V84" s="158">
        <f t="shared" si="34"/>
        <v>0</v>
      </c>
      <c r="W84" s="158"/>
      <c r="X84" s="158" t="s">
        <v>353</v>
      </c>
      <c r="Y84" s="158" t="s">
        <v>354</v>
      </c>
      <c r="Z84" s="147"/>
      <c r="AA84" s="147"/>
      <c r="AB84" s="147"/>
      <c r="AC84" s="147"/>
      <c r="AD84" s="147"/>
      <c r="AE84" s="147"/>
      <c r="AF84" s="147"/>
      <c r="AG84" s="147" t="s">
        <v>395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70</v>
      </c>
      <c r="B85" s="182" t="s">
        <v>1114</v>
      </c>
      <c r="C85" s="191" t="s">
        <v>1115</v>
      </c>
      <c r="D85" s="183" t="s">
        <v>373</v>
      </c>
      <c r="E85" s="184">
        <v>18</v>
      </c>
      <c r="F85" s="185"/>
      <c r="G85" s="186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351</v>
      </c>
      <c r="T85" s="158" t="s">
        <v>352</v>
      </c>
      <c r="U85" s="158">
        <v>0</v>
      </c>
      <c r="V85" s="158">
        <f t="shared" si="34"/>
        <v>0</v>
      </c>
      <c r="W85" s="158"/>
      <c r="X85" s="158" t="s">
        <v>353</v>
      </c>
      <c r="Y85" s="158" t="s">
        <v>354</v>
      </c>
      <c r="Z85" s="147"/>
      <c r="AA85" s="147"/>
      <c r="AB85" s="147"/>
      <c r="AC85" s="147"/>
      <c r="AD85" s="147"/>
      <c r="AE85" s="147"/>
      <c r="AF85" s="147"/>
      <c r="AG85" s="147" t="s">
        <v>395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1">
        <v>71</v>
      </c>
      <c r="B86" s="182" t="s">
        <v>3146</v>
      </c>
      <c r="C86" s="191" t="s">
        <v>3147</v>
      </c>
      <c r="D86" s="183" t="s">
        <v>373</v>
      </c>
      <c r="E86" s="184">
        <v>47</v>
      </c>
      <c r="F86" s="185"/>
      <c r="G86" s="186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351</v>
      </c>
      <c r="T86" s="158" t="s">
        <v>352</v>
      </c>
      <c r="U86" s="158">
        <v>0</v>
      </c>
      <c r="V86" s="158">
        <f t="shared" si="34"/>
        <v>0</v>
      </c>
      <c r="W86" s="158"/>
      <c r="X86" s="158" t="s">
        <v>353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395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1">
        <v>72</v>
      </c>
      <c r="B87" s="182" t="s">
        <v>3232</v>
      </c>
      <c r="C87" s="191" t="s">
        <v>3233</v>
      </c>
      <c r="D87" s="183" t="s">
        <v>373</v>
      </c>
      <c r="E87" s="184">
        <v>16</v>
      </c>
      <c r="F87" s="185"/>
      <c r="G87" s="186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351</v>
      </c>
      <c r="T87" s="158" t="s">
        <v>352</v>
      </c>
      <c r="U87" s="158">
        <v>0</v>
      </c>
      <c r="V87" s="158">
        <f t="shared" si="34"/>
        <v>0</v>
      </c>
      <c r="W87" s="158"/>
      <c r="X87" s="158" t="s">
        <v>353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395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1">
        <v>73</v>
      </c>
      <c r="B88" s="182" t="s">
        <v>3080</v>
      </c>
      <c r="C88" s="191" t="s">
        <v>3081</v>
      </c>
      <c r="D88" s="183" t="s">
        <v>373</v>
      </c>
      <c r="E88" s="184">
        <v>47</v>
      </c>
      <c r="F88" s="185"/>
      <c r="G88" s="186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351</v>
      </c>
      <c r="T88" s="158" t="s">
        <v>352</v>
      </c>
      <c r="U88" s="158">
        <v>0</v>
      </c>
      <c r="V88" s="158">
        <f t="shared" si="34"/>
        <v>0</v>
      </c>
      <c r="W88" s="158"/>
      <c r="X88" s="158" t="s">
        <v>540</v>
      </c>
      <c r="Y88" s="158" t="s">
        <v>354</v>
      </c>
      <c r="Z88" s="147"/>
      <c r="AA88" s="147"/>
      <c r="AB88" s="147"/>
      <c r="AC88" s="147"/>
      <c r="AD88" s="147"/>
      <c r="AE88" s="147"/>
      <c r="AF88" s="147"/>
      <c r="AG88" s="147" t="s">
        <v>723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1">
        <v>74</v>
      </c>
      <c r="B89" s="182" t="s">
        <v>1201</v>
      </c>
      <c r="C89" s="191" t="s">
        <v>1202</v>
      </c>
      <c r="D89" s="183" t="s">
        <v>880</v>
      </c>
      <c r="E89" s="184">
        <v>8</v>
      </c>
      <c r="F89" s="185"/>
      <c r="G89" s="186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351</v>
      </c>
      <c r="T89" s="158" t="s">
        <v>352</v>
      </c>
      <c r="U89" s="158">
        <v>0</v>
      </c>
      <c r="V89" s="158">
        <f t="shared" si="34"/>
        <v>0</v>
      </c>
      <c r="W89" s="158"/>
      <c r="X89" s="158" t="s">
        <v>353</v>
      </c>
      <c r="Y89" s="158" t="s">
        <v>354</v>
      </c>
      <c r="Z89" s="147"/>
      <c r="AA89" s="147"/>
      <c r="AB89" s="147"/>
      <c r="AC89" s="147"/>
      <c r="AD89" s="147"/>
      <c r="AE89" s="147"/>
      <c r="AF89" s="147"/>
      <c r="AG89" s="147" t="s">
        <v>395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1">
        <v>75</v>
      </c>
      <c r="B90" s="182" t="s">
        <v>1199</v>
      </c>
      <c r="C90" s="191" t="s">
        <v>1200</v>
      </c>
      <c r="D90" s="183" t="s">
        <v>512</v>
      </c>
      <c r="E90" s="184">
        <v>2840</v>
      </c>
      <c r="F90" s="185"/>
      <c r="G90" s="186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351</v>
      </c>
      <c r="T90" s="158" t="s">
        <v>352</v>
      </c>
      <c r="U90" s="158">
        <v>0</v>
      </c>
      <c r="V90" s="158">
        <f t="shared" si="34"/>
        <v>0</v>
      </c>
      <c r="W90" s="158"/>
      <c r="X90" s="158" t="s">
        <v>353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395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1">
        <v>76</v>
      </c>
      <c r="B91" s="182" t="s">
        <v>3068</v>
      </c>
      <c r="C91" s="191" t="s">
        <v>3069</v>
      </c>
      <c r="D91" s="183" t="s">
        <v>512</v>
      </c>
      <c r="E91" s="184">
        <v>780</v>
      </c>
      <c r="F91" s="185"/>
      <c r="G91" s="186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351</v>
      </c>
      <c r="T91" s="158" t="s">
        <v>352</v>
      </c>
      <c r="U91" s="158">
        <v>0</v>
      </c>
      <c r="V91" s="158">
        <f t="shared" si="34"/>
        <v>0</v>
      </c>
      <c r="W91" s="158"/>
      <c r="X91" s="158" t="s">
        <v>353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395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1">
        <v>77</v>
      </c>
      <c r="B92" s="182" t="s">
        <v>1045</v>
      </c>
      <c r="C92" s="191" t="s">
        <v>1046</v>
      </c>
      <c r="D92" s="183" t="s">
        <v>512</v>
      </c>
      <c r="E92" s="184">
        <v>3930</v>
      </c>
      <c r="F92" s="185"/>
      <c r="G92" s="186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351</v>
      </c>
      <c r="T92" s="158" t="s">
        <v>352</v>
      </c>
      <c r="U92" s="158">
        <v>0</v>
      </c>
      <c r="V92" s="158">
        <f t="shared" si="34"/>
        <v>0</v>
      </c>
      <c r="W92" s="158"/>
      <c r="X92" s="158" t="s">
        <v>353</v>
      </c>
      <c r="Y92" s="158" t="s">
        <v>354</v>
      </c>
      <c r="Z92" s="147"/>
      <c r="AA92" s="147"/>
      <c r="AB92" s="147"/>
      <c r="AC92" s="147"/>
      <c r="AD92" s="147"/>
      <c r="AE92" s="147"/>
      <c r="AF92" s="147"/>
      <c r="AG92" s="147" t="s">
        <v>395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1">
        <v>78</v>
      </c>
      <c r="B93" s="182" t="s">
        <v>1203</v>
      </c>
      <c r="C93" s="191" t="s">
        <v>1204</v>
      </c>
      <c r="D93" s="183" t="s">
        <v>880</v>
      </c>
      <c r="E93" s="184">
        <v>4</v>
      </c>
      <c r="F93" s="185"/>
      <c r="G93" s="186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351</v>
      </c>
      <c r="T93" s="158" t="s">
        <v>352</v>
      </c>
      <c r="U93" s="158">
        <v>0</v>
      </c>
      <c r="V93" s="158">
        <f t="shared" si="34"/>
        <v>0</v>
      </c>
      <c r="W93" s="158"/>
      <c r="X93" s="158" t="s">
        <v>353</v>
      </c>
      <c r="Y93" s="158" t="s">
        <v>354</v>
      </c>
      <c r="Z93" s="147"/>
      <c r="AA93" s="147"/>
      <c r="AB93" s="147"/>
      <c r="AC93" s="147"/>
      <c r="AD93" s="147"/>
      <c r="AE93" s="147"/>
      <c r="AF93" s="147"/>
      <c r="AG93" s="147" t="s">
        <v>395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1">
        <v>79</v>
      </c>
      <c r="B94" s="182" t="s">
        <v>1124</v>
      </c>
      <c r="C94" s="191" t="s">
        <v>1125</v>
      </c>
      <c r="D94" s="183" t="s">
        <v>512</v>
      </c>
      <c r="E94" s="184">
        <v>130</v>
      </c>
      <c r="F94" s="185"/>
      <c r="G94" s="186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351</v>
      </c>
      <c r="T94" s="158" t="s">
        <v>352</v>
      </c>
      <c r="U94" s="158">
        <v>0</v>
      </c>
      <c r="V94" s="158">
        <f t="shared" si="34"/>
        <v>0</v>
      </c>
      <c r="W94" s="158"/>
      <c r="X94" s="158" t="s">
        <v>353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395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1">
        <v>80</v>
      </c>
      <c r="B95" s="182" t="s">
        <v>3122</v>
      </c>
      <c r="C95" s="191" t="s">
        <v>3123</v>
      </c>
      <c r="D95" s="183" t="s">
        <v>1089</v>
      </c>
      <c r="E95" s="184">
        <v>1</v>
      </c>
      <c r="F95" s="185"/>
      <c r="G95" s="186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351</v>
      </c>
      <c r="T95" s="158" t="s">
        <v>352</v>
      </c>
      <c r="U95" s="158">
        <v>0</v>
      </c>
      <c r="V95" s="158">
        <f t="shared" si="34"/>
        <v>0</v>
      </c>
      <c r="W95" s="158"/>
      <c r="X95" s="158" t="s">
        <v>353</v>
      </c>
      <c r="Y95" s="158" t="s">
        <v>354</v>
      </c>
      <c r="Z95" s="147"/>
      <c r="AA95" s="147"/>
      <c r="AB95" s="147"/>
      <c r="AC95" s="147"/>
      <c r="AD95" s="147"/>
      <c r="AE95" s="147"/>
      <c r="AF95" s="147"/>
      <c r="AG95" s="147" t="s">
        <v>395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1.75" outlineLevel="1" x14ac:dyDescent="0.2">
      <c r="A96" s="181">
        <v>81</v>
      </c>
      <c r="B96" s="182" t="s">
        <v>1090</v>
      </c>
      <c r="C96" s="191" t="s">
        <v>1091</v>
      </c>
      <c r="D96" s="183" t="s">
        <v>1089</v>
      </c>
      <c r="E96" s="184">
        <v>1</v>
      </c>
      <c r="F96" s="185"/>
      <c r="G96" s="186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351</v>
      </c>
      <c r="T96" s="158" t="s">
        <v>352</v>
      </c>
      <c r="U96" s="158">
        <v>0</v>
      </c>
      <c r="V96" s="158">
        <f t="shared" si="34"/>
        <v>0</v>
      </c>
      <c r="W96" s="158"/>
      <c r="X96" s="158" t="s">
        <v>353</v>
      </c>
      <c r="Y96" s="158" t="s">
        <v>354</v>
      </c>
      <c r="Z96" s="147"/>
      <c r="AA96" s="147"/>
      <c r="AB96" s="147"/>
      <c r="AC96" s="147"/>
      <c r="AD96" s="147"/>
      <c r="AE96" s="147"/>
      <c r="AF96" s="147"/>
      <c r="AG96" s="147" t="s">
        <v>395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1">
        <v>82</v>
      </c>
      <c r="B97" s="182" t="s">
        <v>1087</v>
      </c>
      <c r="C97" s="191" t="s">
        <v>1088</v>
      </c>
      <c r="D97" s="183" t="s">
        <v>1089</v>
      </c>
      <c r="E97" s="184">
        <v>1</v>
      </c>
      <c r="F97" s="185"/>
      <c r="G97" s="186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351</v>
      </c>
      <c r="T97" s="158" t="s">
        <v>352</v>
      </c>
      <c r="U97" s="158">
        <v>0</v>
      </c>
      <c r="V97" s="158">
        <f t="shared" si="34"/>
        <v>0</v>
      </c>
      <c r="W97" s="158"/>
      <c r="X97" s="158" t="s">
        <v>353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395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1">
        <v>83</v>
      </c>
      <c r="B98" s="182" t="s">
        <v>1106</v>
      </c>
      <c r="C98" s="191" t="s">
        <v>1107</v>
      </c>
      <c r="D98" s="183" t="s">
        <v>1089</v>
      </c>
      <c r="E98" s="184">
        <v>1</v>
      </c>
      <c r="F98" s="185"/>
      <c r="G98" s="186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351</v>
      </c>
      <c r="T98" s="158" t="s">
        <v>352</v>
      </c>
      <c r="U98" s="158">
        <v>0</v>
      </c>
      <c r="V98" s="158">
        <f t="shared" si="34"/>
        <v>0</v>
      </c>
      <c r="W98" s="158"/>
      <c r="X98" s="158" t="s">
        <v>353</v>
      </c>
      <c r="Y98" s="158" t="s">
        <v>354</v>
      </c>
      <c r="Z98" s="147"/>
      <c r="AA98" s="147"/>
      <c r="AB98" s="147"/>
      <c r="AC98" s="147"/>
      <c r="AD98" s="147"/>
      <c r="AE98" s="147"/>
      <c r="AF98" s="147"/>
      <c r="AG98" s="147" t="s">
        <v>395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1">
        <v>84</v>
      </c>
      <c r="B99" s="182" t="s">
        <v>1205</v>
      </c>
      <c r="C99" s="191" t="s">
        <v>1206</v>
      </c>
      <c r="D99" s="183" t="s">
        <v>1089</v>
      </c>
      <c r="E99" s="184">
        <v>1</v>
      </c>
      <c r="F99" s="185"/>
      <c r="G99" s="186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351</v>
      </c>
      <c r="T99" s="158" t="s">
        <v>352</v>
      </c>
      <c r="U99" s="158">
        <v>0</v>
      </c>
      <c r="V99" s="158">
        <f t="shared" si="34"/>
        <v>0</v>
      </c>
      <c r="W99" s="158"/>
      <c r="X99" s="158" t="s">
        <v>353</v>
      </c>
      <c r="Y99" s="158" t="s">
        <v>354</v>
      </c>
      <c r="Z99" s="147"/>
      <c r="AA99" s="147"/>
      <c r="AB99" s="147"/>
      <c r="AC99" s="147"/>
      <c r="AD99" s="147"/>
      <c r="AE99" s="147"/>
      <c r="AF99" s="147"/>
      <c r="AG99" s="147" t="s">
        <v>395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1">
        <v>85</v>
      </c>
      <c r="B100" s="182" t="s">
        <v>1108</v>
      </c>
      <c r="C100" s="191" t="s">
        <v>1109</v>
      </c>
      <c r="D100" s="183" t="s">
        <v>1089</v>
      </c>
      <c r="E100" s="184">
        <v>1</v>
      </c>
      <c r="F100" s="185"/>
      <c r="G100" s="186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351</v>
      </c>
      <c r="T100" s="158" t="s">
        <v>352</v>
      </c>
      <c r="U100" s="158">
        <v>0</v>
      </c>
      <c r="V100" s="158">
        <f t="shared" si="34"/>
        <v>0</v>
      </c>
      <c r="W100" s="158"/>
      <c r="X100" s="158" t="s">
        <v>353</v>
      </c>
      <c r="Y100" s="158" t="s">
        <v>354</v>
      </c>
      <c r="Z100" s="147"/>
      <c r="AA100" s="147"/>
      <c r="AB100" s="147"/>
      <c r="AC100" s="147"/>
      <c r="AD100" s="147"/>
      <c r="AE100" s="147"/>
      <c r="AF100" s="147"/>
      <c r="AG100" s="147" t="s">
        <v>395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1">
        <v>86</v>
      </c>
      <c r="B101" s="182" t="s">
        <v>3116</v>
      </c>
      <c r="C101" s="191" t="s">
        <v>3117</v>
      </c>
      <c r="D101" s="183" t="s">
        <v>1089</v>
      </c>
      <c r="E101" s="184">
        <v>1</v>
      </c>
      <c r="F101" s="185"/>
      <c r="G101" s="186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351</v>
      </c>
      <c r="T101" s="158" t="s">
        <v>352</v>
      </c>
      <c r="U101" s="158">
        <v>0</v>
      </c>
      <c r="V101" s="158">
        <f t="shared" si="34"/>
        <v>0</v>
      </c>
      <c r="W101" s="158"/>
      <c r="X101" s="158" t="s">
        <v>353</v>
      </c>
      <c r="Y101" s="158" t="s">
        <v>354</v>
      </c>
      <c r="Z101" s="147"/>
      <c r="AA101" s="147"/>
      <c r="AB101" s="147"/>
      <c r="AC101" s="147"/>
      <c r="AD101" s="147"/>
      <c r="AE101" s="147"/>
      <c r="AF101" s="147"/>
      <c r="AG101" s="147" t="s">
        <v>395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1">
        <v>87</v>
      </c>
      <c r="B102" s="182" t="s">
        <v>1209</v>
      </c>
      <c r="C102" s="191" t="s">
        <v>1210</v>
      </c>
      <c r="D102" s="183" t="s">
        <v>512</v>
      </c>
      <c r="E102" s="184">
        <v>70</v>
      </c>
      <c r="F102" s="185"/>
      <c r="G102" s="186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351</v>
      </c>
      <c r="T102" s="158" t="s">
        <v>352</v>
      </c>
      <c r="U102" s="158">
        <v>0</v>
      </c>
      <c r="V102" s="158">
        <f t="shared" si="34"/>
        <v>0</v>
      </c>
      <c r="W102" s="158"/>
      <c r="X102" s="158" t="s">
        <v>353</v>
      </c>
      <c r="Y102" s="158" t="s">
        <v>354</v>
      </c>
      <c r="Z102" s="147"/>
      <c r="AA102" s="147"/>
      <c r="AB102" s="147"/>
      <c r="AC102" s="147"/>
      <c r="AD102" s="147"/>
      <c r="AE102" s="147"/>
      <c r="AF102" s="147"/>
      <c r="AG102" s="147" t="s">
        <v>395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1">
        <v>88</v>
      </c>
      <c r="B103" s="182" t="s">
        <v>1207</v>
      </c>
      <c r="C103" s="191" t="s">
        <v>1208</v>
      </c>
      <c r="D103" s="183" t="s">
        <v>512</v>
      </c>
      <c r="E103" s="184">
        <v>100</v>
      </c>
      <c r="F103" s="185"/>
      <c r="G103" s="186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351</v>
      </c>
      <c r="T103" s="158" t="s">
        <v>352</v>
      </c>
      <c r="U103" s="158">
        <v>0</v>
      </c>
      <c r="V103" s="158">
        <f t="shared" si="34"/>
        <v>0</v>
      </c>
      <c r="W103" s="158"/>
      <c r="X103" s="158" t="s">
        <v>353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395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1">
        <v>89</v>
      </c>
      <c r="B104" s="182" t="s">
        <v>1094</v>
      </c>
      <c r="C104" s="191" t="s">
        <v>1095</v>
      </c>
      <c r="D104" s="183" t="s">
        <v>512</v>
      </c>
      <c r="E104" s="184">
        <v>140</v>
      </c>
      <c r="F104" s="185"/>
      <c r="G104" s="186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351</v>
      </c>
      <c r="T104" s="158" t="s">
        <v>352</v>
      </c>
      <c r="U104" s="158">
        <v>0</v>
      </c>
      <c r="V104" s="158">
        <f t="shared" si="34"/>
        <v>0</v>
      </c>
      <c r="W104" s="158"/>
      <c r="X104" s="158" t="s">
        <v>353</v>
      </c>
      <c r="Y104" s="158" t="s">
        <v>354</v>
      </c>
      <c r="Z104" s="147"/>
      <c r="AA104" s="147"/>
      <c r="AB104" s="147"/>
      <c r="AC104" s="147"/>
      <c r="AD104" s="147"/>
      <c r="AE104" s="147"/>
      <c r="AF104" s="147"/>
      <c r="AG104" s="147" t="s">
        <v>395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1">
        <v>90</v>
      </c>
      <c r="B105" s="182" t="s">
        <v>1096</v>
      </c>
      <c r="C105" s="191" t="s">
        <v>1097</v>
      </c>
      <c r="D105" s="183" t="s">
        <v>512</v>
      </c>
      <c r="E105" s="184">
        <v>100</v>
      </c>
      <c r="F105" s="185"/>
      <c r="G105" s="186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351</v>
      </c>
      <c r="T105" s="158" t="s">
        <v>352</v>
      </c>
      <c r="U105" s="158">
        <v>0</v>
      </c>
      <c r="V105" s="158">
        <f t="shared" si="34"/>
        <v>0</v>
      </c>
      <c r="W105" s="158"/>
      <c r="X105" s="158" t="s">
        <v>353</v>
      </c>
      <c r="Y105" s="158" t="s">
        <v>354</v>
      </c>
      <c r="Z105" s="147"/>
      <c r="AA105" s="147"/>
      <c r="AB105" s="147"/>
      <c r="AC105" s="147"/>
      <c r="AD105" s="147"/>
      <c r="AE105" s="147"/>
      <c r="AF105" s="147"/>
      <c r="AG105" s="147" t="s">
        <v>395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1">
        <v>91</v>
      </c>
      <c r="B106" s="182" t="s">
        <v>3120</v>
      </c>
      <c r="C106" s="191" t="s">
        <v>3121</v>
      </c>
      <c r="D106" s="183" t="s">
        <v>1089</v>
      </c>
      <c r="E106" s="184">
        <v>1</v>
      </c>
      <c r="F106" s="185"/>
      <c r="G106" s="186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351</v>
      </c>
      <c r="T106" s="158" t="s">
        <v>352</v>
      </c>
      <c r="U106" s="158">
        <v>0</v>
      </c>
      <c r="V106" s="158">
        <f t="shared" si="34"/>
        <v>0</v>
      </c>
      <c r="W106" s="158"/>
      <c r="X106" s="158" t="s">
        <v>353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395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1">
        <v>92</v>
      </c>
      <c r="B107" s="182" t="s">
        <v>3112</v>
      </c>
      <c r="C107" s="191" t="s">
        <v>3113</v>
      </c>
      <c r="D107" s="183" t="s">
        <v>1089</v>
      </c>
      <c r="E107" s="184">
        <v>1</v>
      </c>
      <c r="F107" s="185"/>
      <c r="G107" s="186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351</v>
      </c>
      <c r="T107" s="158" t="s">
        <v>352</v>
      </c>
      <c r="U107" s="158">
        <v>0</v>
      </c>
      <c r="V107" s="158">
        <f t="shared" si="34"/>
        <v>0</v>
      </c>
      <c r="W107" s="158"/>
      <c r="X107" s="158" t="s">
        <v>353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395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1">
        <v>93</v>
      </c>
      <c r="B108" s="182" t="s">
        <v>3234</v>
      </c>
      <c r="C108" s="191" t="s">
        <v>3235</v>
      </c>
      <c r="D108" s="183" t="s">
        <v>512</v>
      </c>
      <c r="E108" s="184">
        <v>440</v>
      </c>
      <c r="F108" s="185"/>
      <c r="G108" s="186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351</v>
      </c>
      <c r="T108" s="158" t="s">
        <v>352</v>
      </c>
      <c r="U108" s="158">
        <v>0</v>
      </c>
      <c r="V108" s="158">
        <f t="shared" si="34"/>
        <v>0</v>
      </c>
      <c r="W108" s="158"/>
      <c r="X108" s="158" t="s">
        <v>353</v>
      </c>
      <c r="Y108" s="158" t="s">
        <v>354</v>
      </c>
      <c r="Z108" s="147"/>
      <c r="AA108" s="147"/>
      <c r="AB108" s="147"/>
      <c r="AC108" s="147"/>
      <c r="AD108" s="147"/>
      <c r="AE108" s="147"/>
      <c r="AF108" s="147"/>
      <c r="AG108" s="147" t="s">
        <v>395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13.6" x14ac:dyDescent="0.2">
      <c r="A109" s="168" t="s">
        <v>346</v>
      </c>
      <c r="B109" s="169" t="s">
        <v>311</v>
      </c>
      <c r="C109" s="187" t="s">
        <v>310</v>
      </c>
      <c r="D109" s="170"/>
      <c r="E109" s="171"/>
      <c r="F109" s="172"/>
      <c r="G109" s="173">
        <f>SUMIF(AG110:AG141,"&lt;&gt;NOR",G110:G141)</f>
        <v>0</v>
      </c>
      <c r="H109" s="167"/>
      <c r="I109" s="167">
        <f>SUM(I110:I141)</f>
        <v>0</v>
      </c>
      <c r="J109" s="167"/>
      <c r="K109" s="167">
        <f>SUM(K110:K141)</f>
        <v>0</v>
      </c>
      <c r="L109" s="167"/>
      <c r="M109" s="167">
        <f>SUM(M110:M141)</f>
        <v>0</v>
      </c>
      <c r="N109" s="166"/>
      <c r="O109" s="166">
        <f>SUM(O110:O141)</f>
        <v>0</v>
      </c>
      <c r="P109" s="166"/>
      <c r="Q109" s="166">
        <f>SUM(Q110:Q141)</f>
        <v>0</v>
      </c>
      <c r="R109" s="167"/>
      <c r="S109" s="167"/>
      <c r="T109" s="167"/>
      <c r="U109" s="167"/>
      <c r="V109" s="167">
        <f>SUM(V110:V141)</f>
        <v>0</v>
      </c>
      <c r="W109" s="167"/>
      <c r="X109" s="167"/>
      <c r="Y109" s="167"/>
      <c r="AG109" t="s">
        <v>347</v>
      </c>
    </row>
    <row r="110" spans="1:60" outlineLevel="1" x14ac:dyDescent="0.2">
      <c r="A110" s="181">
        <v>94</v>
      </c>
      <c r="B110" s="182" t="s">
        <v>3236</v>
      </c>
      <c r="C110" s="191" t="s">
        <v>3237</v>
      </c>
      <c r="D110" s="183" t="s">
        <v>880</v>
      </c>
      <c r="E110" s="184">
        <v>1</v>
      </c>
      <c r="F110" s="185"/>
      <c r="G110" s="186">
        <f t="shared" ref="G110:G141" si="35">ROUND(E110*F110,2)</f>
        <v>0</v>
      </c>
      <c r="H110" s="159"/>
      <c r="I110" s="158">
        <f t="shared" ref="I110:I141" si="36">ROUND(E110*H110,2)</f>
        <v>0</v>
      </c>
      <c r="J110" s="159"/>
      <c r="K110" s="158">
        <f t="shared" ref="K110:K141" si="37">ROUND(E110*J110,2)</f>
        <v>0</v>
      </c>
      <c r="L110" s="158">
        <v>21</v>
      </c>
      <c r="M110" s="158">
        <f t="shared" ref="M110:M141" si="38">G110*(1+L110/100)</f>
        <v>0</v>
      </c>
      <c r="N110" s="157">
        <v>0</v>
      </c>
      <c r="O110" s="157">
        <f t="shared" ref="O110:O141" si="39">ROUND(E110*N110,2)</f>
        <v>0</v>
      </c>
      <c r="P110" s="157">
        <v>0</v>
      </c>
      <c r="Q110" s="157">
        <f t="shared" ref="Q110:Q141" si="40">ROUND(E110*P110,2)</f>
        <v>0</v>
      </c>
      <c r="R110" s="158"/>
      <c r="S110" s="158" t="s">
        <v>351</v>
      </c>
      <c r="T110" s="158" t="s">
        <v>352</v>
      </c>
      <c r="U110" s="158">
        <v>0</v>
      </c>
      <c r="V110" s="158">
        <f t="shared" ref="V110:V141" si="41">ROUND(E110*U110,2)</f>
        <v>0</v>
      </c>
      <c r="W110" s="158"/>
      <c r="X110" s="158" t="s">
        <v>353</v>
      </c>
      <c r="Y110" s="158" t="s">
        <v>354</v>
      </c>
      <c r="Z110" s="147"/>
      <c r="AA110" s="147"/>
      <c r="AB110" s="147"/>
      <c r="AC110" s="147"/>
      <c r="AD110" s="147"/>
      <c r="AE110" s="147"/>
      <c r="AF110" s="147"/>
      <c r="AG110" s="147" t="s">
        <v>395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1.75" outlineLevel="1" x14ac:dyDescent="0.2">
      <c r="A111" s="181">
        <v>95</v>
      </c>
      <c r="B111" s="182" t="s">
        <v>3238</v>
      </c>
      <c r="C111" s="191" t="s">
        <v>3239</v>
      </c>
      <c r="D111" s="183" t="s">
        <v>880</v>
      </c>
      <c r="E111" s="184">
        <v>2</v>
      </c>
      <c r="F111" s="185"/>
      <c r="G111" s="186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351</v>
      </c>
      <c r="T111" s="158" t="s">
        <v>352</v>
      </c>
      <c r="U111" s="158">
        <v>0</v>
      </c>
      <c r="V111" s="158">
        <f t="shared" si="41"/>
        <v>0</v>
      </c>
      <c r="W111" s="158"/>
      <c r="X111" s="158" t="s">
        <v>540</v>
      </c>
      <c r="Y111" s="158" t="s">
        <v>354</v>
      </c>
      <c r="Z111" s="147"/>
      <c r="AA111" s="147"/>
      <c r="AB111" s="147"/>
      <c r="AC111" s="147"/>
      <c r="AD111" s="147"/>
      <c r="AE111" s="147"/>
      <c r="AF111" s="147"/>
      <c r="AG111" s="147" t="s">
        <v>723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1">
        <v>96</v>
      </c>
      <c r="B112" s="182" t="s">
        <v>3240</v>
      </c>
      <c r="C112" s="191" t="s">
        <v>3241</v>
      </c>
      <c r="D112" s="183" t="s">
        <v>880</v>
      </c>
      <c r="E112" s="184">
        <v>1</v>
      </c>
      <c r="F112" s="185"/>
      <c r="G112" s="186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351</v>
      </c>
      <c r="T112" s="158" t="s">
        <v>352</v>
      </c>
      <c r="U112" s="158">
        <v>0</v>
      </c>
      <c r="V112" s="158">
        <f t="shared" si="41"/>
        <v>0</v>
      </c>
      <c r="W112" s="158"/>
      <c r="X112" s="158" t="s">
        <v>540</v>
      </c>
      <c r="Y112" s="158" t="s">
        <v>354</v>
      </c>
      <c r="Z112" s="147"/>
      <c r="AA112" s="147"/>
      <c r="AB112" s="147"/>
      <c r="AC112" s="147"/>
      <c r="AD112" s="147"/>
      <c r="AE112" s="147"/>
      <c r="AF112" s="147"/>
      <c r="AG112" s="147" t="s">
        <v>723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1">
        <v>97</v>
      </c>
      <c r="B113" s="182" t="s">
        <v>3242</v>
      </c>
      <c r="C113" s="191" t="s">
        <v>3243</v>
      </c>
      <c r="D113" s="183" t="s">
        <v>880</v>
      </c>
      <c r="E113" s="184">
        <v>1</v>
      </c>
      <c r="F113" s="185"/>
      <c r="G113" s="186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351</v>
      </c>
      <c r="T113" s="158" t="s">
        <v>352</v>
      </c>
      <c r="U113" s="158">
        <v>0</v>
      </c>
      <c r="V113" s="158">
        <f t="shared" si="41"/>
        <v>0</v>
      </c>
      <c r="W113" s="158"/>
      <c r="X113" s="158" t="s">
        <v>540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723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1">
        <v>98</v>
      </c>
      <c r="B114" s="182" t="s">
        <v>3244</v>
      </c>
      <c r="C114" s="191" t="s">
        <v>3245</v>
      </c>
      <c r="D114" s="183" t="s">
        <v>880</v>
      </c>
      <c r="E114" s="184">
        <v>24</v>
      </c>
      <c r="F114" s="185"/>
      <c r="G114" s="186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351</v>
      </c>
      <c r="T114" s="158" t="s">
        <v>352</v>
      </c>
      <c r="U114" s="158">
        <v>0</v>
      </c>
      <c r="V114" s="158">
        <f t="shared" si="41"/>
        <v>0</v>
      </c>
      <c r="W114" s="158"/>
      <c r="X114" s="158" t="s">
        <v>353</v>
      </c>
      <c r="Y114" s="158" t="s">
        <v>354</v>
      </c>
      <c r="Z114" s="147"/>
      <c r="AA114" s="147"/>
      <c r="AB114" s="147"/>
      <c r="AC114" s="147"/>
      <c r="AD114" s="147"/>
      <c r="AE114" s="147"/>
      <c r="AF114" s="147"/>
      <c r="AG114" s="147" t="s">
        <v>395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1">
        <v>99</v>
      </c>
      <c r="B115" s="182" t="s">
        <v>3246</v>
      </c>
      <c r="C115" s="191" t="s">
        <v>3247</v>
      </c>
      <c r="D115" s="183" t="s">
        <v>880</v>
      </c>
      <c r="E115" s="184">
        <v>24</v>
      </c>
      <c r="F115" s="185"/>
      <c r="G115" s="186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351</v>
      </c>
      <c r="T115" s="158" t="s">
        <v>352</v>
      </c>
      <c r="U115" s="158">
        <v>0</v>
      </c>
      <c r="V115" s="158">
        <f t="shared" si="41"/>
        <v>0</v>
      </c>
      <c r="W115" s="158"/>
      <c r="X115" s="158" t="s">
        <v>353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395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1.75" outlineLevel="1" x14ac:dyDescent="0.2">
      <c r="A116" s="181">
        <v>100</v>
      </c>
      <c r="B116" s="182" t="s">
        <v>3248</v>
      </c>
      <c r="C116" s="191" t="s">
        <v>3249</v>
      </c>
      <c r="D116" s="183" t="s">
        <v>880</v>
      </c>
      <c r="E116" s="184">
        <v>4</v>
      </c>
      <c r="F116" s="185"/>
      <c r="G116" s="186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351</v>
      </c>
      <c r="T116" s="158" t="s">
        <v>352</v>
      </c>
      <c r="U116" s="158">
        <v>0</v>
      </c>
      <c r="V116" s="158">
        <f t="shared" si="41"/>
        <v>0</v>
      </c>
      <c r="W116" s="158"/>
      <c r="X116" s="158" t="s">
        <v>540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723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1.75" outlineLevel="1" x14ac:dyDescent="0.2">
      <c r="A117" s="181">
        <v>101</v>
      </c>
      <c r="B117" s="182" t="s">
        <v>3250</v>
      </c>
      <c r="C117" s="191" t="s">
        <v>3251</v>
      </c>
      <c r="D117" s="183" t="s">
        <v>880</v>
      </c>
      <c r="E117" s="184">
        <v>2</v>
      </c>
      <c r="F117" s="185"/>
      <c r="G117" s="186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351</v>
      </c>
      <c r="T117" s="158" t="s">
        <v>352</v>
      </c>
      <c r="U117" s="158">
        <v>0</v>
      </c>
      <c r="V117" s="158">
        <f t="shared" si="41"/>
        <v>0</v>
      </c>
      <c r="W117" s="158"/>
      <c r="X117" s="158" t="s">
        <v>540</v>
      </c>
      <c r="Y117" s="158" t="s">
        <v>354</v>
      </c>
      <c r="Z117" s="147"/>
      <c r="AA117" s="147"/>
      <c r="AB117" s="147"/>
      <c r="AC117" s="147"/>
      <c r="AD117" s="147"/>
      <c r="AE117" s="147"/>
      <c r="AF117" s="147"/>
      <c r="AG117" s="147" t="s">
        <v>723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1">
        <v>102</v>
      </c>
      <c r="B118" s="182" t="s">
        <v>3252</v>
      </c>
      <c r="C118" s="191" t="s">
        <v>3253</v>
      </c>
      <c r="D118" s="183" t="s">
        <v>880</v>
      </c>
      <c r="E118" s="184">
        <v>27</v>
      </c>
      <c r="F118" s="185"/>
      <c r="G118" s="186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351</v>
      </c>
      <c r="T118" s="158" t="s">
        <v>352</v>
      </c>
      <c r="U118" s="158">
        <v>0</v>
      </c>
      <c r="V118" s="158">
        <f t="shared" si="41"/>
        <v>0</v>
      </c>
      <c r="W118" s="158"/>
      <c r="X118" s="158" t="s">
        <v>353</v>
      </c>
      <c r="Y118" s="158" t="s">
        <v>354</v>
      </c>
      <c r="Z118" s="147"/>
      <c r="AA118" s="147"/>
      <c r="AB118" s="147"/>
      <c r="AC118" s="147"/>
      <c r="AD118" s="147"/>
      <c r="AE118" s="147"/>
      <c r="AF118" s="147"/>
      <c r="AG118" s="147" t="s">
        <v>395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1">
        <v>103</v>
      </c>
      <c r="B119" s="182" t="s">
        <v>3254</v>
      </c>
      <c r="C119" s="191" t="s">
        <v>3255</v>
      </c>
      <c r="D119" s="183" t="s">
        <v>880</v>
      </c>
      <c r="E119" s="184">
        <v>27</v>
      </c>
      <c r="F119" s="185"/>
      <c r="G119" s="186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351</v>
      </c>
      <c r="T119" s="158" t="s">
        <v>352</v>
      </c>
      <c r="U119" s="158">
        <v>0</v>
      </c>
      <c r="V119" s="158">
        <f t="shared" si="41"/>
        <v>0</v>
      </c>
      <c r="W119" s="158"/>
      <c r="X119" s="158" t="s">
        <v>353</v>
      </c>
      <c r="Y119" s="158" t="s">
        <v>354</v>
      </c>
      <c r="Z119" s="147"/>
      <c r="AA119" s="147"/>
      <c r="AB119" s="147"/>
      <c r="AC119" s="147"/>
      <c r="AD119" s="147"/>
      <c r="AE119" s="147"/>
      <c r="AF119" s="147"/>
      <c r="AG119" s="147" t="s">
        <v>395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1">
        <v>104</v>
      </c>
      <c r="B120" s="182" t="s">
        <v>3256</v>
      </c>
      <c r="C120" s="191" t="s">
        <v>3257</v>
      </c>
      <c r="D120" s="183" t="s">
        <v>880</v>
      </c>
      <c r="E120" s="184">
        <v>1</v>
      </c>
      <c r="F120" s="185"/>
      <c r="G120" s="186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351</v>
      </c>
      <c r="T120" s="158" t="s">
        <v>352</v>
      </c>
      <c r="U120" s="158">
        <v>0</v>
      </c>
      <c r="V120" s="158">
        <f t="shared" si="41"/>
        <v>0</v>
      </c>
      <c r="W120" s="158"/>
      <c r="X120" s="158" t="s">
        <v>540</v>
      </c>
      <c r="Y120" s="158" t="s">
        <v>354</v>
      </c>
      <c r="Z120" s="147"/>
      <c r="AA120" s="147"/>
      <c r="AB120" s="147"/>
      <c r="AC120" s="147"/>
      <c r="AD120" s="147"/>
      <c r="AE120" s="147"/>
      <c r="AF120" s="147"/>
      <c r="AG120" s="147" t="s">
        <v>723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1">
        <v>105</v>
      </c>
      <c r="B121" s="182" t="s">
        <v>3258</v>
      </c>
      <c r="C121" s="191" t="s">
        <v>3259</v>
      </c>
      <c r="D121" s="183" t="s">
        <v>880</v>
      </c>
      <c r="E121" s="184">
        <v>1</v>
      </c>
      <c r="F121" s="185"/>
      <c r="G121" s="186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351</v>
      </c>
      <c r="T121" s="158" t="s">
        <v>352</v>
      </c>
      <c r="U121" s="158">
        <v>0</v>
      </c>
      <c r="V121" s="158">
        <f t="shared" si="41"/>
        <v>0</v>
      </c>
      <c r="W121" s="158"/>
      <c r="X121" s="158" t="s">
        <v>353</v>
      </c>
      <c r="Y121" s="158" t="s">
        <v>354</v>
      </c>
      <c r="Z121" s="147"/>
      <c r="AA121" s="147"/>
      <c r="AB121" s="147"/>
      <c r="AC121" s="147"/>
      <c r="AD121" s="147"/>
      <c r="AE121" s="147"/>
      <c r="AF121" s="147"/>
      <c r="AG121" s="147" t="s">
        <v>395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1">
        <v>106</v>
      </c>
      <c r="B122" s="182" t="s">
        <v>3260</v>
      </c>
      <c r="C122" s="191" t="s">
        <v>3261</v>
      </c>
      <c r="D122" s="183" t="s">
        <v>880</v>
      </c>
      <c r="E122" s="184">
        <v>1</v>
      </c>
      <c r="F122" s="185"/>
      <c r="G122" s="186">
        <f t="shared" si="35"/>
        <v>0</v>
      </c>
      <c r="H122" s="159"/>
      <c r="I122" s="158">
        <f t="shared" si="36"/>
        <v>0</v>
      </c>
      <c r="J122" s="159"/>
      <c r="K122" s="158">
        <f t="shared" si="37"/>
        <v>0</v>
      </c>
      <c r="L122" s="158">
        <v>21</v>
      </c>
      <c r="M122" s="158">
        <f t="shared" si="38"/>
        <v>0</v>
      </c>
      <c r="N122" s="157">
        <v>0</v>
      </c>
      <c r="O122" s="157">
        <f t="shared" si="39"/>
        <v>0</v>
      </c>
      <c r="P122" s="157">
        <v>0</v>
      </c>
      <c r="Q122" s="157">
        <f t="shared" si="40"/>
        <v>0</v>
      </c>
      <c r="R122" s="158"/>
      <c r="S122" s="158" t="s">
        <v>351</v>
      </c>
      <c r="T122" s="158" t="s">
        <v>352</v>
      </c>
      <c r="U122" s="158">
        <v>0</v>
      </c>
      <c r="V122" s="158">
        <f t="shared" si="41"/>
        <v>0</v>
      </c>
      <c r="W122" s="158"/>
      <c r="X122" s="158" t="s">
        <v>353</v>
      </c>
      <c r="Y122" s="158" t="s">
        <v>354</v>
      </c>
      <c r="Z122" s="147"/>
      <c r="AA122" s="147"/>
      <c r="AB122" s="147"/>
      <c r="AC122" s="147"/>
      <c r="AD122" s="147"/>
      <c r="AE122" s="147"/>
      <c r="AF122" s="147"/>
      <c r="AG122" s="147" t="s">
        <v>395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1">
        <v>107</v>
      </c>
      <c r="B123" s="182" t="s">
        <v>3262</v>
      </c>
      <c r="C123" s="191" t="s">
        <v>3263</v>
      </c>
      <c r="D123" s="183" t="s">
        <v>880</v>
      </c>
      <c r="E123" s="184">
        <v>4</v>
      </c>
      <c r="F123" s="185"/>
      <c r="G123" s="186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351</v>
      </c>
      <c r="T123" s="158" t="s">
        <v>352</v>
      </c>
      <c r="U123" s="158">
        <v>0</v>
      </c>
      <c r="V123" s="158">
        <f t="shared" si="41"/>
        <v>0</v>
      </c>
      <c r="W123" s="158"/>
      <c r="X123" s="158" t="s">
        <v>353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395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1">
        <v>108</v>
      </c>
      <c r="B124" s="182" t="s">
        <v>3264</v>
      </c>
      <c r="C124" s="191" t="s">
        <v>3265</v>
      </c>
      <c r="D124" s="183" t="s">
        <v>880</v>
      </c>
      <c r="E124" s="184">
        <v>1</v>
      </c>
      <c r="F124" s="185"/>
      <c r="G124" s="186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351</v>
      </c>
      <c r="T124" s="158" t="s">
        <v>352</v>
      </c>
      <c r="U124" s="158">
        <v>0</v>
      </c>
      <c r="V124" s="158">
        <f t="shared" si="41"/>
        <v>0</v>
      </c>
      <c r="W124" s="158"/>
      <c r="X124" s="158" t="s">
        <v>353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395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1">
        <v>109</v>
      </c>
      <c r="B125" s="182" t="s">
        <v>3266</v>
      </c>
      <c r="C125" s="191" t="s">
        <v>3267</v>
      </c>
      <c r="D125" s="183" t="s">
        <v>880</v>
      </c>
      <c r="E125" s="184">
        <v>1</v>
      </c>
      <c r="F125" s="185"/>
      <c r="G125" s="186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351</v>
      </c>
      <c r="T125" s="158" t="s">
        <v>352</v>
      </c>
      <c r="U125" s="158">
        <v>0</v>
      </c>
      <c r="V125" s="158">
        <f t="shared" si="41"/>
        <v>0</v>
      </c>
      <c r="W125" s="158"/>
      <c r="X125" s="158" t="s">
        <v>353</v>
      </c>
      <c r="Y125" s="158" t="s">
        <v>354</v>
      </c>
      <c r="Z125" s="147"/>
      <c r="AA125" s="147"/>
      <c r="AB125" s="147"/>
      <c r="AC125" s="147"/>
      <c r="AD125" s="147"/>
      <c r="AE125" s="147"/>
      <c r="AF125" s="147"/>
      <c r="AG125" s="147" t="s">
        <v>395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1">
        <v>110</v>
      </c>
      <c r="B126" s="182" t="s">
        <v>1241</v>
      </c>
      <c r="C126" s="191" t="s">
        <v>1242</v>
      </c>
      <c r="D126" s="183" t="s">
        <v>880</v>
      </c>
      <c r="E126" s="184">
        <v>1</v>
      </c>
      <c r="F126" s="185"/>
      <c r="G126" s="186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351</v>
      </c>
      <c r="T126" s="158" t="s">
        <v>352</v>
      </c>
      <c r="U126" s="158">
        <v>0</v>
      </c>
      <c r="V126" s="158">
        <f t="shared" si="41"/>
        <v>0</v>
      </c>
      <c r="W126" s="158"/>
      <c r="X126" s="158" t="s">
        <v>353</v>
      </c>
      <c r="Y126" s="158" t="s">
        <v>354</v>
      </c>
      <c r="Z126" s="147"/>
      <c r="AA126" s="147"/>
      <c r="AB126" s="147"/>
      <c r="AC126" s="147"/>
      <c r="AD126" s="147"/>
      <c r="AE126" s="147"/>
      <c r="AF126" s="147"/>
      <c r="AG126" s="147" t="s">
        <v>395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1">
        <v>111</v>
      </c>
      <c r="B127" s="182" t="s">
        <v>1239</v>
      </c>
      <c r="C127" s="191" t="s">
        <v>1240</v>
      </c>
      <c r="D127" s="183" t="s">
        <v>880</v>
      </c>
      <c r="E127" s="184">
        <v>144</v>
      </c>
      <c r="F127" s="185"/>
      <c r="G127" s="186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351</v>
      </c>
      <c r="T127" s="158" t="s">
        <v>352</v>
      </c>
      <c r="U127" s="158">
        <v>0</v>
      </c>
      <c r="V127" s="158">
        <f t="shared" si="41"/>
        <v>0</v>
      </c>
      <c r="W127" s="158"/>
      <c r="X127" s="158" t="s">
        <v>353</v>
      </c>
      <c r="Y127" s="158" t="s">
        <v>354</v>
      </c>
      <c r="Z127" s="147"/>
      <c r="AA127" s="147"/>
      <c r="AB127" s="147"/>
      <c r="AC127" s="147"/>
      <c r="AD127" s="147"/>
      <c r="AE127" s="147"/>
      <c r="AF127" s="147"/>
      <c r="AG127" s="147" t="s">
        <v>395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1">
        <v>112</v>
      </c>
      <c r="B128" s="182" t="s">
        <v>1237</v>
      </c>
      <c r="C128" s="191" t="s">
        <v>1238</v>
      </c>
      <c r="D128" s="183" t="s">
        <v>880</v>
      </c>
      <c r="E128" s="184">
        <v>5</v>
      </c>
      <c r="F128" s="185"/>
      <c r="G128" s="186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351</v>
      </c>
      <c r="T128" s="158" t="s">
        <v>352</v>
      </c>
      <c r="U128" s="158">
        <v>0</v>
      </c>
      <c r="V128" s="158">
        <f t="shared" si="41"/>
        <v>0</v>
      </c>
      <c r="W128" s="158"/>
      <c r="X128" s="158" t="s">
        <v>540</v>
      </c>
      <c r="Y128" s="158" t="s">
        <v>354</v>
      </c>
      <c r="Z128" s="147"/>
      <c r="AA128" s="147"/>
      <c r="AB128" s="147"/>
      <c r="AC128" s="147"/>
      <c r="AD128" s="147"/>
      <c r="AE128" s="147"/>
      <c r="AF128" s="147"/>
      <c r="AG128" s="147" t="s">
        <v>723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1">
        <v>113</v>
      </c>
      <c r="B129" s="182" t="s">
        <v>1235</v>
      </c>
      <c r="C129" s="191" t="s">
        <v>1236</v>
      </c>
      <c r="D129" s="183" t="s">
        <v>880</v>
      </c>
      <c r="E129" s="184">
        <v>6</v>
      </c>
      <c r="F129" s="185"/>
      <c r="G129" s="186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351</v>
      </c>
      <c r="T129" s="158" t="s">
        <v>352</v>
      </c>
      <c r="U129" s="158">
        <v>0</v>
      </c>
      <c r="V129" s="158">
        <f t="shared" si="41"/>
        <v>0</v>
      </c>
      <c r="W129" s="158"/>
      <c r="X129" s="158" t="s">
        <v>540</v>
      </c>
      <c r="Y129" s="158" t="s">
        <v>354</v>
      </c>
      <c r="Z129" s="147"/>
      <c r="AA129" s="147"/>
      <c r="AB129" s="147"/>
      <c r="AC129" s="147"/>
      <c r="AD129" s="147"/>
      <c r="AE129" s="147"/>
      <c r="AF129" s="147"/>
      <c r="AG129" s="147" t="s">
        <v>723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1">
        <v>114</v>
      </c>
      <c r="B130" s="182" t="s">
        <v>3268</v>
      </c>
      <c r="C130" s="191" t="s">
        <v>3269</v>
      </c>
      <c r="D130" s="183" t="s">
        <v>512</v>
      </c>
      <c r="E130" s="184">
        <v>160</v>
      </c>
      <c r="F130" s="185"/>
      <c r="G130" s="186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351</v>
      </c>
      <c r="T130" s="158" t="s">
        <v>352</v>
      </c>
      <c r="U130" s="158">
        <v>0</v>
      </c>
      <c r="V130" s="158">
        <f t="shared" si="41"/>
        <v>0</v>
      </c>
      <c r="W130" s="158"/>
      <c r="X130" s="158" t="s">
        <v>540</v>
      </c>
      <c r="Y130" s="158" t="s">
        <v>354</v>
      </c>
      <c r="Z130" s="147"/>
      <c r="AA130" s="147"/>
      <c r="AB130" s="147"/>
      <c r="AC130" s="147"/>
      <c r="AD130" s="147"/>
      <c r="AE130" s="147"/>
      <c r="AF130" s="147"/>
      <c r="AG130" s="147" t="s">
        <v>723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1">
        <v>115</v>
      </c>
      <c r="B131" s="182" t="s">
        <v>3270</v>
      </c>
      <c r="C131" s="191" t="s">
        <v>3271</v>
      </c>
      <c r="D131" s="183" t="s">
        <v>880</v>
      </c>
      <c r="E131" s="184">
        <v>1</v>
      </c>
      <c r="F131" s="185"/>
      <c r="G131" s="186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351</v>
      </c>
      <c r="T131" s="158" t="s">
        <v>352</v>
      </c>
      <c r="U131" s="158">
        <v>0</v>
      </c>
      <c r="V131" s="158">
        <f t="shared" si="41"/>
        <v>0</v>
      </c>
      <c r="W131" s="158"/>
      <c r="X131" s="158" t="s">
        <v>353</v>
      </c>
      <c r="Y131" s="158" t="s">
        <v>354</v>
      </c>
      <c r="Z131" s="147"/>
      <c r="AA131" s="147"/>
      <c r="AB131" s="147"/>
      <c r="AC131" s="147"/>
      <c r="AD131" s="147"/>
      <c r="AE131" s="147"/>
      <c r="AF131" s="147"/>
      <c r="AG131" s="147" t="s">
        <v>395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1">
        <v>116</v>
      </c>
      <c r="B132" s="182" t="s">
        <v>1229</v>
      </c>
      <c r="C132" s="191" t="s">
        <v>1230</v>
      </c>
      <c r="D132" s="183" t="s">
        <v>880</v>
      </c>
      <c r="E132" s="184">
        <v>67</v>
      </c>
      <c r="F132" s="185"/>
      <c r="G132" s="186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351</v>
      </c>
      <c r="T132" s="158" t="s">
        <v>352</v>
      </c>
      <c r="U132" s="158">
        <v>0</v>
      </c>
      <c r="V132" s="158">
        <f t="shared" si="41"/>
        <v>0</v>
      </c>
      <c r="W132" s="158"/>
      <c r="X132" s="158" t="s">
        <v>540</v>
      </c>
      <c r="Y132" s="158" t="s">
        <v>354</v>
      </c>
      <c r="Z132" s="147"/>
      <c r="AA132" s="147"/>
      <c r="AB132" s="147"/>
      <c r="AC132" s="147"/>
      <c r="AD132" s="147"/>
      <c r="AE132" s="147"/>
      <c r="AF132" s="147"/>
      <c r="AG132" s="147" t="s">
        <v>723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1">
        <v>117</v>
      </c>
      <c r="B133" s="182" t="s">
        <v>1227</v>
      </c>
      <c r="C133" s="191" t="s">
        <v>1228</v>
      </c>
      <c r="D133" s="183" t="s">
        <v>880</v>
      </c>
      <c r="E133" s="184">
        <v>1</v>
      </c>
      <c r="F133" s="185"/>
      <c r="G133" s="186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351</v>
      </c>
      <c r="T133" s="158" t="s">
        <v>352</v>
      </c>
      <c r="U133" s="158">
        <v>0</v>
      </c>
      <c r="V133" s="158">
        <f t="shared" si="41"/>
        <v>0</v>
      </c>
      <c r="W133" s="158"/>
      <c r="X133" s="158" t="s">
        <v>353</v>
      </c>
      <c r="Y133" s="158" t="s">
        <v>354</v>
      </c>
      <c r="Z133" s="147"/>
      <c r="AA133" s="147"/>
      <c r="AB133" s="147"/>
      <c r="AC133" s="147"/>
      <c r="AD133" s="147"/>
      <c r="AE133" s="147"/>
      <c r="AF133" s="147"/>
      <c r="AG133" s="147" t="s">
        <v>395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81">
        <v>118</v>
      </c>
      <c r="B134" s="182" t="s">
        <v>1225</v>
      </c>
      <c r="C134" s="191" t="s">
        <v>1226</v>
      </c>
      <c r="D134" s="183" t="s">
        <v>880</v>
      </c>
      <c r="E134" s="184">
        <v>89</v>
      </c>
      <c r="F134" s="185"/>
      <c r="G134" s="186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351</v>
      </c>
      <c r="T134" s="158" t="s">
        <v>352</v>
      </c>
      <c r="U134" s="158">
        <v>0</v>
      </c>
      <c r="V134" s="158">
        <f t="shared" si="41"/>
        <v>0</v>
      </c>
      <c r="W134" s="158"/>
      <c r="X134" s="158" t="s">
        <v>353</v>
      </c>
      <c r="Y134" s="158" t="s">
        <v>354</v>
      </c>
      <c r="Z134" s="147"/>
      <c r="AA134" s="147"/>
      <c r="AB134" s="147"/>
      <c r="AC134" s="147"/>
      <c r="AD134" s="147"/>
      <c r="AE134" s="147"/>
      <c r="AF134" s="147"/>
      <c r="AG134" s="147" t="s">
        <v>395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1">
        <v>119</v>
      </c>
      <c r="B135" s="182" t="s">
        <v>1223</v>
      </c>
      <c r="C135" s="191" t="s">
        <v>1224</v>
      </c>
      <c r="D135" s="183" t="s">
        <v>880</v>
      </c>
      <c r="E135" s="184">
        <v>178</v>
      </c>
      <c r="F135" s="185"/>
      <c r="G135" s="186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351</v>
      </c>
      <c r="T135" s="158" t="s">
        <v>352</v>
      </c>
      <c r="U135" s="158">
        <v>0</v>
      </c>
      <c r="V135" s="158">
        <f t="shared" si="41"/>
        <v>0</v>
      </c>
      <c r="W135" s="158"/>
      <c r="X135" s="158" t="s">
        <v>353</v>
      </c>
      <c r="Y135" s="158" t="s">
        <v>354</v>
      </c>
      <c r="Z135" s="147"/>
      <c r="AA135" s="147"/>
      <c r="AB135" s="147"/>
      <c r="AC135" s="147"/>
      <c r="AD135" s="147"/>
      <c r="AE135" s="147"/>
      <c r="AF135" s="147"/>
      <c r="AG135" s="147" t="s">
        <v>395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1">
        <v>120</v>
      </c>
      <c r="B136" s="182" t="s">
        <v>1221</v>
      </c>
      <c r="C136" s="191" t="s">
        <v>1222</v>
      </c>
      <c r="D136" s="183" t="s">
        <v>880</v>
      </c>
      <c r="E136" s="184">
        <v>89</v>
      </c>
      <c r="F136" s="185"/>
      <c r="G136" s="186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351</v>
      </c>
      <c r="T136" s="158" t="s">
        <v>352</v>
      </c>
      <c r="U136" s="158">
        <v>0</v>
      </c>
      <c r="V136" s="158">
        <f t="shared" si="41"/>
        <v>0</v>
      </c>
      <c r="W136" s="158"/>
      <c r="X136" s="158" t="s">
        <v>353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395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1">
        <v>121</v>
      </c>
      <c r="B137" s="182" t="s">
        <v>1219</v>
      </c>
      <c r="C137" s="191" t="s">
        <v>1220</v>
      </c>
      <c r="D137" s="183" t="s">
        <v>880</v>
      </c>
      <c r="E137" s="184">
        <v>89</v>
      </c>
      <c r="F137" s="185"/>
      <c r="G137" s="186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351</v>
      </c>
      <c r="T137" s="158" t="s">
        <v>352</v>
      </c>
      <c r="U137" s="158">
        <v>0</v>
      </c>
      <c r="V137" s="158">
        <f t="shared" si="41"/>
        <v>0</v>
      </c>
      <c r="W137" s="158"/>
      <c r="X137" s="158" t="s">
        <v>353</v>
      </c>
      <c r="Y137" s="158" t="s">
        <v>354</v>
      </c>
      <c r="Z137" s="147"/>
      <c r="AA137" s="147"/>
      <c r="AB137" s="147"/>
      <c r="AC137" s="147"/>
      <c r="AD137" s="147"/>
      <c r="AE137" s="147"/>
      <c r="AF137" s="147"/>
      <c r="AG137" s="147" t="s">
        <v>395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1">
        <v>122</v>
      </c>
      <c r="B138" s="182" t="s">
        <v>1217</v>
      </c>
      <c r="C138" s="191" t="s">
        <v>1218</v>
      </c>
      <c r="D138" s="183" t="s">
        <v>880</v>
      </c>
      <c r="E138" s="184">
        <v>1</v>
      </c>
      <c r="F138" s="185"/>
      <c r="G138" s="186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351</v>
      </c>
      <c r="T138" s="158" t="s">
        <v>352</v>
      </c>
      <c r="U138" s="158">
        <v>0</v>
      </c>
      <c r="V138" s="158">
        <f t="shared" si="41"/>
        <v>0</v>
      </c>
      <c r="W138" s="158"/>
      <c r="X138" s="158" t="s">
        <v>353</v>
      </c>
      <c r="Y138" s="158" t="s">
        <v>354</v>
      </c>
      <c r="Z138" s="147"/>
      <c r="AA138" s="147"/>
      <c r="AB138" s="147"/>
      <c r="AC138" s="147"/>
      <c r="AD138" s="147"/>
      <c r="AE138" s="147"/>
      <c r="AF138" s="147"/>
      <c r="AG138" s="147" t="s">
        <v>395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1">
        <v>123</v>
      </c>
      <c r="B139" s="182" t="s">
        <v>1215</v>
      </c>
      <c r="C139" s="191" t="s">
        <v>1216</v>
      </c>
      <c r="D139" s="183" t="s">
        <v>880</v>
      </c>
      <c r="E139" s="184">
        <v>1</v>
      </c>
      <c r="F139" s="185"/>
      <c r="G139" s="186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351</v>
      </c>
      <c r="T139" s="158" t="s">
        <v>352</v>
      </c>
      <c r="U139" s="158">
        <v>0</v>
      </c>
      <c r="V139" s="158">
        <f t="shared" si="41"/>
        <v>0</v>
      </c>
      <c r="W139" s="158"/>
      <c r="X139" s="158" t="s">
        <v>540</v>
      </c>
      <c r="Y139" s="158" t="s">
        <v>354</v>
      </c>
      <c r="Z139" s="147"/>
      <c r="AA139" s="147"/>
      <c r="AB139" s="147"/>
      <c r="AC139" s="147"/>
      <c r="AD139" s="147"/>
      <c r="AE139" s="147"/>
      <c r="AF139" s="147"/>
      <c r="AG139" s="147" t="s">
        <v>723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1">
        <v>124</v>
      </c>
      <c r="B140" s="182" t="s">
        <v>1213</v>
      </c>
      <c r="C140" s="191" t="s">
        <v>1214</v>
      </c>
      <c r="D140" s="183" t="s">
        <v>880</v>
      </c>
      <c r="E140" s="184">
        <v>1</v>
      </c>
      <c r="F140" s="185"/>
      <c r="G140" s="186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351</v>
      </c>
      <c r="T140" s="158" t="s">
        <v>352</v>
      </c>
      <c r="U140" s="158">
        <v>0</v>
      </c>
      <c r="V140" s="158">
        <f t="shared" si="41"/>
        <v>0</v>
      </c>
      <c r="W140" s="158"/>
      <c r="X140" s="158" t="s">
        <v>540</v>
      </c>
      <c r="Y140" s="158" t="s">
        <v>354</v>
      </c>
      <c r="Z140" s="147"/>
      <c r="AA140" s="147"/>
      <c r="AB140" s="147"/>
      <c r="AC140" s="147"/>
      <c r="AD140" s="147"/>
      <c r="AE140" s="147"/>
      <c r="AF140" s="147"/>
      <c r="AG140" s="147" t="s">
        <v>723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1">
        <v>125</v>
      </c>
      <c r="B141" s="182" t="s">
        <v>1211</v>
      </c>
      <c r="C141" s="191" t="s">
        <v>1212</v>
      </c>
      <c r="D141" s="183" t="s">
        <v>880</v>
      </c>
      <c r="E141" s="184">
        <v>1</v>
      </c>
      <c r="F141" s="185"/>
      <c r="G141" s="186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351</v>
      </c>
      <c r="T141" s="158" t="s">
        <v>352</v>
      </c>
      <c r="U141" s="158">
        <v>0</v>
      </c>
      <c r="V141" s="158">
        <f t="shared" si="41"/>
        <v>0</v>
      </c>
      <c r="W141" s="158"/>
      <c r="X141" s="158" t="s">
        <v>353</v>
      </c>
      <c r="Y141" s="158" t="s">
        <v>354</v>
      </c>
      <c r="Z141" s="147"/>
      <c r="AA141" s="147"/>
      <c r="AB141" s="147"/>
      <c r="AC141" s="147"/>
      <c r="AD141" s="147"/>
      <c r="AE141" s="147"/>
      <c r="AF141" s="147"/>
      <c r="AG141" s="147" t="s">
        <v>395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7.2" x14ac:dyDescent="0.2">
      <c r="A142" s="168" t="s">
        <v>346</v>
      </c>
      <c r="B142" s="169" t="s">
        <v>312</v>
      </c>
      <c r="C142" s="187" t="s">
        <v>286</v>
      </c>
      <c r="D142" s="170"/>
      <c r="E142" s="171"/>
      <c r="F142" s="172"/>
      <c r="G142" s="173">
        <f>SUMIF(AG143:AG153,"&lt;&gt;NOR",G143:G153)</f>
        <v>0</v>
      </c>
      <c r="H142" s="167"/>
      <c r="I142" s="167">
        <f>SUM(I143:I153)</f>
        <v>0</v>
      </c>
      <c r="J142" s="167"/>
      <c r="K142" s="167">
        <f>SUM(K143:K153)</f>
        <v>0</v>
      </c>
      <c r="L142" s="167"/>
      <c r="M142" s="167">
        <f>SUM(M143:M153)</f>
        <v>0</v>
      </c>
      <c r="N142" s="166"/>
      <c r="O142" s="166">
        <f>SUM(O143:O153)</f>
        <v>0</v>
      </c>
      <c r="P142" s="166"/>
      <c r="Q142" s="166">
        <f>SUM(Q143:Q153)</f>
        <v>0</v>
      </c>
      <c r="R142" s="167"/>
      <c r="S142" s="167"/>
      <c r="T142" s="167"/>
      <c r="U142" s="167"/>
      <c r="V142" s="167">
        <f>SUM(V143:V153)</f>
        <v>0</v>
      </c>
      <c r="W142" s="167"/>
      <c r="X142" s="167"/>
      <c r="Y142" s="167"/>
      <c r="AG142" t="s">
        <v>347</v>
      </c>
    </row>
    <row r="143" spans="1:60" outlineLevel="1" x14ac:dyDescent="0.2">
      <c r="A143" s="181">
        <v>126</v>
      </c>
      <c r="B143" s="182" t="s">
        <v>1157</v>
      </c>
      <c r="C143" s="191" t="s">
        <v>1158</v>
      </c>
      <c r="D143" s="183" t="s">
        <v>512</v>
      </c>
      <c r="E143" s="184">
        <v>140</v>
      </c>
      <c r="F143" s="185"/>
      <c r="G143" s="186">
        <f t="shared" ref="G143:G153" si="42">ROUND(E143*F143,2)</f>
        <v>0</v>
      </c>
      <c r="H143" s="159"/>
      <c r="I143" s="158">
        <f t="shared" ref="I143:I153" si="43">ROUND(E143*H143,2)</f>
        <v>0</v>
      </c>
      <c r="J143" s="159"/>
      <c r="K143" s="158">
        <f t="shared" ref="K143:K153" si="44">ROUND(E143*J143,2)</f>
        <v>0</v>
      </c>
      <c r="L143" s="158">
        <v>21</v>
      </c>
      <c r="M143" s="158">
        <f t="shared" ref="M143:M153" si="45">G143*(1+L143/100)</f>
        <v>0</v>
      </c>
      <c r="N143" s="157">
        <v>0</v>
      </c>
      <c r="O143" s="157">
        <f t="shared" ref="O143:O153" si="46">ROUND(E143*N143,2)</f>
        <v>0</v>
      </c>
      <c r="P143" s="157">
        <v>0</v>
      </c>
      <c r="Q143" s="157">
        <f t="shared" ref="Q143:Q153" si="47">ROUND(E143*P143,2)</f>
        <v>0</v>
      </c>
      <c r="R143" s="158"/>
      <c r="S143" s="158" t="s">
        <v>351</v>
      </c>
      <c r="T143" s="158" t="s">
        <v>352</v>
      </c>
      <c r="U143" s="158">
        <v>0</v>
      </c>
      <c r="V143" s="158">
        <f t="shared" ref="V143:V153" si="48">ROUND(E143*U143,2)</f>
        <v>0</v>
      </c>
      <c r="W143" s="158"/>
      <c r="X143" s="158" t="s">
        <v>353</v>
      </c>
      <c r="Y143" s="158" t="s">
        <v>354</v>
      </c>
      <c r="Z143" s="147"/>
      <c r="AA143" s="147"/>
      <c r="AB143" s="147"/>
      <c r="AC143" s="147"/>
      <c r="AD143" s="147"/>
      <c r="AE143" s="147"/>
      <c r="AF143" s="147"/>
      <c r="AG143" s="147" t="s">
        <v>395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81">
        <v>127</v>
      </c>
      <c r="B144" s="182" t="s">
        <v>1159</v>
      </c>
      <c r="C144" s="191" t="s">
        <v>1160</v>
      </c>
      <c r="D144" s="183" t="s">
        <v>350</v>
      </c>
      <c r="E144" s="184">
        <v>21</v>
      </c>
      <c r="F144" s="185"/>
      <c r="G144" s="186">
        <f t="shared" si="42"/>
        <v>0</v>
      </c>
      <c r="H144" s="159"/>
      <c r="I144" s="158">
        <f t="shared" si="43"/>
        <v>0</v>
      </c>
      <c r="J144" s="159"/>
      <c r="K144" s="158">
        <f t="shared" si="44"/>
        <v>0</v>
      </c>
      <c r="L144" s="158">
        <v>21</v>
      </c>
      <c r="M144" s="158">
        <f t="shared" si="45"/>
        <v>0</v>
      </c>
      <c r="N144" s="157">
        <v>0</v>
      </c>
      <c r="O144" s="157">
        <f t="shared" si="46"/>
        <v>0</v>
      </c>
      <c r="P144" s="157">
        <v>0</v>
      </c>
      <c r="Q144" s="157">
        <f t="shared" si="47"/>
        <v>0</v>
      </c>
      <c r="R144" s="158"/>
      <c r="S144" s="158" t="s">
        <v>351</v>
      </c>
      <c r="T144" s="158" t="s">
        <v>352</v>
      </c>
      <c r="U144" s="158">
        <v>0</v>
      </c>
      <c r="V144" s="158">
        <f t="shared" si="48"/>
        <v>0</v>
      </c>
      <c r="W144" s="158"/>
      <c r="X144" s="158" t="s">
        <v>353</v>
      </c>
      <c r="Y144" s="158" t="s">
        <v>354</v>
      </c>
      <c r="Z144" s="147"/>
      <c r="AA144" s="147"/>
      <c r="AB144" s="147"/>
      <c r="AC144" s="147"/>
      <c r="AD144" s="147"/>
      <c r="AE144" s="147"/>
      <c r="AF144" s="147"/>
      <c r="AG144" s="147" t="s">
        <v>395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1">
        <v>128</v>
      </c>
      <c r="B145" s="182" t="s">
        <v>1155</v>
      </c>
      <c r="C145" s="191" t="s">
        <v>1156</v>
      </c>
      <c r="D145" s="183" t="s">
        <v>512</v>
      </c>
      <c r="E145" s="184">
        <v>60</v>
      </c>
      <c r="F145" s="185"/>
      <c r="G145" s="186">
        <f t="shared" si="42"/>
        <v>0</v>
      </c>
      <c r="H145" s="159"/>
      <c r="I145" s="158">
        <f t="shared" si="43"/>
        <v>0</v>
      </c>
      <c r="J145" s="159"/>
      <c r="K145" s="158">
        <f t="shared" si="44"/>
        <v>0</v>
      </c>
      <c r="L145" s="158">
        <v>21</v>
      </c>
      <c r="M145" s="158">
        <f t="shared" si="45"/>
        <v>0</v>
      </c>
      <c r="N145" s="157">
        <v>0</v>
      </c>
      <c r="O145" s="157">
        <f t="shared" si="46"/>
        <v>0</v>
      </c>
      <c r="P145" s="157">
        <v>0</v>
      </c>
      <c r="Q145" s="157">
        <f t="shared" si="47"/>
        <v>0</v>
      </c>
      <c r="R145" s="158"/>
      <c r="S145" s="158" t="s">
        <v>351</v>
      </c>
      <c r="T145" s="158" t="s">
        <v>352</v>
      </c>
      <c r="U145" s="158">
        <v>0</v>
      </c>
      <c r="V145" s="158">
        <f t="shared" si="48"/>
        <v>0</v>
      </c>
      <c r="W145" s="158"/>
      <c r="X145" s="158" t="s">
        <v>353</v>
      </c>
      <c r="Y145" s="158" t="s">
        <v>354</v>
      </c>
      <c r="Z145" s="147"/>
      <c r="AA145" s="147"/>
      <c r="AB145" s="147"/>
      <c r="AC145" s="147"/>
      <c r="AD145" s="147"/>
      <c r="AE145" s="147"/>
      <c r="AF145" s="147"/>
      <c r="AG145" s="147" t="s">
        <v>395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81">
        <v>129</v>
      </c>
      <c r="B146" s="182" t="s">
        <v>1134</v>
      </c>
      <c r="C146" s="191" t="s">
        <v>1135</v>
      </c>
      <c r="D146" s="183" t="s">
        <v>373</v>
      </c>
      <c r="E146" s="184">
        <v>43</v>
      </c>
      <c r="F146" s="185"/>
      <c r="G146" s="186">
        <f t="shared" si="42"/>
        <v>0</v>
      </c>
      <c r="H146" s="159"/>
      <c r="I146" s="158">
        <f t="shared" si="43"/>
        <v>0</v>
      </c>
      <c r="J146" s="159"/>
      <c r="K146" s="158">
        <f t="shared" si="44"/>
        <v>0</v>
      </c>
      <c r="L146" s="158">
        <v>21</v>
      </c>
      <c r="M146" s="158">
        <f t="shared" si="45"/>
        <v>0</v>
      </c>
      <c r="N146" s="157">
        <v>0</v>
      </c>
      <c r="O146" s="157">
        <f t="shared" si="46"/>
        <v>0</v>
      </c>
      <c r="P146" s="157">
        <v>0</v>
      </c>
      <c r="Q146" s="157">
        <f t="shared" si="47"/>
        <v>0</v>
      </c>
      <c r="R146" s="158"/>
      <c r="S146" s="158" t="s">
        <v>351</v>
      </c>
      <c r="T146" s="158" t="s">
        <v>352</v>
      </c>
      <c r="U146" s="158">
        <v>0</v>
      </c>
      <c r="V146" s="158">
        <f t="shared" si="48"/>
        <v>0</v>
      </c>
      <c r="W146" s="158"/>
      <c r="X146" s="158" t="s">
        <v>353</v>
      </c>
      <c r="Y146" s="158" t="s">
        <v>354</v>
      </c>
      <c r="Z146" s="147"/>
      <c r="AA146" s="147"/>
      <c r="AB146" s="147"/>
      <c r="AC146" s="147"/>
      <c r="AD146" s="147"/>
      <c r="AE146" s="147"/>
      <c r="AF146" s="147"/>
      <c r="AG146" s="147" t="s">
        <v>395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1">
        <v>130</v>
      </c>
      <c r="B147" s="182" t="s">
        <v>1136</v>
      </c>
      <c r="C147" s="191" t="s">
        <v>1137</v>
      </c>
      <c r="D147" s="183" t="s">
        <v>373</v>
      </c>
      <c r="E147" s="184">
        <v>822</v>
      </c>
      <c r="F147" s="185"/>
      <c r="G147" s="186">
        <f t="shared" si="42"/>
        <v>0</v>
      </c>
      <c r="H147" s="159"/>
      <c r="I147" s="158">
        <f t="shared" si="43"/>
        <v>0</v>
      </c>
      <c r="J147" s="159"/>
      <c r="K147" s="158">
        <f t="shared" si="44"/>
        <v>0</v>
      </c>
      <c r="L147" s="158">
        <v>21</v>
      </c>
      <c r="M147" s="158">
        <f t="shared" si="45"/>
        <v>0</v>
      </c>
      <c r="N147" s="157">
        <v>0</v>
      </c>
      <c r="O147" s="157">
        <f t="shared" si="46"/>
        <v>0</v>
      </c>
      <c r="P147" s="157">
        <v>0</v>
      </c>
      <c r="Q147" s="157">
        <f t="shared" si="47"/>
        <v>0</v>
      </c>
      <c r="R147" s="158"/>
      <c r="S147" s="158" t="s">
        <v>351</v>
      </c>
      <c r="T147" s="158" t="s">
        <v>352</v>
      </c>
      <c r="U147" s="158">
        <v>0</v>
      </c>
      <c r="V147" s="158">
        <f t="shared" si="48"/>
        <v>0</v>
      </c>
      <c r="W147" s="158"/>
      <c r="X147" s="158" t="s">
        <v>353</v>
      </c>
      <c r="Y147" s="158" t="s">
        <v>354</v>
      </c>
      <c r="Z147" s="147"/>
      <c r="AA147" s="147"/>
      <c r="AB147" s="147"/>
      <c r="AC147" s="147"/>
      <c r="AD147" s="147"/>
      <c r="AE147" s="147"/>
      <c r="AF147" s="147"/>
      <c r="AG147" s="147" t="s">
        <v>395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1">
        <v>131</v>
      </c>
      <c r="B148" s="182" t="s">
        <v>1153</v>
      </c>
      <c r="C148" s="191" t="s">
        <v>1154</v>
      </c>
      <c r="D148" s="183" t="s">
        <v>512</v>
      </c>
      <c r="E148" s="184">
        <v>60</v>
      </c>
      <c r="F148" s="185"/>
      <c r="G148" s="186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351</v>
      </c>
      <c r="T148" s="158" t="s">
        <v>352</v>
      </c>
      <c r="U148" s="158">
        <v>0</v>
      </c>
      <c r="V148" s="158">
        <f t="shared" si="48"/>
        <v>0</v>
      </c>
      <c r="W148" s="158"/>
      <c r="X148" s="158" t="s">
        <v>353</v>
      </c>
      <c r="Y148" s="158" t="s">
        <v>354</v>
      </c>
      <c r="Z148" s="147"/>
      <c r="AA148" s="147"/>
      <c r="AB148" s="147"/>
      <c r="AC148" s="147"/>
      <c r="AD148" s="147"/>
      <c r="AE148" s="147"/>
      <c r="AF148" s="147"/>
      <c r="AG148" s="147" t="s">
        <v>395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1">
        <v>132</v>
      </c>
      <c r="B149" s="182" t="s">
        <v>1148</v>
      </c>
      <c r="C149" s="191" t="s">
        <v>1149</v>
      </c>
      <c r="D149" s="183" t="s">
        <v>512</v>
      </c>
      <c r="E149" s="184">
        <v>60</v>
      </c>
      <c r="F149" s="185"/>
      <c r="G149" s="186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351</v>
      </c>
      <c r="T149" s="158" t="s">
        <v>352</v>
      </c>
      <c r="U149" s="158">
        <v>0</v>
      </c>
      <c r="V149" s="158">
        <f t="shared" si="48"/>
        <v>0</v>
      </c>
      <c r="W149" s="158"/>
      <c r="X149" s="158" t="s">
        <v>353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395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1">
        <v>133</v>
      </c>
      <c r="B150" s="182" t="s">
        <v>1150</v>
      </c>
      <c r="C150" s="191" t="s">
        <v>1151</v>
      </c>
      <c r="D150" s="183" t="s">
        <v>1152</v>
      </c>
      <c r="E150" s="184">
        <v>0.06</v>
      </c>
      <c r="F150" s="185"/>
      <c r="G150" s="186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351</v>
      </c>
      <c r="T150" s="158" t="s">
        <v>352</v>
      </c>
      <c r="U150" s="158">
        <v>0</v>
      </c>
      <c r="V150" s="158">
        <f t="shared" si="48"/>
        <v>0</v>
      </c>
      <c r="W150" s="158"/>
      <c r="X150" s="158" t="s">
        <v>353</v>
      </c>
      <c r="Y150" s="158" t="s">
        <v>354</v>
      </c>
      <c r="Z150" s="147"/>
      <c r="AA150" s="147"/>
      <c r="AB150" s="147"/>
      <c r="AC150" s="147"/>
      <c r="AD150" s="147"/>
      <c r="AE150" s="147"/>
      <c r="AF150" s="147"/>
      <c r="AG150" s="147" t="s">
        <v>395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1">
        <v>134</v>
      </c>
      <c r="B151" s="182" t="s">
        <v>3272</v>
      </c>
      <c r="C151" s="191" t="s">
        <v>3273</v>
      </c>
      <c r="D151" s="183" t="s">
        <v>384</v>
      </c>
      <c r="E151" s="184">
        <v>6</v>
      </c>
      <c r="F151" s="185"/>
      <c r="G151" s="186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351</v>
      </c>
      <c r="T151" s="158" t="s">
        <v>352</v>
      </c>
      <c r="U151" s="158">
        <v>0</v>
      </c>
      <c r="V151" s="158">
        <f t="shared" si="48"/>
        <v>0</v>
      </c>
      <c r="W151" s="158"/>
      <c r="X151" s="158" t="s">
        <v>353</v>
      </c>
      <c r="Y151" s="158" t="s">
        <v>354</v>
      </c>
      <c r="Z151" s="147"/>
      <c r="AA151" s="147"/>
      <c r="AB151" s="147"/>
      <c r="AC151" s="147"/>
      <c r="AD151" s="147"/>
      <c r="AE151" s="147"/>
      <c r="AF151" s="147"/>
      <c r="AG151" s="147" t="s">
        <v>395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1">
        <v>135</v>
      </c>
      <c r="B152" s="182" t="s">
        <v>1146</v>
      </c>
      <c r="C152" s="191" t="s">
        <v>1147</v>
      </c>
      <c r="D152" s="183" t="s">
        <v>384</v>
      </c>
      <c r="E152" s="184">
        <v>16.8</v>
      </c>
      <c r="F152" s="185"/>
      <c r="G152" s="186">
        <f t="shared" si="42"/>
        <v>0</v>
      </c>
      <c r="H152" s="159"/>
      <c r="I152" s="158">
        <f t="shared" si="43"/>
        <v>0</v>
      </c>
      <c r="J152" s="159"/>
      <c r="K152" s="158">
        <f t="shared" si="44"/>
        <v>0</v>
      </c>
      <c r="L152" s="158">
        <v>21</v>
      </c>
      <c r="M152" s="158">
        <f t="shared" si="45"/>
        <v>0</v>
      </c>
      <c r="N152" s="157">
        <v>0</v>
      </c>
      <c r="O152" s="157">
        <f t="shared" si="46"/>
        <v>0</v>
      </c>
      <c r="P152" s="157">
        <v>0</v>
      </c>
      <c r="Q152" s="157">
        <f t="shared" si="47"/>
        <v>0</v>
      </c>
      <c r="R152" s="158"/>
      <c r="S152" s="158" t="s">
        <v>351</v>
      </c>
      <c r="T152" s="158" t="s">
        <v>352</v>
      </c>
      <c r="U152" s="158">
        <v>0</v>
      </c>
      <c r="V152" s="158">
        <f t="shared" si="48"/>
        <v>0</v>
      </c>
      <c r="W152" s="158"/>
      <c r="X152" s="158" t="s">
        <v>353</v>
      </c>
      <c r="Y152" s="158" t="s">
        <v>354</v>
      </c>
      <c r="Z152" s="147"/>
      <c r="AA152" s="147"/>
      <c r="AB152" s="147"/>
      <c r="AC152" s="147"/>
      <c r="AD152" s="147"/>
      <c r="AE152" s="147"/>
      <c r="AF152" s="147"/>
      <c r="AG152" s="147" t="s">
        <v>395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136</v>
      </c>
      <c r="B153" s="176" t="s">
        <v>3172</v>
      </c>
      <c r="C153" s="188" t="s">
        <v>3173</v>
      </c>
      <c r="D153" s="177" t="s">
        <v>512</v>
      </c>
      <c r="E153" s="178">
        <v>20</v>
      </c>
      <c r="F153" s="179"/>
      <c r="G153" s="180">
        <f t="shared" si="42"/>
        <v>0</v>
      </c>
      <c r="H153" s="159"/>
      <c r="I153" s="158">
        <f t="shared" si="43"/>
        <v>0</v>
      </c>
      <c r="J153" s="159"/>
      <c r="K153" s="158">
        <f t="shared" si="44"/>
        <v>0</v>
      </c>
      <c r="L153" s="158">
        <v>21</v>
      </c>
      <c r="M153" s="158">
        <f t="shared" si="45"/>
        <v>0</v>
      </c>
      <c r="N153" s="157">
        <v>0</v>
      </c>
      <c r="O153" s="157">
        <f t="shared" si="46"/>
        <v>0</v>
      </c>
      <c r="P153" s="157">
        <v>0</v>
      </c>
      <c r="Q153" s="157">
        <f t="shared" si="47"/>
        <v>0</v>
      </c>
      <c r="R153" s="158"/>
      <c r="S153" s="158" t="s">
        <v>351</v>
      </c>
      <c r="T153" s="158" t="s">
        <v>352</v>
      </c>
      <c r="U153" s="158">
        <v>0</v>
      </c>
      <c r="V153" s="158">
        <f t="shared" si="48"/>
        <v>0</v>
      </c>
      <c r="W153" s="158"/>
      <c r="X153" s="158" t="s">
        <v>353</v>
      </c>
      <c r="Y153" s="158" t="s">
        <v>354</v>
      </c>
      <c r="Z153" s="147"/>
      <c r="AA153" s="147"/>
      <c r="AB153" s="147"/>
      <c r="AC153" s="147"/>
      <c r="AD153" s="147"/>
      <c r="AE153" s="147"/>
      <c r="AF153" s="147"/>
      <c r="AG153" s="147" t="s">
        <v>395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3"/>
      <c r="B154" s="4"/>
      <c r="C154" s="19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332</v>
      </c>
    </row>
    <row r="155" spans="1:60" ht="13.6" x14ac:dyDescent="0.2">
      <c r="A155" s="150"/>
      <c r="B155" s="151" t="s">
        <v>31</v>
      </c>
      <c r="C155" s="194"/>
      <c r="D155" s="152"/>
      <c r="E155" s="153"/>
      <c r="F155" s="153"/>
      <c r="G155" s="174">
        <f>G8+G13+G42+G52+G60+G72+G74+G76+G109+G142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611</v>
      </c>
    </row>
    <row r="156" spans="1:60" x14ac:dyDescent="0.2">
      <c r="A156" s="3"/>
      <c r="B156" s="4"/>
      <c r="C156" s="19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9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69" t="s">
        <v>612</v>
      </c>
      <c r="B158" s="269"/>
      <c r="C158" s="27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71"/>
      <c r="B159" s="272"/>
      <c r="C159" s="273"/>
      <c r="D159" s="272"/>
      <c r="E159" s="272"/>
      <c r="F159" s="272"/>
      <c r="G159" s="27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613</v>
      </c>
    </row>
    <row r="160" spans="1:60" x14ac:dyDescent="0.2">
      <c r="A160" s="275"/>
      <c r="B160" s="276"/>
      <c r="C160" s="277"/>
      <c r="D160" s="276"/>
      <c r="E160" s="276"/>
      <c r="F160" s="276"/>
      <c r="G160" s="27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75"/>
      <c r="B161" s="276"/>
      <c r="C161" s="277"/>
      <c r="D161" s="276"/>
      <c r="E161" s="276"/>
      <c r="F161" s="276"/>
      <c r="G161" s="27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75"/>
      <c r="B162" s="276"/>
      <c r="C162" s="277"/>
      <c r="D162" s="276"/>
      <c r="E162" s="276"/>
      <c r="F162" s="276"/>
      <c r="G162" s="27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79"/>
      <c r="B163" s="280"/>
      <c r="C163" s="281"/>
      <c r="D163" s="280"/>
      <c r="E163" s="280"/>
      <c r="F163" s="280"/>
      <c r="G163" s="28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3"/>
      <c r="B164" s="4"/>
      <c r="C164" s="19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C165" s="195"/>
      <c r="D165" s="10"/>
      <c r="AG165" t="s">
        <v>614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CF94-E9DC-4BD4-8B5F-E6DD871D75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87</v>
      </c>
      <c r="C4" s="266" t="s">
        <v>88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7.2" x14ac:dyDescent="0.2">
      <c r="A8" s="168" t="s">
        <v>346</v>
      </c>
      <c r="B8" s="169" t="s">
        <v>297</v>
      </c>
      <c r="C8" s="187" t="s">
        <v>298</v>
      </c>
      <c r="D8" s="170"/>
      <c r="E8" s="171"/>
      <c r="F8" s="172"/>
      <c r="G8" s="173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7"/>
      <c r="S8" s="167"/>
      <c r="T8" s="167"/>
      <c r="U8" s="167"/>
      <c r="V8" s="167">
        <f>SUM(V9:V13)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3274</v>
      </c>
      <c r="C9" s="191" t="s">
        <v>3275</v>
      </c>
      <c r="D9" s="183" t="s">
        <v>2375</v>
      </c>
      <c r="E9" s="184">
        <v>2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.75" outlineLevel="1" x14ac:dyDescent="0.2">
      <c r="A10" s="181">
        <v>2</v>
      </c>
      <c r="B10" s="182" t="s">
        <v>3276</v>
      </c>
      <c r="C10" s="191" t="s">
        <v>3277</v>
      </c>
      <c r="D10" s="183" t="s">
        <v>2375</v>
      </c>
      <c r="E10" s="184">
        <v>30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351</v>
      </c>
      <c r="T10" s="158" t="s">
        <v>352</v>
      </c>
      <c r="U10" s="158">
        <v>0</v>
      </c>
      <c r="V10" s="158">
        <f>ROUND(E10*U10,2)</f>
        <v>0</v>
      </c>
      <c r="W10" s="158"/>
      <c r="X10" s="158" t="s">
        <v>353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1.75" outlineLevel="1" x14ac:dyDescent="0.2">
      <c r="A11" s="181">
        <v>3</v>
      </c>
      <c r="B11" s="182" t="s">
        <v>3278</v>
      </c>
      <c r="C11" s="191" t="s">
        <v>3279</v>
      </c>
      <c r="D11" s="183" t="s">
        <v>2375</v>
      </c>
      <c r="E11" s="184">
        <v>1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351</v>
      </c>
      <c r="T11" s="158" t="s">
        <v>352</v>
      </c>
      <c r="U11" s="158">
        <v>0</v>
      </c>
      <c r="V11" s="158">
        <f>ROUND(E11*U11,2)</f>
        <v>0</v>
      </c>
      <c r="W11" s="158"/>
      <c r="X11" s="158" t="s">
        <v>353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3280</v>
      </c>
      <c r="C12" s="191" t="s">
        <v>3281</v>
      </c>
      <c r="D12" s="183" t="s">
        <v>2375</v>
      </c>
      <c r="E12" s="184">
        <v>1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3282</v>
      </c>
      <c r="C13" s="188" t="s">
        <v>3283</v>
      </c>
      <c r="D13" s="177" t="s">
        <v>2375</v>
      </c>
      <c r="E13" s="178">
        <v>2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351</v>
      </c>
      <c r="T13" s="158" t="s">
        <v>352</v>
      </c>
      <c r="U13" s="158">
        <v>0</v>
      </c>
      <c r="V13" s="158">
        <f>ROUND(E13*U13,2)</f>
        <v>0</v>
      </c>
      <c r="W13" s="158"/>
      <c r="X13" s="158" t="s">
        <v>353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3"/>
      <c r="B14" s="4"/>
      <c r="C14" s="19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332</v>
      </c>
    </row>
    <row r="15" spans="1:60" ht="13.6" x14ac:dyDescent="0.2">
      <c r="A15" s="150"/>
      <c r="B15" s="151" t="s">
        <v>31</v>
      </c>
      <c r="C15" s="194"/>
      <c r="D15" s="152"/>
      <c r="E15" s="153"/>
      <c r="F15" s="153"/>
      <c r="G15" s="174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611</v>
      </c>
    </row>
    <row r="16" spans="1:60" x14ac:dyDescent="0.2">
      <c r="A16" s="3"/>
      <c r="B16" s="4"/>
      <c r="C16" s="19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3"/>
      <c r="B17" s="4"/>
      <c r="C17" s="19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69" t="s">
        <v>612</v>
      </c>
      <c r="B18" s="269"/>
      <c r="C18" s="27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71"/>
      <c r="B19" s="272"/>
      <c r="C19" s="273"/>
      <c r="D19" s="272"/>
      <c r="E19" s="272"/>
      <c r="F19" s="272"/>
      <c r="G19" s="27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G19" t="s">
        <v>613</v>
      </c>
    </row>
    <row r="20" spans="1:33" x14ac:dyDescent="0.2">
      <c r="A20" s="275"/>
      <c r="B20" s="276"/>
      <c r="C20" s="277"/>
      <c r="D20" s="276"/>
      <c r="E20" s="276"/>
      <c r="F20" s="276"/>
      <c r="G20" s="27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75"/>
      <c r="B21" s="276"/>
      <c r="C21" s="277"/>
      <c r="D21" s="276"/>
      <c r="E21" s="276"/>
      <c r="F21" s="276"/>
      <c r="G21" s="27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75"/>
      <c r="B22" s="276"/>
      <c r="C22" s="277"/>
      <c r="D22" s="276"/>
      <c r="E22" s="276"/>
      <c r="F22" s="276"/>
      <c r="G22" s="27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79"/>
      <c r="B23" s="280"/>
      <c r="C23" s="281"/>
      <c r="D23" s="280"/>
      <c r="E23" s="280"/>
      <c r="F23" s="280"/>
      <c r="G23" s="28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3"/>
      <c r="B24" s="4"/>
      <c r="C24" s="19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C25" s="195"/>
      <c r="D25" s="10"/>
      <c r="AG25" t="s">
        <v>614</v>
      </c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:G2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FD80-64F8-4995-B758-0EB1A67E2B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89</v>
      </c>
      <c r="C4" s="266" t="s">
        <v>90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108</v>
      </c>
      <c r="C8" s="187" t="s">
        <v>109</v>
      </c>
      <c r="D8" s="170"/>
      <c r="E8" s="171"/>
      <c r="F8" s="172"/>
      <c r="G8" s="173">
        <f>SUMIF(AG9:AG88,"&lt;&gt;NOR",G9:G88)</f>
        <v>0</v>
      </c>
      <c r="H8" s="167"/>
      <c r="I8" s="167">
        <f>SUM(I9:I88)</f>
        <v>0</v>
      </c>
      <c r="J8" s="167"/>
      <c r="K8" s="167">
        <f>SUM(K9:K88)</f>
        <v>0</v>
      </c>
      <c r="L8" s="167"/>
      <c r="M8" s="167">
        <f>SUM(M9:M88)</f>
        <v>0</v>
      </c>
      <c r="N8" s="166"/>
      <c r="O8" s="166">
        <f>SUM(O9:O88)</f>
        <v>0</v>
      </c>
      <c r="P8" s="166"/>
      <c r="Q8" s="166">
        <f>SUM(Q9:Q88)</f>
        <v>0</v>
      </c>
      <c r="R8" s="167"/>
      <c r="S8" s="167"/>
      <c r="T8" s="167"/>
      <c r="U8" s="167"/>
      <c r="V8" s="167">
        <f>SUM(V9:V88)</f>
        <v>0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3284</v>
      </c>
      <c r="C9" s="188" t="s">
        <v>3285</v>
      </c>
      <c r="D9" s="177" t="s">
        <v>486</v>
      </c>
      <c r="E9" s="178">
        <v>40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3286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3287</v>
      </c>
      <c r="D11" s="160"/>
      <c r="E11" s="161">
        <v>40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2</v>
      </c>
      <c r="B12" s="176" t="s">
        <v>3288</v>
      </c>
      <c r="C12" s="188" t="s">
        <v>3289</v>
      </c>
      <c r="D12" s="177" t="s">
        <v>1658</v>
      </c>
      <c r="E12" s="178">
        <v>10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3290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806</v>
      </c>
      <c r="D14" s="160"/>
      <c r="E14" s="161">
        <v>10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75">
        <v>3</v>
      </c>
      <c r="B15" s="176" t="s">
        <v>3291</v>
      </c>
      <c r="C15" s="188" t="s">
        <v>3292</v>
      </c>
      <c r="D15" s="177" t="s">
        <v>384</v>
      </c>
      <c r="E15" s="178">
        <v>192.52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>ROUND(E15*U15,2)</f>
        <v>0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3293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.75" outlineLevel="3" x14ac:dyDescent="0.2">
      <c r="A17" s="154"/>
      <c r="B17" s="155"/>
      <c r="C17" s="189" t="s">
        <v>3294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3295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357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3296</v>
      </c>
      <c r="D19" s="160"/>
      <c r="E19" s="161">
        <v>192.52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4</v>
      </c>
      <c r="B20" s="176" t="s">
        <v>3297</v>
      </c>
      <c r="C20" s="188" t="s">
        <v>3298</v>
      </c>
      <c r="D20" s="177" t="s">
        <v>384</v>
      </c>
      <c r="E20" s="178">
        <v>192.52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351</v>
      </c>
      <c r="T20" s="158" t="s">
        <v>352</v>
      </c>
      <c r="U20" s="158">
        <v>0</v>
      </c>
      <c r="V20" s="158">
        <f>ROUND(E20*U20,2)</f>
        <v>0</v>
      </c>
      <c r="W20" s="158"/>
      <c r="X20" s="158" t="s">
        <v>353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1285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3299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3296</v>
      </c>
      <c r="D22" s="160"/>
      <c r="E22" s="161">
        <v>192.52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5</v>
      </c>
      <c r="B23" s="176" t="s">
        <v>3300</v>
      </c>
      <c r="C23" s="188" t="s">
        <v>3301</v>
      </c>
      <c r="D23" s="177" t="s">
        <v>384</v>
      </c>
      <c r="E23" s="178">
        <v>185.44329999999999</v>
      </c>
      <c r="F23" s="179"/>
      <c r="G23" s="180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351</v>
      </c>
      <c r="T23" s="158" t="s">
        <v>352</v>
      </c>
      <c r="U23" s="158">
        <v>0</v>
      </c>
      <c r="V23" s="158">
        <f>ROUND(E23*U23,2)</f>
        <v>0</v>
      </c>
      <c r="W23" s="158"/>
      <c r="X23" s="158" t="s">
        <v>353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1285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3302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3303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3304</v>
      </c>
      <c r="D26" s="160"/>
      <c r="E26" s="161">
        <v>185.44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6</v>
      </c>
      <c r="B27" s="176" t="s">
        <v>3305</v>
      </c>
      <c r="C27" s="188" t="s">
        <v>3306</v>
      </c>
      <c r="D27" s="177" t="s">
        <v>384</v>
      </c>
      <c r="E27" s="178">
        <v>185.44329999999999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351</v>
      </c>
      <c r="T27" s="158" t="s">
        <v>352</v>
      </c>
      <c r="U27" s="158">
        <v>0</v>
      </c>
      <c r="V27" s="158">
        <f>ROUND(E27*U27,2)</f>
        <v>0</v>
      </c>
      <c r="W27" s="158"/>
      <c r="X27" s="158" t="s">
        <v>353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1285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3307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3304</v>
      </c>
      <c r="D29" s="160"/>
      <c r="E29" s="161">
        <v>185.44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7</v>
      </c>
      <c r="B30" s="176" t="s">
        <v>3308</v>
      </c>
      <c r="C30" s="188" t="s">
        <v>3309</v>
      </c>
      <c r="D30" s="177" t="s">
        <v>350</v>
      </c>
      <c r="E30" s="178">
        <v>419.92599999999999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351</v>
      </c>
      <c r="T30" s="158" t="s">
        <v>352</v>
      </c>
      <c r="U30" s="158">
        <v>0</v>
      </c>
      <c r="V30" s="158">
        <f>ROUND(E30*U30,2)</f>
        <v>0</v>
      </c>
      <c r="W30" s="158"/>
      <c r="X30" s="158" t="s">
        <v>353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1285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3310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1.75" outlineLevel="3" x14ac:dyDescent="0.2">
      <c r="A32" s="154"/>
      <c r="B32" s="155"/>
      <c r="C32" s="189" t="s">
        <v>3311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3312</v>
      </c>
      <c r="D33" s="160"/>
      <c r="E33" s="161">
        <v>419.93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8</v>
      </c>
      <c r="B34" s="176" t="s">
        <v>3313</v>
      </c>
      <c r="C34" s="188" t="s">
        <v>3314</v>
      </c>
      <c r="D34" s="177" t="s">
        <v>350</v>
      </c>
      <c r="E34" s="178">
        <v>419.92599999999999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351</v>
      </c>
      <c r="T34" s="158" t="s">
        <v>352</v>
      </c>
      <c r="U34" s="158">
        <v>0</v>
      </c>
      <c r="V34" s="158">
        <f>ROUND(E34*U34,2)</f>
        <v>0</v>
      </c>
      <c r="W34" s="158"/>
      <c r="X34" s="158" t="s">
        <v>353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1285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9" t="s">
        <v>3315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9" t="s">
        <v>3312</v>
      </c>
      <c r="D36" s="160"/>
      <c r="E36" s="161">
        <v>419.93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9</v>
      </c>
      <c r="B37" s="176" t="s">
        <v>3316</v>
      </c>
      <c r="C37" s="188" t="s">
        <v>3317</v>
      </c>
      <c r="D37" s="177" t="s">
        <v>350</v>
      </c>
      <c r="E37" s="178">
        <v>317.19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351</v>
      </c>
      <c r="T37" s="158" t="s">
        <v>352</v>
      </c>
      <c r="U37" s="158">
        <v>0</v>
      </c>
      <c r="V37" s="158">
        <f>ROUND(E37*U37,2)</f>
        <v>0</v>
      </c>
      <c r="W37" s="158"/>
      <c r="X37" s="158" t="s">
        <v>353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1285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3318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3319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357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9" t="s">
        <v>3320</v>
      </c>
      <c r="D40" s="160"/>
      <c r="E40" s="161">
        <v>317.19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10</v>
      </c>
      <c r="B41" s="176" t="s">
        <v>3321</v>
      </c>
      <c r="C41" s="188" t="s">
        <v>3322</v>
      </c>
      <c r="D41" s="177" t="s">
        <v>350</v>
      </c>
      <c r="E41" s="178">
        <v>317.19</v>
      </c>
      <c r="F41" s="179"/>
      <c r="G41" s="180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351</v>
      </c>
      <c r="T41" s="158" t="s">
        <v>352</v>
      </c>
      <c r="U41" s="158">
        <v>0</v>
      </c>
      <c r="V41" s="158">
        <f>ROUND(E41*U41,2)</f>
        <v>0</v>
      </c>
      <c r="W41" s="158"/>
      <c r="X41" s="158" t="s">
        <v>353</v>
      </c>
      <c r="Y41" s="158" t="s">
        <v>354</v>
      </c>
      <c r="Z41" s="147"/>
      <c r="AA41" s="147"/>
      <c r="AB41" s="147"/>
      <c r="AC41" s="147"/>
      <c r="AD41" s="147"/>
      <c r="AE41" s="147"/>
      <c r="AF41" s="147"/>
      <c r="AG41" s="147" t="s">
        <v>1285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3323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3320</v>
      </c>
      <c r="D43" s="160"/>
      <c r="E43" s="161">
        <v>317.19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11</v>
      </c>
      <c r="B44" s="176" t="s">
        <v>2025</v>
      </c>
      <c r="C44" s="188" t="s">
        <v>3324</v>
      </c>
      <c r="D44" s="177" t="s">
        <v>384</v>
      </c>
      <c r="E44" s="178">
        <v>377.9633</v>
      </c>
      <c r="F44" s="179"/>
      <c r="G44" s="180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351</v>
      </c>
      <c r="T44" s="158" t="s">
        <v>352</v>
      </c>
      <c r="U44" s="158">
        <v>0</v>
      </c>
      <c r="V44" s="158">
        <f>ROUND(E44*U44,2)</f>
        <v>0</v>
      </c>
      <c r="W44" s="158"/>
      <c r="X44" s="158" t="s">
        <v>353</v>
      </c>
      <c r="Y44" s="158" t="s">
        <v>354</v>
      </c>
      <c r="Z44" s="147"/>
      <c r="AA44" s="147"/>
      <c r="AB44" s="147"/>
      <c r="AC44" s="147"/>
      <c r="AD44" s="147"/>
      <c r="AE44" s="147"/>
      <c r="AF44" s="147"/>
      <c r="AG44" s="147" t="s">
        <v>1285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1.75" outlineLevel="2" x14ac:dyDescent="0.2">
      <c r="A45" s="154"/>
      <c r="B45" s="155"/>
      <c r="C45" s="189" t="s">
        <v>3325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3326</v>
      </c>
      <c r="D46" s="160"/>
      <c r="E46" s="161">
        <v>377.96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12</v>
      </c>
      <c r="B47" s="176" t="s">
        <v>1316</v>
      </c>
      <c r="C47" s="188" t="s">
        <v>1317</v>
      </c>
      <c r="D47" s="177" t="s">
        <v>384</v>
      </c>
      <c r="E47" s="178">
        <v>325.54399999999998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351</v>
      </c>
      <c r="T47" s="158" t="s">
        <v>352</v>
      </c>
      <c r="U47" s="158">
        <v>0</v>
      </c>
      <c r="V47" s="158">
        <f>ROUND(E47*U47,2)</f>
        <v>0</v>
      </c>
      <c r="W47" s="158"/>
      <c r="X47" s="158" t="s">
        <v>353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1285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3327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3328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3329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1.75" outlineLevel="3" x14ac:dyDescent="0.2">
      <c r="A51" s="154"/>
      <c r="B51" s="155"/>
      <c r="C51" s="189" t="s">
        <v>3330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3331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3332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9" t="s">
        <v>3333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357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9" t="s">
        <v>3334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3335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3336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357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3" x14ac:dyDescent="0.2">
      <c r="A58" s="154"/>
      <c r="B58" s="155"/>
      <c r="C58" s="189" t="s">
        <v>3337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1.75" outlineLevel="3" x14ac:dyDescent="0.2">
      <c r="A59" s="154"/>
      <c r="B59" s="155"/>
      <c r="C59" s="189" t="s">
        <v>3338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3339</v>
      </c>
      <c r="D60" s="160"/>
      <c r="E60" s="161">
        <v>325.54000000000002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13</v>
      </c>
      <c r="B61" s="176" t="s">
        <v>1326</v>
      </c>
      <c r="C61" s="188" t="s">
        <v>1327</v>
      </c>
      <c r="D61" s="177" t="s">
        <v>384</v>
      </c>
      <c r="E61" s="178">
        <v>325.54399999999998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351</v>
      </c>
      <c r="T61" s="158" t="s">
        <v>352</v>
      </c>
      <c r="U61" s="158">
        <v>0</v>
      </c>
      <c r="V61" s="158">
        <f>ROUND(E61*U61,2)</f>
        <v>0</v>
      </c>
      <c r="W61" s="158"/>
      <c r="X61" s="158" t="s">
        <v>353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1285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3340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3339</v>
      </c>
      <c r="D63" s="160"/>
      <c r="E63" s="161">
        <v>325.54000000000002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14</v>
      </c>
      <c r="B64" s="176" t="s">
        <v>3341</v>
      </c>
      <c r="C64" s="188" t="s">
        <v>3342</v>
      </c>
      <c r="D64" s="177" t="s">
        <v>384</v>
      </c>
      <c r="E64" s="178">
        <v>325.54399999999998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351</v>
      </c>
      <c r="T64" s="158" t="s">
        <v>352</v>
      </c>
      <c r="U64" s="158">
        <v>0</v>
      </c>
      <c r="V64" s="158">
        <f>ROUND(E64*U64,2)</f>
        <v>0</v>
      </c>
      <c r="W64" s="158"/>
      <c r="X64" s="158" t="s">
        <v>353</v>
      </c>
      <c r="Y64" s="158" t="s">
        <v>354</v>
      </c>
      <c r="Z64" s="147"/>
      <c r="AA64" s="147"/>
      <c r="AB64" s="147"/>
      <c r="AC64" s="147"/>
      <c r="AD64" s="147"/>
      <c r="AE64" s="147"/>
      <c r="AF64" s="147"/>
      <c r="AG64" s="147" t="s">
        <v>1285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9" t="s">
        <v>3340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3339</v>
      </c>
      <c r="D66" s="160"/>
      <c r="E66" s="161">
        <v>325.54000000000002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15</v>
      </c>
      <c r="B67" s="176" t="s">
        <v>1331</v>
      </c>
      <c r="C67" s="188" t="s">
        <v>1332</v>
      </c>
      <c r="D67" s="177" t="s">
        <v>384</v>
      </c>
      <c r="E67" s="178">
        <v>52.4193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351</v>
      </c>
      <c r="T67" s="158" t="s">
        <v>352</v>
      </c>
      <c r="U67" s="158">
        <v>0</v>
      </c>
      <c r="V67" s="158">
        <f>ROUND(E67*U67,2)</f>
        <v>0</v>
      </c>
      <c r="W67" s="158"/>
      <c r="X67" s="158" t="s">
        <v>353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1285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9" t="s">
        <v>3299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357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9" t="s">
        <v>3307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3343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9" t="s">
        <v>3344</v>
      </c>
      <c r="D71" s="160"/>
      <c r="E71" s="161">
        <v>52.42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16</v>
      </c>
      <c r="B72" s="176" t="s">
        <v>3345</v>
      </c>
      <c r="C72" s="188" t="s">
        <v>3346</v>
      </c>
      <c r="D72" s="177" t="s">
        <v>384</v>
      </c>
      <c r="E72" s="178">
        <v>285.04469999999998</v>
      </c>
      <c r="F72" s="179"/>
      <c r="G72" s="180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351</v>
      </c>
      <c r="T72" s="158" t="s">
        <v>352</v>
      </c>
      <c r="U72" s="158">
        <v>0</v>
      </c>
      <c r="V72" s="158">
        <f>ROUND(E72*U72,2)</f>
        <v>0</v>
      </c>
      <c r="W72" s="158"/>
      <c r="X72" s="158" t="s">
        <v>353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1285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9" t="s">
        <v>3327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3328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3329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1.75" outlineLevel="3" x14ac:dyDescent="0.2">
      <c r="A76" s="154"/>
      <c r="B76" s="155"/>
      <c r="C76" s="189" t="s">
        <v>3330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3347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3348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3349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1.75" outlineLevel="3" x14ac:dyDescent="0.2">
      <c r="A80" s="154"/>
      <c r="B80" s="155"/>
      <c r="C80" s="189" t="s">
        <v>3337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357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1.75" outlineLevel="3" x14ac:dyDescent="0.2">
      <c r="A81" s="154"/>
      <c r="B81" s="155"/>
      <c r="C81" s="189" t="s">
        <v>3338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3350</v>
      </c>
      <c r="D82" s="160"/>
      <c r="E82" s="161">
        <v>285.04000000000002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17</v>
      </c>
      <c r="B83" s="176" t="s">
        <v>1343</v>
      </c>
      <c r="C83" s="188" t="s">
        <v>1344</v>
      </c>
      <c r="D83" s="177" t="s">
        <v>384</v>
      </c>
      <c r="E83" s="178">
        <v>325.54399999999998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351</v>
      </c>
      <c r="T83" s="158" t="s">
        <v>352</v>
      </c>
      <c r="U83" s="158">
        <v>0</v>
      </c>
      <c r="V83" s="158">
        <f>ROUND(E83*U83,2)</f>
        <v>0</v>
      </c>
      <c r="W83" s="158"/>
      <c r="X83" s="158" t="s">
        <v>353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1285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3351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3339</v>
      </c>
      <c r="D85" s="160"/>
      <c r="E85" s="161">
        <v>325.54000000000002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18</v>
      </c>
      <c r="B86" s="176" t="s">
        <v>3352</v>
      </c>
      <c r="C86" s="188" t="s">
        <v>3353</v>
      </c>
      <c r="D86" s="177" t="s">
        <v>497</v>
      </c>
      <c r="E86" s="178">
        <v>513.08000000000004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351</v>
      </c>
      <c r="T86" s="158" t="s">
        <v>352</v>
      </c>
      <c r="U86" s="158">
        <v>0</v>
      </c>
      <c r="V86" s="158">
        <f>ROUND(E86*U86,2)</f>
        <v>0</v>
      </c>
      <c r="W86" s="158"/>
      <c r="X86" s="158" t="s">
        <v>540</v>
      </c>
      <c r="Y86" s="158" t="s">
        <v>354</v>
      </c>
      <c r="Z86" s="147"/>
      <c r="AA86" s="147"/>
      <c r="AB86" s="147"/>
      <c r="AC86" s="147"/>
      <c r="AD86" s="147"/>
      <c r="AE86" s="147"/>
      <c r="AF86" s="147"/>
      <c r="AG86" s="147" t="s">
        <v>723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9" t="s">
        <v>3354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357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3355</v>
      </c>
      <c r="D88" s="160"/>
      <c r="E88" s="161">
        <v>513.08000000000004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13.6" x14ac:dyDescent="0.2">
      <c r="A89" s="168" t="s">
        <v>346</v>
      </c>
      <c r="B89" s="169" t="s">
        <v>110</v>
      </c>
      <c r="C89" s="187" t="s">
        <v>111</v>
      </c>
      <c r="D89" s="170"/>
      <c r="E89" s="171"/>
      <c r="F89" s="172"/>
      <c r="G89" s="173">
        <f>SUMIF(AG90:AG92,"&lt;&gt;NOR",G90:G92)</f>
        <v>0</v>
      </c>
      <c r="H89" s="167"/>
      <c r="I89" s="167">
        <f>SUM(I90:I92)</f>
        <v>0</v>
      </c>
      <c r="J89" s="167"/>
      <c r="K89" s="167">
        <f>SUM(K90:K92)</f>
        <v>0</v>
      </c>
      <c r="L89" s="167"/>
      <c r="M89" s="167">
        <f>SUM(M90:M92)</f>
        <v>0</v>
      </c>
      <c r="N89" s="166"/>
      <c r="O89" s="166">
        <f>SUM(O90:O92)</f>
        <v>0</v>
      </c>
      <c r="P89" s="166"/>
      <c r="Q89" s="166">
        <f>SUM(Q90:Q92)</f>
        <v>0</v>
      </c>
      <c r="R89" s="167"/>
      <c r="S89" s="167"/>
      <c r="T89" s="167"/>
      <c r="U89" s="167"/>
      <c r="V89" s="167">
        <f>SUM(V90:V92)</f>
        <v>0</v>
      </c>
      <c r="W89" s="167"/>
      <c r="X89" s="167"/>
      <c r="Y89" s="167"/>
      <c r="AG89" t="s">
        <v>347</v>
      </c>
    </row>
    <row r="90" spans="1:60" outlineLevel="1" x14ac:dyDescent="0.2">
      <c r="A90" s="175">
        <v>19</v>
      </c>
      <c r="B90" s="176" t="s">
        <v>3356</v>
      </c>
      <c r="C90" s="188" t="s">
        <v>3357</v>
      </c>
      <c r="D90" s="177" t="s">
        <v>512</v>
      </c>
      <c r="E90" s="178">
        <v>203.053</v>
      </c>
      <c r="F90" s="179"/>
      <c r="G90" s="180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8"/>
      <c r="S90" s="158" t="s">
        <v>351</v>
      </c>
      <c r="T90" s="158" t="s">
        <v>352</v>
      </c>
      <c r="U90" s="158">
        <v>0</v>
      </c>
      <c r="V90" s="158">
        <f>ROUND(E90*U90,2)</f>
        <v>0</v>
      </c>
      <c r="W90" s="158"/>
      <c r="X90" s="158" t="s">
        <v>353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1285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9" t="s">
        <v>3358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3359</v>
      </c>
      <c r="D92" s="160"/>
      <c r="E92" s="161">
        <v>203.05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13.6" x14ac:dyDescent="0.2">
      <c r="A93" s="168" t="s">
        <v>346</v>
      </c>
      <c r="B93" s="169" t="s">
        <v>116</v>
      </c>
      <c r="C93" s="187" t="s">
        <v>117</v>
      </c>
      <c r="D93" s="170"/>
      <c r="E93" s="171"/>
      <c r="F93" s="172"/>
      <c r="G93" s="173">
        <f>SUMIF(AG94:AG104,"&lt;&gt;NOR",G94:G104)</f>
        <v>0</v>
      </c>
      <c r="H93" s="167"/>
      <c r="I93" s="167">
        <f>SUM(I94:I104)</f>
        <v>0</v>
      </c>
      <c r="J93" s="167"/>
      <c r="K93" s="167">
        <f>SUM(K94:K104)</f>
        <v>0</v>
      </c>
      <c r="L93" s="167"/>
      <c r="M93" s="167">
        <f>SUM(M94:M104)</f>
        <v>0</v>
      </c>
      <c r="N93" s="166"/>
      <c r="O93" s="166">
        <f>SUM(O94:O104)</f>
        <v>0</v>
      </c>
      <c r="P93" s="166"/>
      <c r="Q93" s="166">
        <f>SUM(Q94:Q104)</f>
        <v>0</v>
      </c>
      <c r="R93" s="167"/>
      <c r="S93" s="167"/>
      <c r="T93" s="167"/>
      <c r="U93" s="167"/>
      <c r="V93" s="167">
        <f>SUM(V94:V104)</f>
        <v>0</v>
      </c>
      <c r="W93" s="167"/>
      <c r="X93" s="167"/>
      <c r="Y93" s="167"/>
      <c r="AG93" t="s">
        <v>347</v>
      </c>
    </row>
    <row r="94" spans="1:60" ht="21.75" outlineLevel="1" x14ac:dyDescent="0.2">
      <c r="A94" s="175">
        <v>20</v>
      </c>
      <c r="B94" s="176" t="s">
        <v>3360</v>
      </c>
      <c r="C94" s="188" t="s">
        <v>3361</v>
      </c>
      <c r="D94" s="177" t="s">
        <v>384</v>
      </c>
      <c r="E94" s="178">
        <v>35.433500000000002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351</v>
      </c>
      <c r="T94" s="158" t="s">
        <v>352</v>
      </c>
      <c r="U94" s="158">
        <v>0</v>
      </c>
      <c r="V94" s="158">
        <f>ROUND(E94*U94,2)</f>
        <v>0</v>
      </c>
      <c r="W94" s="158"/>
      <c r="X94" s="158" t="s">
        <v>353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1285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1.75" outlineLevel="2" x14ac:dyDescent="0.2">
      <c r="A95" s="154"/>
      <c r="B95" s="155"/>
      <c r="C95" s="189" t="s">
        <v>3362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1.75" outlineLevel="3" x14ac:dyDescent="0.2">
      <c r="A96" s="154"/>
      <c r="B96" s="155"/>
      <c r="C96" s="189" t="s">
        <v>3363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1.75" outlineLevel="3" x14ac:dyDescent="0.2">
      <c r="A97" s="154"/>
      <c r="B97" s="155"/>
      <c r="C97" s="189" t="s">
        <v>3364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357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3365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3366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1.75" outlineLevel="3" x14ac:dyDescent="0.2">
      <c r="A100" s="154"/>
      <c r="B100" s="155"/>
      <c r="C100" s="189" t="s">
        <v>3367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357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9" t="s">
        <v>3368</v>
      </c>
      <c r="D101" s="160"/>
      <c r="E101" s="161">
        <v>35.43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1.75" outlineLevel="1" x14ac:dyDescent="0.2">
      <c r="A102" s="175">
        <v>21</v>
      </c>
      <c r="B102" s="176" t="s">
        <v>3369</v>
      </c>
      <c r="C102" s="188" t="s">
        <v>3370</v>
      </c>
      <c r="D102" s="177" t="s">
        <v>384</v>
      </c>
      <c r="E102" s="178">
        <v>5.1388999999999996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351</v>
      </c>
      <c r="T102" s="158" t="s">
        <v>352</v>
      </c>
      <c r="U102" s="158">
        <v>0</v>
      </c>
      <c r="V102" s="158">
        <f>ROUND(E102*U102,2)</f>
        <v>0</v>
      </c>
      <c r="W102" s="158"/>
      <c r="X102" s="158" t="s">
        <v>540</v>
      </c>
      <c r="Y102" s="158" t="s">
        <v>354</v>
      </c>
      <c r="Z102" s="147"/>
      <c r="AA102" s="147"/>
      <c r="AB102" s="147"/>
      <c r="AC102" s="147"/>
      <c r="AD102" s="147"/>
      <c r="AE102" s="147"/>
      <c r="AF102" s="147"/>
      <c r="AG102" s="147" t="s">
        <v>723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3371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357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3372</v>
      </c>
      <c r="D104" s="160"/>
      <c r="E104" s="161">
        <v>5.14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13.6" x14ac:dyDescent="0.2">
      <c r="A105" s="168" t="s">
        <v>346</v>
      </c>
      <c r="B105" s="169" t="s">
        <v>127</v>
      </c>
      <c r="C105" s="187" t="s">
        <v>128</v>
      </c>
      <c r="D105" s="170"/>
      <c r="E105" s="171"/>
      <c r="F105" s="172"/>
      <c r="G105" s="173">
        <f>SUMIF(AG106:AG260,"&lt;&gt;NOR",G106:G260)</f>
        <v>0</v>
      </c>
      <c r="H105" s="167"/>
      <c r="I105" s="167">
        <f>SUM(I106:I260)</f>
        <v>0</v>
      </c>
      <c r="J105" s="167"/>
      <c r="K105" s="167">
        <f>SUM(K106:K260)</f>
        <v>0</v>
      </c>
      <c r="L105" s="167"/>
      <c r="M105" s="167">
        <f>SUM(M106:M260)</f>
        <v>0</v>
      </c>
      <c r="N105" s="166"/>
      <c r="O105" s="166">
        <f>SUM(O106:O260)</f>
        <v>0</v>
      </c>
      <c r="P105" s="166"/>
      <c r="Q105" s="166">
        <f>SUM(Q106:Q260)</f>
        <v>0</v>
      </c>
      <c r="R105" s="167"/>
      <c r="S105" s="167"/>
      <c r="T105" s="167"/>
      <c r="U105" s="167"/>
      <c r="V105" s="167">
        <f>SUM(V106:V260)</f>
        <v>0</v>
      </c>
      <c r="W105" s="167"/>
      <c r="X105" s="167"/>
      <c r="Y105" s="167"/>
      <c r="AG105" t="s">
        <v>347</v>
      </c>
    </row>
    <row r="106" spans="1:60" outlineLevel="1" x14ac:dyDescent="0.2">
      <c r="A106" s="175">
        <v>22</v>
      </c>
      <c r="B106" s="176" t="s">
        <v>3373</v>
      </c>
      <c r="C106" s="188" t="s">
        <v>3374</v>
      </c>
      <c r="D106" s="177" t="s">
        <v>512</v>
      </c>
      <c r="E106" s="178">
        <v>113</v>
      </c>
      <c r="F106" s="179"/>
      <c r="G106" s="180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8"/>
      <c r="S106" s="158" t="s">
        <v>351</v>
      </c>
      <c r="T106" s="158" t="s">
        <v>352</v>
      </c>
      <c r="U106" s="158">
        <v>0</v>
      </c>
      <c r="V106" s="158">
        <f>ROUND(E106*U106,2)</f>
        <v>0</v>
      </c>
      <c r="W106" s="158"/>
      <c r="X106" s="158" t="s">
        <v>353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1285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3375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3376</v>
      </c>
      <c r="D108" s="160"/>
      <c r="E108" s="161">
        <v>113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23</v>
      </c>
      <c r="B109" s="176" t="s">
        <v>3377</v>
      </c>
      <c r="C109" s="188" t="s">
        <v>3378</v>
      </c>
      <c r="D109" s="177" t="s">
        <v>512</v>
      </c>
      <c r="E109" s="178">
        <v>87</v>
      </c>
      <c r="F109" s="179"/>
      <c r="G109" s="180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/>
      <c r="S109" s="158" t="s">
        <v>351</v>
      </c>
      <c r="T109" s="158" t="s">
        <v>352</v>
      </c>
      <c r="U109" s="158">
        <v>0</v>
      </c>
      <c r="V109" s="158">
        <f>ROUND(E109*U109,2)</f>
        <v>0</v>
      </c>
      <c r="W109" s="158"/>
      <c r="X109" s="158" t="s">
        <v>353</v>
      </c>
      <c r="Y109" s="158" t="s">
        <v>354</v>
      </c>
      <c r="Z109" s="147"/>
      <c r="AA109" s="147"/>
      <c r="AB109" s="147"/>
      <c r="AC109" s="147"/>
      <c r="AD109" s="147"/>
      <c r="AE109" s="147"/>
      <c r="AF109" s="147"/>
      <c r="AG109" s="147" t="s">
        <v>1285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9" t="s">
        <v>3379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9" t="s">
        <v>129</v>
      </c>
      <c r="D111" s="160"/>
      <c r="E111" s="161">
        <v>87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24</v>
      </c>
      <c r="B112" s="176" t="s">
        <v>3380</v>
      </c>
      <c r="C112" s="188" t="s">
        <v>3381</v>
      </c>
      <c r="D112" s="177" t="s">
        <v>512</v>
      </c>
      <c r="E112" s="178">
        <v>1.85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/>
      <c r="S112" s="158" t="s">
        <v>351</v>
      </c>
      <c r="T112" s="158" t="s">
        <v>352</v>
      </c>
      <c r="U112" s="158">
        <v>0</v>
      </c>
      <c r="V112" s="158">
        <f>ROUND(E112*U112,2)</f>
        <v>0</v>
      </c>
      <c r="W112" s="158"/>
      <c r="X112" s="158" t="s">
        <v>353</v>
      </c>
      <c r="Y112" s="158" t="s">
        <v>354</v>
      </c>
      <c r="Z112" s="147"/>
      <c r="AA112" s="147"/>
      <c r="AB112" s="147"/>
      <c r="AC112" s="147"/>
      <c r="AD112" s="147"/>
      <c r="AE112" s="147"/>
      <c r="AF112" s="147"/>
      <c r="AG112" s="147" t="s">
        <v>1285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9" t="s">
        <v>3382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3383</v>
      </c>
      <c r="D114" s="160"/>
      <c r="E114" s="161">
        <v>1.85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25</v>
      </c>
      <c r="B115" s="176" t="s">
        <v>3384</v>
      </c>
      <c r="C115" s="188" t="s">
        <v>3385</v>
      </c>
      <c r="D115" s="177" t="s">
        <v>373</v>
      </c>
      <c r="E115" s="178">
        <v>1</v>
      </c>
      <c r="F115" s="179"/>
      <c r="G115" s="180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351</v>
      </c>
      <c r="T115" s="158" t="s">
        <v>352</v>
      </c>
      <c r="U115" s="158">
        <v>0</v>
      </c>
      <c r="V115" s="158">
        <f>ROUND(E115*U115,2)</f>
        <v>0</v>
      </c>
      <c r="W115" s="158"/>
      <c r="X115" s="158" t="s">
        <v>353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1285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9" t="s">
        <v>3386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357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9" t="s">
        <v>108</v>
      </c>
      <c r="D117" s="160"/>
      <c r="E117" s="161">
        <v>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26</v>
      </c>
      <c r="B118" s="176" t="s">
        <v>3387</v>
      </c>
      <c r="C118" s="188" t="s">
        <v>3388</v>
      </c>
      <c r="D118" s="177" t="s">
        <v>373</v>
      </c>
      <c r="E118" s="178">
        <v>20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351</v>
      </c>
      <c r="T118" s="158" t="s">
        <v>352</v>
      </c>
      <c r="U118" s="158">
        <v>0</v>
      </c>
      <c r="V118" s="158">
        <f>ROUND(E118*U118,2)</f>
        <v>0</v>
      </c>
      <c r="W118" s="158"/>
      <c r="X118" s="158" t="s">
        <v>353</v>
      </c>
      <c r="Y118" s="158" t="s">
        <v>354</v>
      </c>
      <c r="Z118" s="147"/>
      <c r="AA118" s="147"/>
      <c r="AB118" s="147"/>
      <c r="AC118" s="147"/>
      <c r="AD118" s="147"/>
      <c r="AE118" s="147"/>
      <c r="AF118" s="147"/>
      <c r="AG118" s="147" t="s">
        <v>1285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3389</v>
      </c>
      <c r="D119" s="160"/>
      <c r="E119" s="161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9" t="s">
        <v>2254</v>
      </c>
      <c r="D120" s="160"/>
      <c r="E120" s="161">
        <v>20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1.75" outlineLevel="1" x14ac:dyDescent="0.2">
      <c r="A121" s="175">
        <v>27</v>
      </c>
      <c r="B121" s="176" t="s">
        <v>3390</v>
      </c>
      <c r="C121" s="188" t="s">
        <v>3391</v>
      </c>
      <c r="D121" s="177" t="s">
        <v>373</v>
      </c>
      <c r="E121" s="178">
        <v>6</v>
      </c>
      <c r="F121" s="179"/>
      <c r="G121" s="180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351</v>
      </c>
      <c r="T121" s="158" t="s">
        <v>352</v>
      </c>
      <c r="U121" s="158">
        <v>0</v>
      </c>
      <c r="V121" s="158">
        <f>ROUND(E121*U121,2)</f>
        <v>0</v>
      </c>
      <c r="W121" s="158"/>
      <c r="X121" s="158" t="s">
        <v>353</v>
      </c>
      <c r="Y121" s="158" t="s">
        <v>354</v>
      </c>
      <c r="Z121" s="147"/>
      <c r="AA121" s="147"/>
      <c r="AB121" s="147"/>
      <c r="AC121" s="147"/>
      <c r="AD121" s="147"/>
      <c r="AE121" s="147"/>
      <c r="AF121" s="147"/>
      <c r="AG121" s="147" t="s">
        <v>1285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9" t="s">
        <v>3392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9" t="s">
        <v>751</v>
      </c>
      <c r="D123" s="160"/>
      <c r="E123" s="161">
        <v>6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357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28</v>
      </c>
      <c r="B124" s="176" t="s">
        <v>3393</v>
      </c>
      <c r="C124" s="188" t="s">
        <v>3394</v>
      </c>
      <c r="D124" s="177" t="s">
        <v>373</v>
      </c>
      <c r="E124" s="178">
        <v>2</v>
      </c>
      <c r="F124" s="179"/>
      <c r="G124" s="180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351</v>
      </c>
      <c r="T124" s="158" t="s">
        <v>352</v>
      </c>
      <c r="U124" s="158">
        <v>0</v>
      </c>
      <c r="V124" s="158">
        <f>ROUND(E124*U124,2)</f>
        <v>0</v>
      </c>
      <c r="W124" s="158"/>
      <c r="X124" s="158" t="s">
        <v>353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1285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9" t="s">
        <v>3395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110</v>
      </c>
      <c r="D126" s="160"/>
      <c r="E126" s="161">
        <v>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29</v>
      </c>
      <c r="B127" s="176" t="s">
        <v>3396</v>
      </c>
      <c r="C127" s="188" t="s">
        <v>3397</v>
      </c>
      <c r="D127" s="177" t="s">
        <v>373</v>
      </c>
      <c r="E127" s="178">
        <v>2</v>
      </c>
      <c r="F127" s="179"/>
      <c r="G127" s="180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351</v>
      </c>
      <c r="T127" s="158" t="s">
        <v>352</v>
      </c>
      <c r="U127" s="158">
        <v>0</v>
      </c>
      <c r="V127" s="158">
        <f>ROUND(E127*U127,2)</f>
        <v>0</v>
      </c>
      <c r="W127" s="158"/>
      <c r="X127" s="158" t="s">
        <v>353</v>
      </c>
      <c r="Y127" s="158" t="s">
        <v>354</v>
      </c>
      <c r="Z127" s="147"/>
      <c r="AA127" s="147"/>
      <c r="AB127" s="147"/>
      <c r="AC127" s="147"/>
      <c r="AD127" s="147"/>
      <c r="AE127" s="147"/>
      <c r="AF127" s="147"/>
      <c r="AG127" s="147" t="s">
        <v>1285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9" t="s">
        <v>3398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110</v>
      </c>
      <c r="D129" s="160"/>
      <c r="E129" s="161">
        <v>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357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30</v>
      </c>
      <c r="B130" s="176" t="s">
        <v>3399</v>
      </c>
      <c r="C130" s="188" t="s">
        <v>3400</v>
      </c>
      <c r="D130" s="177" t="s">
        <v>373</v>
      </c>
      <c r="E130" s="178">
        <v>7</v>
      </c>
      <c r="F130" s="179"/>
      <c r="G130" s="180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351</v>
      </c>
      <c r="T130" s="158" t="s">
        <v>352</v>
      </c>
      <c r="U130" s="158">
        <v>0</v>
      </c>
      <c r="V130" s="158">
        <f>ROUND(E130*U130,2)</f>
        <v>0</v>
      </c>
      <c r="W130" s="158"/>
      <c r="X130" s="158" t="s">
        <v>353</v>
      </c>
      <c r="Y130" s="158" t="s">
        <v>354</v>
      </c>
      <c r="Z130" s="147"/>
      <c r="AA130" s="147"/>
      <c r="AB130" s="147"/>
      <c r="AC130" s="147"/>
      <c r="AD130" s="147"/>
      <c r="AE130" s="147"/>
      <c r="AF130" s="147"/>
      <c r="AG130" s="147" t="s">
        <v>1285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9" t="s">
        <v>3401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9" t="s">
        <v>753</v>
      </c>
      <c r="D132" s="160"/>
      <c r="E132" s="161">
        <v>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357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31</v>
      </c>
      <c r="B133" s="176" t="s">
        <v>3402</v>
      </c>
      <c r="C133" s="188" t="s">
        <v>3403</v>
      </c>
      <c r="D133" s="177" t="s">
        <v>373</v>
      </c>
      <c r="E133" s="178">
        <v>1</v>
      </c>
      <c r="F133" s="179"/>
      <c r="G133" s="180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8"/>
      <c r="S133" s="158" t="s">
        <v>351</v>
      </c>
      <c r="T133" s="158" t="s">
        <v>352</v>
      </c>
      <c r="U133" s="158">
        <v>0</v>
      </c>
      <c r="V133" s="158">
        <f>ROUND(E133*U133,2)</f>
        <v>0</v>
      </c>
      <c r="W133" s="158"/>
      <c r="X133" s="158" t="s">
        <v>353</v>
      </c>
      <c r="Y133" s="158" t="s">
        <v>354</v>
      </c>
      <c r="Z133" s="147"/>
      <c r="AA133" s="147"/>
      <c r="AB133" s="147"/>
      <c r="AC133" s="147"/>
      <c r="AD133" s="147"/>
      <c r="AE133" s="147"/>
      <c r="AF133" s="147"/>
      <c r="AG133" s="147" t="s">
        <v>1285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9" t="s">
        <v>3404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9" t="s">
        <v>108</v>
      </c>
      <c r="D135" s="160"/>
      <c r="E135" s="161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32</v>
      </c>
      <c r="B136" s="176" t="s">
        <v>3405</v>
      </c>
      <c r="C136" s="188" t="s">
        <v>3406</v>
      </c>
      <c r="D136" s="177" t="s">
        <v>2593</v>
      </c>
      <c r="E136" s="178">
        <v>4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8"/>
      <c r="S136" s="158" t="s">
        <v>351</v>
      </c>
      <c r="T136" s="158" t="s">
        <v>352</v>
      </c>
      <c r="U136" s="158">
        <v>0</v>
      </c>
      <c r="V136" s="158">
        <f>ROUND(E136*U136,2)</f>
        <v>0</v>
      </c>
      <c r="W136" s="158"/>
      <c r="X136" s="158" t="s">
        <v>353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1285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9" t="s">
        <v>3407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116</v>
      </c>
      <c r="D138" s="160"/>
      <c r="E138" s="161">
        <v>4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33</v>
      </c>
      <c r="B139" s="176" t="s">
        <v>3408</v>
      </c>
      <c r="C139" s="188" t="s">
        <v>3409</v>
      </c>
      <c r="D139" s="177" t="s">
        <v>2593</v>
      </c>
      <c r="E139" s="178">
        <v>4</v>
      </c>
      <c r="F139" s="179"/>
      <c r="G139" s="180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351</v>
      </c>
      <c r="T139" s="158" t="s">
        <v>352</v>
      </c>
      <c r="U139" s="158">
        <v>0</v>
      </c>
      <c r="V139" s="158">
        <f>ROUND(E139*U139,2)</f>
        <v>0</v>
      </c>
      <c r="W139" s="158"/>
      <c r="X139" s="158" t="s">
        <v>353</v>
      </c>
      <c r="Y139" s="158" t="s">
        <v>354</v>
      </c>
      <c r="Z139" s="147"/>
      <c r="AA139" s="147"/>
      <c r="AB139" s="147"/>
      <c r="AC139" s="147"/>
      <c r="AD139" s="147"/>
      <c r="AE139" s="147"/>
      <c r="AF139" s="147"/>
      <c r="AG139" s="147" t="s">
        <v>1285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9" t="s">
        <v>3407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357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9" t="s">
        <v>116</v>
      </c>
      <c r="D141" s="160"/>
      <c r="E141" s="161">
        <v>4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357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34</v>
      </c>
      <c r="B142" s="176" t="s">
        <v>3410</v>
      </c>
      <c r="C142" s="188" t="s">
        <v>3411</v>
      </c>
      <c r="D142" s="177" t="s">
        <v>2593</v>
      </c>
      <c r="E142" s="178">
        <v>1</v>
      </c>
      <c r="F142" s="179"/>
      <c r="G142" s="180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8"/>
      <c r="S142" s="158" t="s">
        <v>351</v>
      </c>
      <c r="T142" s="158" t="s">
        <v>352</v>
      </c>
      <c r="U142" s="158">
        <v>0</v>
      </c>
      <c r="V142" s="158">
        <f>ROUND(E142*U142,2)</f>
        <v>0</v>
      </c>
      <c r="W142" s="158"/>
      <c r="X142" s="158" t="s">
        <v>353</v>
      </c>
      <c r="Y142" s="158" t="s">
        <v>354</v>
      </c>
      <c r="Z142" s="147"/>
      <c r="AA142" s="147"/>
      <c r="AB142" s="147"/>
      <c r="AC142" s="147"/>
      <c r="AD142" s="147"/>
      <c r="AE142" s="147"/>
      <c r="AF142" s="147"/>
      <c r="AG142" s="147" t="s">
        <v>1285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9" t="s">
        <v>3412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357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9" t="s">
        <v>108</v>
      </c>
      <c r="D144" s="160"/>
      <c r="E144" s="161">
        <v>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35</v>
      </c>
      <c r="B145" s="176" t="s">
        <v>3413</v>
      </c>
      <c r="C145" s="188" t="s">
        <v>3414</v>
      </c>
      <c r="D145" s="177" t="s">
        <v>512</v>
      </c>
      <c r="E145" s="178">
        <v>199.1</v>
      </c>
      <c r="F145" s="179"/>
      <c r="G145" s="180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351</v>
      </c>
      <c r="T145" s="158" t="s">
        <v>352</v>
      </c>
      <c r="U145" s="158">
        <v>0</v>
      </c>
      <c r="V145" s="158">
        <f>ROUND(E145*U145,2)</f>
        <v>0</v>
      </c>
      <c r="W145" s="158"/>
      <c r="X145" s="158" t="s">
        <v>353</v>
      </c>
      <c r="Y145" s="158" t="s">
        <v>354</v>
      </c>
      <c r="Z145" s="147"/>
      <c r="AA145" s="147"/>
      <c r="AB145" s="147"/>
      <c r="AC145" s="147"/>
      <c r="AD145" s="147"/>
      <c r="AE145" s="147"/>
      <c r="AF145" s="147"/>
      <c r="AG145" s="147" t="s">
        <v>1285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9" t="s">
        <v>3415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357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3416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3417</v>
      </c>
      <c r="D148" s="160"/>
      <c r="E148" s="161">
        <v>199.1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36</v>
      </c>
      <c r="B149" s="176" t="s">
        <v>3413</v>
      </c>
      <c r="C149" s="188" t="s">
        <v>3418</v>
      </c>
      <c r="D149" s="177" t="s">
        <v>512</v>
      </c>
      <c r="E149" s="178">
        <v>1.85</v>
      </c>
      <c r="F149" s="179"/>
      <c r="G149" s="180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351</v>
      </c>
      <c r="T149" s="158" t="s">
        <v>352</v>
      </c>
      <c r="U149" s="158">
        <v>0</v>
      </c>
      <c r="V149" s="158">
        <f>ROUND(E149*U149,2)</f>
        <v>0</v>
      </c>
      <c r="W149" s="158"/>
      <c r="X149" s="158" t="s">
        <v>824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825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9" t="s">
        <v>3419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357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3383</v>
      </c>
      <c r="D151" s="160"/>
      <c r="E151" s="161">
        <v>1.85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357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5">
        <v>37</v>
      </c>
      <c r="B152" s="176" t="s">
        <v>3420</v>
      </c>
      <c r="C152" s="188" t="s">
        <v>3421</v>
      </c>
      <c r="D152" s="177" t="s">
        <v>3422</v>
      </c>
      <c r="E152" s="178">
        <v>2</v>
      </c>
      <c r="F152" s="179"/>
      <c r="G152" s="180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351</v>
      </c>
      <c r="T152" s="158" t="s">
        <v>352</v>
      </c>
      <c r="U152" s="158">
        <v>0</v>
      </c>
      <c r="V152" s="158">
        <f>ROUND(E152*U152,2)</f>
        <v>0</v>
      </c>
      <c r="W152" s="158"/>
      <c r="X152" s="158" t="s">
        <v>353</v>
      </c>
      <c r="Y152" s="158" t="s">
        <v>354</v>
      </c>
      <c r="Z152" s="147"/>
      <c r="AA152" s="147"/>
      <c r="AB152" s="147"/>
      <c r="AC152" s="147"/>
      <c r="AD152" s="147"/>
      <c r="AE152" s="147"/>
      <c r="AF152" s="147"/>
      <c r="AG152" s="147" t="s">
        <v>1285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3423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110</v>
      </c>
      <c r="D154" s="160"/>
      <c r="E154" s="161">
        <v>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5">
        <v>38</v>
      </c>
      <c r="B155" s="176" t="s">
        <v>3424</v>
      </c>
      <c r="C155" s="188" t="s">
        <v>3425</v>
      </c>
      <c r="D155" s="177" t="s">
        <v>373</v>
      </c>
      <c r="E155" s="178">
        <v>1</v>
      </c>
      <c r="F155" s="179"/>
      <c r="G155" s="180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7">
        <v>0</v>
      </c>
      <c r="O155" s="157">
        <f>ROUND(E155*N155,2)</f>
        <v>0</v>
      </c>
      <c r="P155" s="157">
        <v>0</v>
      </c>
      <c r="Q155" s="157">
        <f>ROUND(E155*P155,2)</f>
        <v>0</v>
      </c>
      <c r="R155" s="158"/>
      <c r="S155" s="158" t="s">
        <v>351</v>
      </c>
      <c r="T155" s="158" t="s">
        <v>352</v>
      </c>
      <c r="U155" s="158">
        <v>0</v>
      </c>
      <c r="V155" s="158">
        <f>ROUND(E155*U155,2)</f>
        <v>0</v>
      </c>
      <c r="W155" s="158"/>
      <c r="X155" s="158" t="s">
        <v>353</v>
      </c>
      <c r="Y155" s="158" t="s">
        <v>354</v>
      </c>
      <c r="Z155" s="147"/>
      <c r="AA155" s="147"/>
      <c r="AB155" s="147"/>
      <c r="AC155" s="147"/>
      <c r="AD155" s="147"/>
      <c r="AE155" s="147"/>
      <c r="AF155" s="147"/>
      <c r="AG155" s="147" t="s">
        <v>1285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9" t="s">
        <v>777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357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9" t="s">
        <v>108</v>
      </c>
      <c r="D157" s="160"/>
      <c r="E157" s="161">
        <v>1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357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39</v>
      </c>
      <c r="B158" s="176" t="s">
        <v>3426</v>
      </c>
      <c r="C158" s="188" t="s">
        <v>3427</v>
      </c>
      <c r="D158" s="177" t="s">
        <v>373</v>
      </c>
      <c r="E158" s="178">
        <v>1</v>
      </c>
      <c r="F158" s="179"/>
      <c r="G158" s="180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7">
        <v>0</v>
      </c>
      <c r="O158" s="157">
        <f>ROUND(E158*N158,2)</f>
        <v>0</v>
      </c>
      <c r="P158" s="157">
        <v>0</v>
      </c>
      <c r="Q158" s="157">
        <f>ROUND(E158*P158,2)</f>
        <v>0</v>
      </c>
      <c r="R158" s="158"/>
      <c r="S158" s="158" t="s">
        <v>351</v>
      </c>
      <c r="T158" s="158" t="s">
        <v>352</v>
      </c>
      <c r="U158" s="158">
        <v>0</v>
      </c>
      <c r="V158" s="158">
        <f>ROUND(E158*U158,2)</f>
        <v>0</v>
      </c>
      <c r="W158" s="158"/>
      <c r="X158" s="158" t="s">
        <v>353</v>
      </c>
      <c r="Y158" s="158" t="s">
        <v>354</v>
      </c>
      <c r="Z158" s="147"/>
      <c r="AA158" s="147"/>
      <c r="AB158" s="147"/>
      <c r="AC158" s="147"/>
      <c r="AD158" s="147"/>
      <c r="AE158" s="147"/>
      <c r="AF158" s="147"/>
      <c r="AG158" s="147" t="s">
        <v>1285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9" t="s">
        <v>3428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357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9" t="s">
        <v>108</v>
      </c>
      <c r="D160" s="160"/>
      <c r="E160" s="161">
        <v>1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357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1.75" outlineLevel="1" x14ac:dyDescent="0.2">
      <c r="A161" s="175">
        <v>40</v>
      </c>
      <c r="B161" s="176" t="s">
        <v>3429</v>
      </c>
      <c r="C161" s="188" t="s">
        <v>3430</v>
      </c>
      <c r="D161" s="177" t="s">
        <v>373</v>
      </c>
      <c r="E161" s="178">
        <v>1</v>
      </c>
      <c r="F161" s="179"/>
      <c r="G161" s="180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7">
        <v>0</v>
      </c>
      <c r="O161" s="157">
        <f>ROUND(E161*N161,2)</f>
        <v>0</v>
      </c>
      <c r="P161" s="157">
        <v>0</v>
      </c>
      <c r="Q161" s="157">
        <f>ROUND(E161*P161,2)</f>
        <v>0</v>
      </c>
      <c r="R161" s="158"/>
      <c r="S161" s="158" t="s">
        <v>351</v>
      </c>
      <c r="T161" s="158" t="s">
        <v>352</v>
      </c>
      <c r="U161" s="158">
        <v>0</v>
      </c>
      <c r="V161" s="158">
        <f>ROUND(E161*U161,2)</f>
        <v>0</v>
      </c>
      <c r="W161" s="158"/>
      <c r="X161" s="158" t="s">
        <v>540</v>
      </c>
      <c r="Y161" s="158" t="s">
        <v>354</v>
      </c>
      <c r="Z161" s="147"/>
      <c r="AA161" s="147"/>
      <c r="AB161" s="147"/>
      <c r="AC161" s="147"/>
      <c r="AD161" s="147"/>
      <c r="AE161" s="147"/>
      <c r="AF161" s="147"/>
      <c r="AG161" s="147" t="s">
        <v>723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1.75" outlineLevel="2" x14ac:dyDescent="0.2">
      <c r="A162" s="154"/>
      <c r="B162" s="155"/>
      <c r="C162" s="189" t="s">
        <v>3431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357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9" t="s">
        <v>108</v>
      </c>
      <c r="D163" s="160"/>
      <c r="E163" s="161">
        <v>1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357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81">
        <v>41</v>
      </c>
      <c r="B164" s="182" t="s">
        <v>3429</v>
      </c>
      <c r="C164" s="191" t="s">
        <v>3432</v>
      </c>
      <c r="D164" s="183" t="s">
        <v>373</v>
      </c>
      <c r="E164" s="184">
        <v>1</v>
      </c>
      <c r="F164" s="185"/>
      <c r="G164" s="186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351</v>
      </c>
      <c r="T164" s="158" t="s">
        <v>352</v>
      </c>
      <c r="U164" s="158">
        <v>0</v>
      </c>
      <c r="V164" s="158">
        <f>ROUND(E164*U164,2)</f>
        <v>0</v>
      </c>
      <c r="W164" s="158"/>
      <c r="X164" s="158" t="s">
        <v>824</v>
      </c>
      <c r="Y164" s="158" t="s">
        <v>354</v>
      </c>
      <c r="Z164" s="147"/>
      <c r="AA164" s="147"/>
      <c r="AB164" s="147"/>
      <c r="AC164" s="147"/>
      <c r="AD164" s="147"/>
      <c r="AE164" s="147"/>
      <c r="AF164" s="147"/>
      <c r="AG164" s="147" t="s">
        <v>886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5">
        <v>42</v>
      </c>
      <c r="B165" s="176" t="s">
        <v>3433</v>
      </c>
      <c r="C165" s="188" t="s">
        <v>3434</v>
      </c>
      <c r="D165" s="177" t="s">
        <v>373</v>
      </c>
      <c r="E165" s="178">
        <v>3</v>
      </c>
      <c r="F165" s="179"/>
      <c r="G165" s="180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351</v>
      </c>
      <c r="T165" s="158" t="s">
        <v>352</v>
      </c>
      <c r="U165" s="158">
        <v>0</v>
      </c>
      <c r="V165" s="158">
        <f>ROUND(E165*U165,2)</f>
        <v>0</v>
      </c>
      <c r="W165" s="158"/>
      <c r="X165" s="158" t="s">
        <v>540</v>
      </c>
      <c r="Y165" s="158" t="s">
        <v>354</v>
      </c>
      <c r="Z165" s="147"/>
      <c r="AA165" s="147"/>
      <c r="AB165" s="147"/>
      <c r="AC165" s="147"/>
      <c r="AD165" s="147"/>
      <c r="AE165" s="147"/>
      <c r="AF165" s="147"/>
      <c r="AG165" s="147" t="s">
        <v>723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9" t="s">
        <v>3435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357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9" t="s">
        <v>112</v>
      </c>
      <c r="D167" s="160"/>
      <c r="E167" s="161">
        <v>3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357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5">
        <v>43</v>
      </c>
      <c r="B168" s="176" t="s">
        <v>3436</v>
      </c>
      <c r="C168" s="188" t="s">
        <v>3437</v>
      </c>
      <c r="D168" s="177" t="s">
        <v>373</v>
      </c>
      <c r="E168" s="178">
        <v>5</v>
      </c>
      <c r="F168" s="179"/>
      <c r="G168" s="180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351</v>
      </c>
      <c r="T168" s="158" t="s">
        <v>352</v>
      </c>
      <c r="U168" s="158">
        <v>0</v>
      </c>
      <c r="V168" s="158">
        <f>ROUND(E168*U168,2)</f>
        <v>0</v>
      </c>
      <c r="W168" s="158"/>
      <c r="X168" s="158" t="s">
        <v>540</v>
      </c>
      <c r="Y168" s="158" t="s">
        <v>354</v>
      </c>
      <c r="Z168" s="147"/>
      <c r="AA168" s="147"/>
      <c r="AB168" s="147"/>
      <c r="AC168" s="147"/>
      <c r="AD168" s="147"/>
      <c r="AE168" s="147"/>
      <c r="AF168" s="147"/>
      <c r="AG168" s="147" t="s">
        <v>723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9" t="s">
        <v>3438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357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9" t="s">
        <v>118</v>
      </c>
      <c r="D170" s="160"/>
      <c r="E170" s="161">
        <v>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357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5">
        <v>44</v>
      </c>
      <c r="B171" s="176" t="s">
        <v>3439</v>
      </c>
      <c r="C171" s="188" t="s">
        <v>3440</v>
      </c>
      <c r="D171" s="177" t="s">
        <v>373</v>
      </c>
      <c r="E171" s="178">
        <v>1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351</v>
      </c>
      <c r="T171" s="158" t="s">
        <v>352</v>
      </c>
      <c r="U171" s="158">
        <v>0</v>
      </c>
      <c r="V171" s="158">
        <f>ROUND(E171*U171,2)</f>
        <v>0</v>
      </c>
      <c r="W171" s="158"/>
      <c r="X171" s="158" t="s">
        <v>540</v>
      </c>
      <c r="Y171" s="158" t="s">
        <v>354</v>
      </c>
      <c r="Z171" s="147"/>
      <c r="AA171" s="147"/>
      <c r="AB171" s="147"/>
      <c r="AC171" s="147"/>
      <c r="AD171" s="147"/>
      <c r="AE171" s="147"/>
      <c r="AF171" s="147"/>
      <c r="AG171" s="147" t="s">
        <v>723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9" t="s">
        <v>3441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357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9" t="s">
        <v>108</v>
      </c>
      <c r="D173" s="160"/>
      <c r="E173" s="161">
        <v>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357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5">
        <v>45</v>
      </c>
      <c r="B174" s="176" t="s">
        <v>3442</v>
      </c>
      <c r="C174" s="188" t="s">
        <v>3443</v>
      </c>
      <c r="D174" s="177" t="s">
        <v>373</v>
      </c>
      <c r="E174" s="178">
        <v>8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351</v>
      </c>
      <c r="T174" s="158" t="s">
        <v>352</v>
      </c>
      <c r="U174" s="158">
        <v>0</v>
      </c>
      <c r="V174" s="158">
        <f>ROUND(E174*U174,2)</f>
        <v>0</v>
      </c>
      <c r="W174" s="158"/>
      <c r="X174" s="158" t="s">
        <v>540</v>
      </c>
      <c r="Y174" s="158" t="s">
        <v>354</v>
      </c>
      <c r="Z174" s="147"/>
      <c r="AA174" s="147"/>
      <c r="AB174" s="147"/>
      <c r="AC174" s="147"/>
      <c r="AD174" s="147"/>
      <c r="AE174" s="147"/>
      <c r="AF174" s="147"/>
      <c r="AG174" s="147" t="s">
        <v>723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9" t="s">
        <v>3444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357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9" t="s">
        <v>127</v>
      </c>
      <c r="D176" s="160"/>
      <c r="E176" s="161">
        <v>8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357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5">
        <v>46</v>
      </c>
      <c r="B177" s="176" t="s">
        <v>3445</v>
      </c>
      <c r="C177" s="188" t="s">
        <v>3446</v>
      </c>
      <c r="D177" s="177" t="s">
        <v>373</v>
      </c>
      <c r="E177" s="178">
        <v>1</v>
      </c>
      <c r="F177" s="179"/>
      <c r="G177" s="180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0</v>
      </c>
      <c r="Q177" s="157">
        <f>ROUND(E177*P177,2)</f>
        <v>0</v>
      </c>
      <c r="R177" s="158"/>
      <c r="S177" s="158" t="s">
        <v>351</v>
      </c>
      <c r="T177" s="158" t="s">
        <v>352</v>
      </c>
      <c r="U177" s="158">
        <v>0</v>
      </c>
      <c r="V177" s="158">
        <f>ROUND(E177*U177,2)</f>
        <v>0</v>
      </c>
      <c r="W177" s="158"/>
      <c r="X177" s="158" t="s">
        <v>540</v>
      </c>
      <c r="Y177" s="158" t="s">
        <v>354</v>
      </c>
      <c r="Z177" s="147"/>
      <c r="AA177" s="147"/>
      <c r="AB177" s="147"/>
      <c r="AC177" s="147"/>
      <c r="AD177" s="147"/>
      <c r="AE177" s="147"/>
      <c r="AF177" s="147"/>
      <c r="AG177" s="147" t="s">
        <v>723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9" t="s">
        <v>3441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357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9" t="s">
        <v>108</v>
      </c>
      <c r="D179" s="160"/>
      <c r="E179" s="161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357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47</v>
      </c>
      <c r="B180" s="176" t="s">
        <v>3447</v>
      </c>
      <c r="C180" s="188" t="s">
        <v>3448</v>
      </c>
      <c r="D180" s="177" t="s">
        <v>373</v>
      </c>
      <c r="E180" s="178">
        <v>4</v>
      </c>
      <c r="F180" s="179"/>
      <c r="G180" s="180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351</v>
      </c>
      <c r="T180" s="158" t="s">
        <v>352</v>
      </c>
      <c r="U180" s="158">
        <v>0</v>
      </c>
      <c r="V180" s="158">
        <f>ROUND(E180*U180,2)</f>
        <v>0</v>
      </c>
      <c r="W180" s="158"/>
      <c r="X180" s="158" t="s">
        <v>540</v>
      </c>
      <c r="Y180" s="158" t="s">
        <v>354</v>
      </c>
      <c r="Z180" s="147"/>
      <c r="AA180" s="147"/>
      <c r="AB180" s="147"/>
      <c r="AC180" s="147"/>
      <c r="AD180" s="147"/>
      <c r="AE180" s="147"/>
      <c r="AF180" s="147"/>
      <c r="AG180" s="147" t="s">
        <v>723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9" t="s">
        <v>3449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357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9" t="s">
        <v>116</v>
      </c>
      <c r="D182" s="160"/>
      <c r="E182" s="161">
        <v>4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357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5">
        <v>48</v>
      </c>
      <c r="B183" s="176" t="s">
        <v>3450</v>
      </c>
      <c r="C183" s="188" t="s">
        <v>3451</v>
      </c>
      <c r="D183" s="177" t="s">
        <v>373</v>
      </c>
      <c r="E183" s="178">
        <v>1</v>
      </c>
      <c r="F183" s="179"/>
      <c r="G183" s="180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8"/>
      <c r="S183" s="158" t="s">
        <v>351</v>
      </c>
      <c r="T183" s="158" t="s">
        <v>352</v>
      </c>
      <c r="U183" s="158">
        <v>0</v>
      </c>
      <c r="V183" s="158">
        <f>ROUND(E183*U183,2)</f>
        <v>0</v>
      </c>
      <c r="W183" s="158"/>
      <c r="X183" s="158" t="s">
        <v>540</v>
      </c>
      <c r="Y183" s="158" t="s">
        <v>354</v>
      </c>
      <c r="Z183" s="147"/>
      <c r="AA183" s="147"/>
      <c r="AB183" s="147"/>
      <c r="AC183" s="147"/>
      <c r="AD183" s="147"/>
      <c r="AE183" s="147"/>
      <c r="AF183" s="147"/>
      <c r="AG183" s="147" t="s">
        <v>723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9" t="s">
        <v>3441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9" t="s">
        <v>108</v>
      </c>
      <c r="D185" s="160"/>
      <c r="E185" s="161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357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5">
        <v>49</v>
      </c>
      <c r="B186" s="176" t="s">
        <v>3452</v>
      </c>
      <c r="C186" s="188" t="s">
        <v>3453</v>
      </c>
      <c r="D186" s="177" t="s">
        <v>373</v>
      </c>
      <c r="E186" s="178">
        <v>1</v>
      </c>
      <c r="F186" s="179"/>
      <c r="G186" s="180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351</v>
      </c>
      <c r="T186" s="158" t="s">
        <v>352</v>
      </c>
      <c r="U186" s="158">
        <v>0</v>
      </c>
      <c r="V186" s="158">
        <f>ROUND(E186*U186,2)</f>
        <v>0</v>
      </c>
      <c r="W186" s="158"/>
      <c r="X186" s="158" t="s">
        <v>540</v>
      </c>
      <c r="Y186" s="158" t="s">
        <v>354</v>
      </c>
      <c r="Z186" s="147"/>
      <c r="AA186" s="147"/>
      <c r="AB186" s="147"/>
      <c r="AC186" s="147"/>
      <c r="AD186" s="147"/>
      <c r="AE186" s="147"/>
      <c r="AF186" s="147"/>
      <c r="AG186" s="147" t="s">
        <v>723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9" t="s">
        <v>777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357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9" t="s">
        <v>108</v>
      </c>
      <c r="D188" s="160"/>
      <c r="E188" s="161">
        <v>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357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50</v>
      </c>
      <c r="B189" s="176" t="s">
        <v>3454</v>
      </c>
      <c r="C189" s="188" t="s">
        <v>3455</v>
      </c>
      <c r="D189" s="177" t="s">
        <v>373</v>
      </c>
      <c r="E189" s="178">
        <v>1</v>
      </c>
      <c r="F189" s="179"/>
      <c r="G189" s="180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8"/>
      <c r="S189" s="158" t="s">
        <v>351</v>
      </c>
      <c r="T189" s="158" t="s">
        <v>352</v>
      </c>
      <c r="U189" s="158">
        <v>0</v>
      </c>
      <c r="V189" s="158">
        <f>ROUND(E189*U189,2)</f>
        <v>0</v>
      </c>
      <c r="W189" s="158"/>
      <c r="X189" s="158" t="s">
        <v>540</v>
      </c>
      <c r="Y189" s="158" t="s">
        <v>354</v>
      </c>
      <c r="Z189" s="147"/>
      <c r="AA189" s="147"/>
      <c r="AB189" s="147"/>
      <c r="AC189" s="147"/>
      <c r="AD189" s="147"/>
      <c r="AE189" s="147"/>
      <c r="AF189" s="147"/>
      <c r="AG189" s="147" t="s">
        <v>723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9" t="s">
        <v>3441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357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9" t="s">
        <v>108</v>
      </c>
      <c r="D191" s="160"/>
      <c r="E191" s="161">
        <v>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357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5">
        <v>51</v>
      </c>
      <c r="B192" s="176" t="s">
        <v>3456</v>
      </c>
      <c r="C192" s="188" t="s">
        <v>3457</v>
      </c>
      <c r="D192" s="177" t="s">
        <v>373</v>
      </c>
      <c r="E192" s="178">
        <v>2</v>
      </c>
      <c r="F192" s="179"/>
      <c r="G192" s="180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7">
        <v>0</v>
      </c>
      <c r="O192" s="157">
        <f>ROUND(E192*N192,2)</f>
        <v>0</v>
      </c>
      <c r="P192" s="157">
        <v>0</v>
      </c>
      <c r="Q192" s="157">
        <f>ROUND(E192*P192,2)</f>
        <v>0</v>
      </c>
      <c r="R192" s="158"/>
      <c r="S192" s="158" t="s">
        <v>351</v>
      </c>
      <c r="T192" s="158" t="s">
        <v>352</v>
      </c>
      <c r="U192" s="158">
        <v>0</v>
      </c>
      <c r="V192" s="158">
        <f>ROUND(E192*U192,2)</f>
        <v>0</v>
      </c>
      <c r="W192" s="158"/>
      <c r="X192" s="158" t="s">
        <v>540</v>
      </c>
      <c r="Y192" s="158" t="s">
        <v>354</v>
      </c>
      <c r="Z192" s="147"/>
      <c r="AA192" s="147"/>
      <c r="AB192" s="147"/>
      <c r="AC192" s="147"/>
      <c r="AD192" s="147"/>
      <c r="AE192" s="147"/>
      <c r="AF192" s="147"/>
      <c r="AG192" s="147" t="s">
        <v>723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9" t="s">
        <v>3458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357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9" t="s">
        <v>110</v>
      </c>
      <c r="D194" s="160"/>
      <c r="E194" s="161">
        <v>2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357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1.75" outlineLevel="1" x14ac:dyDescent="0.2">
      <c r="A195" s="175">
        <v>52</v>
      </c>
      <c r="B195" s="176" t="s">
        <v>3459</v>
      </c>
      <c r="C195" s="188" t="s">
        <v>3460</v>
      </c>
      <c r="D195" s="177" t="s">
        <v>373</v>
      </c>
      <c r="E195" s="178">
        <v>1</v>
      </c>
      <c r="F195" s="179"/>
      <c r="G195" s="180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/>
      <c r="S195" s="158" t="s">
        <v>351</v>
      </c>
      <c r="T195" s="158" t="s">
        <v>352</v>
      </c>
      <c r="U195" s="158">
        <v>0</v>
      </c>
      <c r="V195" s="158">
        <f>ROUND(E195*U195,2)</f>
        <v>0</v>
      </c>
      <c r="W195" s="158"/>
      <c r="X195" s="158" t="s">
        <v>540</v>
      </c>
      <c r="Y195" s="158" t="s">
        <v>354</v>
      </c>
      <c r="Z195" s="147"/>
      <c r="AA195" s="147"/>
      <c r="AB195" s="147"/>
      <c r="AC195" s="147"/>
      <c r="AD195" s="147"/>
      <c r="AE195" s="147"/>
      <c r="AF195" s="147"/>
      <c r="AG195" s="147" t="s">
        <v>723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9" t="s">
        <v>3441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357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9" t="s">
        <v>108</v>
      </c>
      <c r="D197" s="160"/>
      <c r="E197" s="161">
        <v>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357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1.75" outlineLevel="1" x14ac:dyDescent="0.2">
      <c r="A198" s="175">
        <v>53</v>
      </c>
      <c r="B198" s="176" t="s">
        <v>3461</v>
      </c>
      <c r="C198" s="188" t="s">
        <v>3462</v>
      </c>
      <c r="D198" s="177" t="s">
        <v>880</v>
      </c>
      <c r="E198" s="178">
        <v>21.175000000000001</v>
      </c>
      <c r="F198" s="179"/>
      <c r="G198" s="180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7">
        <v>0</v>
      </c>
      <c r="O198" s="157">
        <f>ROUND(E198*N198,2)</f>
        <v>0</v>
      </c>
      <c r="P198" s="157">
        <v>0</v>
      </c>
      <c r="Q198" s="157">
        <f>ROUND(E198*P198,2)</f>
        <v>0</v>
      </c>
      <c r="R198" s="158"/>
      <c r="S198" s="158" t="s">
        <v>351</v>
      </c>
      <c r="T198" s="158" t="s">
        <v>352</v>
      </c>
      <c r="U198" s="158">
        <v>0</v>
      </c>
      <c r="V198" s="158">
        <f>ROUND(E198*U198,2)</f>
        <v>0</v>
      </c>
      <c r="W198" s="158"/>
      <c r="X198" s="158" t="s">
        <v>540</v>
      </c>
      <c r="Y198" s="158" t="s">
        <v>354</v>
      </c>
      <c r="Z198" s="147"/>
      <c r="AA198" s="147"/>
      <c r="AB198" s="147"/>
      <c r="AC198" s="147"/>
      <c r="AD198" s="147"/>
      <c r="AE198" s="147"/>
      <c r="AF198" s="147"/>
      <c r="AG198" s="147" t="s">
        <v>723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89" t="s">
        <v>3463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357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9" t="s">
        <v>3464</v>
      </c>
      <c r="D200" s="160"/>
      <c r="E200" s="161">
        <v>21.18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357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1.75" outlineLevel="1" x14ac:dyDescent="0.2">
      <c r="A201" s="175">
        <v>54</v>
      </c>
      <c r="B201" s="176" t="s">
        <v>3465</v>
      </c>
      <c r="C201" s="188" t="s">
        <v>3466</v>
      </c>
      <c r="D201" s="177" t="s">
        <v>880</v>
      </c>
      <c r="E201" s="178">
        <v>14.89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351</v>
      </c>
      <c r="T201" s="158" t="s">
        <v>352</v>
      </c>
      <c r="U201" s="158">
        <v>0</v>
      </c>
      <c r="V201" s="158">
        <f>ROUND(E201*U201,2)</f>
        <v>0</v>
      </c>
      <c r="W201" s="158"/>
      <c r="X201" s="158" t="s">
        <v>540</v>
      </c>
      <c r="Y201" s="158" t="s">
        <v>354</v>
      </c>
      <c r="Z201" s="147"/>
      <c r="AA201" s="147"/>
      <c r="AB201" s="147"/>
      <c r="AC201" s="147"/>
      <c r="AD201" s="147"/>
      <c r="AE201" s="147"/>
      <c r="AF201" s="147"/>
      <c r="AG201" s="147" t="s">
        <v>723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9" t="s">
        <v>3467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357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9" t="s">
        <v>3468</v>
      </c>
      <c r="D203" s="160"/>
      <c r="E203" s="161">
        <v>14.89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357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1.75" outlineLevel="1" x14ac:dyDescent="0.2">
      <c r="A204" s="175">
        <v>55</v>
      </c>
      <c r="B204" s="176" t="s">
        <v>3469</v>
      </c>
      <c r="C204" s="188" t="s">
        <v>3470</v>
      </c>
      <c r="D204" s="177" t="s">
        <v>880</v>
      </c>
      <c r="E204" s="178">
        <v>0.95299999999999996</v>
      </c>
      <c r="F204" s="179"/>
      <c r="G204" s="180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351</v>
      </c>
      <c r="T204" s="158" t="s">
        <v>352</v>
      </c>
      <c r="U204" s="158">
        <v>0</v>
      </c>
      <c r="V204" s="158">
        <f>ROUND(E204*U204,2)</f>
        <v>0</v>
      </c>
      <c r="W204" s="158"/>
      <c r="X204" s="158" t="s">
        <v>540</v>
      </c>
      <c r="Y204" s="158" t="s">
        <v>354</v>
      </c>
      <c r="Z204" s="147"/>
      <c r="AA204" s="147"/>
      <c r="AB204" s="147"/>
      <c r="AC204" s="147"/>
      <c r="AD204" s="147"/>
      <c r="AE204" s="147"/>
      <c r="AF204" s="147"/>
      <c r="AG204" s="147" t="s">
        <v>723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9" t="s">
        <v>3471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357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3472</v>
      </c>
      <c r="D206" s="160"/>
      <c r="E206" s="161">
        <v>0.95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357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5">
        <v>56</v>
      </c>
      <c r="B207" s="176" t="s">
        <v>3473</v>
      </c>
      <c r="C207" s="188" t="s">
        <v>3474</v>
      </c>
      <c r="D207" s="177" t="s">
        <v>373</v>
      </c>
      <c r="E207" s="178">
        <v>10</v>
      </c>
      <c r="F207" s="179"/>
      <c r="G207" s="180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0</v>
      </c>
      <c r="O207" s="157">
        <f>ROUND(E207*N207,2)</f>
        <v>0</v>
      </c>
      <c r="P207" s="157">
        <v>0</v>
      </c>
      <c r="Q207" s="157">
        <f>ROUND(E207*P207,2)</f>
        <v>0</v>
      </c>
      <c r="R207" s="158"/>
      <c r="S207" s="158" t="s">
        <v>351</v>
      </c>
      <c r="T207" s="158" t="s">
        <v>352</v>
      </c>
      <c r="U207" s="158">
        <v>0</v>
      </c>
      <c r="V207" s="158">
        <f>ROUND(E207*U207,2)</f>
        <v>0</v>
      </c>
      <c r="W207" s="158"/>
      <c r="X207" s="158" t="s">
        <v>540</v>
      </c>
      <c r="Y207" s="158" t="s">
        <v>354</v>
      </c>
      <c r="Z207" s="147"/>
      <c r="AA207" s="147"/>
      <c r="AB207" s="147"/>
      <c r="AC207" s="147"/>
      <c r="AD207" s="147"/>
      <c r="AE207" s="147"/>
      <c r="AF207" s="147"/>
      <c r="AG207" s="147" t="s">
        <v>723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9" t="s">
        <v>2253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357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9" t="s">
        <v>806</v>
      </c>
      <c r="D209" s="160"/>
      <c r="E209" s="161">
        <v>10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357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5">
        <v>57</v>
      </c>
      <c r="B210" s="176" t="s">
        <v>3475</v>
      </c>
      <c r="C210" s="188" t="s">
        <v>3476</v>
      </c>
      <c r="D210" s="177" t="s">
        <v>373</v>
      </c>
      <c r="E210" s="178">
        <v>7</v>
      </c>
      <c r="F210" s="179"/>
      <c r="G210" s="180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0</v>
      </c>
      <c r="O210" s="157">
        <f>ROUND(E210*N210,2)</f>
        <v>0</v>
      </c>
      <c r="P210" s="157">
        <v>0</v>
      </c>
      <c r="Q210" s="157">
        <f>ROUND(E210*P210,2)</f>
        <v>0</v>
      </c>
      <c r="R210" s="158"/>
      <c r="S210" s="158" t="s">
        <v>351</v>
      </c>
      <c r="T210" s="158" t="s">
        <v>352</v>
      </c>
      <c r="U210" s="158">
        <v>0</v>
      </c>
      <c r="V210" s="158">
        <f>ROUND(E210*U210,2)</f>
        <v>0</v>
      </c>
      <c r="W210" s="158"/>
      <c r="X210" s="158" t="s">
        <v>540</v>
      </c>
      <c r="Y210" s="158" t="s">
        <v>354</v>
      </c>
      <c r="Z210" s="147"/>
      <c r="AA210" s="147"/>
      <c r="AB210" s="147"/>
      <c r="AC210" s="147"/>
      <c r="AD210" s="147"/>
      <c r="AE210" s="147"/>
      <c r="AF210" s="147"/>
      <c r="AG210" s="147" t="s">
        <v>723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9" t="s">
        <v>2634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357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9" t="s">
        <v>753</v>
      </c>
      <c r="D212" s="160"/>
      <c r="E212" s="161">
        <v>7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357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5">
        <v>58</v>
      </c>
      <c r="B213" s="176" t="s">
        <v>3477</v>
      </c>
      <c r="C213" s="188" t="s">
        <v>3478</v>
      </c>
      <c r="D213" s="177" t="s">
        <v>373</v>
      </c>
      <c r="E213" s="178">
        <v>6</v>
      </c>
      <c r="F213" s="179"/>
      <c r="G213" s="180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0</v>
      </c>
      <c r="O213" s="157">
        <f>ROUND(E213*N213,2)</f>
        <v>0</v>
      </c>
      <c r="P213" s="157">
        <v>0</v>
      </c>
      <c r="Q213" s="157">
        <f>ROUND(E213*P213,2)</f>
        <v>0</v>
      </c>
      <c r="R213" s="158"/>
      <c r="S213" s="158" t="s">
        <v>351</v>
      </c>
      <c r="T213" s="158" t="s">
        <v>352</v>
      </c>
      <c r="U213" s="158">
        <v>0</v>
      </c>
      <c r="V213" s="158">
        <f>ROUND(E213*U213,2)</f>
        <v>0</v>
      </c>
      <c r="W213" s="158"/>
      <c r="X213" s="158" t="s">
        <v>540</v>
      </c>
      <c r="Y213" s="158" t="s">
        <v>354</v>
      </c>
      <c r="Z213" s="147"/>
      <c r="AA213" s="147"/>
      <c r="AB213" s="147"/>
      <c r="AC213" s="147"/>
      <c r="AD213" s="147"/>
      <c r="AE213" s="147"/>
      <c r="AF213" s="147"/>
      <c r="AG213" s="147" t="s">
        <v>723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89" t="s">
        <v>2175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357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9" t="s">
        <v>751</v>
      </c>
      <c r="D215" s="160"/>
      <c r="E215" s="161">
        <v>6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357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5">
        <v>59</v>
      </c>
      <c r="B216" s="176" t="s">
        <v>3479</v>
      </c>
      <c r="C216" s="188" t="s">
        <v>3480</v>
      </c>
      <c r="D216" s="177" t="s">
        <v>373</v>
      </c>
      <c r="E216" s="178">
        <v>2</v>
      </c>
      <c r="F216" s="179"/>
      <c r="G216" s="180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8"/>
      <c r="S216" s="158" t="s">
        <v>351</v>
      </c>
      <c r="T216" s="158" t="s">
        <v>352</v>
      </c>
      <c r="U216" s="158">
        <v>0</v>
      </c>
      <c r="V216" s="158">
        <f>ROUND(E216*U216,2)</f>
        <v>0</v>
      </c>
      <c r="W216" s="158"/>
      <c r="X216" s="158" t="s">
        <v>540</v>
      </c>
      <c r="Y216" s="158" t="s">
        <v>354</v>
      </c>
      <c r="Z216" s="147"/>
      <c r="AA216" s="147"/>
      <c r="AB216" s="147"/>
      <c r="AC216" s="147"/>
      <c r="AD216" s="147"/>
      <c r="AE216" s="147"/>
      <c r="AF216" s="147"/>
      <c r="AG216" s="147" t="s">
        <v>723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9" t="s">
        <v>764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357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9" t="s">
        <v>110</v>
      </c>
      <c r="D218" s="160"/>
      <c r="E218" s="161">
        <v>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357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5">
        <v>60</v>
      </c>
      <c r="B219" s="176" t="s">
        <v>3481</v>
      </c>
      <c r="C219" s="188" t="s">
        <v>3482</v>
      </c>
      <c r="D219" s="177" t="s">
        <v>373</v>
      </c>
      <c r="E219" s="178">
        <v>2</v>
      </c>
      <c r="F219" s="179"/>
      <c r="G219" s="180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7">
        <v>0</v>
      </c>
      <c r="O219" s="157">
        <f>ROUND(E219*N219,2)</f>
        <v>0</v>
      </c>
      <c r="P219" s="157">
        <v>0</v>
      </c>
      <c r="Q219" s="157">
        <f>ROUND(E219*P219,2)</f>
        <v>0</v>
      </c>
      <c r="R219" s="158"/>
      <c r="S219" s="158" t="s">
        <v>351</v>
      </c>
      <c r="T219" s="158" t="s">
        <v>352</v>
      </c>
      <c r="U219" s="158">
        <v>0</v>
      </c>
      <c r="V219" s="158">
        <f>ROUND(E219*U219,2)</f>
        <v>0</v>
      </c>
      <c r="W219" s="158"/>
      <c r="X219" s="158" t="s">
        <v>540</v>
      </c>
      <c r="Y219" s="158" t="s">
        <v>354</v>
      </c>
      <c r="Z219" s="147"/>
      <c r="AA219" s="147"/>
      <c r="AB219" s="147"/>
      <c r="AC219" s="147"/>
      <c r="AD219" s="147"/>
      <c r="AE219" s="147"/>
      <c r="AF219" s="147"/>
      <c r="AG219" s="147" t="s">
        <v>723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89" t="s">
        <v>764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357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9" t="s">
        <v>110</v>
      </c>
      <c r="D221" s="160"/>
      <c r="E221" s="161">
        <v>2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357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5">
        <v>61</v>
      </c>
      <c r="B222" s="176" t="s">
        <v>3483</v>
      </c>
      <c r="C222" s="188" t="s">
        <v>3484</v>
      </c>
      <c r="D222" s="177" t="s">
        <v>373</v>
      </c>
      <c r="E222" s="178">
        <v>1</v>
      </c>
      <c r="F222" s="179"/>
      <c r="G222" s="180">
        <f>ROUND(E222*F222,2)</f>
        <v>0</v>
      </c>
      <c r="H222" s="159"/>
      <c r="I222" s="158">
        <f>ROUND(E222*H222,2)</f>
        <v>0</v>
      </c>
      <c r="J222" s="159"/>
      <c r="K222" s="158">
        <f>ROUND(E222*J222,2)</f>
        <v>0</v>
      </c>
      <c r="L222" s="158">
        <v>21</v>
      </c>
      <c r="M222" s="158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8"/>
      <c r="S222" s="158" t="s">
        <v>351</v>
      </c>
      <c r="T222" s="158" t="s">
        <v>352</v>
      </c>
      <c r="U222" s="158">
        <v>0</v>
      </c>
      <c r="V222" s="158">
        <f>ROUND(E222*U222,2)</f>
        <v>0</v>
      </c>
      <c r="W222" s="158"/>
      <c r="X222" s="158" t="s">
        <v>540</v>
      </c>
      <c r="Y222" s="158" t="s">
        <v>354</v>
      </c>
      <c r="Z222" s="147"/>
      <c r="AA222" s="147"/>
      <c r="AB222" s="147"/>
      <c r="AC222" s="147"/>
      <c r="AD222" s="147"/>
      <c r="AE222" s="147"/>
      <c r="AF222" s="147"/>
      <c r="AG222" s="147" t="s">
        <v>723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9" t="s">
        <v>777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357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9" t="s">
        <v>108</v>
      </c>
      <c r="D224" s="160"/>
      <c r="E224" s="161">
        <v>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357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5">
        <v>62</v>
      </c>
      <c r="B225" s="176" t="s">
        <v>3485</v>
      </c>
      <c r="C225" s="188" t="s">
        <v>3486</v>
      </c>
      <c r="D225" s="177" t="s">
        <v>373</v>
      </c>
      <c r="E225" s="178">
        <v>2</v>
      </c>
      <c r="F225" s="179"/>
      <c r="G225" s="180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8"/>
      <c r="S225" s="158" t="s">
        <v>351</v>
      </c>
      <c r="T225" s="158" t="s">
        <v>352</v>
      </c>
      <c r="U225" s="158">
        <v>0</v>
      </c>
      <c r="V225" s="158">
        <f>ROUND(E225*U225,2)</f>
        <v>0</v>
      </c>
      <c r="W225" s="158"/>
      <c r="X225" s="158" t="s">
        <v>540</v>
      </c>
      <c r="Y225" s="158" t="s">
        <v>354</v>
      </c>
      <c r="Z225" s="147"/>
      <c r="AA225" s="147"/>
      <c r="AB225" s="147"/>
      <c r="AC225" s="147"/>
      <c r="AD225" s="147"/>
      <c r="AE225" s="147"/>
      <c r="AF225" s="147"/>
      <c r="AG225" s="147" t="s">
        <v>723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9" t="s">
        <v>764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357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9" t="s">
        <v>110</v>
      </c>
      <c r="D227" s="160"/>
      <c r="E227" s="161">
        <v>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357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5">
        <v>63</v>
      </c>
      <c r="B228" s="176" t="s">
        <v>3487</v>
      </c>
      <c r="C228" s="188" t="s">
        <v>3488</v>
      </c>
      <c r="D228" s="177" t="s">
        <v>373</v>
      </c>
      <c r="E228" s="178">
        <v>1</v>
      </c>
      <c r="F228" s="179"/>
      <c r="G228" s="180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7">
        <v>0</v>
      </c>
      <c r="O228" s="157">
        <f>ROUND(E228*N228,2)</f>
        <v>0</v>
      </c>
      <c r="P228" s="157">
        <v>0</v>
      </c>
      <c r="Q228" s="157">
        <f>ROUND(E228*P228,2)</f>
        <v>0</v>
      </c>
      <c r="R228" s="158"/>
      <c r="S228" s="158" t="s">
        <v>351</v>
      </c>
      <c r="T228" s="158" t="s">
        <v>352</v>
      </c>
      <c r="U228" s="158">
        <v>0</v>
      </c>
      <c r="V228" s="158">
        <f>ROUND(E228*U228,2)</f>
        <v>0</v>
      </c>
      <c r="W228" s="158"/>
      <c r="X228" s="158" t="s">
        <v>540</v>
      </c>
      <c r="Y228" s="158" t="s">
        <v>354</v>
      </c>
      <c r="Z228" s="147"/>
      <c r="AA228" s="147"/>
      <c r="AB228" s="147"/>
      <c r="AC228" s="147"/>
      <c r="AD228" s="147"/>
      <c r="AE228" s="147"/>
      <c r="AF228" s="147"/>
      <c r="AG228" s="147" t="s">
        <v>723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9" t="s">
        <v>777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357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9" t="s">
        <v>108</v>
      </c>
      <c r="D230" s="160"/>
      <c r="E230" s="161">
        <v>1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357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5">
        <v>64</v>
      </c>
      <c r="B231" s="176" t="s">
        <v>3489</v>
      </c>
      <c r="C231" s="188" t="s">
        <v>3490</v>
      </c>
      <c r="D231" s="177" t="s">
        <v>373</v>
      </c>
      <c r="E231" s="178">
        <v>4</v>
      </c>
      <c r="F231" s="179"/>
      <c r="G231" s="180">
        <f>ROUND(E231*F231,2)</f>
        <v>0</v>
      </c>
      <c r="H231" s="159"/>
      <c r="I231" s="158">
        <f>ROUND(E231*H231,2)</f>
        <v>0</v>
      </c>
      <c r="J231" s="159"/>
      <c r="K231" s="158">
        <f>ROUND(E231*J231,2)</f>
        <v>0</v>
      </c>
      <c r="L231" s="158">
        <v>21</v>
      </c>
      <c r="M231" s="158">
        <f>G231*(1+L231/100)</f>
        <v>0</v>
      </c>
      <c r="N231" s="157">
        <v>0</v>
      </c>
      <c r="O231" s="157">
        <f>ROUND(E231*N231,2)</f>
        <v>0</v>
      </c>
      <c r="P231" s="157">
        <v>0</v>
      </c>
      <c r="Q231" s="157">
        <f>ROUND(E231*P231,2)</f>
        <v>0</v>
      </c>
      <c r="R231" s="158"/>
      <c r="S231" s="158" t="s">
        <v>351</v>
      </c>
      <c r="T231" s="158" t="s">
        <v>352</v>
      </c>
      <c r="U231" s="158">
        <v>0</v>
      </c>
      <c r="V231" s="158">
        <f>ROUND(E231*U231,2)</f>
        <v>0</v>
      </c>
      <c r="W231" s="158"/>
      <c r="X231" s="158" t="s">
        <v>540</v>
      </c>
      <c r="Y231" s="158" t="s">
        <v>354</v>
      </c>
      <c r="Z231" s="147"/>
      <c r="AA231" s="147"/>
      <c r="AB231" s="147"/>
      <c r="AC231" s="147"/>
      <c r="AD231" s="147"/>
      <c r="AE231" s="147"/>
      <c r="AF231" s="147"/>
      <c r="AG231" s="147" t="s">
        <v>723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89" t="s">
        <v>3449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357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9" t="s">
        <v>116</v>
      </c>
      <c r="D233" s="160"/>
      <c r="E233" s="161">
        <v>4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357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5">
        <v>65</v>
      </c>
      <c r="B234" s="176" t="s">
        <v>3491</v>
      </c>
      <c r="C234" s="188" t="s">
        <v>3492</v>
      </c>
      <c r="D234" s="177" t="s">
        <v>373</v>
      </c>
      <c r="E234" s="178">
        <v>4</v>
      </c>
      <c r="F234" s="179"/>
      <c r="G234" s="180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8"/>
      <c r="S234" s="158" t="s">
        <v>351</v>
      </c>
      <c r="T234" s="158" t="s">
        <v>352</v>
      </c>
      <c r="U234" s="158">
        <v>0</v>
      </c>
      <c r="V234" s="158">
        <f>ROUND(E234*U234,2)</f>
        <v>0</v>
      </c>
      <c r="W234" s="158"/>
      <c r="X234" s="158" t="s">
        <v>540</v>
      </c>
      <c r="Y234" s="158" t="s">
        <v>354</v>
      </c>
      <c r="Z234" s="147"/>
      <c r="AA234" s="147"/>
      <c r="AB234" s="147"/>
      <c r="AC234" s="147"/>
      <c r="AD234" s="147"/>
      <c r="AE234" s="147"/>
      <c r="AF234" s="147"/>
      <c r="AG234" s="147" t="s">
        <v>723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9" t="s">
        <v>3449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357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9" t="s">
        <v>116</v>
      </c>
      <c r="D236" s="160"/>
      <c r="E236" s="161">
        <v>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357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5">
        <v>66</v>
      </c>
      <c r="B237" s="176" t="s">
        <v>3493</v>
      </c>
      <c r="C237" s="188" t="s">
        <v>3494</v>
      </c>
      <c r="D237" s="177" t="s">
        <v>373</v>
      </c>
      <c r="E237" s="178">
        <v>162</v>
      </c>
      <c r="F237" s="179"/>
      <c r="G237" s="180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7">
        <v>0</v>
      </c>
      <c r="O237" s="157">
        <f>ROUND(E237*N237,2)</f>
        <v>0</v>
      </c>
      <c r="P237" s="157">
        <v>0</v>
      </c>
      <c r="Q237" s="157">
        <f>ROUND(E237*P237,2)</f>
        <v>0</v>
      </c>
      <c r="R237" s="158"/>
      <c r="S237" s="158" t="s">
        <v>351</v>
      </c>
      <c r="T237" s="158" t="s">
        <v>352</v>
      </c>
      <c r="U237" s="158">
        <v>0</v>
      </c>
      <c r="V237" s="158">
        <f>ROUND(E237*U237,2)</f>
        <v>0</v>
      </c>
      <c r="W237" s="158"/>
      <c r="X237" s="158" t="s">
        <v>540</v>
      </c>
      <c r="Y237" s="158" t="s">
        <v>354</v>
      </c>
      <c r="Z237" s="147"/>
      <c r="AA237" s="147"/>
      <c r="AB237" s="147"/>
      <c r="AC237" s="147"/>
      <c r="AD237" s="147"/>
      <c r="AE237" s="147"/>
      <c r="AF237" s="147"/>
      <c r="AG237" s="147" t="s">
        <v>723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9" t="s">
        <v>3495</v>
      </c>
      <c r="D238" s="160"/>
      <c r="E238" s="161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357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9" t="s">
        <v>3496</v>
      </c>
      <c r="D239" s="160"/>
      <c r="E239" s="161">
        <v>162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357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5">
        <v>67</v>
      </c>
      <c r="B240" s="176" t="s">
        <v>3497</v>
      </c>
      <c r="C240" s="188" t="s">
        <v>3498</v>
      </c>
      <c r="D240" s="177" t="s">
        <v>373</v>
      </c>
      <c r="E240" s="178">
        <v>81</v>
      </c>
      <c r="F240" s="179"/>
      <c r="G240" s="180">
        <f>ROUND(E240*F240,2)</f>
        <v>0</v>
      </c>
      <c r="H240" s="159"/>
      <c r="I240" s="158">
        <f>ROUND(E240*H240,2)</f>
        <v>0</v>
      </c>
      <c r="J240" s="159"/>
      <c r="K240" s="158">
        <f>ROUND(E240*J240,2)</f>
        <v>0</v>
      </c>
      <c r="L240" s="158">
        <v>21</v>
      </c>
      <c r="M240" s="158">
        <f>G240*(1+L240/100)</f>
        <v>0</v>
      </c>
      <c r="N240" s="157">
        <v>0</v>
      </c>
      <c r="O240" s="157">
        <f>ROUND(E240*N240,2)</f>
        <v>0</v>
      </c>
      <c r="P240" s="157">
        <v>0</v>
      </c>
      <c r="Q240" s="157">
        <f>ROUND(E240*P240,2)</f>
        <v>0</v>
      </c>
      <c r="R240" s="158"/>
      <c r="S240" s="158" t="s">
        <v>351</v>
      </c>
      <c r="T240" s="158" t="s">
        <v>352</v>
      </c>
      <c r="U240" s="158">
        <v>0</v>
      </c>
      <c r="V240" s="158">
        <f>ROUND(E240*U240,2)</f>
        <v>0</v>
      </c>
      <c r="W240" s="158"/>
      <c r="X240" s="158" t="s">
        <v>540</v>
      </c>
      <c r="Y240" s="158" t="s">
        <v>354</v>
      </c>
      <c r="Z240" s="147"/>
      <c r="AA240" s="147"/>
      <c r="AB240" s="147"/>
      <c r="AC240" s="147"/>
      <c r="AD240" s="147"/>
      <c r="AE240" s="147"/>
      <c r="AF240" s="147"/>
      <c r="AG240" s="147" t="s">
        <v>723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9" t="s">
        <v>3499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357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9" t="s">
        <v>3500</v>
      </c>
      <c r="D242" s="160"/>
      <c r="E242" s="161">
        <v>81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357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5">
        <v>68</v>
      </c>
      <c r="B243" s="176" t="s">
        <v>3501</v>
      </c>
      <c r="C243" s="188" t="s">
        <v>3502</v>
      </c>
      <c r="D243" s="177" t="s">
        <v>373</v>
      </c>
      <c r="E243" s="178">
        <v>287</v>
      </c>
      <c r="F243" s="179"/>
      <c r="G243" s="180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8"/>
      <c r="S243" s="158" t="s">
        <v>351</v>
      </c>
      <c r="T243" s="158" t="s">
        <v>352</v>
      </c>
      <c r="U243" s="158">
        <v>0</v>
      </c>
      <c r="V243" s="158">
        <f>ROUND(E243*U243,2)</f>
        <v>0</v>
      </c>
      <c r="W243" s="158"/>
      <c r="X243" s="158" t="s">
        <v>540</v>
      </c>
      <c r="Y243" s="158" t="s">
        <v>354</v>
      </c>
      <c r="Z243" s="147"/>
      <c r="AA243" s="147"/>
      <c r="AB243" s="147"/>
      <c r="AC243" s="147"/>
      <c r="AD243" s="147"/>
      <c r="AE243" s="147"/>
      <c r="AF243" s="147"/>
      <c r="AG243" s="147" t="s">
        <v>723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89" t="s">
        <v>3503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357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9" t="s">
        <v>3504</v>
      </c>
      <c r="D245" s="160"/>
      <c r="E245" s="161">
        <v>287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357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5">
        <v>69</v>
      </c>
      <c r="B246" s="176" t="s">
        <v>3505</v>
      </c>
      <c r="C246" s="188" t="s">
        <v>3506</v>
      </c>
      <c r="D246" s="177" t="s">
        <v>373</v>
      </c>
      <c r="E246" s="178">
        <v>1</v>
      </c>
      <c r="F246" s="179"/>
      <c r="G246" s="180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8"/>
      <c r="S246" s="158" t="s">
        <v>351</v>
      </c>
      <c r="T246" s="158" t="s">
        <v>352</v>
      </c>
      <c r="U246" s="158">
        <v>0</v>
      </c>
      <c r="V246" s="158">
        <f>ROUND(E246*U246,2)</f>
        <v>0</v>
      </c>
      <c r="W246" s="158"/>
      <c r="X246" s="158" t="s">
        <v>540</v>
      </c>
      <c r="Y246" s="158" t="s">
        <v>354</v>
      </c>
      <c r="Z246" s="147"/>
      <c r="AA246" s="147"/>
      <c r="AB246" s="147"/>
      <c r="AC246" s="147"/>
      <c r="AD246" s="147"/>
      <c r="AE246" s="147"/>
      <c r="AF246" s="147"/>
      <c r="AG246" s="147" t="s">
        <v>723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9" t="s">
        <v>777</v>
      </c>
      <c r="D247" s="160"/>
      <c r="E247" s="161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357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9" t="s">
        <v>108</v>
      </c>
      <c r="D248" s="160"/>
      <c r="E248" s="161">
        <v>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357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5">
        <v>70</v>
      </c>
      <c r="B249" s="176" t="s">
        <v>3507</v>
      </c>
      <c r="C249" s="188" t="s">
        <v>3508</v>
      </c>
      <c r="D249" s="177" t="s">
        <v>373</v>
      </c>
      <c r="E249" s="178">
        <v>1</v>
      </c>
      <c r="F249" s="179"/>
      <c r="G249" s="180">
        <f>ROUND(E249*F249,2)</f>
        <v>0</v>
      </c>
      <c r="H249" s="159"/>
      <c r="I249" s="158">
        <f>ROUND(E249*H249,2)</f>
        <v>0</v>
      </c>
      <c r="J249" s="159"/>
      <c r="K249" s="158">
        <f>ROUND(E249*J249,2)</f>
        <v>0</v>
      </c>
      <c r="L249" s="158">
        <v>21</v>
      </c>
      <c r="M249" s="158">
        <f>G249*(1+L249/100)</f>
        <v>0</v>
      </c>
      <c r="N249" s="157">
        <v>0</v>
      </c>
      <c r="O249" s="157">
        <f>ROUND(E249*N249,2)</f>
        <v>0</v>
      </c>
      <c r="P249" s="157">
        <v>0</v>
      </c>
      <c r="Q249" s="157">
        <f>ROUND(E249*P249,2)</f>
        <v>0</v>
      </c>
      <c r="R249" s="158"/>
      <c r="S249" s="158" t="s">
        <v>351</v>
      </c>
      <c r="T249" s="158" t="s">
        <v>352</v>
      </c>
      <c r="U249" s="158">
        <v>0</v>
      </c>
      <c r="V249" s="158">
        <f>ROUND(E249*U249,2)</f>
        <v>0</v>
      </c>
      <c r="W249" s="158"/>
      <c r="X249" s="158" t="s">
        <v>540</v>
      </c>
      <c r="Y249" s="158" t="s">
        <v>354</v>
      </c>
      <c r="Z249" s="147"/>
      <c r="AA249" s="147"/>
      <c r="AB249" s="147"/>
      <c r="AC249" s="147"/>
      <c r="AD249" s="147"/>
      <c r="AE249" s="147"/>
      <c r="AF249" s="147"/>
      <c r="AG249" s="147" t="s">
        <v>723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9" t="s">
        <v>777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357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9" t="s">
        <v>108</v>
      </c>
      <c r="D251" s="160"/>
      <c r="E251" s="161">
        <v>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357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5">
        <v>71</v>
      </c>
      <c r="B252" s="176" t="s">
        <v>3509</v>
      </c>
      <c r="C252" s="188" t="s">
        <v>3510</v>
      </c>
      <c r="D252" s="177" t="s">
        <v>373</v>
      </c>
      <c r="E252" s="178">
        <v>2268</v>
      </c>
      <c r="F252" s="179"/>
      <c r="G252" s="180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8"/>
      <c r="S252" s="158" t="s">
        <v>351</v>
      </c>
      <c r="T252" s="158" t="s">
        <v>352</v>
      </c>
      <c r="U252" s="158">
        <v>0</v>
      </c>
      <c r="V252" s="158">
        <f>ROUND(E252*U252,2)</f>
        <v>0</v>
      </c>
      <c r="W252" s="158"/>
      <c r="X252" s="158" t="s">
        <v>540</v>
      </c>
      <c r="Y252" s="158" t="s">
        <v>354</v>
      </c>
      <c r="Z252" s="147"/>
      <c r="AA252" s="147"/>
      <c r="AB252" s="147"/>
      <c r="AC252" s="147"/>
      <c r="AD252" s="147"/>
      <c r="AE252" s="147"/>
      <c r="AF252" s="147"/>
      <c r="AG252" s="147" t="s">
        <v>723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9" t="s">
        <v>3511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357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9" t="s">
        <v>3512</v>
      </c>
      <c r="D254" s="160"/>
      <c r="E254" s="161">
        <v>2268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357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5">
        <v>72</v>
      </c>
      <c r="B255" s="176" t="s">
        <v>3513</v>
      </c>
      <c r="C255" s="188" t="s">
        <v>3514</v>
      </c>
      <c r="D255" s="177" t="s">
        <v>350</v>
      </c>
      <c r="E255" s="178">
        <v>233.28</v>
      </c>
      <c r="F255" s="179"/>
      <c r="G255" s="180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</v>
      </c>
      <c r="O255" s="157">
        <f>ROUND(E255*N255,2)</f>
        <v>0</v>
      </c>
      <c r="P255" s="157">
        <v>0</v>
      </c>
      <c r="Q255" s="157">
        <f>ROUND(E255*P255,2)</f>
        <v>0</v>
      </c>
      <c r="R255" s="158"/>
      <c r="S255" s="158" t="s">
        <v>351</v>
      </c>
      <c r="T255" s="158" t="s">
        <v>352</v>
      </c>
      <c r="U255" s="158">
        <v>0</v>
      </c>
      <c r="V255" s="158">
        <f>ROUND(E255*U255,2)</f>
        <v>0</v>
      </c>
      <c r="W255" s="158"/>
      <c r="X255" s="158" t="s">
        <v>540</v>
      </c>
      <c r="Y255" s="158" t="s">
        <v>354</v>
      </c>
      <c r="Z255" s="147"/>
      <c r="AA255" s="147"/>
      <c r="AB255" s="147"/>
      <c r="AC255" s="147"/>
      <c r="AD255" s="147"/>
      <c r="AE255" s="147"/>
      <c r="AF255" s="147"/>
      <c r="AG255" s="147" t="s">
        <v>723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9" t="s">
        <v>3515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357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9" t="s">
        <v>3516</v>
      </c>
      <c r="D257" s="160"/>
      <c r="E257" s="161">
        <v>233.28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357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1.75" outlineLevel="1" x14ac:dyDescent="0.2">
      <c r="A258" s="175">
        <v>73</v>
      </c>
      <c r="B258" s="176" t="s">
        <v>3517</v>
      </c>
      <c r="C258" s="188" t="s">
        <v>3518</v>
      </c>
      <c r="D258" s="177" t="s">
        <v>2593</v>
      </c>
      <c r="E258" s="178">
        <v>1</v>
      </c>
      <c r="F258" s="179"/>
      <c r="G258" s="180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</v>
      </c>
      <c r="Q258" s="157">
        <f>ROUND(E258*P258,2)</f>
        <v>0</v>
      </c>
      <c r="R258" s="158"/>
      <c r="S258" s="158" t="s">
        <v>351</v>
      </c>
      <c r="T258" s="158" t="s">
        <v>352</v>
      </c>
      <c r="U258" s="158">
        <v>0</v>
      </c>
      <c r="V258" s="158">
        <f>ROUND(E258*U258,2)</f>
        <v>0</v>
      </c>
      <c r="W258" s="158"/>
      <c r="X258" s="158" t="s">
        <v>353</v>
      </c>
      <c r="Y258" s="158" t="s">
        <v>354</v>
      </c>
      <c r="Z258" s="147"/>
      <c r="AA258" s="147"/>
      <c r="AB258" s="147"/>
      <c r="AC258" s="147"/>
      <c r="AD258" s="147"/>
      <c r="AE258" s="147"/>
      <c r="AF258" s="147"/>
      <c r="AG258" s="147" t="s">
        <v>1285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9" t="s">
        <v>777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357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9" t="s">
        <v>108</v>
      </c>
      <c r="D260" s="160"/>
      <c r="E260" s="161">
        <v>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357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13.6" x14ac:dyDescent="0.2">
      <c r="A261" s="168" t="s">
        <v>346</v>
      </c>
      <c r="B261" s="169" t="s">
        <v>139</v>
      </c>
      <c r="C261" s="187" t="s">
        <v>140</v>
      </c>
      <c r="D261" s="170"/>
      <c r="E261" s="171"/>
      <c r="F261" s="172"/>
      <c r="G261" s="173">
        <f>SUMIF(AG262:AG262,"&lt;&gt;NOR",G262:G262)</f>
        <v>0</v>
      </c>
      <c r="H261" s="167"/>
      <c r="I261" s="167">
        <f>SUM(I262:I262)</f>
        <v>0</v>
      </c>
      <c r="J261" s="167"/>
      <c r="K261" s="167">
        <f>SUM(K262:K262)</f>
        <v>0</v>
      </c>
      <c r="L261" s="167"/>
      <c r="M261" s="167">
        <f>SUM(M262:M262)</f>
        <v>0</v>
      </c>
      <c r="N261" s="166"/>
      <c r="O261" s="166">
        <f>SUM(O262:O262)</f>
        <v>0</v>
      </c>
      <c r="P261" s="166"/>
      <c r="Q261" s="166">
        <f>SUM(Q262:Q262)</f>
        <v>0</v>
      </c>
      <c r="R261" s="167"/>
      <c r="S261" s="167"/>
      <c r="T261" s="167"/>
      <c r="U261" s="167"/>
      <c r="V261" s="167">
        <f>SUM(V262:V262)</f>
        <v>0</v>
      </c>
      <c r="W261" s="167"/>
      <c r="X261" s="167"/>
      <c r="Y261" s="167"/>
      <c r="AG261" t="s">
        <v>347</v>
      </c>
    </row>
    <row r="262" spans="1:60" outlineLevel="1" x14ac:dyDescent="0.2">
      <c r="A262" s="181">
        <v>74</v>
      </c>
      <c r="B262" s="182" t="s">
        <v>3519</v>
      </c>
      <c r="C262" s="191" t="s">
        <v>3520</v>
      </c>
      <c r="D262" s="183" t="s">
        <v>497</v>
      </c>
      <c r="E262" s="184">
        <v>22.137</v>
      </c>
      <c r="F262" s="185"/>
      <c r="G262" s="186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7">
        <v>0</v>
      </c>
      <c r="O262" s="157">
        <f>ROUND(E262*N262,2)</f>
        <v>0</v>
      </c>
      <c r="P262" s="157">
        <v>0</v>
      </c>
      <c r="Q262" s="157">
        <f>ROUND(E262*P262,2)</f>
        <v>0</v>
      </c>
      <c r="R262" s="158"/>
      <c r="S262" s="158" t="s">
        <v>351</v>
      </c>
      <c r="T262" s="158" t="s">
        <v>352</v>
      </c>
      <c r="U262" s="158">
        <v>0</v>
      </c>
      <c r="V262" s="158">
        <f>ROUND(E262*U262,2)</f>
        <v>0</v>
      </c>
      <c r="W262" s="158"/>
      <c r="X262" s="158" t="s">
        <v>353</v>
      </c>
      <c r="Y262" s="158" t="s">
        <v>354</v>
      </c>
      <c r="Z262" s="147"/>
      <c r="AA262" s="147"/>
      <c r="AB262" s="147"/>
      <c r="AC262" s="147"/>
      <c r="AD262" s="147"/>
      <c r="AE262" s="147"/>
      <c r="AF262" s="147"/>
      <c r="AG262" s="147" t="s">
        <v>1285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13.6" x14ac:dyDescent="0.2">
      <c r="A263" s="168" t="s">
        <v>346</v>
      </c>
      <c r="B263" s="169" t="s">
        <v>319</v>
      </c>
      <c r="C263" s="187" t="s">
        <v>30</v>
      </c>
      <c r="D263" s="170"/>
      <c r="E263" s="171"/>
      <c r="F263" s="172"/>
      <c r="G263" s="173">
        <f>SUMIF(AG264:AG268,"&lt;&gt;NOR",G264:G268)</f>
        <v>0</v>
      </c>
      <c r="H263" s="167"/>
      <c r="I263" s="167">
        <f>SUM(I264:I268)</f>
        <v>0</v>
      </c>
      <c r="J263" s="167"/>
      <c r="K263" s="167">
        <f>SUM(K264:K268)</f>
        <v>0</v>
      </c>
      <c r="L263" s="167"/>
      <c r="M263" s="167">
        <f>SUM(M264:M268)</f>
        <v>0</v>
      </c>
      <c r="N263" s="166"/>
      <c r="O263" s="166">
        <f>SUM(O264:O268)</f>
        <v>0</v>
      </c>
      <c r="P263" s="166"/>
      <c r="Q263" s="166">
        <f>SUM(Q264:Q268)</f>
        <v>0</v>
      </c>
      <c r="R263" s="167"/>
      <c r="S263" s="167"/>
      <c r="T263" s="167"/>
      <c r="U263" s="167"/>
      <c r="V263" s="167">
        <f>SUM(V264:V268)</f>
        <v>0</v>
      </c>
      <c r="W263" s="167"/>
      <c r="X263" s="167"/>
      <c r="Y263" s="167"/>
      <c r="AG263" t="s">
        <v>347</v>
      </c>
    </row>
    <row r="264" spans="1:60" outlineLevel="1" x14ac:dyDescent="0.2">
      <c r="A264" s="175">
        <v>75</v>
      </c>
      <c r="B264" s="176" t="s">
        <v>2367</v>
      </c>
      <c r="C264" s="188" t="s">
        <v>73</v>
      </c>
      <c r="D264" s="177" t="s">
        <v>389</v>
      </c>
      <c r="E264" s="178">
        <v>1</v>
      </c>
      <c r="F264" s="179"/>
      <c r="G264" s="180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7">
        <v>0</v>
      </c>
      <c r="O264" s="157">
        <f>ROUND(E264*N264,2)</f>
        <v>0</v>
      </c>
      <c r="P264" s="157">
        <v>0</v>
      </c>
      <c r="Q264" s="157">
        <f>ROUND(E264*P264,2)</f>
        <v>0</v>
      </c>
      <c r="R264" s="158"/>
      <c r="S264" s="158" t="s">
        <v>351</v>
      </c>
      <c r="T264" s="158" t="s">
        <v>352</v>
      </c>
      <c r="U264" s="158">
        <v>0</v>
      </c>
      <c r="V264" s="158">
        <f>ROUND(E264*U264,2)</f>
        <v>0</v>
      </c>
      <c r="W264" s="158"/>
      <c r="X264" s="158" t="s">
        <v>891</v>
      </c>
      <c r="Y264" s="158" t="s">
        <v>354</v>
      </c>
      <c r="Z264" s="147"/>
      <c r="AA264" s="147"/>
      <c r="AB264" s="147"/>
      <c r="AC264" s="147"/>
      <c r="AD264" s="147"/>
      <c r="AE264" s="147"/>
      <c r="AF264" s="147"/>
      <c r="AG264" s="147" t="s">
        <v>1247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1.75" outlineLevel="2" x14ac:dyDescent="0.2">
      <c r="A265" s="154"/>
      <c r="B265" s="155"/>
      <c r="C265" s="189" t="s">
        <v>2368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357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9" t="s">
        <v>2369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357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1.75" outlineLevel="3" x14ac:dyDescent="0.2">
      <c r="A267" s="154"/>
      <c r="B267" s="155"/>
      <c r="C267" s="189" t="s">
        <v>2370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357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9" t="s">
        <v>108</v>
      </c>
      <c r="D268" s="160"/>
      <c r="E268" s="161">
        <v>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357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x14ac:dyDescent="0.2">
      <c r="A269" s="3"/>
      <c r="B269" s="4"/>
      <c r="C269" s="19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AE269">
        <v>15</v>
      </c>
      <c r="AF269">
        <v>21</v>
      </c>
      <c r="AG269" t="s">
        <v>332</v>
      </c>
    </row>
    <row r="270" spans="1:60" ht="13.6" x14ac:dyDescent="0.2">
      <c r="A270" s="150"/>
      <c r="B270" s="151" t="s">
        <v>31</v>
      </c>
      <c r="C270" s="194"/>
      <c r="D270" s="152"/>
      <c r="E270" s="153"/>
      <c r="F270" s="153"/>
      <c r="G270" s="174">
        <f>G8+G89+G93+G105+G261+G263</f>
        <v>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AE270">
        <f>SUMIF(L7:L268,AE269,G7:G268)</f>
        <v>0</v>
      </c>
      <c r="AF270">
        <f>SUMIF(L7:L268,AF269,G7:G268)</f>
        <v>0</v>
      </c>
      <c r="AG270" t="s">
        <v>611</v>
      </c>
    </row>
    <row r="271" spans="1:60" x14ac:dyDescent="0.2">
      <c r="A271" s="3"/>
      <c r="B271" s="4"/>
      <c r="C271" s="19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60" x14ac:dyDescent="0.2">
      <c r="A272" s="3"/>
      <c r="B272" s="4"/>
      <c r="C272" s="19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33" x14ac:dyDescent="0.2">
      <c r="A273" s="269" t="s">
        <v>612</v>
      </c>
      <c r="B273" s="269"/>
      <c r="C273" s="270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33" x14ac:dyDescent="0.2">
      <c r="A274" s="271"/>
      <c r="B274" s="272"/>
      <c r="C274" s="273"/>
      <c r="D274" s="272"/>
      <c r="E274" s="272"/>
      <c r="F274" s="272"/>
      <c r="G274" s="27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G274" t="s">
        <v>613</v>
      </c>
    </row>
    <row r="275" spans="1:33" x14ac:dyDescent="0.2">
      <c r="A275" s="275"/>
      <c r="B275" s="276"/>
      <c r="C275" s="277"/>
      <c r="D275" s="276"/>
      <c r="E275" s="276"/>
      <c r="F275" s="276"/>
      <c r="G275" s="27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275"/>
      <c r="B276" s="276"/>
      <c r="C276" s="277"/>
      <c r="D276" s="276"/>
      <c r="E276" s="276"/>
      <c r="F276" s="276"/>
      <c r="G276" s="27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75"/>
      <c r="B277" s="276"/>
      <c r="C277" s="277"/>
      <c r="D277" s="276"/>
      <c r="E277" s="276"/>
      <c r="F277" s="276"/>
      <c r="G277" s="27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79"/>
      <c r="B278" s="280"/>
      <c r="C278" s="281"/>
      <c r="D278" s="280"/>
      <c r="E278" s="280"/>
      <c r="F278" s="280"/>
      <c r="G278" s="28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33" x14ac:dyDescent="0.2">
      <c r="A279" s="3"/>
      <c r="B279" s="4"/>
      <c r="C279" s="19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C280" s="195"/>
      <c r="D280" s="10"/>
      <c r="AG280" t="s">
        <v>614</v>
      </c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4:G278"/>
    <mergeCell ref="A1:G1"/>
    <mergeCell ref="C2:G2"/>
    <mergeCell ref="C3:G3"/>
    <mergeCell ref="C4:G4"/>
    <mergeCell ref="A273:C27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24F6-CD8F-48DD-9C1C-9A7C01094E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91</v>
      </c>
      <c r="C4" s="266" t="s">
        <v>92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108</v>
      </c>
      <c r="C8" s="187" t="s">
        <v>109</v>
      </c>
      <c r="D8" s="170"/>
      <c r="E8" s="171"/>
      <c r="F8" s="172"/>
      <c r="G8" s="173">
        <f>SUMIF(AG9:AG70,"&lt;&gt;NOR",G9:G70)</f>
        <v>0</v>
      </c>
      <c r="H8" s="167"/>
      <c r="I8" s="167">
        <f>SUM(I9:I70)</f>
        <v>0</v>
      </c>
      <c r="J8" s="167"/>
      <c r="K8" s="167">
        <f>SUM(K9:K70)</f>
        <v>0</v>
      </c>
      <c r="L8" s="167"/>
      <c r="M8" s="167">
        <f>SUM(M9:M70)</f>
        <v>0</v>
      </c>
      <c r="N8" s="166"/>
      <c r="O8" s="166">
        <f>SUM(O9:O70)</f>
        <v>0</v>
      </c>
      <c r="P8" s="166"/>
      <c r="Q8" s="166">
        <f>SUM(Q9:Q70)</f>
        <v>0</v>
      </c>
      <c r="R8" s="167"/>
      <c r="S8" s="167"/>
      <c r="T8" s="167"/>
      <c r="U8" s="167"/>
      <c r="V8" s="167">
        <f>SUM(V9:V70)</f>
        <v>0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3284</v>
      </c>
      <c r="C9" s="188" t="s">
        <v>3285</v>
      </c>
      <c r="D9" s="177" t="s">
        <v>486</v>
      </c>
      <c r="E9" s="178">
        <v>20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3521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2254</v>
      </c>
      <c r="D11" s="160"/>
      <c r="E11" s="161">
        <v>20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2</v>
      </c>
      <c r="B12" s="176" t="s">
        <v>3288</v>
      </c>
      <c r="C12" s="188" t="s">
        <v>3289</v>
      </c>
      <c r="D12" s="177" t="s">
        <v>1658</v>
      </c>
      <c r="E12" s="178">
        <v>5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3522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118</v>
      </c>
      <c r="D14" s="160"/>
      <c r="E14" s="161">
        <v>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75">
        <v>3</v>
      </c>
      <c r="B15" s="176" t="s">
        <v>3523</v>
      </c>
      <c r="C15" s="188" t="s">
        <v>3524</v>
      </c>
      <c r="D15" s="177" t="s">
        <v>384</v>
      </c>
      <c r="E15" s="178">
        <v>44.014279999999999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>ROUND(E15*U15,2)</f>
        <v>0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3525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3526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3527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357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3528</v>
      </c>
      <c r="D19" s="160"/>
      <c r="E19" s="161">
        <v>44.01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4</v>
      </c>
      <c r="B20" s="176" t="s">
        <v>3297</v>
      </c>
      <c r="C20" s="188" t="s">
        <v>3298</v>
      </c>
      <c r="D20" s="177" t="s">
        <v>384</v>
      </c>
      <c r="E20" s="178">
        <v>44.014279999999999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351</v>
      </c>
      <c r="T20" s="158" t="s">
        <v>352</v>
      </c>
      <c r="U20" s="158">
        <v>0</v>
      </c>
      <c r="V20" s="158">
        <f>ROUND(E20*U20,2)</f>
        <v>0</v>
      </c>
      <c r="W20" s="158"/>
      <c r="X20" s="158" t="s">
        <v>353</v>
      </c>
      <c r="Y20" s="158" t="s">
        <v>354</v>
      </c>
      <c r="Z20" s="147"/>
      <c r="AA20" s="147"/>
      <c r="AB20" s="147"/>
      <c r="AC20" s="147"/>
      <c r="AD20" s="147"/>
      <c r="AE20" s="147"/>
      <c r="AF20" s="147"/>
      <c r="AG20" s="147" t="s">
        <v>1285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3529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3528</v>
      </c>
      <c r="D22" s="160"/>
      <c r="E22" s="161">
        <v>44.01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5</v>
      </c>
      <c r="B23" s="176" t="s">
        <v>3308</v>
      </c>
      <c r="C23" s="188" t="s">
        <v>3309</v>
      </c>
      <c r="D23" s="177" t="s">
        <v>350</v>
      </c>
      <c r="E23" s="178">
        <v>78.117999999999995</v>
      </c>
      <c r="F23" s="179"/>
      <c r="G23" s="180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351</v>
      </c>
      <c r="T23" s="158" t="s">
        <v>352</v>
      </c>
      <c r="U23" s="158">
        <v>0</v>
      </c>
      <c r="V23" s="158">
        <f>ROUND(E23*U23,2)</f>
        <v>0</v>
      </c>
      <c r="W23" s="158"/>
      <c r="X23" s="158" t="s">
        <v>353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1285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3530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3531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3532</v>
      </c>
      <c r="D26" s="160"/>
      <c r="E26" s="161">
        <v>78.12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6</v>
      </c>
      <c r="B27" s="176" t="s">
        <v>3533</v>
      </c>
      <c r="C27" s="188" t="s">
        <v>3534</v>
      </c>
      <c r="D27" s="177" t="s">
        <v>384</v>
      </c>
      <c r="E27" s="178">
        <v>44.01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351</v>
      </c>
      <c r="T27" s="158" t="s">
        <v>352</v>
      </c>
      <c r="U27" s="158">
        <v>0</v>
      </c>
      <c r="V27" s="158">
        <f>ROUND(E27*U27,2)</f>
        <v>0</v>
      </c>
      <c r="W27" s="158"/>
      <c r="X27" s="158" t="s">
        <v>353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1285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3535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357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3536</v>
      </c>
      <c r="D29" s="160"/>
      <c r="E29" s="161">
        <v>44.01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7</v>
      </c>
      <c r="B30" s="176" t="s">
        <v>3313</v>
      </c>
      <c r="C30" s="188" t="s">
        <v>3314</v>
      </c>
      <c r="D30" s="177" t="s">
        <v>350</v>
      </c>
      <c r="E30" s="178">
        <v>78.117999999999995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351</v>
      </c>
      <c r="T30" s="158" t="s">
        <v>352</v>
      </c>
      <c r="U30" s="158">
        <v>0</v>
      </c>
      <c r="V30" s="158">
        <f>ROUND(E30*U30,2)</f>
        <v>0</v>
      </c>
      <c r="W30" s="158"/>
      <c r="X30" s="158" t="s">
        <v>353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1285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3537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357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3532</v>
      </c>
      <c r="D32" s="160"/>
      <c r="E32" s="161">
        <v>78.12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8</v>
      </c>
      <c r="B33" s="176" t="s">
        <v>3538</v>
      </c>
      <c r="C33" s="188" t="s">
        <v>3539</v>
      </c>
      <c r="D33" s="177" t="s">
        <v>384</v>
      </c>
      <c r="E33" s="178">
        <v>44.01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351</v>
      </c>
      <c r="T33" s="158" t="s">
        <v>352</v>
      </c>
      <c r="U33" s="158">
        <v>0</v>
      </c>
      <c r="V33" s="158">
        <f>ROUND(E33*U33,2)</f>
        <v>0</v>
      </c>
      <c r="W33" s="158"/>
      <c r="X33" s="158" t="s">
        <v>353</v>
      </c>
      <c r="Y33" s="158" t="s">
        <v>354</v>
      </c>
      <c r="Z33" s="147"/>
      <c r="AA33" s="147"/>
      <c r="AB33" s="147"/>
      <c r="AC33" s="147"/>
      <c r="AD33" s="147"/>
      <c r="AE33" s="147"/>
      <c r="AF33" s="147"/>
      <c r="AG33" s="147" t="s">
        <v>1285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3540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357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3536</v>
      </c>
      <c r="D35" s="160"/>
      <c r="E35" s="161">
        <v>44.01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9</v>
      </c>
      <c r="B36" s="176" t="s">
        <v>2025</v>
      </c>
      <c r="C36" s="188" t="s">
        <v>3324</v>
      </c>
      <c r="D36" s="177" t="s">
        <v>384</v>
      </c>
      <c r="E36" s="178">
        <v>44.014279999999999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351</v>
      </c>
      <c r="T36" s="158" t="s">
        <v>352</v>
      </c>
      <c r="U36" s="158">
        <v>0</v>
      </c>
      <c r="V36" s="158">
        <f>ROUND(E36*U36,2)</f>
        <v>0</v>
      </c>
      <c r="W36" s="158"/>
      <c r="X36" s="158" t="s">
        <v>353</v>
      </c>
      <c r="Y36" s="158" t="s">
        <v>354</v>
      </c>
      <c r="Z36" s="147"/>
      <c r="AA36" s="147"/>
      <c r="AB36" s="147"/>
      <c r="AC36" s="147"/>
      <c r="AD36" s="147"/>
      <c r="AE36" s="147"/>
      <c r="AF36" s="147"/>
      <c r="AG36" s="147" t="s">
        <v>1285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3529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357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3528</v>
      </c>
      <c r="D38" s="160"/>
      <c r="E38" s="161">
        <v>44.01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10</v>
      </c>
      <c r="B39" s="176" t="s">
        <v>1316</v>
      </c>
      <c r="C39" s="188" t="s">
        <v>1317</v>
      </c>
      <c r="D39" s="177" t="s">
        <v>384</v>
      </c>
      <c r="E39" s="178">
        <v>24.535399999999999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351</v>
      </c>
      <c r="T39" s="158" t="s">
        <v>352</v>
      </c>
      <c r="U39" s="158">
        <v>0</v>
      </c>
      <c r="V39" s="158">
        <f>ROUND(E39*U39,2)</f>
        <v>0</v>
      </c>
      <c r="W39" s="158"/>
      <c r="X39" s="158" t="s">
        <v>353</v>
      </c>
      <c r="Y39" s="158" t="s">
        <v>354</v>
      </c>
      <c r="Z39" s="147"/>
      <c r="AA39" s="147"/>
      <c r="AB39" s="147"/>
      <c r="AC39" s="147"/>
      <c r="AD39" s="147"/>
      <c r="AE39" s="147"/>
      <c r="AF39" s="147"/>
      <c r="AG39" s="147" t="s">
        <v>1285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1.75" outlineLevel="2" x14ac:dyDescent="0.2">
      <c r="A40" s="154"/>
      <c r="B40" s="155"/>
      <c r="C40" s="189" t="s">
        <v>3541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357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1.75" outlineLevel="3" x14ac:dyDescent="0.2">
      <c r="A41" s="154"/>
      <c r="B41" s="155"/>
      <c r="C41" s="189" t="s">
        <v>3542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1.75" outlineLevel="3" x14ac:dyDescent="0.2">
      <c r="A42" s="154"/>
      <c r="B42" s="155"/>
      <c r="C42" s="189" t="s">
        <v>3543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.75" outlineLevel="3" x14ac:dyDescent="0.2">
      <c r="A43" s="154"/>
      <c r="B43" s="155"/>
      <c r="C43" s="189" t="s">
        <v>3544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357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3545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3546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3547</v>
      </c>
      <c r="D46" s="160"/>
      <c r="E46" s="161">
        <v>24.54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11</v>
      </c>
      <c r="B47" s="176" t="s">
        <v>1326</v>
      </c>
      <c r="C47" s="188" t="s">
        <v>1327</v>
      </c>
      <c r="D47" s="177" t="s">
        <v>384</v>
      </c>
      <c r="E47" s="178">
        <v>24.535399999999999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351</v>
      </c>
      <c r="T47" s="158" t="s">
        <v>352</v>
      </c>
      <c r="U47" s="158">
        <v>0</v>
      </c>
      <c r="V47" s="158">
        <f>ROUND(E47*U47,2)</f>
        <v>0</v>
      </c>
      <c r="W47" s="158"/>
      <c r="X47" s="158" t="s">
        <v>353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1285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3548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3547</v>
      </c>
      <c r="D49" s="160"/>
      <c r="E49" s="161">
        <v>24.54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12</v>
      </c>
      <c r="B50" s="176" t="s">
        <v>3341</v>
      </c>
      <c r="C50" s="188" t="s">
        <v>3342</v>
      </c>
      <c r="D50" s="177" t="s">
        <v>384</v>
      </c>
      <c r="E50" s="178">
        <v>24.535399999999999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351</v>
      </c>
      <c r="T50" s="158" t="s">
        <v>352</v>
      </c>
      <c r="U50" s="158">
        <v>0</v>
      </c>
      <c r="V50" s="158">
        <f>ROUND(E50*U50,2)</f>
        <v>0</v>
      </c>
      <c r="W50" s="158"/>
      <c r="X50" s="158" t="s">
        <v>353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1285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9" t="s">
        <v>3548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3547</v>
      </c>
      <c r="D52" s="160"/>
      <c r="E52" s="161">
        <v>24.54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13</v>
      </c>
      <c r="B53" s="176" t="s">
        <v>1331</v>
      </c>
      <c r="C53" s="188" t="s">
        <v>1332</v>
      </c>
      <c r="D53" s="177" t="s">
        <v>384</v>
      </c>
      <c r="E53" s="178">
        <v>19.47888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351</v>
      </c>
      <c r="T53" s="158" t="s">
        <v>352</v>
      </c>
      <c r="U53" s="158">
        <v>0</v>
      </c>
      <c r="V53" s="158">
        <f>ROUND(E53*U53,2)</f>
        <v>0</v>
      </c>
      <c r="W53" s="158"/>
      <c r="X53" s="158" t="s">
        <v>353</v>
      </c>
      <c r="Y53" s="158" t="s">
        <v>354</v>
      </c>
      <c r="Z53" s="147"/>
      <c r="AA53" s="147"/>
      <c r="AB53" s="147"/>
      <c r="AC53" s="147"/>
      <c r="AD53" s="147"/>
      <c r="AE53" s="147"/>
      <c r="AF53" s="147"/>
      <c r="AG53" s="147" t="s">
        <v>1285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3529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357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9" t="s">
        <v>3549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3550</v>
      </c>
      <c r="D56" s="160"/>
      <c r="E56" s="161">
        <v>19.48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14</v>
      </c>
      <c r="B57" s="176" t="s">
        <v>3345</v>
      </c>
      <c r="C57" s="188" t="s">
        <v>3346</v>
      </c>
      <c r="D57" s="177" t="s">
        <v>384</v>
      </c>
      <c r="E57" s="178">
        <v>18.027640000000002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351</v>
      </c>
      <c r="T57" s="158" t="s">
        <v>352</v>
      </c>
      <c r="U57" s="158">
        <v>0</v>
      </c>
      <c r="V57" s="158">
        <f>ROUND(E57*U57,2)</f>
        <v>0</v>
      </c>
      <c r="W57" s="158"/>
      <c r="X57" s="158" t="s">
        <v>353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1285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1.75" outlineLevel="2" x14ac:dyDescent="0.2">
      <c r="A58" s="154"/>
      <c r="B58" s="155"/>
      <c r="C58" s="189" t="s">
        <v>3543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3551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3552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3553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357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9" t="s">
        <v>3554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3555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3556</v>
      </c>
      <c r="D64" s="160"/>
      <c r="E64" s="161">
        <v>18.03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15</v>
      </c>
      <c r="B65" s="176" t="s">
        <v>1343</v>
      </c>
      <c r="C65" s="188" t="s">
        <v>1344</v>
      </c>
      <c r="D65" s="177" t="s">
        <v>384</v>
      </c>
      <c r="E65" s="178">
        <v>24.535399999999999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351</v>
      </c>
      <c r="T65" s="158" t="s">
        <v>352</v>
      </c>
      <c r="U65" s="158">
        <v>0</v>
      </c>
      <c r="V65" s="158">
        <f>ROUND(E65*U65,2)</f>
        <v>0</v>
      </c>
      <c r="W65" s="158"/>
      <c r="X65" s="158" t="s">
        <v>353</v>
      </c>
      <c r="Y65" s="158" t="s">
        <v>354</v>
      </c>
      <c r="Z65" s="147"/>
      <c r="AA65" s="147"/>
      <c r="AB65" s="147"/>
      <c r="AC65" s="147"/>
      <c r="AD65" s="147"/>
      <c r="AE65" s="147"/>
      <c r="AF65" s="147"/>
      <c r="AG65" s="147" t="s">
        <v>1285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3557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3547</v>
      </c>
      <c r="D67" s="160"/>
      <c r="E67" s="161">
        <v>24.54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357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16</v>
      </c>
      <c r="B68" s="176" t="s">
        <v>3352</v>
      </c>
      <c r="C68" s="188" t="s">
        <v>3353</v>
      </c>
      <c r="D68" s="177" t="s">
        <v>497</v>
      </c>
      <c r="E68" s="178">
        <v>35.061979999999998</v>
      </c>
      <c r="F68" s="179"/>
      <c r="G68" s="180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351</v>
      </c>
      <c r="T68" s="158" t="s">
        <v>352</v>
      </c>
      <c r="U68" s="158">
        <v>0</v>
      </c>
      <c r="V68" s="158">
        <f>ROUND(E68*U68,2)</f>
        <v>0</v>
      </c>
      <c r="W68" s="158"/>
      <c r="X68" s="158" t="s">
        <v>540</v>
      </c>
      <c r="Y68" s="158" t="s">
        <v>354</v>
      </c>
      <c r="Z68" s="147"/>
      <c r="AA68" s="147"/>
      <c r="AB68" s="147"/>
      <c r="AC68" s="147"/>
      <c r="AD68" s="147"/>
      <c r="AE68" s="147"/>
      <c r="AF68" s="147"/>
      <c r="AG68" s="147" t="s">
        <v>723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3558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3559</v>
      </c>
      <c r="D70" s="160"/>
      <c r="E70" s="161">
        <v>35.06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357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13.6" x14ac:dyDescent="0.2">
      <c r="A71" s="168" t="s">
        <v>346</v>
      </c>
      <c r="B71" s="169" t="s">
        <v>110</v>
      </c>
      <c r="C71" s="187" t="s">
        <v>111</v>
      </c>
      <c r="D71" s="170"/>
      <c r="E71" s="171"/>
      <c r="F71" s="172"/>
      <c r="G71" s="173">
        <f>SUMIF(AG72:AG74,"&lt;&gt;NOR",G72:G74)</f>
        <v>0</v>
      </c>
      <c r="H71" s="167"/>
      <c r="I71" s="167">
        <f>SUM(I72:I74)</f>
        <v>0</v>
      </c>
      <c r="J71" s="167"/>
      <c r="K71" s="167">
        <f>SUM(K72:K74)</f>
        <v>0</v>
      </c>
      <c r="L71" s="167"/>
      <c r="M71" s="167">
        <f>SUM(M72:M74)</f>
        <v>0</v>
      </c>
      <c r="N71" s="166"/>
      <c r="O71" s="166">
        <f>SUM(O72:O74)</f>
        <v>0</v>
      </c>
      <c r="P71" s="166"/>
      <c r="Q71" s="166">
        <f>SUM(Q72:Q74)</f>
        <v>0</v>
      </c>
      <c r="R71" s="167"/>
      <c r="S71" s="167"/>
      <c r="T71" s="167"/>
      <c r="U71" s="167"/>
      <c r="V71" s="167">
        <f>SUM(V72:V74)</f>
        <v>0</v>
      </c>
      <c r="W71" s="167"/>
      <c r="X71" s="167"/>
      <c r="Y71" s="167"/>
      <c r="AG71" t="s">
        <v>347</v>
      </c>
    </row>
    <row r="72" spans="1:60" outlineLevel="1" x14ac:dyDescent="0.2">
      <c r="A72" s="175">
        <v>17</v>
      </c>
      <c r="B72" s="176" t="s">
        <v>3356</v>
      </c>
      <c r="C72" s="188" t="s">
        <v>3357</v>
      </c>
      <c r="D72" s="177" t="s">
        <v>512</v>
      </c>
      <c r="E72" s="178">
        <v>45.35</v>
      </c>
      <c r="F72" s="179"/>
      <c r="G72" s="180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351</v>
      </c>
      <c r="T72" s="158" t="s">
        <v>352</v>
      </c>
      <c r="U72" s="158">
        <v>0</v>
      </c>
      <c r="V72" s="158">
        <f>ROUND(E72*U72,2)</f>
        <v>0</v>
      </c>
      <c r="W72" s="158"/>
      <c r="X72" s="158" t="s">
        <v>353</v>
      </c>
      <c r="Y72" s="158" t="s">
        <v>354</v>
      </c>
      <c r="Z72" s="147"/>
      <c r="AA72" s="147"/>
      <c r="AB72" s="147"/>
      <c r="AC72" s="147"/>
      <c r="AD72" s="147"/>
      <c r="AE72" s="147"/>
      <c r="AF72" s="147"/>
      <c r="AG72" s="147" t="s">
        <v>1285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9" t="s">
        <v>3560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357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3561</v>
      </c>
      <c r="D74" s="160"/>
      <c r="E74" s="161">
        <v>45.35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13.6" x14ac:dyDescent="0.2">
      <c r="A75" s="168" t="s">
        <v>346</v>
      </c>
      <c r="B75" s="169" t="s">
        <v>116</v>
      </c>
      <c r="C75" s="187" t="s">
        <v>117</v>
      </c>
      <c r="D75" s="170"/>
      <c r="E75" s="171"/>
      <c r="F75" s="172"/>
      <c r="G75" s="173">
        <f>SUMIF(AG76:AG79,"&lt;&gt;NOR",G76:G79)</f>
        <v>0</v>
      </c>
      <c r="H75" s="167"/>
      <c r="I75" s="167">
        <f>SUM(I76:I79)</f>
        <v>0</v>
      </c>
      <c r="J75" s="167"/>
      <c r="K75" s="167">
        <f>SUM(K76:K79)</f>
        <v>0</v>
      </c>
      <c r="L75" s="167"/>
      <c r="M75" s="167">
        <f>SUM(M76:M79)</f>
        <v>0</v>
      </c>
      <c r="N75" s="166"/>
      <c r="O75" s="166">
        <f>SUM(O76:O79)</f>
        <v>0</v>
      </c>
      <c r="P75" s="166"/>
      <c r="Q75" s="166">
        <f>SUM(Q76:Q79)</f>
        <v>0</v>
      </c>
      <c r="R75" s="167"/>
      <c r="S75" s="167"/>
      <c r="T75" s="167"/>
      <c r="U75" s="167"/>
      <c r="V75" s="167">
        <f>SUM(V76:V79)</f>
        <v>0</v>
      </c>
      <c r="W75" s="167"/>
      <c r="X75" s="167"/>
      <c r="Y75" s="167"/>
      <c r="AG75" t="s">
        <v>347</v>
      </c>
    </row>
    <row r="76" spans="1:60" ht="21.75" outlineLevel="1" x14ac:dyDescent="0.2">
      <c r="A76" s="175">
        <v>18</v>
      </c>
      <c r="B76" s="176" t="s">
        <v>3360</v>
      </c>
      <c r="C76" s="188" t="s">
        <v>3361</v>
      </c>
      <c r="D76" s="177" t="s">
        <v>384</v>
      </c>
      <c r="E76" s="178">
        <v>4.1935000000000002</v>
      </c>
      <c r="F76" s="179"/>
      <c r="G76" s="180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351</v>
      </c>
      <c r="T76" s="158" t="s">
        <v>352</v>
      </c>
      <c r="U76" s="158">
        <v>0</v>
      </c>
      <c r="V76" s="158">
        <f>ROUND(E76*U76,2)</f>
        <v>0</v>
      </c>
      <c r="W76" s="158"/>
      <c r="X76" s="158" t="s">
        <v>353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1285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1.75" outlineLevel="2" x14ac:dyDescent="0.2">
      <c r="A77" s="154"/>
      <c r="B77" s="155"/>
      <c r="C77" s="189" t="s">
        <v>3541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1.75" outlineLevel="3" x14ac:dyDescent="0.2">
      <c r="A78" s="154"/>
      <c r="B78" s="155"/>
      <c r="C78" s="189" t="s">
        <v>3562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3563</v>
      </c>
      <c r="D79" s="160"/>
      <c r="E79" s="161">
        <v>4.1900000000000004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13.6" x14ac:dyDescent="0.2">
      <c r="A80" s="168" t="s">
        <v>346</v>
      </c>
      <c r="B80" s="169" t="s">
        <v>127</v>
      </c>
      <c r="C80" s="187" t="s">
        <v>128</v>
      </c>
      <c r="D80" s="170"/>
      <c r="E80" s="171"/>
      <c r="F80" s="172"/>
      <c r="G80" s="173">
        <f>SUMIF(AG81:AG120,"&lt;&gt;NOR",G81:G120)</f>
        <v>0</v>
      </c>
      <c r="H80" s="167"/>
      <c r="I80" s="167">
        <f>SUM(I81:I120)</f>
        <v>0</v>
      </c>
      <c r="J80" s="167"/>
      <c r="K80" s="167">
        <f>SUM(K81:K120)</f>
        <v>0</v>
      </c>
      <c r="L80" s="167"/>
      <c r="M80" s="167">
        <f>SUM(M81:M120)</f>
        <v>0</v>
      </c>
      <c r="N80" s="166"/>
      <c r="O80" s="166">
        <f>SUM(O81:O120)</f>
        <v>0</v>
      </c>
      <c r="P80" s="166"/>
      <c r="Q80" s="166">
        <f>SUM(Q81:Q120)</f>
        <v>0</v>
      </c>
      <c r="R80" s="167"/>
      <c r="S80" s="167"/>
      <c r="T80" s="167"/>
      <c r="U80" s="167"/>
      <c r="V80" s="167">
        <f>SUM(V81:V120)</f>
        <v>0</v>
      </c>
      <c r="W80" s="167"/>
      <c r="X80" s="167"/>
      <c r="Y80" s="167"/>
      <c r="AG80" t="s">
        <v>347</v>
      </c>
    </row>
    <row r="81" spans="1:60" outlineLevel="1" x14ac:dyDescent="0.2">
      <c r="A81" s="175">
        <v>19</v>
      </c>
      <c r="B81" s="176" t="s">
        <v>3373</v>
      </c>
      <c r="C81" s="188" t="s">
        <v>3374</v>
      </c>
      <c r="D81" s="177" t="s">
        <v>512</v>
      </c>
      <c r="E81" s="178">
        <v>45.35</v>
      </c>
      <c r="F81" s="179"/>
      <c r="G81" s="180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351</v>
      </c>
      <c r="T81" s="158" t="s">
        <v>352</v>
      </c>
      <c r="U81" s="158">
        <v>0</v>
      </c>
      <c r="V81" s="158">
        <f>ROUND(E81*U81,2)</f>
        <v>0</v>
      </c>
      <c r="W81" s="158"/>
      <c r="X81" s="158" t="s">
        <v>353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1285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9" t="s">
        <v>3564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3561</v>
      </c>
      <c r="D83" s="160"/>
      <c r="E83" s="161">
        <v>45.35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357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20</v>
      </c>
      <c r="B84" s="176" t="s">
        <v>3413</v>
      </c>
      <c r="C84" s="188" t="s">
        <v>3414</v>
      </c>
      <c r="D84" s="177" t="s">
        <v>512</v>
      </c>
      <c r="E84" s="178">
        <v>45.35</v>
      </c>
      <c r="F84" s="179"/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351</v>
      </c>
      <c r="T84" s="158" t="s">
        <v>352</v>
      </c>
      <c r="U84" s="158">
        <v>0</v>
      </c>
      <c r="V84" s="158">
        <f>ROUND(E84*U84,2)</f>
        <v>0</v>
      </c>
      <c r="W84" s="158"/>
      <c r="X84" s="158" t="s">
        <v>353</v>
      </c>
      <c r="Y84" s="158" t="s">
        <v>354</v>
      </c>
      <c r="Z84" s="147"/>
      <c r="AA84" s="147"/>
      <c r="AB84" s="147"/>
      <c r="AC84" s="147"/>
      <c r="AD84" s="147"/>
      <c r="AE84" s="147"/>
      <c r="AF84" s="147"/>
      <c r="AG84" s="147" t="s">
        <v>1285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3565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3561</v>
      </c>
      <c r="D86" s="160"/>
      <c r="E86" s="161">
        <v>45.35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357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21</v>
      </c>
      <c r="B87" s="176" t="s">
        <v>3420</v>
      </c>
      <c r="C87" s="188" t="s">
        <v>3421</v>
      </c>
      <c r="D87" s="177" t="s">
        <v>3422</v>
      </c>
      <c r="E87" s="178">
        <v>2</v>
      </c>
      <c r="F87" s="179"/>
      <c r="G87" s="180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351</v>
      </c>
      <c r="T87" s="158" t="s">
        <v>352</v>
      </c>
      <c r="U87" s="158">
        <v>0</v>
      </c>
      <c r="V87" s="158">
        <f>ROUND(E87*U87,2)</f>
        <v>0</v>
      </c>
      <c r="W87" s="158"/>
      <c r="X87" s="158" t="s">
        <v>353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1285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9" t="s">
        <v>3423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110</v>
      </c>
      <c r="D89" s="160"/>
      <c r="E89" s="161">
        <v>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22</v>
      </c>
      <c r="B90" s="176" t="s">
        <v>3424</v>
      </c>
      <c r="C90" s="188" t="s">
        <v>3425</v>
      </c>
      <c r="D90" s="177" t="s">
        <v>373</v>
      </c>
      <c r="E90" s="178">
        <v>2</v>
      </c>
      <c r="F90" s="179"/>
      <c r="G90" s="180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8"/>
      <c r="S90" s="158" t="s">
        <v>351</v>
      </c>
      <c r="T90" s="158" t="s">
        <v>352</v>
      </c>
      <c r="U90" s="158">
        <v>0</v>
      </c>
      <c r="V90" s="158">
        <f>ROUND(E90*U90,2)</f>
        <v>0</v>
      </c>
      <c r="W90" s="158"/>
      <c r="X90" s="158" t="s">
        <v>353</v>
      </c>
      <c r="Y90" s="158" t="s">
        <v>354</v>
      </c>
      <c r="Z90" s="147"/>
      <c r="AA90" s="147"/>
      <c r="AB90" s="147"/>
      <c r="AC90" s="147"/>
      <c r="AD90" s="147"/>
      <c r="AE90" s="147"/>
      <c r="AF90" s="147"/>
      <c r="AG90" s="147" t="s">
        <v>1285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9" t="s">
        <v>3566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357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3567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110</v>
      </c>
      <c r="D93" s="160"/>
      <c r="E93" s="161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23</v>
      </c>
      <c r="B94" s="176" t="s">
        <v>3568</v>
      </c>
      <c r="C94" s="188" t="s">
        <v>3569</v>
      </c>
      <c r="D94" s="177" t="s">
        <v>373</v>
      </c>
      <c r="E94" s="178">
        <v>1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351</v>
      </c>
      <c r="T94" s="158" t="s">
        <v>352</v>
      </c>
      <c r="U94" s="158">
        <v>0</v>
      </c>
      <c r="V94" s="158">
        <f>ROUND(E94*U94,2)</f>
        <v>0</v>
      </c>
      <c r="W94" s="158"/>
      <c r="X94" s="158" t="s">
        <v>353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1285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9" t="s">
        <v>3570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108</v>
      </c>
      <c r="D96" s="160"/>
      <c r="E96" s="161">
        <v>1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24</v>
      </c>
      <c r="B97" s="176" t="s">
        <v>3426</v>
      </c>
      <c r="C97" s="188" t="s">
        <v>3427</v>
      </c>
      <c r="D97" s="177" t="s">
        <v>373</v>
      </c>
      <c r="E97" s="178">
        <v>1</v>
      </c>
      <c r="F97" s="179"/>
      <c r="G97" s="180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8"/>
      <c r="S97" s="158" t="s">
        <v>351</v>
      </c>
      <c r="T97" s="158" t="s">
        <v>352</v>
      </c>
      <c r="U97" s="158">
        <v>0</v>
      </c>
      <c r="V97" s="158">
        <f>ROUND(E97*U97,2)</f>
        <v>0</v>
      </c>
      <c r="W97" s="158"/>
      <c r="X97" s="158" t="s">
        <v>353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1285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9" t="s">
        <v>3428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108</v>
      </c>
      <c r="D99" s="160"/>
      <c r="E99" s="161">
        <v>1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1.75" outlineLevel="1" x14ac:dyDescent="0.2">
      <c r="A100" s="175">
        <v>25</v>
      </c>
      <c r="B100" s="176" t="s">
        <v>3429</v>
      </c>
      <c r="C100" s="188" t="s">
        <v>3430</v>
      </c>
      <c r="D100" s="177" t="s">
        <v>373</v>
      </c>
      <c r="E100" s="178">
        <v>1</v>
      </c>
      <c r="F100" s="179"/>
      <c r="G100" s="180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8"/>
      <c r="S100" s="158" t="s">
        <v>351</v>
      </c>
      <c r="T100" s="158" t="s">
        <v>352</v>
      </c>
      <c r="U100" s="158">
        <v>0</v>
      </c>
      <c r="V100" s="158">
        <f>ROUND(E100*U100,2)</f>
        <v>0</v>
      </c>
      <c r="W100" s="158"/>
      <c r="X100" s="158" t="s">
        <v>540</v>
      </c>
      <c r="Y100" s="158" t="s">
        <v>354</v>
      </c>
      <c r="Z100" s="147"/>
      <c r="AA100" s="147"/>
      <c r="AB100" s="147"/>
      <c r="AC100" s="147"/>
      <c r="AD100" s="147"/>
      <c r="AE100" s="147"/>
      <c r="AF100" s="147"/>
      <c r="AG100" s="147" t="s">
        <v>723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1.75" outlineLevel="2" x14ac:dyDescent="0.2">
      <c r="A101" s="154"/>
      <c r="B101" s="155"/>
      <c r="C101" s="189" t="s">
        <v>3431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9" t="s">
        <v>108</v>
      </c>
      <c r="D102" s="160"/>
      <c r="E102" s="161">
        <v>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26</v>
      </c>
      <c r="B103" s="176" t="s">
        <v>3571</v>
      </c>
      <c r="C103" s="188" t="s">
        <v>3572</v>
      </c>
      <c r="D103" s="177" t="s">
        <v>373</v>
      </c>
      <c r="E103" s="178">
        <v>1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351</v>
      </c>
      <c r="T103" s="158" t="s">
        <v>352</v>
      </c>
      <c r="U103" s="158">
        <v>0</v>
      </c>
      <c r="V103" s="158">
        <f>ROUND(E103*U103,2)</f>
        <v>0</v>
      </c>
      <c r="W103" s="158"/>
      <c r="X103" s="158" t="s">
        <v>540</v>
      </c>
      <c r="Y103" s="158" t="s">
        <v>354</v>
      </c>
      <c r="Z103" s="147"/>
      <c r="AA103" s="147"/>
      <c r="AB103" s="147"/>
      <c r="AC103" s="147"/>
      <c r="AD103" s="147"/>
      <c r="AE103" s="147"/>
      <c r="AF103" s="147"/>
      <c r="AG103" s="147" t="s">
        <v>723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9" t="s">
        <v>3428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357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108</v>
      </c>
      <c r="D105" s="160"/>
      <c r="E105" s="161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27</v>
      </c>
      <c r="B106" s="176" t="s">
        <v>3573</v>
      </c>
      <c r="C106" s="188" t="s">
        <v>3574</v>
      </c>
      <c r="D106" s="177" t="s">
        <v>373</v>
      </c>
      <c r="E106" s="178">
        <v>1</v>
      </c>
      <c r="F106" s="179"/>
      <c r="G106" s="180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8"/>
      <c r="S106" s="158" t="s">
        <v>351</v>
      </c>
      <c r="T106" s="158" t="s">
        <v>352</v>
      </c>
      <c r="U106" s="158">
        <v>0</v>
      </c>
      <c r="V106" s="158">
        <f>ROUND(E106*U106,2)</f>
        <v>0</v>
      </c>
      <c r="W106" s="158"/>
      <c r="X106" s="158" t="s">
        <v>540</v>
      </c>
      <c r="Y106" s="158" t="s">
        <v>354</v>
      </c>
      <c r="Z106" s="147"/>
      <c r="AA106" s="147"/>
      <c r="AB106" s="147"/>
      <c r="AC106" s="147"/>
      <c r="AD106" s="147"/>
      <c r="AE106" s="147"/>
      <c r="AF106" s="147"/>
      <c r="AG106" s="147" t="s">
        <v>723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3428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357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108</v>
      </c>
      <c r="D108" s="160"/>
      <c r="E108" s="161">
        <v>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28</v>
      </c>
      <c r="B109" s="176" t="s">
        <v>3575</v>
      </c>
      <c r="C109" s="188" t="s">
        <v>3576</v>
      </c>
      <c r="D109" s="177" t="s">
        <v>373</v>
      </c>
      <c r="E109" s="178">
        <v>1</v>
      </c>
      <c r="F109" s="179"/>
      <c r="G109" s="180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/>
      <c r="S109" s="158" t="s">
        <v>351</v>
      </c>
      <c r="T109" s="158" t="s">
        <v>352</v>
      </c>
      <c r="U109" s="158">
        <v>0</v>
      </c>
      <c r="V109" s="158">
        <f>ROUND(E109*U109,2)</f>
        <v>0</v>
      </c>
      <c r="W109" s="158"/>
      <c r="X109" s="158" t="s">
        <v>540</v>
      </c>
      <c r="Y109" s="158" t="s">
        <v>354</v>
      </c>
      <c r="Z109" s="147"/>
      <c r="AA109" s="147"/>
      <c r="AB109" s="147"/>
      <c r="AC109" s="147"/>
      <c r="AD109" s="147"/>
      <c r="AE109" s="147"/>
      <c r="AF109" s="147"/>
      <c r="AG109" s="147" t="s">
        <v>723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9" t="s">
        <v>3428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357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9" t="s">
        <v>108</v>
      </c>
      <c r="D111" s="160"/>
      <c r="E111" s="161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1.75" outlineLevel="1" x14ac:dyDescent="0.2">
      <c r="A112" s="175">
        <v>29</v>
      </c>
      <c r="B112" s="176" t="s">
        <v>3405</v>
      </c>
      <c r="C112" s="188" t="s">
        <v>3462</v>
      </c>
      <c r="D112" s="177" t="s">
        <v>880</v>
      </c>
      <c r="E112" s="178">
        <v>7.7868000000000004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/>
      <c r="S112" s="158" t="s">
        <v>351</v>
      </c>
      <c r="T112" s="158" t="s">
        <v>352</v>
      </c>
      <c r="U112" s="158">
        <v>0</v>
      </c>
      <c r="V112" s="158">
        <f>ROUND(E112*U112,2)</f>
        <v>0</v>
      </c>
      <c r="W112" s="158"/>
      <c r="X112" s="158" t="s">
        <v>540</v>
      </c>
      <c r="Y112" s="158" t="s">
        <v>354</v>
      </c>
      <c r="Z112" s="147"/>
      <c r="AA112" s="147"/>
      <c r="AB112" s="147"/>
      <c r="AC112" s="147"/>
      <c r="AD112" s="147"/>
      <c r="AE112" s="147"/>
      <c r="AF112" s="147"/>
      <c r="AG112" s="147" t="s">
        <v>723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9" t="s">
        <v>3577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357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3578</v>
      </c>
      <c r="D114" s="160"/>
      <c r="E114" s="161">
        <v>7.79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30</v>
      </c>
      <c r="B115" s="176" t="s">
        <v>3408</v>
      </c>
      <c r="C115" s="188" t="s">
        <v>3579</v>
      </c>
      <c r="D115" s="177" t="s">
        <v>373</v>
      </c>
      <c r="E115" s="178">
        <v>1</v>
      </c>
      <c r="F115" s="179"/>
      <c r="G115" s="180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351</v>
      </c>
      <c r="T115" s="158" t="s">
        <v>352</v>
      </c>
      <c r="U115" s="158">
        <v>0</v>
      </c>
      <c r="V115" s="158">
        <f>ROUND(E115*U115,2)</f>
        <v>0</v>
      </c>
      <c r="W115" s="158"/>
      <c r="X115" s="158" t="s">
        <v>540</v>
      </c>
      <c r="Y115" s="158" t="s">
        <v>354</v>
      </c>
      <c r="Z115" s="147"/>
      <c r="AA115" s="147"/>
      <c r="AB115" s="147"/>
      <c r="AC115" s="147"/>
      <c r="AD115" s="147"/>
      <c r="AE115" s="147"/>
      <c r="AF115" s="147"/>
      <c r="AG115" s="147" t="s">
        <v>723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9" t="s">
        <v>3428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357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9" t="s">
        <v>108</v>
      </c>
      <c r="D117" s="160"/>
      <c r="E117" s="161">
        <v>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1.75" outlineLevel="1" x14ac:dyDescent="0.2">
      <c r="A118" s="175">
        <v>31</v>
      </c>
      <c r="B118" s="176" t="s">
        <v>3410</v>
      </c>
      <c r="C118" s="188" t="s">
        <v>3580</v>
      </c>
      <c r="D118" s="177" t="s">
        <v>373</v>
      </c>
      <c r="E118" s="178">
        <v>1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351</v>
      </c>
      <c r="T118" s="158" t="s">
        <v>352</v>
      </c>
      <c r="U118" s="158">
        <v>0</v>
      </c>
      <c r="V118" s="158">
        <f>ROUND(E118*U118,2)</f>
        <v>0</v>
      </c>
      <c r="W118" s="158"/>
      <c r="X118" s="158" t="s">
        <v>540</v>
      </c>
      <c r="Y118" s="158" t="s">
        <v>354</v>
      </c>
      <c r="Z118" s="147"/>
      <c r="AA118" s="147"/>
      <c r="AB118" s="147"/>
      <c r="AC118" s="147"/>
      <c r="AD118" s="147"/>
      <c r="AE118" s="147"/>
      <c r="AF118" s="147"/>
      <c r="AG118" s="147" t="s">
        <v>723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3412</v>
      </c>
      <c r="D119" s="160"/>
      <c r="E119" s="161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357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9" t="s">
        <v>108</v>
      </c>
      <c r="D120" s="160"/>
      <c r="E120" s="161">
        <v>1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13.6" x14ac:dyDescent="0.2">
      <c r="A121" s="168" t="s">
        <v>346</v>
      </c>
      <c r="B121" s="169" t="s">
        <v>139</v>
      </c>
      <c r="C121" s="187" t="s">
        <v>140</v>
      </c>
      <c r="D121" s="170"/>
      <c r="E121" s="171"/>
      <c r="F121" s="172"/>
      <c r="G121" s="173">
        <f>SUMIF(AG122:AG122,"&lt;&gt;NOR",G122:G122)</f>
        <v>0</v>
      </c>
      <c r="H121" s="167"/>
      <c r="I121" s="167">
        <f>SUM(I122:I122)</f>
        <v>0</v>
      </c>
      <c r="J121" s="167"/>
      <c r="K121" s="167">
        <f>SUM(K122:K122)</f>
        <v>0</v>
      </c>
      <c r="L121" s="167"/>
      <c r="M121" s="167">
        <f>SUM(M122:M122)</f>
        <v>0</v>
      </c>
      <c r="N121" s="166"/>
      <c r="O121" s="166">
        <f>SUM(O122:O122)</f>
        <v>0</v>
      </c>
      <c r="P121" s="166"/>
      <c r="Q121" s="166">
        <f>SUM(Q122:Q122)</f>
        <v>0</v>
      </c>
      <c r="R121" s="167"/>
      <c r="S121" s="167"/>
      <c r="T121" s="167"/>
      <c r="U121" s="167"/>
      <c r="V121" s="167">
        <f>SUM(V122:V122)</f>
        <v>0</v>
      </c>
      <c r="W121" s="167"/>
      <c r="X121" s="167"/>
      <c r="Y121" s="167"/>
      <c r="AG121" t="s">
        <v>347</v>
      </c>
    </row>
    <row r="122" spans="1:60" outlineLevel="1" x14ac:dyDescent="0.2">
      <c r="A122" s="181">
        <v>32</v>
      </c>
      <c r="B122" s="182" t="s">
        <v>3519</v>
      </c>
      <c r="C122" s="191" t="s">
        <v>3520</v>
      </c>
      <c r="D122" s="183" t="s">
        <v>497</v>
      </c>
      <c r="E122" s="184">
        <v>22.137</v>
      </c>
      <c r="F122" s="185"/>
      <c r="G122" s="186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351</v>
      </c>
      <c r="T122" s="158" t="s">
        <v>352</v>
      </c>
      <c r="U122" s="158">
        <v>0</v>
      </c>
      <c r="V122" s="158">
        <f>ROUND(E122*U122,2)</f>
        <v>0</v>
      </c>
      <c r="W122" s="158"/>
      <c r="X122" s="158" t="s">
        <v>353</v>
      </c>
      <c r="Y122" s="158" t="s">
        <v>354</v>
      </c>
      <c r="Z122" s="147"/>
      <c r="AA122" s="147"/>
      <c r="AB122" s="147"/>
      <c r="AC122" s="147"/>
      <c r="AD122" s="147"/>
      <c r="AE122" s="147"/>
      <c r="AF122" s="147"/>
      <c r="AG122" s="147" t="s">
        <v>1285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13.6" x14ac:dyDescent="0.2">
      <c r="A123" s="168" t="s">
        <v>346</v>
      </c>
      <c r="B123" s="169" t="s">
        <v>319</v>
      </c>
      <c r="C123" s="187" t="s">
        <v>30</v>
      </c>
      <c r="D123" s="170"/>
      <c r="E123" s="171"/>
      <c r="F123" s="172"/>
      <c r="G123" s="173">
        <f>SUMIF(AG124:AG128,"&lt;&gt;NOR",G124:G128)</f>
        <v>0</v>
      </c>
      <c r="H123" s="167"/>
      <c r="I123" s="167">
        <f>SUM(I124:I128)</f>
        <v>0</v>
      </c>
      <c r="J123" s="167"/>
      <c r="K123" s="167">
        <f>SUM(K124:K128)</f>
        <v>0</v>
      </c>
      <c r="L123" s="167"/>
      <c r="M123" s="167">
        <f>SUM(M124:M128)</f>
        <v>0</v>
      </c>
      <c r="N123" s="166"/>
      <c r="O123" s="166">
        <f>SUM(O124:O128)</f>
        <v>0</v>
      </c>
      <c r="P123" s="166"/>
      <c r="Q123" s="166">
        <f>SUM(Q124:Q128)</f>
        <v>0</v>
      </c>
      <c r="R123" s="167"/>
      <c r="S123" s="167"/>
      <c r="T123" s="167"/>
      <c r="U123" s="167"/>
      <c r="V123" s="167">
        <f>SUM(V124:V128)</f>
        <v>0</v>
      </c>
      <c r="W123" s="167"/>
      <c r="X123" s="167"/>
      <c r="Y123" s="167"/>
      <c r="AG123" t="s">
        <v>347</v>
      </c>
    </row>
    <row r="124" spans="1:60" outlineLevel="1" x14ac:dyDescent="0.2">
      <c r="A124" s="175">
        <v>33</v>
      </c>
      <c r="B124" s="176" t="s">
        <v>2367</v>
      </c>
      <c r="C124" s="188" t="s">
        <v>73</v>
      </c>
      <c r="D124" s="177" t="s">
        <v>389</v>
      </c>
      <c r="E124" s="178">
        <v>1</v>
      </c>
      <c r="F124" s="179"/>
      <c r="G124" s="180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351</v>
      </c>
      <c r="T124" s="158" t="s">
        <v>352</v>
      </c>
      <c r="U124" s="158">
        <v>0</v>
      </c>
      <c r="V124" s="158">
        <f>ROUND(E124*U124,2)</f>
        <v>0</v>
      </c>
      <c r="W124" s="158"/>
      <c r="X124" s="158" t="s">
        <v>891</v>
      </c>
      <c r="Y124" s="158" t="s">
        <v>354</v>
      </c>
      <c r="Z124" s="147"/>
      <c r="AA124" s="147"/>
      <c r="AB124" s="147"/>
      <c r="AC124" s="147"/>
      <c r="AD124" s="147"/>
      <c r="AE124" s="147"/>
      <c r="AF124" s="147"/>
      <c r="AG124" s="147" t="s">
        <v>1247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1.75" outlineLevel="2" x14ac:dyDescent="0.2">
      <c r="A125" s="154"/>
      <c r="B125" s="155"/>
      <c r="C125" s="189" t="s">
        <v>2368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2369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357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1.75" outlineLevel="3" x14ac:dyDescent="0.2">
      <c r="A127" s="154"/>
      <c r="B127" s="155"/>
      <c r="C127" s="189" t="s">
        <v>2370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108</v>
      </c>
      <c r="D128" s="160"/>
      <c r="E128" s="161">
        <v>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3" x14ac:dyDescent="0.2">
      <c r="A129" s="3"/>
      <c r="B129" s="4"/>
      <c r="C129" s="19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332</v>
      </c>
    </row>
    <row r="130" spans="1:33" ht="13.6" x14ac:dyDescent="0.2">
      <c r="A130" s="150"/>
      <c r="B130" s="151" t="s">
        <v>31</v>
      </c>
      <c r="C130" s="194"/>
      <c r="D130" s="152"/>
      <c r="E130" s="153"/>
      <c r="F130" s="153"/>
      <c r="G130" s="174">
        <f>G8+G71+G75+G80+G121+G123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611</v>
      </c>
    </row>
    <row r="131" spans="1:33" x14ac:dyDescent="0.2">
      <c r="A131" s="3"/>
      <c r="B131" s="4"/>
      <c r="C131" s="19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19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9" t="s">
        <v>612</v>
      </c>
      <c r="B133" s="269"/>
      <c r="C133" s="270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71"/>
      <c r="B134" s="272"/>
      <c r="C134" s="273"/>
      <c r="D134" s="272"/>
      <c r="E134" s="272"/>
      <c r="F134" s="272"/>
      <c r="G134" s="27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613</v>
      </c>
    </row>
    <row r="135" spans="1:33" x14ac:dyDescent="0.2">
      <c r="A135" s="275"/>
      <c r="B135" s="276"/>
      <c r="C135" s="277"/>
      <c r="D135" s="276"/>
      <c r="E135" s="276"/>
      <c r="F135" s="276"/>
      <c r="G135" s="27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5"/>
      <c r="B136" s="276"/>
      <c r="C136" s="277"/>
      <c r="D136" s="276"/>
      <c r="E136" s="276"/>
      <c r="F136" s="276"/>
      <c r="G136" s="27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75"/>
      <c r="B137" s="276"/>
      <c r="C137" s="277"/>
      <c r="D137" s="276"/>
      <c r="E137" s="276"/>
      <c r="F137" s="276"/>
      <c r="G137" s="27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79"/>
      <c r="B138" s="280"/>
      <c r="C138" s="281"/>
      <c r="D138" s="280"/>
      <c r="E138" s="280"/>
      <c r="F138" s="280"/>
      <c r="G138" s="28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19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195"/>
      <c r="D140" s="10"/>
      <c r="AG140" t="s">
        <v>614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34:G138"/>
    <mergeCell ref="A1:G1"/>
    <mergeCell ref="C2:G2"/>
    <mergeCell ref="C3:G3"/>
    <mergeCell ref="C4:G4"/>
    <mergeCell ref="A133:C1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A300-A477-43B9-AB80-DDB266B52E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93</v>
      </c>
      <c r="C4" s="266" t="s">
        <v>94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108</v>
      </c>
      <c r="C8" s="187" t="s">
        <v>109</v>
      </c>
      <c r="D8" s="170"/>
      <c r="E8" s="171"/>
      <c r="F8" s="172"/>
      <c r="G8" s="173">
        <f>SUMIF(AG9:AG72,"&lt;&gt;NOR",G9:G72)</f>
        <v>0</v>
      </c>
      <c r="H8" s="167"/>
      <c r="I8" s="167">
        <f>SUM(I9:I72)</f>
        <v>0</v>
      </c>
      <c r="J8" s="167"/>
      <c r="K8" s="167">
        <f>SUM(K9:K72)</f>
        <v>0</v>
      </c>
      <c r="L8" s="167"/>
      <c r="M8" s="167">
        <f>SUM(M9:M72)</f>
        <v>0</v>
      </c>
      <c r="N8" s="166"/>
      <c r="O8" s="166">
        <f>SUM(O9:O72)</f>
        <v>0</v>
      </c>
      <c r="P8" s="166"/>
      <c r="Q8" s="166">
        <f>SUM(Q9:Q72)</f>
        <v>0</v>
      </c>
      <c r="R8" s="167"/>
      <c r="S8" s="167"/>
      <c r="T8" s="167"/>
      <c r="U8" s="167"/>
      <c r="V8" s="167">
        <f>SUM(V9:V72)</f>
        <v>0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3284</v>
      </c>
      <c r="C9" s="188" t="s">
        <v>3285</v>
      </c>
      <c r="D9" s="177" t="s">
        <v>486</v>
      </c>
      <c r="E9" s="178">
        <v>20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3521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2254</v>
      </c>
      <c r="D11" s="160"/>
      <c r="E11" s="161">
        <v>20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2</v>
      </c>
      <c r="B12" s="176" t="s">
        <v>3288</v>
      </c>
      <c r="C12" s="188" t="s">
        <v>3289</v>
      </c>
      <c r="D12" s="177" t="s">
        <v>1658</v>
      </c>
      <c r="E12" s="178">
        <v>5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3522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118</v>
      </c>
      <c r="D14" s="160"/>
      <c r="E14" s="161">
        <v>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.75" outlineLevel="1" x14ac:dyDescent="0.2">
      <c r="A15" s="175">
        <v>3</v>
      </c>
      <c r="B15" s="176" t="s">
        <v>3523</v>
      </c>
      <c r="C15" s="188" t="s">
        <v>3524</v>
      </c>
      <c r="D15" s="177" t="s">
        <v>384</v>
      </c>
      <c r="E15" s="178">
        <v>43.512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>ROUND(E15*U15,2)</f>
        <v>0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3581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3582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3583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357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75" outlineLevel="3" x14ac:dyDescent="0.2">
      <c r="A19" s="154"/>
      <c r="B19" s="155"/>
      <c r="C19" s="189" t="s">
        <v>3584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3585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3586</v>
      </c>
      <c r="D21" s="160"/>
      <c r="E21" s="161">
        <v>43.51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357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4</v>
      </c>
      <c r="B22" s="176" t="s">
        <v>3297</v>
      </c>
      <c r="C22" s="188" t="s">
        <v>3298</v>
      </c>
      <c r="D22" s="177" t="s">
        <v>384</v>
      </c>
      <c r="E22" s="178">
        <v>43.512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351</v>
      </c>
      <c r="T22" s="158" t="s">
        <v>352</v>
      </c>
      <c r="U22" s="158">
        <v>0</v>
      </c>
      <c r="V22" s="158">
        <f>ROUND(E22*U22,2)</f>
        <v>0</v>
      </c>
      <c r="W22" s="158"/>
      <c r="X22" s="158" t="s">
        <v>353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1285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9" t="s">
        <v>3587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3586</v>
      </c>
      <c r="D24" s="160"/>
      <c r="E24" s="161">
        <v>43.51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5</v>
      </c>
      <c r="B25" s="176" t="s">
        <v>3308</v>
      </c>
      <c r="C25" s="188" t="s">
        <v>3309</v>
      </c>
      <c r="D25" s="177" t="s">
        <v>350</v>
      </c>
      <c r="E25" s="178">
        <v>116.3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351</v>
      </c>
      <c r="T25" s="158" t="s">
        <v>352</v>
      </c>
      <c r="U25" s="158">
        <v>0</v>
      </c>
      <c r="V25" s="158">
        <f>ROUND(E25*U25,2)</f>
        <v>0</v>
      </c>
      <c r="W25" s="158"/>
      <c r="X25" s="158" t="s">
        <v>353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1285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9" t="s">
        <v>3588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3589</v>
      </c>
      <c r="D27" s="160"/>
      <c r="E27" s="161">
        <v>116.3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357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6</v>
      </c>
      <c r="B28" s="176" t="s">
        <v>3313</v>
      </c>
      <c r="C28" s="188" t="s">
        <v>3314</v>
      </c>
      <c r="D28" s="177" t="s">
        <v>350</v>
      </c>
      <c r="E28" s="178">
        <v>116.3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351</v>
      </c>
      <c r="T28" s="158" t="s">
        <v>352</v>
      </c>
      <c r="U28" s="158">
        <v>0</v>
      </c>
      <c r="V28" s="158">
        <f>ROUND(E28*U28,2)</f>
        <v>0</v>
      </c>
      <c r="W28" s="158"/>
      <c r="X28" s="158" t="s">
        <v>353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1285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9" t="s">
        <v>3590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9" t="s">
        <v>3589</v>
      </c>
      <c r="D30" s="160"/>
      <c r="E30" s="161">
        <v>116.3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357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7</v>
      </c>
      <c r="B31" s="176" t="s">
        <v>3533</v>
      </c>
      <c r="C31" s="188" t="s">
        <v>3534</v>
      </c>
      <c r="D31" s="177" t="s">
        <v>384</v>
      </c>
      <c r="E31" s="178">
        <v>43.512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351</v>
      </c>
      <c r="T31" s="158" t="s">
        <v>352</v>
      </c>
      <c r="U31" s="158">
        <v>0</v>
      </c>
      <c r="V31" s="158">
        <f>ROUND(E31*U31,2)</f>
        <v>0</v>
      </c>
      <c r="W31" s="158"/>
      <c r="X31" s="158" t="s">
        <v>353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1285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3591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3586</v>
      </c>
      <c r="D33" s="160"/>
      <c r="E33" s="161">
        <v>43.51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8</v>
      </c>
      <c r="B34" s="176" t="s">
        <v>3538</v>
      </c>
      <c r="C34" s="188" t="s">
        <v>3539</v>
      </c>
      <c r="D34" s="177" t="s">
        <v>384</v>
      </c>
      <c r="E34" s="178">
        <v>43.512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351</v>
      </c>
      <c r="T34" s="158" t="s">
        <v>352</v>
      </c>
      <c r="U34" s="158">
        <v>0</v>
      </c>
      <c r="V34" s="158">
        <f>ROUND(E34*U34,2)</f>
        <v>0</v>
      </c>
      <c r="W34" s="158"/>
      <c r="X34" s="158" t="s">
        <v>353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1285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9" t="s">
        <v>3592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9" t="s">
        <v>3586</v>
      </c>
      <c r="D36" s="160"/>
      <c r="E36" s="161">
        <v>43.51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9</v>
      </c>
      <c r="B37" s="176" t="s">
        <v>2025</v>
      </c>
      <c r="C37" s="188" t="s">
        <v>3324</v>
      </c>
      <c r="D37" s="177" t="s">
        <v>384</v>
      </c>
      <c r="E37" s="178">
        <v>43.512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351</v>
      </c>
      <c r="T37" s="158" t="s">
        <v>352</v>
      </c>
      <c r="U37" s="158">
        <v>0</v>
      </c>
      <c r="V37" s="158">
        <f>ROUND(E37*U37,2)</f>
        <v>0</v>
      </c>
      <c r="W37" s="158"/>
      <c r="X37" s="158" t="s">
        <v>353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1285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3587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3586</v>
      </c>
      <c r="D39" s="160"/>
      <c r="E39" s="161">
        <v>43.51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357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10</v>
      </c>
      <c r="B40" s="176" t="s">
        <v>1326</v>
      </c>
      <c r="C40" s="188" t="s">
        <v>1327</v>
      </c>
      <c r="D40" s="177" t="s">
        <v>384</v>
      </c>
      <c r="E40" s="178">
        <v>24.6478</v>
      </c>
      <c r="F40" s="179"/>
      <c r="G40" s="180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351</v>
      </c>
      <c r="T40" s="158" t="s">
        <v>352</v>
      </c>
      <c r="U40" s="158">
        <v>0</v>
      </c>
      <c r="V40" s="158">
        <f>ROUND(E40*U40,2)</f>
        <v>0</v>
      </c>
      <c r="W40" s="158"/>
      <c r="X40" s="158" t="s">
        <v>353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1285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3593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3594</v>
      </c>
      <c r="D42" s="160"/>
      <c r="E42" s="161">
        <v>24.65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11</v>
      </c>
      <c r="B43" s="176" t="s">
        <v>1316</v>
      </c>
      <c r="C43" s="188" t="s">
        <v>1317</v>
      </c>
      <c r="D43" s="177" t="s">
        <v>384</v>
      </c>
      <c r="E43" s="178">
        <v>24.6478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351</v>
      </c>
      <c r="T43" s="158" t="s">
        <v>352</v>
      </c>
      <c r="U43" s="158">
        <v>0</v>
      </c>
      <c r="V43" s="158">
        <f>ROUND(E43*U43,2)</f>
        <v>0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1285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1.75" outlineLevel="2" x14ac:dyDescent="0.2">
      <c r="A44" s="154"/>
      <c r="B44" s="155"/>
      <c r="C44" s="189" t="s">
        <v>3595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1.75" outlineLevel="3" x14ac:dyDescent="0.2">
      <c r="A45" s="154"/>
      <c r="B45" s="155"/>
      <c r="C45" s="189" t="s">
        <v>3596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3594</v>
      </c>
      <c r="D46" s="160"/>
      <c r="E46" s="161">
        <v>24.65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357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12</v>
      </c>
      <c r="B47" s="176" t="s">
        <v>3341</v>
      </c>
      <c r="C47" s="188" t="s">
        <v>3342</v>
      </c>
      <c r="D47" s="177" t="s">
        <v>384</v>
      </c>
      <c r="E47" s="178">
        <v>24.6478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351</v>
      </c>
      <c r="T47" s="158" t="s">
        <v>352</v>
      </c>
      <c r="U47" s="158">
        <v>0</v>
      </c>
      <c r="V47" s="158">
        <f>ROUND(E47*U47,2)</f>
        <v>0</v>
      </c>
      <c r="W47" s="158"/>
      <c r="X47" s="158" t="s">
        <v>353</v>
      </c>
      <c r="Y47" s="158" t="s">
        <v>354</v>
      </c>
      <c r="Z47" s="147"/>
      <c r="AA47" s="147"/>
      <c r="AB47" s="147"/>
      <c r="AC47" s="147"/>
      <c r="AD47" s="147"/>
      <c r="AE47" s="147"/>
      <c r="AF47" s="147"/>
      <c r="AG47" s="147" t="s">
        <v>1285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3593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3594</v>
      </c>
      <c r="D49" s="160"/>
      <c r="E49" s="161">
        <v>24.65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13</v>
      </c>
      <c r="B50" s="176" t="s">
        <v>1331</v>
      </c>
      <c r="C50" s="188" t="s">
        <v>1332</v>
      </c>
      <c r="D50" s="177" t="s">
        <v>384</v>
      </c>
      <c r="E50" s="178">
        <v>18.8642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351</v>
      </c>
      <c r="T50" s="158" t="s">
        <v>352</v>
      </c>
      <c r="U50" s="158">
        <v>0</v>
      </c>
      <c r="V50" s="158">
        <f>ROUND(E50*U50,2)</f>
        <v>0</v>
      </c>
      <c r="W50" s="158"/>
      <c r="X50" s="158" t="s">
        <v>353</v>
      </c>
      <c r="Y50" s="158" t="s">
        <v>354</v>
      </c>
      <c r="Z50" s="147"/>
      <c r="AA50" s="147"/>
      <c r="AB50" s="147"/>
      <c r="AC50" s="147"/>
      <c r="AD50" s="147"/>
      <c r="AE50" s="147"/>
      <c r="AF50" s="147"/>
      <c r="AG50" s="147" t="s">
        <v>1285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9" t="s">
        <v>3597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357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3598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3599</v>
      </c>
      <c r="D53" s="160"/>
      <c r="E53" s="161">
        <v>18.86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14</v>
      </c>
      <c r="B54" s="176" t="s">
        <v>3345</v>
      </c>
      <c r="C54" s="188" t="s">
        <v>3346</v>
      </c>
      <c r="D54" s="177" t="s">
        <v>384</v>
      </c>
      <c r="E54" s="178">
        <v>19.1571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351</v>
      </c>
      <c r="T54" s="158" t="s">
        <v>352</v>
      </c>
      <c r="U54" s="158">
        <v>0</v>
      </c>
      <c r="V54" s="158">
        <f>ROUND(E54*U54,2)</f>
        <v>0</v>
      </c>
      <c r="W54" s="158"/>
      <c r="X54" s="158" t="s">
        <v>353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1285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.75" outlineLevel="2" x14ac:dyDescent="0.2">
      <c r="A55" s="154"/>
      <c r="B55" s="155"/>
      <c r="C55" s="189" t="s">
        <v>3600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3601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3602</v>
      </c>
      <c r="D57" s="160"/>
      <c r="E57" s="161">
        <v>19.16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357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15</v>
      </c>
      <c r="B58" s="176" t="s">
        <v>1343</v>
      </c>
      <c r="C58" s="188" t="s">
        <v>1344</v>
      </c>
      <c r="D58" s="177" t="s">
        <v>384</v>
      </c>
      <c r="E58" s="178">
        <v>24.6478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351</v>
      </c>
      <c r="T58" s="158" t="s">
        <v>352</v>
      </c>
      <c r="U58" s="158">
        <v>0</v>
      </c>
      <c r="V58" s="158">
        <f>ROUND(E58*U58,2)</f>
        <v>0</v>
      </c>
      <c r="W58" s="158"/>
      <c r="X58" s="158" t="s">
        <v>353</v>
      </c>
      <c r="Y58" s="158" t="s">
        <v>354</v>
      </c>
      <c r="Z58" s="147"/>
      <c r="AA58" s="147"/>
      <c r="AB58" s="147"/>
      <c r="AC58" s="147"/>
      <c r="AD58" s="147"/>
      <c r="AE58" s="147"/>
      <c r="AF58" s="147"/>
      <c r="AG58" s="147" t="s">
        <v>1285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9" t="s">
        <v>3593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3594</v>
      </c>
      <c r="D60" s="160"/>
      <c r="E60" s="161">
        <v>24.65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16</v>
      </c>
      <c r="B61" s="176" t="s">
        <v>3603</v>
      </c>
      <c r="C61" s="188" t="s">
        <v>3604</v>
      </c>
      <c r="D61" s="177" t="s">
        <v>350</v>
      </c>
      <c r="E61" s="178">
        <v>5.4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351</v>
      </c>
      <c r="T61" s="158" t="s">
        <v>352</v>
      </c>
      <c r="U61" s="158">
        <v>0</v>
      </c>
      <c r="V61" s="158">
        <f>ROUND(E61*U61,2)</f>
        <v>0</v>
      </c>
      <c r="W61" s="158"/>
      <c r="X61" s="158" t="s">
        <v>3605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3606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3607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3608</v>
      </c>
      <c r="D63" s="160"/>
      <c r="E63" s="161">
        <v>5.4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17</v>
      </c>
      <c r="B64" s="176" t="s">
        <v>3609</v>
      </c>
      <c r="C64" s="188" t="s">
        <v>3610</v>
      </c>
      <c r="D64" s="177" t="s">
        <v>350</v>
      </c>
      <c r="E64" s="178">
        <v>8.5050000000000008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351</v>
      </c>
      <c r="T64" s="158" t="s">
        <v>352</v>
      </c>
      <c r="U64" s="158">
        <v>0</v>
      </c>
      <c r="V64" s="158">
        <f>ROUND(E64*U64,2)</f>
        <v>0</v>
      </c>
      <c r="W64" s="158"/>
      <c r="X64" s="158" t="s">
        <v>3605</v>
      </c>
      <c r="Y64" s="158" t="s">
        <v>354</v>
      </c>
      <c r="Z64" s="147"/>
      <c r="AA64" s="147"/>
      <c r="AB64" s="147"/>
      <c r="AC64" s="147"/>
      <c r="AD64" s="147"/>
      <c r="AE64" s="147"/>
      <c r="AF64" s="147"/>
      <c r="AG64" s="147" t="s">
        <v>3606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9" t="s">
        <v>3611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3612</v>
      </c>
      <c r="D66" s="160"/>
      <c r="E66" s="161">
        <v>8.51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18</v>
      </c>
      <c r="B67" s="176" t="s">
        <v>3613</v>
      </c>
      <c r="C67" s="188" t="s">
        <v>3614</v>
      </c>
      <c r="D67" s="177" t="s">
        <v>512</v>
      </c>
      <c r="E67" s="178">
        <v>2.7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351</v>
      </c>
      <c r="T67" s="158" t="s">
        <v>352</v>
      </c>
      <c r="U67" s="158">
        <v>0</v>
      </c>
      <c r="V67" s="158">
        <f>ROUND(E67*U67,2)</f>
        <v>0</v>
      </c>
      <c r="W67" s="158"/>
      <c r="X67" s="158" t="s">
        <v>3605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3606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9" t="s">
        <v>3615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357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9" t="s">
        <v>3616</v>
      </c>
      <c r="D69" s="160"/>
      <c r="E69" s="161">
        <v>2.7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19</v>
      </c>
      <c r="B70" s="176" t="s">
        <v>3352</v>
      </c>
      <c r="C70" s="188" t="s">
        <v>3353</v>
      </c>
      <c r="D70" s="177" t="s">
        <v>497</v>
      </c>
      <c r="E70" s="178">
        <v>33.955599999999997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351</v>
      </c>
      <c r="T70" s="158" t="s">
        <v>352</v>
      </c>
      <c r="U70" s="158">
        <v>0</v>
      </c>
      <c r="V70" s="158">
        <f>ROUND(E70*U70,2)</f>
        <v>0</v>
      </c>
      <c r="W70" s="158"/>
      <c r="X70" s="158" t="s">
        <v>540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723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3617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3618</v>
      </c>
      <c r="D72" s="160"/>
      <c r="E72" s="161">
        <v>33.96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13.6" x14ac:dyDescent="0.2">
      <c r="A73" s="168" t="s">
        <v>346</v>
      </c>
      <c r="B73" s="169" t="s">
        <v>116</v>
      </c>
      <c r="C73" s="187" t="s">
        <v>117</v>
      </c>
      <c r="D73" s="170"/>
      <c r="E73" s="171"/>
      <c r="F73" s="172"/>
      <c r="G73" s="173">
        <f>SUMIF(AG74:AG76,"&lt;&gt;NOR",G74:G76)</f>
        <v>0</v>
      </c>
      <c r="H73" s="167"/>
      <c r="I73" s="167">
        <f>SUM(I74:I76)</f>
        <v>0</v>
      </c>
      <c r="J73" s="167"/>
      <c r="K73" s="167">
        <f>SUM(K74:K76)</f>
        <v>0</v>
      </c>
      <c r="L73" s="167"/>
      <c r="M73" s="167">
        <f>SUM(M74:M76)</f>
        <v>0</v>
      </c>
      <c r="N73" s="166"/>
      <c r="O73" s="166">
        <f>SUM(O74:O76)</f>
        <v>0</v>
      </c>
      <c r="P73" s="166"/>
      <c r="Q73" s="166">
        <f>SUM(Q74:Q76)</f>
        <v>0</v>
      </c>
      <c r="R73" s="167"/>
      <c r="S73" s="167"/>
      <c r="T73" s="167"/>
      <c r="U73" s="167"/>
      <c r="V73" s="167">
        <f>SUM(V74:V76)</f>
        <v>0</v>
      </c>
      <c r="W73" s="167"/>
      <c r="X73" s="167"/>
      <c r="Y73" s="167"/>
      <c r="AG73" t="s">
        <v>347</v>
      </c>
    </row>
    <row r="74" spans="1:60" ht="21.75" outlineLevel="1" x14ac:dyDescent="0.2">
      <c r="A74" s="175">
        <v>20</v>
      </c>
      <c r="B74" s="176" t="s">
        <v>3619</v>
      </c>
      <c r="C74" s="188" t="s">
        <v>3620</v>
      </c>
      <c r="D74" s="177" t="s">
        <v>384</v>
      </c>
      <c r="E74" s="178">
        <v>5.2335000000000003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351</v>
      </c>
      <c r="T74" s="158" t="s">
        <v>352</v>
      </c>
      <c r="U74" s="158">
        <v>0</v>
      </c>
      <c r="V74" s="158">
        <f>ROUND(E74*U74,2)</f>
        <v>0</v>
      </c>
      <c r="W74" s="158"/>
      <c r="X74" s="158" t="s">
        <v>353</v>
      </c>
      <c r="Y74" s="158" t="s">
        <v>354</v>
      </c>
      <c r="Z74" s="147"/>
      <c r="AA74" s="147"/>
      <c r="AB74" s="147"/>
      <c r="AC74" s="147"/>
      <c r="AD74" s="147"/>
      <c r="AE74" s="147"/>
      <c r="AF74" s="147"/>
      <c r="AG74" s="147" t="s">
        <v>1285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1.75" outlineLevel="2" x14ac:dyDescent="0.2">
      <c r="A75" s="154"/>
      <c r="B75" s="155"/>
      <c r="C75" s="189" t="s">
        <v>3621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3622</v>
      </c>
      <c r="D76" s="160"/>
      <c r="E76" s="161">
        <v>5.23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357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13.6" x14ac:dyDescent="0.2">
      <c r="A77" s="168" t="s">
        <v>346</v>
      </c>
      <c r="B77" s="169" t="s">
        <v>118</v>
      </c>
      <c r="C77" s="187" t="s">
        <v>119</v>
      </c>
      <c r="D77" s="170"/>
      <c r="E77" s="171"/>
      <c r="F77" s="172"/>
      <c r="G77" s="173">
        <f>SUMIF(AG78:AG86,"&lt;&gt;NOR",G78:G86)</f>
        <v>0</v>
      </c>
      <c r="H77" s="167"/>
      <c r="I77" s="167">
        <f>SUM(I78:I86)</f>
        <v>0</v>
      </c>
      <c r="J77" s="167"/>
      <c r="K77" s="167">
        <f>SUM(K78:K86)</f>
        <v>0</v>
      </c>
      <c r="L77" s="167"/>
      <c r="M77" s="167">
        <f>SUM(M78:M86)</f>
        <v>0</v>
      </c>
      <c r="N77" s="166"/>
      <c r="O77" s="166">
        <f>SUM(O78:O86)</f>
        <v>0</v>
      </c>
      <c r="P77" s="166"/>
      <c r="Q77" s="166">
        <f>SUM(Q78:Q86)</f>
        <v>0</v>
      </c>
      <c r="R77" s="167"/>
      <c r="S77" s="167"/>
      <c r="T77" s="167"/>
      <c r="U77" s="167"/>
      <c r="V77" s="167">
        <f>SUM(V78:V86)</f>
        <v>0</v>
      </c>
      <c r="W77" s="167"/>
      <c r="X77" s="167"/>
      <c r="Y77" s="167"/>
      <c r="AG77" t="s">
        <v>347</v>
      </c>
    </row>
    <row r="78" spans="1:60" ht="21.75" outlineLevel="1" x14ac:dyDescent="0.2">
      <c r="A78" s="175">
        <v>21</v>
      </c>
      <c r="B78" s="176" t="s">
        <v>3623</v>
      </c>
      <c r="C78" s="188" t="s">
        <v>3624</v>
      </c>
      <c r="D78" s="177" t="s">
        <v>350</v>
      </c>
      <c r="E78" s="178">
        <v>3.6</v>
      </c>
      <c r="F78" s="179"/>
      <c r="G78" s="180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351</v>
      </c>
      <c r="T78" s="158" t="s">
        <v>352</v>
      </c>
      <c r="U78" s="158">
        <v>0</v>
      </c>
      <c r="V78" s="158">
        <f>ROUND(E78*U78,2)</f>
        <v>0</v>
      </c>
      <c r="W78" s="158"/>
      <c r="X78" s="158" t="s">
        <v>3605</v>
      </c>
      <c r="Y78" s="158" t="s">
        <v>354</v>
      </c>
      <c r="Z78" s="147"/>
      <c r="AA78" s="147"/>
      <c r="AB78" s="147"/>
      <c r="AC78" s="147"/>
      <c r="AD78" s="147"/>
      <c r="AE78" s="147"/>
      <c r="AF78" s="147"/>
      <c r="AG78" s="147" t="s">
        <v>3606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9" t="s">
        <v>3625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357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3626</v>
      </c>
      <c r="D80" s="160"/>
      <c r="E80" s="161">
        <v>3.6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357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22</v>
      </c>
      <c r="B81" s="176" t="s">
        <v>3627</v>
      </c>
      <c r="C81" s="188" t="s">
        <v>3628</v>
      </c>
      <c r="D81" s="177" t="s">
        <v>350</v>
      </c>
      <c r="E81" s="178">
        <v>1.8</v>
      </c>
      <c r="F81" s="179"/>
      <c r="G81" s="180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351</v>
      </c>
      <c r="T81" s="158" t="s">
        <v>352</v>
      </c>
      <c r="U81" s="158">
        <v>0</v>
      </c>
      <c r="V81" s="158">
        <f>ROUND(E81*U81,2)</f>
        <v>0</v>
      </c>
      <c r="W81" s="158"/>
      <c r="X81" s="158" t="s">
        <v>3605</v>
      </c>
      <c r="Y81" s="158" t="s">
        <v>354</v>
      </c>
      <c r="Z81" s="147"/>
      <c r="AA81" s="147"/>
      <c r="AB81" s="147"/>
      <c r="AC81" s="147"/>
      <c r="AD81" s="147"/>
      <c r="AE81" s="147"/>
      <c r="AF81" s="147"/>
      <c r="AG81" s="147" t="s">
        <v>3606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9" t="s">
        <v>3629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357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9" t="s">
        <v>3630</v>
      </c>
      <c r="D83" s="160"/>
      <c r="E83" s="161">
        <v>1.8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357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23</v>
      </c>
      <c r="B84" s="176" t="s">
        <v>3631</v>
      </c>
      <c r="C84" s="188" t="s">
        <v>3632</v>
      </c>
      <c r="D84" s="177" t="s">
        <v>350</v>
      </c>
      <c r="E84" s="178">
        <v>8.5050000000000008</v>
      </c>
      <c r="F84" s="179"/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351</v>
      </c>
      <c r="T84" s="158" t="s">
        <v>352</v>
      </c>
      <c r="U84" s="158">
        <v>0</v>
      </c>
      <c r="V84" s="158">
        <f>ROUND(E84*U84,2)</f>
        <v>0</v>
      </c>
      <c r="W84" s="158"/>
      <c r="X84" s="158" t="s">
        <v>3605</v>
      </c>
      <c r="Y84" s="158" t="s">
        <v>354</v>
      </c>
      <c r="Z84" s="147"/>
      <c r="AA84" s="147"/>
      <c r="AB84" s="147"/>
      <c r="AC84" s="147"/>
      <c r="AD84" s="147"/>
      <c r="AE84" s="147"/>
      <c r="AF84" s="147"/>
      <c r="AG84" s="147" t="s">
        <v>3606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3633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3612</v>
      </c>
      <c r="D86" s="160"/>
      <c r="E86" s="161">
        <v>8.51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357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13.6" x14ac:dyDescent="0.2">
      <c r="A87" s="168" t="s">
        <v>346</v>
      </c>
      <c r="B87" s="169" t="s">
        <v>127</v>
      </c>
      <c r="C87" s="187" t="s">
        <v>128</v>
      </c>
      <c r="D87" s="170"/>
      <c r="E87" s="171"/>
      <c r="F87" s="172"/>
      <c r="G87" s="173">
        <f>SUMIF(AG88:AG102,"&lt;&gt;NOR",G88:G102)</f>
        <v>0</v>
      </c>
      <c r="H87" s="167"/>
      <c r="I87" s="167">
        <f>SUM(I88:I102)</f>
        <v>0</v>
      </c>
      <c r="J87" s="167"/>
      <c r="K87" s="167">
        <f>SUM(K88:K102)</f>
        <v>0</v>
      </c>
      <c r="L87" s="167"/>
      <c r="M87" s="167">
        <f>SUM(M88:M102)</f>
        <v>0</v>
      </c>
      <c r="N87" s="166"/>
      <c r="O87" s="166">
        <f>SUM(O88:O102)</f>
        <v>0</v>
      </c>
      <c r="P87" s="166"/>
      <c r="Q87" s="166">
        <f>SUM(Q88:Q102)</f>
        <v>0</v>
      </c>
      <c r="R87" s="167"/>
      <c r="S87" s="167"/>
      <c r="T87" s="167"/>
      <c r="U87" s="167"/>
      <c r="V87" s="167">
        <f>SUM(V88:V102)</f>
        <v>0</v>
      </c>
      <c r="W87" s="167"/>
      <c r="X87" s="167"/>
      <c r="Y87" s="167"/>
      <c r="AG87" t="s">
        <v>347</v>
      </c>
    </row>
    <row r="88" spans="1:60" outlineLevel="1" x14ac:dyDescent="0.2">
      <c r="A88" s="175">
        <v>24</v>
      </c>
      <c r="B88" s="176" t="s">
        <v>3634</v>
      </c>
      <c r="C88" s="188" t="s">
        <v>3635</v>
      </c>
      <c r="D88" s="177" t="s">
        <v>512</v>
      </c>
      <c r="E88" s="178">
        <v>59.15</v>
      </c>
      <c r="F88" s="179"/>
      <c r="G88" s="180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351</v>
      </c>
      <c r="T88" s="158" t="s">
        <v>352</v>
      </c>
      <c r="U88" s="158">
        <v>0</v>
      </c>
      <c r="V88" s="158">
        <f>ROUND(E88*U88,2)</f>
        <v>0</v>
      </c>
      <c r="W88" s="158"/>
      <c r="X88" s="158" t="s">
        <v>353</v>
      </c>
      <c r="Y88" s="158" t="s">
        <v>354</v>
      </c>
      <c r="Z88" s="147"/>
      <c r="AA88" s="147"/>
      <c r="AB88" s="147"/>
      <c r="AC88" s="147"/>
      <c r="AD88" s="147"/>
      <c r="AE88" s="147"/>
      <c r="AF88" s="147"/>
      <c r="AG88" s="147" t="s">
        <v>1285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9" t="s">
        <v>3636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9" t="s">
        <v>3637</v>
      </c>
      <c r="D90" s="160"/>
      <c r="E90" s="161">
        <v>59.15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357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25</v>
      </c>
      <c r="B91" s="176" t="s">
        <v>2281</v>
      </c>
      <c r="C91" s="188" t="s">
        <v>2282</v>
      </c>
      <c r="D91" s="177" t="s">
        <v>512</v>
      </c>
      <c r="E91" s="178">
        <v>59.15</v>
      </c>
      <c r="F91" s="179"/>
      <c r="G91" s="180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8"/>
      <c r="S91" s="158" t="s">
        <v>351</v>
      </c>
      <c r="T91" s="158" t="s">
        <v>352</v>
      </c>
      <c r="U91" s="158">
        <v>0</v>
      </c>
      <c r="V91" s="158">
        <f>ROUND(E91*U91,2)</f>
        <v>0</v>
      </c>
      <c r="W91" s="158"/>
      <c r="X91" s="158" t="s">
        <v>353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1285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9" t="s">
        <v>3638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3637</v>
      </c>
      <c r="D93" s="160"/>
      <c r="E93" s="161">
        <v>59.15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26</v>
      </c>
      <c r="B94" s="176" t="s">
        <v>3639</v>
      </c>
      <c r="C94" s="188" t="s">
        <v>3640</v>
      </c>
      <c r="D94" s="177" t="s">
        <v>373</v>
      </c>
      <c r="E94" s="178">
        <v>2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351</v>
      </c>
      <c r="T94" s="158" t="s">
        <v>352</v>
      </c>
      <c r="U94" s="158">
        <v>0</v>
      </c>
      <c r="V94" s="158">
        <f>ROUND(E94*U94,2)</f>
        <v>0</v>
      </c>
      <c r="W94" s="158"/>
      <c r="X94" s="158" t="s">
        <v>353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1285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9" t="s">
        <v>3641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110</v>
      </c>
      <c r="D96" s="160"/>
      <c r="E96" s="161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27</v>
      </c>
      <c r="B97" s="176" t="s">
        <v>3642</v>
      </c>
      <c r="C97" s="188" t="s">
        <v>3643</v>
      </c>
      <c r="D97" s="177" t="s">
        <v>512</v>
      </c>
      <c r="E97" s="178">
        <v>59.15</v>
      </c>
      <c r="F97" s="179"/>
      <c r="G97" s="180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8"/>
      <c r="S97" s="158" t="s">
        <v>351</v>
      </c>
      <c r="T97" s="158" t="s">
        <v>352</v>
      </c>
      <c r="U97" s="158">
        <v>0</v>
      </c>
      <c r="V97" s="158">
        <f>ROUND(E97*U97,2)</f>
        <v>0</v>
      </c>
      <c r="W97" s="158"/>
      <c r="X97" s="158" t="s">
        <v>353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1285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9" t="s">
        <v>3644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3637</v>
      </c>
      <c r="D99" s="160"/>
      <c r="E99" s="161">
        <v>59.15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28</v>
      </c>
      <c r="B100" s="176" t="s">
        <v>3645</v>
      </c>
      <c r="C100" s="188" t="s">
        <v>3646</v>
      </c>
      <c r="D100" s="177" t="s">
        <v>373</v>
      </c>
      <c r="E100" s="178">
        <v>2</v>
      </c>
      <c r="F100" s="179"/>
      <c r="G100" s="180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8"/>
      <c r="S100" s="158" t="s">
        <v>351</v>
      </c>
      <c r="T100" s="158" t="s">
        <v>352</v>
      </c>
      <c r="U100" s="158">
        <v>0</v>
      </c>
      <c r="V100" s="158">
        <f>ROUND(E100*U100,2)</f>
        <v>0</v>
      </c>
      <c r="W100" s="158"/>
      <c r="X100" s="158" t="s">
        <v>540</v>
      </c>
      <c r="Y100" s="158" t="s">
        <v>354</v>
      </c>
      <c r="Z100" s="147"/>
      <c r="AA100" s="147"/>
      <c r="AB100" s="147"/>
      <c r="AC100" s="147"/>
      <c r="AD100" s="147"/>
      <c r="AE100" s="147"/>
      <c r="AF100" s="147"/>
      <c r="AG100" s="147" t="s">
        <v>723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9" t="s">
        <v>3647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357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9" t="s">
        <v>110</v>
      </c>
      <c r="D102" s="160"/>
      <c r="E102" s="161">
        <v>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13.6" x14ac:dyDescent="0.2">
      <c r="A103" s="168" t="s">
        <v>346</v>
      </c>
      <c r="B103" s="169" t="s">
        <v>129</v>
      </c>
      <c r="C103" s="187" t="s">
        <v>130</v>
      </c>
      <c r="D103" s="170"/>
      <c r="E103" s="171"/>
      <c r="F103" s="172"/>
      <c r="G103" s="173">
        <f>SUMIF(AG104:AG121,"&lt;&gt;NOR",G104:G121)</f>
        <v>0</v>
      </c>
      <c r="H103" s="167"/>
      <c r="I103" s="167">
        <f>SUM(I104:I121)</f>
        <v>0</v>
      </c>
      <c r="J103" s="167"/>
      <c r="K103" s="167">
        <f>SUM(K104:K121)</f>
        <v>0</v>
      </c>
      <c r="L103" s="167"/>
      <c r="M103" s="167">
        <f>SUM(M104:M121)</f>
        <v>0</v>
      </c>
      <c r="N103" s="166"/>
      <c r="O103" s="166">
        <f>SUM(O104:O121)</f>
        <v>0</v>
      </c>
      <c r="P103" s="166"/>
      <c r="Q103" s="166">
        <f>SUM(Q104:Q121)</f>
        <v>0</v>
      </c>
      <c r="R103" s="167"/>
      <c r="S103" s="167"/>
      <c r="T103" s="167"/>
      <c r="U103" s="167"/>
      <c r="V103" s="167">
        <f>SUM(V104:V121)</f>
        <v>0</v>
      </c>
      <c r="W103" s="167"/>
      <c r="X103" s="167"/>
      <c r="Y103" s="167"/>
      <c r="AG103" t="s">
        <v>347</v>
      </c>
    </row>
    <row r="104" spans="1:60" ht="21.75" outlineLevel="1" x14ac:dyDescent="0.2">
      <c r="A104" s="175">
        <v>29</v>
      </c>
      <c r="B104" s="176" t="s">
        <v>2242</v>
      </c>
      <c r="C104" s="188" t="s">
        <v>3648</v>
      </c>
      <c r="D104" s="177" t="s">
        <v>512</v>
      </c>
      <c r="E104" s="178">
        <v>59.15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351</v>
      </c>
      <c r="T104" s="158" t="s">
        <v>352</v>
      </c>
      <c r="U104" s="158">
        <v>0</v>
      </c>
      <c r="V104" s="158">
        <f>ROUND(E104*U104,2)</f>
        <v>0</v>
      </c>
      <c r="W104" s="158"/>
      <c r="X104" s="158" t="s">
        <v>540</v>
      </c>
      <c r="Y104" s="158" t="s">
        <v>354</v>
      </c>
      <c r="Z104" s="147"/>
      <c r="AA104" s="147"/>
      <c r="AB104" s="147"/>
      <c r="AC104" s="147"/>
      <c r="AD104" s="147"/>
      <c r="AE104" s="147"/>
      <c r="AF104" s="147"/>
      <c r="AG104" s="147" t="s">
        <v>723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3649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3637</v>
      </c>
      <c r="D106" s="160"/>
      <c r="E106" s="161">
        <v>59.15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357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1.75" outlineLevel="1" x14ac:dyDescent="0.2">
      <c r="A107" s="175">
        <v>30</v>
      </c>
      <c r="B107" s="176" t="s">
        <v>3650</v>
      </c>
      <c r="C107" s="188" t="s">
        <v>2246</v>
      </c>
      <c r="D107" s="177" t="s">
        <v>880</v>
      </c>
      <c r="E107" s="178">
        <v>2</v>
      </c>
      <c r="F107" s="179"/>
      <c r="G107" s="180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351</v>
      </c>
      <c r="T107" s="158" t="s">
        <v>352</v>
      </c>
      <c r="U107" s="158">
        <v>0</v>
      </c>
      <c r="V107" s="158">
        <f>ROUND(E107*U107,2)</f>
        <v>0</v>
      </c>
      <c r="W107" s="158"/>
      <c r="X107" s="158" t="s">
        <v>353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1285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9" t="s">
        <v>3651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9" t="s">
        <v>110</v>
      </c>
      <c r="D109" s="160"/>
      <c r="E109" s="161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1.75" outlineLevel="1" x14ac:dyDescent="0.2">
      <c r="A110" s="175">
        <v>31</v>
      </c>
      <c r="B110" s="176" t="s">
        <v>3650</v>
      </c>
      <c r="C110" s="188" t="s">
        <v>3652</v>
      </c>
      <c r="D110" s="177" t="s">
        <v>880</v>
      </c>
      <c r="E110" s="178">
        <v>2</v>
      </c>
      <c r="F110" s="179"/>
      <c r="G110" s="180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8"/>
      <c r="S110" s="158" t="s">
        <v>351</v>
      </c>
      <c r="T110" s="158" t="s">
        <v>352</v>
      </c>
      <c r="U110" s="158">
        <v>0</v>
      </c>
      <c r="V110" s="158">
        <f>ROUND(E110*U110,2)</f>
        <v>0</v>
      </c>
      <c r="W110" s="158"/>
      <c r="X110" s="158" t="s">
        <v>824</v>
      </c>
      <c r="Y110" s="158" t="s">
        <v>354</v>
      </c>
      <c r="Z110" s="147"/>
      <c r="AA110" s="147"/>
      <c r="AB110" s="147"/>
      <c r="AC110" s="147"/>
      <c r="AD110" s="147"/>
      <c r="AE110" s="147"/>
      <c r="AF110" s="147"/>
      <c r="AG110" s="147" t="s">
        <v>825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9" t="s">
        <v>3651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9" t="s">
        <v>110</v>
      </c>
      <c r="D112" s="160"/>
      <c r="E112" s="161">
        <v>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1.75" outlineLevel="1" x14ac:dyDescent="0.2">
      <c r="A113" s="175">
        <v>32</v>
      </c>
      <c r="B113" s="176" t="s">
        <v>3650</v>
      </c>
      <c r="C113" s="188" t="s">
        <v>2248</v>
      </c>
      <c r="D113" s="177" t="s">
        <v>880</v>
      </c>
      <c r="E113" s="178">
        <v>2</v>
      </c>
      <c r="F113" s="179"/>
      <c r="G113" s="180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8"/>
      <c r="S113" s="158" t="s">
        <v>351</v>
      </c>
      <c r="T113" s="158" t="s">
        <v>352</v>
      </c>
      <c r="U113" s="158">
        <v>0</v>
      </c>
      <c r="V113" s="158">
        <f>ROUND(E113*U113,2)</f>
        <v>0</v>
      </c>
      <c r="W113" s="158"/>
      <c r="X113" s="158" t="s">
        <v>540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723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9" t="s">
        <v>3651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110</v>
      </c>
      <c r="D115" s="160"/>
      <c r="E115" s="161">
        <v>2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1.75" outlineLevel="1" x14ac:dyDescent="0.2">
      <c r="A116" s="175">
        <v>33</v>
      </c>
      <c r="B116" s="176" t="s">
        <v>3653</v>
      </c>
      <c r="C116" s="188" t="s">
        <v>3654</v>
      </c>
      <c r="D116" s="177" t="s">
        <v>880</v>
      </c>
      <c r="E116" s="178">
        <v>1</v>
      </c>
      <c r="F116" s="179"/>
      <c r="G116" s="180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351</v>
      </c>
      <c r="T116" s="158" t="s">
        <v>352</v>
      </c>
      <c r="U116" s="158">
        <v>0</v>
      </c>
      <c r="V116" s="158">
        <f>ROUND(E116*U116,2)</f>
        <v>0</v>
      </c>
      <c r="W116" s="158"/>
      <c r="X116" s="158" t="s">
        <v>540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723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2151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108</v>
      </c>
      <c r="D118" s="160"/>
      <c r="E118" s="161">
        <v>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34</v>
      </c>
      <c r="B119" s="176" t="s">
        <v>3653</v>
      </c>
      <c r="C119" s="188" t="s">
        <v>2250</v>
      </c>
      <c r="D119" s="177" t="s">
        <v>880</v>
      </c>
      <c r="E119" s="178">
        <v>1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351</v>
      </c>
      <c r="T119" s="158" t="s">
        <v>352</v>
      </c>
      <c r="U119" s="158">
        <v>0</v>
      </c>
      <c r="V119" s="158">
        <f>ROUND(E119*U119,2)</f>
        <v>0</v>
      </c>
      <c r="W119" s="158"/>
      <c r="X119" s="158" t="s">
        <v>353</v>
      </c>
      <c r="Y119" s="158" t="s">
        <v>354</v>
      </c>
      <c r="Z119" s="147"/>
      <c r="AA119" s="147"/>
      <c r="AB119" s="147"/>
      <c r="AC119" s="147"/>
      <c r="AD119" s="147"/>
      <c r="AE119" s="147"/>
      <c r="AF119" s="147"/>
      <c r="AG119" s="147" t="s">
        <v>1285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9" t="s">
        <v>2151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357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9" t="s">
        <v>108</v>
      </c>
      <c r="D121" s="160"/>
      <c r="E121" s="161">
        <v>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13.6" x14ac:dyDescent="0.2">
      <c r="A122" s="168" t="s">
        <v>346</v>
      </c>
      <c r="B122" s="169" t="s">
        <v>137</v>
      </c>
      <c r="C122" s="187" t="s">
        <v>138</v>
      </c>
      <c r="D122" s="170"/>
      <c r="E122" s="171"/>
      <c r="F122" s="172"/>
      <c r="G122" s="173">
        <f>SUMIF(AG123:AG128,"&lt;&gt;NOR",G123:G128)</f>
        <v>0</v>
      </c>
      <c r="H122" s="167"/>
      <c r="I122" s="167">
        <f>SUM(I123:I128)</f>
        <v>0</v>
      </c>
      <c r="J122" s="167"/>
      <c r="K122" s="167">
        <f>SUM(K123:K128)</f>
        <v>0</v>
      </c>
      <c r="L122" s="167"/>
      <c r="M122" s="167">
        <f>SUM(M123:M128)</f>
        <v>0</v>
      </c>
      <c r="N122" s="166"/>
      <c r="O122" s="166">
        <f>SUM(O123:O128)</f>
        <v>0</v>
      </c>
      <c r="P122" s="166"/>
      <c r="Q122" s="166">
        <f>SUM(Q123:Q128)</f>
        <v>0</v>
      </c>
      <c r="R122" s="167"/>
      <c r="S122" s="167"/>
      <c r="T122" s="167"/>
      <c r="U122" s="167"/>
      <c r="V122" s="167">
        <f>SUM(V123:V128)</f>
        <v>0</v>
      </c>
      <c r="W122" s="167"/>
      <c r="X122" s="167"/>
      <c r="Y122" s="167"/>
      <c r="AG122" t="s">
        <v>347</v>
      </c>
    </row>
    <row r="123" spans="1:60" outlineLevel="1" x14ac:dyDescent="0.2">
      <c r="A123" s="175">
        <v>35</v>
      </c>
      <c r="B123" s="176" t="s">
        <v>3655</v>
      </c>
      <c r="C123" s="188" t="s">
        <v>3656</v>
      </c>
      <c r="D123" s="177" t="s">
        <v>384</v>
      </c>
      <c r="E123" s="178">
        <v>0.192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351</v>
      </c>
      <c r="T123" s="158" t="s">
        <v>352</v>
      </c>
      <c r="U123" s="158">
        <v>0</v>
      </c>
      <c r="V123" s="158">
        <f>ROUND(E123*U123,2)</f>
        <v>0</v>
      </c>
      <c r="W123" s="158"/>
      <c r="X123" s="158" t="s">
        <v>3605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3606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1.75" outlineLevel="2" x14ac:dyDescent="0.2">
      <c r="A124" s="154"/>
      <c r="B124" s="155"/>
      <c r="C124" s="189" t="s">
        <v>3657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9" t="s">
        <v>3658</v>
      </c>
      <c r="D125" s="160"/>
      <c r="E125" s="161">
        <v>0.19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5">
        <v>36</v>
      </c>
      <c r="B126" s="176" t="s">
        <v>3659</v>
      </c>
      <c r="C126" s="188" t="s">
        <v>3660</v>
      </c>
      <c r="D126" s="177" t="s">
        <v>384</v>
      </c>
      <c r="E126" s="178">
        <v>0.28799999999999998</v>
      </c>
      <c r="F126" s="179"/>
      <c r="G126" s="180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351</v>
      </c>
      <c r="T126" s="158" t="s">
        <v>352</v>
      </c>
      <c r="U126" s="158">
        <v>0</v>
      </c>
      <c r="V126" s="158">
        <f>ROUND(E126*U126,2)</f>
        <v>0</v>
      </c>
      <c r="W126" s="158"/>
      <c r="X126" s="158" t="s">
        <v>3605</v>
      </c>
      <c r="Y126" s="158" t="s">
        <v>354</v>
      </c>
      <c r="Z126" s="147"/>
      <c r="AA126" s="147"/>
      <c r="AB126" s="147"/>
      <c r="AC126" s="147"/>
      <c r="AD126" s="147"/>
      <c r="AE126" s="147"/>
      <c r="AF126" s="147"/>
      <c r="AG126" s="147" t="s">
        <v>3606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1.75" outlineLevel="2" x14ac:dyDescent="0.2">
      <c r="A127" s="154"/>
      <c r="B127" s="155"/>
      <c r="C127" s="189" t="s">
        <v>3661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3662</v>
      </c>
      <c r="D128" s="160"/>
      <c r="E128" s="161">
        <v>0.28999999999999998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13.6" x14ac:dyDescent="0.2">
      <c r="A129" s="168" t="s">
        <v>346</v>
      </c>
      <c r="B129" s="169" t="s">
        <v>139</v>
      </c>
      <c r="C129" s="187" t="s">
        <v>140</v>
      </c>
      <c r="D129" s="170"/>
      <c r="E129" s="171"/>
      <c r="F129" s="172"/>
      <c r="G129" s="173">
        <f>SUMIF(AG130:AG130,"&lt;&gt;NOR",G130:G130)</f>
        <v>0</v>
      </c>
      <c r="H129" s="167"/>
      <c r="I129" s="167">
        <f>SUM(I130:I130)</f>
        <v>0</v>
      </c>
      <c r="J129" s="167"/>
      <c r="K129" s="167">
        <f>SUM(K130:K130)</f>
        <v>0</v>
      </c>
      <c r="L129" s="167"/>
      <c r="M129" s="167">
        <f>SUM(M130:M130)</f>
        <v>0</v>
      </c>
      <c r="N129" s="166"/>
      <c r="O129" s="166">
        <f>SUM(O130:O130)</f>
        <v>0</v>
      </c>
      <c r="P129" s="166"/>
      <c r="Q129" s="166">
        <f>SUM(Q130:Q130)</f>
        <v>0</v>
      </c>
      <c r="R129" s="167"/>
      <c r="S129" s="167"/>
      <c r="T129" s="167"/>
      <c r="U129" s="167"/>
      <c r="V129" s="167">
        <f>SUM(V130:V130)</f>
        <v>0</v>
      </c>
      <c r="W129" s="167"/>
      <c r="X129" s="167"/>
      <c r="Y129" s="167"/>
      <c r="AG129" t="s">
        <v>347</v>
      </c>
    </row>
    <row r="130" spans="1:60" outlineLevel="1" x14ac:dyDescent="0.2">
      <c r="A130" s="181">
        <v>37</v>
      </c>
      <c r="B130" s="182" t="s">
        <v>3519</v>
      </c>
      <c r="C130" s="191" t="s">
        <v>3520</v>
      </c>
      <c r="D130" s="183" t="s">
        <v>497</v>
      </c>
      <c r="E130" s="184">
        <v>32.905619999999999</v>
      </c>
      <c r="F130" s="185"/>
      <c r="G130" s="186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351</v>
      </c>
      <c r="T130" s="158" t="s">
        <v>352</v>
      </c>
      <c r="U130" s="158">
        <v>0</v>
      </c>
      <c r="V130" s="158">
        <f>ROUND(E130*U130,2)</f>
        <v>0</v>
      </c>
      <c r="W130" s="158"/>
      <c r="X130" s="158" t="s">
        <v>353</v>
      </c>
      <c r="Y130" s="158" t="s">
        <v>354</v>
      </c>
      <c r="Z130" s="147"/>
      <c r="AA130" s="147"/>
      <c r="AB130" s="147"/>
      <c r="AC130" s="147"/>
      <c r="AD130" s="147"/>
      <c r="AE130" s="147"/>
      <c r="AF130" s="147"/>
      <c r="AG130" s="147" t="s">
        <v>1285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13.6" x14ac:dyDescent="0.2">
      <c r="A131" s="168" t="s">
        <v>346</v>
      </c>
      <c r="B131" s="169" t="s">
        <v>263</v>
      </c>
      <c r="C131" s="187" t="s">
        <v>264</v>
      </c>
      <c r="D131" s="170"/>
      <c r="E131" s="171"/>
      <c r="F131" s="172"/>
      <c r="G131" s="173">
        <f>SUMIF(AG132:AG134,"&lt;&gt;NOR",G132:G134)</f>
        <v>0</v>
      </c>
      <c r="H131" s="167"/>
      <c r="I131" s="167">
        <f>SUM(I132:I134)</f>
        <v>0</v>
      </c>
      <c r="J131" s="167"/>
      <c r="K131" s="167">
        <f>SUM(K132:K134)</f>
        <v>0</v>
      </c>
      <c r="L131" s="167"/>
      <c r="M131" s="167">
        <f>SUM(M132:M134)</f>
        <v>0</v>
      </c>
      <c r="N131" s="166"/>
      <c r="O131" s="166">
        <f>SUM(O132:O134)</f>
        <v>0</v>
      </c>
      <c r="P131" s="166"/>
      <c r="Q131" s="166">
        <f>SUM(Q132:Q134)</f>
        <v>0</v>
      </c>
      <c r="R131" s="167"/>
      <c r="S131" s="167"/>
      <c r="T131" s="167"/>
      <c r="U131" s="167"/>
      <c r="V131" s="167">
        <f>SUM(V132:V134)</f>
        <v>0</v>
      </c>
      <c r="W131" s="167"/>
      <c r="X131" s="167"/>
      <c r="Y131" s="167"/>
      <c r="AG131" t="s">
        <v>347</v>
      </c>
    </row>
    <row r="132" spans="1:60" ht="21.75" outlineLevel="1" x14ac:dyDescent="0.2">
      <c r="A132" s="175">
        <v>38</v>
      </c>
      <c r="B132" s="176" t="s">
        <v>3663</v>
      </c>
      <c r="C132" s="188" t="s">
        <v>3664</v>
      </c>
      <c r="D132" s="177" t="s">
        <v>512</v>
      </c>
      <c r="E132" s="178">
        <v>59.15</v>
      </c>
      <c r="F132" s="179"/>
      <c r="G132" s="180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8"/>
      <c r="S132" s="158" t="s">
        <v>351</v>
      </c>
      <c r="T132" s="158" t="s">
        <v>352</v>
      </c>
      <c r="U132" s="158">
        <v>0</v>
      </c>
      <c r="V132" s="158">
        <f>ROUND(E132*U132,2)</f>
        <v>0</v>
      </c>
      <c r="W132" s="158"/>
      <c r="X132" s="158" t="s">
        <v>353</v>
      </c>
      <c r="Y132" s="158" t="s">
        <v>354</v>
      </c>
      <c r="Z132" s="147"/>
      <c r="AA132" s="147"/>
      <c r="AB132" s="147"/>
      <c r="AC132" s="147"/>
      <c r="AD132" s="147"/>
      <c r="AE132" s="147"/>
      <c r="AF132" s="147"/>
      <c r="AG132" s="147" t="s">
        <v>395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9" t="s">
        <v>3665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357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9" t="s">
        <v>3637</v>
      </c>
      <c r="D134" s="160"/>
      <c r="E134" s="161">
        <v>59.15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13.6" x14ac:dyDescent="0.2">
      <c r="A135" s="168" t="s">
        <v>346</v>
      </c>
      <c r="B135" s="169" t="s">
        <v>315</v>
      </c>
      <c r="C135" s="187" t="s">
        <v>316</v>
      </c>
      <c r="D135" s="170"/>
      <c r="E135" s="171"/>
      <c r="F135" s="172"/>
      <c r="G135" s="173">
        <f>SUMIF(AG136:AG139,"&lt;&gt;NOR",G136:G139)</f>
        <v>0</v>
      </c>
      <c r="H135" s="167"/>
      <c r="I135" s="167">
        <f>SUM(I136:I139)</f>
        <v>0</v>
      </c>
      <c r="J135" s="167"/>
      <c r="K135" s="167">
        <f>SUM(K136:K139)</f>
        <v>0</v>
      </c>
      <c r="L135" s="167"/>
      <c r="M135" s="167">
        <f>SUM(M136:M139)</f>
        <v>0</v>
      </c>
      <c r="N135" s="166"/>
      <c r="O135" s="166">
        <f>SUM(O136:O139)</f>
        <v>0</v>
      </c>
      <c r="P135" s="166"/>
      <c r="Q135" s="166">
        <f>SUM(Q136:Q139)</f>
        <v>0</v>
      </c>
      <c r="R135" s="167"/>
      <c r="S135" s="167"/>
      <c r="T135" s="167"/>
      <c r="U135" s="167"/>
      <c r="V135" s="167">
        <f>SUM(V136:V139)</f>
        <v>0</v>
      </c>
      <c r="W135" s="167"/>
      <c r="X135" s="167"/>
      <c r="Y135" s="167"/>
      <c r="AG135" t="s">
        <v>347</v>
      </c>
    </row>
    <row r="136" spans="1:60" outlineLevel="1" x14ac:dyDescent="0.2">
      <c r="A136" s="175">
        <v>39</v>
      </c>
      <c r="B136" s="176" t="s">
        <v>3666</v>
      </c>
      <c r="C136" s="188" t="s">
        <v>3667</v>
      </c>
      <c r="D136" s="177" t="s">
        <v>497</v>
      </c>
      <c r="E136" s="178">
        <v>285.68610000000001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8"/>
      <c r="S136" s="158" t="s">
        <v>351</v>
      </c>
      <c r="T136" s="158" t="s">
        <v>352</v>
      </c>
      <c r="U136" s="158">
        <v>0</v>
      </c>
      <c r="V136" s="158">
        <f>ROUND(E136*U136,2)</f>
        <v>0</v>
      </c>
      <c r="W136" s="158"/>
      <c r="X136" s="158" t="s">
        <v>353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395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9" t="s">
        <v>3668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3669</v>
      </c>
      <c r="D138" s="160"/>
      <c r="E138" s="161">
        <v>285.69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1">
        <v>40</v>
      </c>
      <c r="B139" s="182" t="s">
        <v>3670</v>
      </c>
      <c r="C139" s="191" t="s">
        <v>3671</v>
      </c>
      <c r="D139" s="183" t="s">
        <v>497</v>
      </c>
      <c r="E139" s="184">
        <v>26.785</v>
      </c>
      <c r="F139" s="185"/>
      <c r="G139" s="186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351</v>
      </c>
      <c r="T139" s="158" t="s">
        <v>352</v>
      </c>
      <c r="U139" s="158">
        <v>0</v>
      </c>
      <c r="V139" s="158">
        <f>ROUND(E139*U139,2)</f>
        <v>0</v>
      </c>
      <c r="W139" s="158"/>
      <c r="X139" s="158" t="s">
        <v>353</v>
      </c>
      <c r="Y139" s="158" t="s">
        <v>354</v>
      </c>
      <c r="Z139" s="147"/>
      <c r="AA139" s="147"/>
      <c r="AB139" s="147"/>
      <c r="AC139" s="147"/>
      <c r="AD139" s="147"/>
      <c r="AE139" s="147"/>
      <c r="AF139" s="147"/>
      <c r="AG139" s="147" t="s">
        <v>395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13.6" x14ac:dyDescent="0.2">
      <c r="A140" s="168" t="s">
        <v>346</v>
      </c>
      <c r="B140" s="169" t="s">
        <v>319</v>
      </c>
      <c r="C140" s="187" t="s">
        <v>30</v>
      </c>
      <c r="D140" s="170"/>
      <c r="E140" s="171"/>
      <c r="F140" s="172"/>
      <c r="G140" s="173">
        <f>SUMIF(AG141:AG145,"&lt;&gt;NOR",G141:G145)</f>
        <v>0</v>
      </c>
      <c r="H140" s="167"/>
      <c r="I140" s="167">
        <f>SUM(I141:I145)</f>
        <v>0</v>
      </c>
      <c r="J140" s="167"/>
      <c r="K140" s="167">
        <f>SUM(K141:K145)</f>
        <v>0</v>
      </c>
      <c r="L140" s="167"/>
      <c r="M140" s="167">
        <f>SUM(M141:M145)</f>
        <v>0</v>
      </c>
      <c r="N140" s="166"/>
      <c r="O140" s="166">
        <f>SUM(O141:O145)</f>
        <v>0</v>
      </c>
      <c r="P140" s="166"/>
      <c r="Q140" s="166">
        <f>SUM(Q141:Q145)</f>
        <v>0</v>
      </c>
      <c r="R140" s="167"/>
      <c r="S140" s="167"/>
      <c r="T140" s="167"/>
      <c r="U140" s="167"/>
      <c r="V140" s="167">
        <f>SUM(V141:V145)</f>
        <v>0</v>
      </c>
      <c r="W140" s="167"/>
      <c r="X140" s="167"/>
      <c r="Y140" s="167"/>
      <c r="AG140" t="s">
        <v>347</v>
      </c>
    </row>
    <row r="141" spans="1:60" outlineLevel="1" x14ac:dyDescent="0.2">
      <c r="A141" s="175">
        <v>41</v>
      </c>
      <c r="B141" s="176" t="s">
        <v>2367</v>
      </c>
      <c r="C141" s="188" t="s">
        <v>73</v>
      </c>
      <c r="D141" s="177" t="s">
        <v>389</v>
      </c>
      <c r="E141" s="178">
        <v>1</v>
      </c>
      <c r="F141" s="179"/>
      <c r="G141" s="180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8"/>
      <c r="S141" s="158" t="s">
        <v>351</v>
      </c>
      <c r="T141" s="158" t="s">
        <v>352</v>
      </c>
      <c r="U141" s="158">
        <v>0</v>
      </c>
      <c r="V141" s="158">
        <f>ROUND(E141*U141,2)</f>
        <v>0</v>
      </c>
      <c r="W141" s="158"/>
      <c r="X141" s="158" t="s">
        <v>891</v>
      </c>
      <c r="Y141" s="158" t="s">
        <v>354</v>
      </c>
      <c r="Z141" s="147"/>
      <c r="AA141" s="147"/>
      <c r="AB141" s="147"/>
      <c r="AC141" s="147"/>
      <c r="AD141" s="147"/>
      <c r="AE141" s="147"/>
      <c r="AF141" s="147"/>
      <c r="AG141" s="147" t="s">
        <v>1247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1.75" outlineLevel="2" x14ac:dyDescent="0.2">
      <c r="A142" s="154"/>
      <c r="B142" s="155"/>
      <c r="C142" s="189" t="s">
        <v>2368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357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9" t="s">
        <v>2369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357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1.75" outlineLevel="3" x14ac:dyDescent="0.2">
      <c r="A144" s="154"/>
      <c r="B144" s="155"/>
      <c r="C144" s="189" t="s">
        <v>2370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108</v>
      </c>
      <c r="D145" s="160"/>
      <c r="E145" s="161">
        <v>1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357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3"/>
      <c r="B146" s="4"/>
      <c r="C146" s="19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v>15</v>
      </c>
      <c r="AF146">
        <v>21</v>
      </c>
      <c r="AG146" t="s">
        <v>332</v>
      </c>
    </row>
    <row r="147" spans="1:60" ht="13.6" x14ac:dyDescent="0.2">
      <c r="A147" s="150"/>
      <c r="B147" s="151" t="s">
        <v>31</v>
      </c>
      <c r="C147" s="194"/>
      <c r="D147" s="152"/>
      <c r="E147" s="153"/>
      <c r="F147" s="153"/>
      <c r="G147" s="174">
        <f>G8+G73+G77+G87+G103+G122+G129+G131+G135+G140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f>SUMIF(L7:L145,AE146,G7:G145)</f>
        <v>0</v>
      </c>
      <c r="AF147">
        <f>SUMIF(L7:L145,AF146,G7:G145)</f>
        <v>0</v>
      </c>
      <c r="AG147" t="s">
        <v>611</v>
      </c>
    </row>
    <row r="148" spans="1:60" x14ac:dyDescent="0.2">
      <c r="A148" s="3"/>
      <c r="B148" s="4"/>
      <c r="C148" s="19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60" x14ac:dyDescent="0.2">
      <c r="A149" s="3"/>
      <c r="B149" s="4"/>
      <c r="C149" s="19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269" t="s">
        <v>612</v>
      </c>
      <c r="B150" s="269"/>
      <c r="C150" s="27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71"/>
      <c r="B151" s="272"/>
      <c r="C151" s="273"/>
      <c r="D151" s="272"/>
      <c r="E151" s="272"/>
      <c r="F151" s="272"/>
      <c r="G151" s="27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G151" t="s">
        <v>613</v>
      </c>
    </row>
    <row r="152" spans="1:60" x14ac:dyDescent="0.2">
      <c r="A152" s="275"/>
      <c r="B152" s="276"/>
      <c r="C152" s="277"/>
      <c r="D152" s="276"/>
      <c r="E152" s="276"/>
      <c r="F152" s="276"/>
      <c r="G152" s="27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75"/>
      <c r="B153" s="276"/>
      <c r="C153" s="277"/>
      <c r="D153" s="276"/>
      <c r="E153" s="276"/>
      <c r="F153" s="276"/>
      <c r="G153" s="27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75"/>
      <c r="B154" s="276"/>
      <c r="C154" s="277"/>
      <c r="D154" s="276"/>
      <c r="E154" s="276"/>
      <c r="F154" s="276"/>
      <c r="G154" s="27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79"/>
      <c r="B155" s="280"/>
      <c r="C155" s="281"/>
      <c r="D155" s="280"/>
      <c r="E155" s="280"/>
      <c r="F155" s="280"/>
      <c r="G155" s="28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3"/>
      <c r="B156" s="4"/>
      <c r="C156" s="19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C157" s="195"/>
      <c r="D157" s="10"/>
      <c r="AG157" t="s">
        <v>614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1:G155"/>
    <mergeCell ref="A1:G1"/>
    <mergeCell ref="C2:G2"/>
    <mergeCell ref="C3:G3"/>
    <mergeCell ref="C4:G4"/>
    <mergeCell ref="A150:C1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C6E7-5F8A-4248-BCCA-BCC03F03DF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3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95</v>
      </c>
      <c r="C4" s="266" t="s">
        <v>96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108</v>
      </c>
      <c r="C8" s="187" t="s">
        <v>109</v>
      </c>
      <c r="D8" s="170"/>
      <c r="E8" s="171"/>
      <c r="F8" s="172"/>
      <c r="G8" s="173">
        <f>SUMIF(AG9:AG81,"&lt;&gt;NOR",G9:G81)</f>
        <v>0</v>
      </c>
      <c r="H8" s="167"/>
      <c r="I8" s="167">
        <f>SUM(I9:I81)</f>
        <v>0</v>
      </c>
      <c r="J8" s="167"/>
      <c r="K8" s="167">
        <f>SUM(K9:K81)</f>
        <v>0</v>
      </c>
      <c r="L8" s="167"/>
      <c r="M8" s="167">
        <f>SUM(M9:M81)</f>
        <v>0</v>
      </c>
      <c r="N8" s="166"/>
      <c r="O8" s="166">
        <f>SUM(O9:O81)</f>
        <v>0</v>
      </c>
      <c r="P8" s="166"/>
      <c r="Q8" s="166">
        <f>SUM(Q9:Q81)</f>
        <v>0</v>
      </c>
      <c r="R8" s="167"/>
      <c r="S8" s="167"/>
      <c r="T8" s="167"/>
      <c r="U8" s="167"/>
      <c r="V8" s="167">
        <f>SUM(V9:V81)</f>
        <v>0</v>
      </c>
      <c r="W8" s="167"/>
      <c r="X8" s="167"/>
      <c r="Y8" s="167"/>
      <c r="AG8" t="s">
        <v>347</v>
      </c>
    </row>
    <row r="9" spans="1:60" outlineLevel="1" x14ac:dyDescent="0.2">
      <c r="A9" s="175">
        <v>1</v>
      </c>
      <c r="B9" s="176" t="s">
        <v>3284</v>
      </c>
      <c r="C9" s="188" t="s">
        <v>3285</v>
      </c>
      <c r="D9" s="177" t="s">
        <v>486</v>
      </c>
      <c r="E9" s="178">
        <v>20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351</v>
      </c>
      <c r="T9" s="158" t="s">
        <v>352</v>
      </c>
      <c r="U9" s="158">
        <v>0</v>
      </c>
      <c r="V9" s="158">
        <f>ROUND(E9*U9,2)</f>
        <v>0</v>
      </c>
      <c r="W9" s="158"/>
      <c r="X9" s="158" t="s">
        <v>353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3521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357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2254</v>
      </c>
      <c r="D11" s="160"/>
      <c r="E11" s="161">
        <v>20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357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2</v>
      </c>
      <c r="B12" s="176" t="s">
        <v>3288</v>
      </c>
      <c r="C12" s="188" t="s">
        <v>3289</v>
      </c>
      <c r="D12" s="177" t="s">
        <v>1658</v>
      </c>
      <c r="E12" s="178">
        <v>5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351</v>
      </c>
      <c r="T12" s="158" t="s">
        <v>352</v>
      </c>
      <c r="U12" s="158">
        <v>0</v>
      </c>
      <c r="V12" s="158">
        <f>ROUND(E12*U12,2)</f>
        <v>0</v>
      </c>
      <c r="W12" s="158"/>
      <c r="X12" s="158" t="s">
        <v>353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3522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357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118</v>
      </c>
      <c r="D14" s="160"/>
      <c r="E14" s="161">
        <v>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357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3</v>
      </c>
      <c r="B15" s="176" t="s">
        <v>3672</v>
      </c>
      <c r="C15" s="188" t="s">
        <v>3673</v>
      </c>
      <c r="D15" s="177" t="s">
        <v>512</v>
      </c>
      <c r="E15" s="178">
        <v>0.9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351</v>
      </c>
      <c r="T15" s="158" t="s">
        <v>352</v>
      </c>
      <c r="U15" s="158">
        <v>0</v>
      </c>
      <c r="V15" s="158">
        <f>ROUND(E15*U15,2)</f>
        <v>0</v>
      </c>
      <c r="W15" s="158"/>
      <c r="X15" s="158" t="s">
        <v>353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1285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3674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357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3675</v>
      </c>
      <c r="D17" s="160"/>
      <c r="E17" s="161">
        <v>0.9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357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4</v>
      </c>
      <c r="B18" s="176" t="s">
        <v>3676</v>
      </c>
      <c r="C18" s="188" t="s">
        <v>3677</v>
      </c>
      <c r="D18" s="177" t="s">
        <v>384</v>
      </c>
      <c r="E18" s="178">
        <v>1.3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351</v>
      </c>
      <c r="T18" s="158" t="s">
        <v>352</v>
      </c>
      <c r="U18" s="158">
        <v>0</v>
      </c>
      <c r="V18" s="158">
        <f>ROUND(E18*U18,2)</f>
        <v>0</v>
      </c>
      <c r="W18" s="158"/>
      <c r="X18" s="158" t="s">
        <v>353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1285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3678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357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3679</v>
      </c>
      <c r="D20" s="160"/>
      <c r="E20" s="161">
        <v>1.3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357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.75" outlineLevel="1" x14ac:dyDescent="0.2">
      <c r="A21" s="175">
        <v>5</v>
      </c>
      <c r="B21" s="176" t="s">
        <v>3523</v>
      </c>
      <c r="C21" s="188" t="s">
        <v>3524</v>
      </c>
      <c r="D21" s="177" t="s">
        <v>384</v>
      </c>
      <c r="E21" s="178">
        <v>93.563999999999993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351</v>
      </c>
      <c r="T21" s="158" t="s">
        <v>352</v>
      </c>
      <c r="U21" s="158">
        <v>0</v>
      </c>
      <c r="V21" s="158">
        <f>ROUND(E21*U21,2)</f>
        <v>0</v>
      </c>
      <c r="W21" s="158"/>
      <c r="X21" s="158" t="s">
        <v>353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1285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3680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357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3681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357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3583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357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1.75" outlineLevel="3" x14ac:dyDescent="0.2">
      <c r="A25" s="154"/>
      <c r="B25" s="155"/>
      <c r="C25" s="189" t="s">
        <v>3584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357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3682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357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3683</v>
      </c>
      <c r="D27" s="160"/>
      <c r="E27" s="161">
        <v>93.56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357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6</v>
      </c>
      <c r="B28" s="176" t="s">
        <v>3297</v>
      </c>
      <c r="C28" s="188" t="s">
        <v>3298</v>
      </c>
      <c r="D28" s="177" t="s">
        <v>384</v>
      </c>
      <c r="E28" s="178">
        <v>93.563999999999993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351</v>
      </c>
      <c r="T28" s="158" t="s">
        <v>352</v>
      </c>
      <c r="U28" s="158">
        <v>0</v>
      </c>
      <c r="V28" s="158">
        <f>ROUND(E28*U28,2)</f>
        <v>0</v>
      </c>
      <c r="W28" s="158"/>
      <c r="X28" s="158" t="s">
        <v>353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1285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9" t="s">
        <v>3684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357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9" t="s">
        <v>3683</v>
      </c>
      <c r="D30" s="160"/>
      <c r="E30" s="161">
        <v>93.56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357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7</v>
      </c>
      <c r="B31" s="176" t="s">
        <v>3308</v>
      </c>
      <c r="C31" s="188" t="s">
        <v>3309</v>
      </c>
      <c r="D31" s="177" t="s">
        <v>350</v>
      </c>
      <c r="E31" s="178">
        <v>236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351</v>
      </c>
      <c r="T31" s="158" t="s">
        <v>352</v>
      </c>
      <c r="U31" s="158">
        <v>0</v>
      </c>
      <c r="V31" s="158">
        <f>ROUND(E31*U31,2)</f>
        <v>0</v>
      </c>
      <c r="W31" s="158"/>
      <c r="X31" s="158" t="s">
        <v>353</v>
      </c>
      <c r="Y31" s="158" t="s">
        <v>354</v>
      </c>
      <c r="Z31" s="147"/>
      <c r="AA31" s="147"/>
      <c r="AB31" s="147"/>
      <c r="AC31" s="147"/>
      <c r="AD31" s="147"/>
      <c r="AE31" s="147"/>
      <c r="AF31" s="147"/>
      <c r="AG31" s="147" t="s">
        <v>1285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3685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357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3686</v>
      </c>
      <c r="D33" s="160"/>
      <c r="E33" s="161">
        <v>236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357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8</v>
      </c>
      <c r="B34" s="176" t="s">
        <v>3313</v>
      </c>
      <c r="C34" s="188" t="s">
        <v>3314</v>
      </c>
      <c r="D34" s="177" t="s">
        <v>350</v>
      </c>
      <c r="E34" s="178">
        <v>236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351</v>
      </c>
      <c r="T34" s="158" t="s">
        <v>352</v>
      </c>
      <c r="U34" s="158">
        <v>0</v>
      </c>
      <c r="V34" s="158">
        <f>ROUND(E34*U34,2)</f>
        <v>0</v>
      </c>
      <c r="W34" s="158"/>
      <c r="X34" s="158" t="s">
        <v>353</v>
      </c>
      <c r="Y34" s="158" t="s">
        <v>354</v>
      </c>
      <c r="Z34" s="147"/>
      <c r="AA34" s="147"/>
      <c r="AB34" s="147"/>
      <c r="AC34" s="147"/>
      <c r="AD34" s="147"/>
      <c r="AE34" s="147"/>
      <c r="AF34" s="147"/>
      <c r="AG34" s="147" t="s">
        <v>1285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9" t="s">
        <v>3687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357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9" t="s">
        <v>3686</v>
      </c>
      <c r="D36" s="160"/>
      <c r="E36" s="161">
        <v>236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357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9</v>
      </c>
      <c r="B37" s="176" t="s">
        <v>3533</v>
      </c>
      <c r="C37" s="188" t="s">
        <v>3534</v>
      </c>
      <c r="D37" s="177" t="s">
        <v>384</v>
      </c>
      <c r="E37" s="178">
        <v>93.563999999999993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351</v>
      </c>
      <c r="T37" s="158" t="s">
        <v>352</v>
      </c>
      <c r="U37" s="158">
        <v>0</v>
      </c>
      <c r="V37" s="158">
        <f>ROUND(E37*U37,2)</f>
        <v>0</v>
      </c>
      <c r="W37" s="158"/>
      <c r="X37" s="158" t="s">
        <v>353</v>
      </c>
      <c r="Y37" s="158" t="s">
        <v>354</v>
      </c>
      <c r="Z37" s="147"/>
      <c r="AA37" s="147"/>
      <c r="AB37" s="147"/>
      <c r="AC37" s="147"/>
      <c r="AD37" s="147"/>
      <c r="AE37" s="147"/>
      <c r="AF37" s="147"/>
      <c r="AG37" s="147" t="s">
        <v>1285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3688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357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3683</v>
      </c>
      <c r="D39" s="160"/>
      <c r="E39" s="161">
        <v>93.56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357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10</v>
      </c>
      <c r="B40" s="176" t="s">
        <v>3538</v>
      </c>
      <c r="C40" s="188" t="s">
        <v>3539</v>
      </c>
      <c r="D40" s="177" t="s">
        <v>384</v>
      </c>
      <c r="E40" s="178">
        <v>93.563999999999993</v>
      </c>
      <c r="F40" s="179"/>
      <c r="G40" s="180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351</v>
      </c>
      <c r="T40" s="158" t="s">
        <v>352</v>
      </c>
      <c r="U40" s="158">
        <v>0</v>
      </c>
      <c r="V40" s="158">
        <f>ROUND(E40*U40,2)</f>
        <v>0</v>
      </c>
      <c r="W40" s="158"/>
      <c r="X40" s="158" t="s">
        <v>353</v>
      </c>
      <c r="Y40" s="158" t="s">
        <v>354</v>
      </c>
      <c r="Z40" s="147"/>
      <c r="AA40" s="147"/>
      <c r="AB40" s="147"/>
      <c r="AC40" s="147"/>
      <c r="AD40" s="147"/>
      <c r="AE40" s="147"/>
      <c r="AF40" s="147"/>
      <c r="AG40" s="147" t="s">
        <v>1285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3689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357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3683</v>
      </c>
      <c r="D42" s="160"/>
      <c r="E42" s="161">
        <v>93.56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357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11</v>
      </c>
      <c r="B43" s="176" t="s">
        <v>2025</v>
      </c>
      <c r="C43" s="188" t="s">
        <v>3324</v>
      </c>
      <c r="D43" s="177" t="s">
        <v>384</v>
      </c>
      <c r="E43" s="178">
        <v>93.563999999999993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351</v>
      </c>
      <c r="T43" s="158" t="s">
        <v>352</v>
      </c>
      <c r="U43" s="158">
        <v>0</v>
      </c>
      <c r="V43" s="158">
        <f>ROUND(E43*U43,2)</f>
        <v>0</v>
      </c>
      <c r="W43" s="158"/>
      <c r="X43" s="158" t="s">
        <v>353</v>
      </c>
      <c r="Y43" s="158" t="s">
        <v>354</v>
      </c>
      <c r="Z43" s="147"/>
      <c r="AA43" s="147"/>
      <c r="AB43" s="147"/>
      <c r="AC43" s="147"/>
      <c r="AD43" s="147"/>
      <c r="AE43" s="147"/>
      <c r="AF43" s="147"/>
      <c r="AG43" s="147" t="s">
        <v>1285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9" t="s">
        <v>3684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357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3683</v>
      </c>
      <c r="D45" s="160"/>
      <c r="E45" s="161">
        <v>93.56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357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12</v>
      </c>
      <c r="B46" s="176" t="s">
        <v>1316</v>
      </c>
      <c r="C46" s="188" t="s">
        <v>1317</v>
      </c>
      <c r="D46" s="177" t="s">
        <v>384</v>
      </c>
      <c r="E46" s="178">
        <v>38.6496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351</v>
      </c>
      <c r="T46" s="158" t="s">
        <v>352</v>
      </c>
      <c r="U46" s="158">
        <v>0</v>
      </c>
      <c r="V46" s="158">
        <f>ROUND(E46*U46,2)</f>
        <v>0</v>
      </c>
      <c r="W46" s="158"/>
      <c r="X46" s="158" t="s">
        <v>353</v>
      </c>
      <c r="Y46" s="158" t="s">
        <v>354</v>
      </c>
      <c r="Z46" s="147"/>
      <c r="AA46" s="147"/>
      <c r="AB46" s="147"/>
      <c r="AC46" s="147"/>
      <c r="AD46" s="147"/>
      <c r="AE46" s="147"/>
      <c r="AF46" s="147"/>
      <c r="AG46" s="147" t="s">
        <v>1285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1.75" outlineLevel="2" x14ac:dyDescent="0.2">
      <c r="A47" s="154"/>
      <c r="B47" s="155"/>
      <c r="C47" s="189" t="s">
        <v>3690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357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1.75" outlineLevel="3" x14ac:dyDescent="0.2">
      <c r="A48" s="154"/>
      <c r="B48" s="155"/>
      <c r="C48" s="189" t="s">
        <v>3691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357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3692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357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3693</v>
      </c>
      <c r="D50" s="160"/>
      <c r="E50" s="161">
        <v>38.65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357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13</v>
      </c>
      <c r="B51" s="176" t="s">
        <v>1326</v>
      </c>
      <c r="C51" s="188" t="s">
        <v>1327</v>
      </c>
      <c r="D51" s="177" t="s">
        <v>384</v>
      </c>
      <c r="E51" s="178">
        <v>38.6496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351</v>
      </c>
      <c r="T51" s="158" t="s">
        <v>352</v>
      </c>
      <c r="U51" s="158">
        <v>0</v>
      </c>
      <c r="V51" s="158">
        <f>ROUND(E51*U51,2)</f>
        <v>0</v>
      </c>
      <c r="W51" s="158"/>
      <c r="X51" s="158" t="s">
        <v>353</v>
      </c>
      <c r="Y51" s="158" t="s">
        <v>354</v>
      </c>
      <c r="Z51" s="147"/>
      <c r="AA51" s="147"/>
      <c r="AB51" s="147"/>
      <c r="AC51" s="147"/>
      <c r="AD51" s="147"/>
      <c r="AE51" s="147"/>
      <c r="AF51" s="147"/>
      <c r="AG51" s="147" t="s">
        <v>1285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3694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357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3693</v>
      </c>
      <c r="D53" s="160"/>
      <c r="E53" s="161">
        <v>38.65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357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14</v>
      </c>
      <c r="B54" s="176" t="s">
        <v>3341</v>
      </c>
      <c r="C54" s="188" t="s">
        <v>3342</v>
      </c>
      <c r="D54" s="177" t="s">
        <v>384</v>
      </c>
      <c r="E54" s="178">
        <v>38.6496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351</v>
      </c>
      <c r="T54" s="158" t="s">
        <v>352</v>
      </c>
      <c r="U54" s="158">
        <v>0</v>
      </c>
      <c r="V54" s="158">
        <f>ROUND(E54*U54,2)</f>
        <v>0</v>
      </c>
      <c r="W54" s="158"/>
      <c r="X54" s="158" t="s">
        <v>353</v>
      </c>
      <c r="Y54" s="158" t="s">
        <v>354</v>
      </c>
      <c r="Z54" s="147"/>
      <c r="AA54" s="147"/>
      <c r="AB54" s="147"/>
      <c r="AC54" s="147"/>
      <c r="AD54" s="147"/>
      <c r="AE54" s="147"/>
      <c r="AF54" s="147"/>
      <c r="AG54" s="147" t="s">
        <v>1285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9" t="s">
        <v>3694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357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3693</v>
      </c>
      <c r="D56" s="160"/>
      <c r="E56" s="161">
        <v>38.65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357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15</v>
      </c>
      <c r="B57" s="176" t="s">
        <v>1331</v>
      </c>
      <c r="C57" s="188" t="s">
        <v>1332</v>
      </c>
      <c r="D57" s="177" t="s">
        <v>384</v>
      </c>
      <c r="E57" s="178">
        <v>54.914400000000001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351</v>
      </c>
      <c r="T57" s="158" t="s">
        <v>352</v>
      </c>
      <c r="U57" s="158">
        <v>0</v>
      </c>
      <c r="V57" s="158">
        <f>ROUND(E57*U57,2)</f>
        <v>0</v>
      </c>
      <c r="W57" s="158"/>
      <c r="X57" s="158" t="s">
        <v>353</v>
      </c>
      <c r="Y57" s="158" t="s">
        <v>354</v>
      </c>
      <c r="Z57" s="147"/>
      <c r="AA57" s="147"/>
      <c r="AB57" s="147"/>
      <c r="AC57" s="147"/>
      <c r="AD57" s="147"/>
      <c r="AE57" s="147"/>
      <c r="AF57" s="147"/>
      <c r="AG57" s="147" t="s">
        <v>1285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9" t="s">
        <v>3684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357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3695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357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3696</v>
      </c>
      <c r="D60" s="160"/>
      <c r="E60" s="161">
        <v>54.91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357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16</v>
      </c>
      <c r="B61" s="176" t="s">
        <v>3345</v>
      </c>
      <c r="C61" s="188" t="s">
        <v>3346</v>
      </c>
      <c r="D61" s="177" t="s">
        <v>384</v>
      </c>
      <c r="E61" s="178">
        <v>29.790099999999999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351</v>
      </c>
      <c r="T61" s="158" t="s">
        <v>352</v>
      </c>
      <c r="U61" s="158">
        <v>0</v>
      </c>
      <c r="V61" s="158">
        <f>ROUND(E61*U61,2)</f>
        <v>0</v>
      </c>
      <c r="W61" s="158"/>
      <c r="X61" s="158" t="s">
        <v>353</v>
      </c>
      <c r="Y61" s="158" t="s">
        <v>354</v>
      </c>
      <c r="Z61" s="147"/>
      <c r="AA61" s="147"/>
      <c r="AB61" s="147"/>
      <c r="AC61" s="147"/>
      <c r="AD61" s="147"/>
      <c r="AE61" s="147"/>
      <c r="AF61" s="147"/>
      <c r="AG61" s="147" t="s">
        <v>1285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.75" outlineLevel="2" x14ac:dyDescent="0.2">
      <c r="A62" s="154"/>
      <c r="B62" s="155"/>
      <c r="C62" s="189" t="s">
        <v>3697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357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3692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357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3698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357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3699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357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3700</v>
      </c>
      <c r="D66" s="160"/>
      <c r="E66" s="161">
        <v>29.79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357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17</v>
      </c>
      <c r="B67" s="176" t="s">
        <v>1343</v>
      </c>
      <c r="C67" s="188" t="s">
        <v>1344</v>
      </c>
      <c r="D67" s="177" t="s">
        <v>384</v>
      </c>
      <c r="E67" s="178">
        <v>38.6496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351</v>
      </c>
      <c r="T67" s="158" t="s">
        <v>352</v>
      </c>
      <c r="U67" s="158">
        <v>0</v>
      </c>
      <c r="V67" s="158">
        <f>ROUND(E67*U67,2)</f>
        <v>0</v>
      </c>
      <c r="W67" s="158"/>
      <c r="X67" s="158" t="s">
        <v>353</v>
      </c>
      <c r="Y67" s="158" t="s">
        <v>354</v>
      </c>
      <c r="Z67" s="147"/>
      <c r="AA67" s="147"/>
      <c r="AB67" s="147"/>
      <c r="AC67" s="147"/>
      <c r="AD67" s="147"/>
      <c r="AE67" s="147"/>
      <c r="AF67" s="147"/>
      <c r="AG67" s="147" t="s">
        <v>1285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9" t="s">
        <v>3694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357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9" t="s">
        <v>3693</v>
      </c>
      <c r="D69" s="160"/>
      <c r="E69" s="161">
        <v>38.65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357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18</v>
      </c>
      <c r="B70" s="176" t="s">
        <v>3603</v>
      </c>
      <c r="C70" s="188" t="s">
        <v>3604</v>
      </c>
      <c r="D70" s="177" t="s">
        <v>350</v>
      </c>
      <c r="E70" s="178">
        <v>5.4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351</v>
      </c>
      <c r="T70" s="158" t="s">
        <v>352</v>
      </c>
      <c r="U70" s="158">
        <v>0</v>
      </c>
      <c r="V70" s="158">
        <f>ROUND(E70*U70,2)</f>
        <v>0</v>
      </c>
      <c r="W70" s="158"/>
      <c r="X70" s="158" t="s">
        <v>3605</v>
      </c>
      <c r="Y70" s="158" t="s">
        <v>354</v>
      </c>
      <c r="Z70" s="147"/>
      <c r="AA70" s="147"/>
      <c r="AB70" s="147"/>
      <c r="AC70" s="147"/>
      <c r="AD70" s="147"/>
      <c r="AE70" s="147"/>
      <c r="AF70" s="147"/>
      <c r="AG70" s="147" t="s">
        <v>3606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3607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357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3608</v>
      </c>
      <c r="D72" s="160"/>
      <c r="E72" s="161">
        <v>5.4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357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19</v>
      </c>
      <c r="B73" s="176" t="s">
        <v>3609</v>
      </c>
      <c r="C73" s="188" t="s">
        <v>3610</v>
      </c>
      <c r="D73" s="177" t="s">
        <v>350</v>
      </c>
      <c r="E73" s="178">
        <v>31.77</v>
      </c>
      <c r="F73" s="179"/>
      <c r="G73" s="180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351</v>
      </c>
      <c r="T73" s="158" t="s">
        <v>352</v>
      </c>
      <c r="U73" s="158">
        <v>0</v>
      </c>
      <c r="V73" s="158">
        <f>ROUND(E73*U73,2)</f>
        <v>0</v>
      </c>
      <c r="W73" s="158"/>
      <c r="X73" s="158" t="s">
        <v>3605</v>
      </c>
      <c r="Y73" s="158" t="s">
        <v>354</v>
      </c>
      <c r="Z73" s="147"/>
      <c r="AA73" s="147"/>
      <c r="AB73" s="147"/>
      <c r="AC73" s="147"/>
      <c r="AD73" s="147"/>
      <c r="AE73" s="147"/>
      <c r="AF73" s="147"/>
      <c r="AG73" s="147" t="s">
        <v>3606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9" t="s">
        <v>3701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357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3702</v>
      </c>
      <c r="D75" s="160"/>
      <c r="E75" s="161">
        <v>31.77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357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20</v>
      </c>
      <c r="B76" s="176" t="s">
        <v>3613</v>
      </c>
      <c r="C76" s="188" t="s">
        <v>3614</v>
      </c>
      <c r="D76" s="177" t="s">
        <v>512</v>
      </c>
      <c r="E76" s="178">
        <v>2.7</v>
      </c>
      <c r="F76" s="179"/>
      <c r="G76" s="180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351</v>
      </c>
      <c r="T76" s="158" t="s">
        <v>352</v>
      </c>
      <c r="U76" s="158">
        <v>0</v>
      </c>
      <c r="V76" s="158">
        <f>ROUND(E76*U76,2)</f>
        <v>0</v>
      </c>
      <c r="W76" s="158"/>
      <c r="X76" s="158" t="s">
        <v>3605</v>
      </c>
      <c r="Y76" s="158" t="s">
        <v>354</v>
      </c>
      <c r="Z76" s="147"/>
      <c r="AA76" s="147"/>
      <c r="AB76" s="147"/>
      <c r="AC76" s="147"/>
      <c r="AD76" s="147"/>
      <c r="AE76" s="147"/>
      <c r="AF76" s="147"/>
      <c r="AG76" s="147" t="s">
        <v>3606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9" t="s">
        <v>3615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357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3616</v>
      </c>
      <c r="D78" s="160"/>
      <c r="E78" s="161">
        <v>2.7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357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21</v>
      </c>
      <c r="B79" s="176" t="s">
        <v>3352</v>
      </c>
      <c r="C79" s="188" t="s">
        <v>3353</v>
      </c>
      <c r="D79" s="177" t="s">
        <v>497</v>
      </c>
      <c r="E79" s="178">
        <v>53.014679999999998</v>
      </c>
      <c r="F79" s="179"/>
      <c r="G79" s="180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8"/>
      <c r="S79" s="158" t="s">
        <v>351</v>
      </c>
      <c r="T79" s="158" t="s">
        <v>352</v>
      </c>
      <c r="U79" s="158">
        <v>0</v>
      </c>
      <c r="V79" s="158">
        <f>ROUND(E79*U79,2)</f>
        <v>0</v>
      </c>
      <c r="W79" s="158"/>
      <c r="X79" s="158" t="s">
        <v>540</v>
      </c>
      <c r="Y79" s="158" t="s">
        <v>354</v>
      </c>
      <c r="Z79" s="147"/>
      <c r="AA79" s="147"/>
      <c r="AB79" s="147"/>
      <c r="AC79" s="147"/>
      <c r="AD79" s="147"/>
      <c r="AE79" s="147"/>
      <c r="AF79" s="147"/>
      <c r="AG79" s="147" t="s">
        <v>723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9" t="s">
        <v>3703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357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3704</v>
      </c>
      <c r="D81" s="160"/>
      <c r="E81" s="161">
        <v>53.01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357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3.6" x14ac:dyDescent="0.2">
      <c r="A82" s="168" t="s">
        <v>346</v>
      </c>
      <c r="B82" s="169" t="s">
        <v>110</v>
      </c>
      <c r="C82" s="187" t="s">
        <v>111</v>
      </c>
      <c r="D82" s="170"/>
      <c r="E82" s="171"/>
      <c r="F82" s="172"/>
      <c r="G82" s="173">
        <f>SUMIF(AG83:AG85,"&lt;&gt;NOR",G83:G85)</f>
        <v>0</v>
      </c>
      <c r="H82" s="167"/>
      <c r="I82" s="167">
        <f>SUM(I83:I85)</f>
        <v>0</v>
      </c>
      <c r="J82" s="167"/>
      <c r="K82" s="167">
        <f>SUM(K83:K85)</f>
        <v>0</v>
      </c>
      <c r="L82" s="167"/>
      <c r="M82" s="167">
        <f>SUM(M83:M85)</f>
        <v>0</v>
      </c>
      <c r="N82" s="166"/>
      <c r="O82" s="166">
        <f>SUM(O83:O85)</f>
        <v>0</v>
      </c>
      <c r="P82" s="166"/>
      <c r="Q82" s="166">
        <f>SUM(Q83:Q85)</f>
        <v>0</v>
      </c>
      <c r="R82" s="167"/>
      <c r="S82" s="167"/>
      <c r="T82" s="167"/>
      <c r="U82" s="167"/>
      <c r="V82" s="167">
        <f>SUM(V83:V85)</f>
        <v>0</v>
      </c>
      <c r="W82" s="167"/>
      <c r="X82" s="167"/>
      <c r="Y82" s="167"/>
      <c r="AG82" t="s">
        <v>347</v>
      </c>
    </row>
    <row r="83" spans="1:60" ht="21.75" outlineLevel="1" x14ac:dyDescent="0.2">
      <c r="A83" s="175">
        <v>22</v>
      </c>
      <c r="B83" s="176" t="s">
        <v>3705</v>
      </c>
      <c r="C83" s="188" t="s">
        <v>3706</v>
      </c>
      <c r="D83" s="177" t="s">
        <v>512</v>
      </c>
      <c r="E83" s="178">
        <v>88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351</v>
      </c>
      <c r="T83" s="158" t="s">
        <v>352</v>
      </c>
      <c r="U83" s="158">
        <v>0</v>
      </c>
      <c r="V83" s="158">
        <f>ROUND(E83*U83,2)</f>
        <v>0</v>
      </c>
      <c r="W83" s="158"/>
      <c r="X83" s="158" t="s">
        <v>3605</v>
      </c>
      <c r="Y83" s="158" t="s">
        <v>354</v>
      </c>
      <c r="Z83" s="147"/>
      <c r="AA83" s="147"/>
      <c r="AB83" s="147"/>
      <c r="AC83" s="147"/>
      <c r="AD83" s="147"/>
      <c r="AE83" s="147"/>
      <c r="AF83" s="147"/>
      <c r="AG83" s="147" t="s">
        <v>3606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3707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357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2536</v>
      </c>
      <c r="D85" s="160"/>
      <c r="E85" s="161">
        <v>88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357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13.6" x14ac:dyDescent="0.2">
      <c r="A86" s="168" t="s">
        <v>346</v>
      </c>
      <c r="B86" s="169" t="s">
        <v>116</v>
      </c>
      <c r="C86" s="187" t="s">
        <v>117</v>
      </c>
      <c r="D86" s="170"/>
      <c r="E86" s="171"/>
      <c r="F86" s="172"/>
      <c r="G86" s="173">
        <f>SUMIF(AG87:AG89,"&lt;&gt;NOR",G87:G89)</f>
        <v>0</v>
      </c>
      <c r="H86" s="167"/>
      <c r="I86" s="167">
        <f>SUM(I87:I89)</f>
        <v>0</v>
      </c>
      <c r="J86" s="167"/>
      <c r="K86" s="167">
        <f>SUM(K87:K89)</f>
        <v>0</v>
      </c>
      <c r="L86" s="167"/>
      <c r="M86" s="167">
        <f>SUM(M87:M89)</f>
        <v>0</v>
      </c>
      <c r="N86" s="166"/>
      <c r="O86" s="166">
        <f>SUM(O87:O89)</f>
        <v>0</v>
      </c>
      <c r="P86" s="166"/>
      <c r="Q86" s="166">
        <f>SUM(Q87:Q89)</f>
        <v>0</v>
      </c>
      <c r="R86" s="167"/>
      <c r="S86" s="167"/>
      <c r="T86" s="167"/>
      <c r="U86" s="167"/>
      <c r="V86" s="167">
        <f>SUM(V87:V89)</f>
        <v>0</v>
      </c>
      <c r="W86" s="167"/>
      <c r="X86" s="167"/>
      <c r="Y86" s="167"/>
      <c r="AG86" t="s">
        <v>347</v>
      </c>
    </row>
    <row r="87" spans="1:60" ht="21.75" outlineLevel="1" x14ac:dyDescent="0.2">
      <c r="A87" s="175">
        <v>23</v>
      </c>
      <c r="B87" s="176" t="s">
        <v>3619</v>
      </c>
      <c r="C87" s="188" t="s">
        <v>3620</v>
      </c>
      <c r="D87" s="177" t="s">
        <v>384</v>
      </c>
      <c r="E87" s="178">
        <v>7.92</v>
      </c>
      <c r="F87" s="179"/>
      <c r="G87" s="180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351</v>
      </c>
      <c r="T87" s="158" t="s">
        <v>352</v>
      </c>
      <c r="U87" s="158">
        <v>0</v>
      </c>
      <c r="V87" s="158">
        <f>ROUND(E87*U87,2)</f>
        <v>0</v>
      </c>
      <c r="W87" s="158"/>
      <c r="X87" s="158" t="s">
        <v>353</v>
      </c>
      <c r="Y87" s="158" t="s">
        <v>354</v>
      </c>
      <c r="Z87" s="147"/>
      <c r="AA87" s="147"/>
      <c r="AB87" s="147"/>
      <c r="AC87" s="147"/>
      <c r="AD87" s="147"/>
      <c r="AE87" s="147"/>
      <c r="AF87" s="147"/>
      <c r="AG87" s="147" t="s">
        <v>1285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1.75" outlineLevel="2" x14ac:dyDescent="0.2">
      <c r="A88" s="154"/>
      <c r="B88" s="155"/>
      <c r="C88" s="189" t="s">
        <v>3708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357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3709</v>
      </c>
      <c r="D89" s="160"/>
      <c r="E89" s="161">
        <v>7.92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357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13.6" x14ac:dyDescent="0.2">
      <c r="A90" s="168" t="s">
        <v>346</v>
      </c>
      <c r="B90" s="169" t="s">
        <v>118</v>
      </c>
      <c r="C90" s="187" t="s">
        <v>119</v>
      </c>
      <c r="D90" s="170"/>
      <c r="E90" s="171"/>
      <c r="F90" s="172"/>
      <c r="G90" s="173">
        <f>SUMIF(AG91:AG99,"&lt;&gt;NOR",G91:G99)</f>
        <v>0</v>
      </c>
      <c r="H90" s="167"/>
      <c r="I90" s="167">
        <f>SUM(I91:I99)</f>
        <v>0</v>
      </c>
      <c r="J90" s="167"/>
      <c r="K90" s="167">
        <f>SUM(K91:K99)</f>
        <v>0</v>
      </c>
      <c r="L90" s="167"/>
      <c r="M90" s="167">
        <f>SUM(M91:M99)</f>
        <v>0</v>
      </c>
      <c r="N90" s="166"/>
      <c r="O90" s="166">
        <f>SUM(O91:O99)</f>
        <v>0</v>
      </c>
      <c r="P90" s="166"/>
      <c r="Q90" s="166">
        <f>SUM(Q91:Q99)</f>
        <v>0</v>
      </c>
      <c r="R90" s="167"/>
      <c r="S90" s="167"/>
      <c r="T90" s="167"/>
      <c r="U90" s="167"/>
      <c r="V90" s="167">
        <f>SUM(V91:V99)</f>
        <v>0</v>
      </c>
      <c r="W90" s="167"/>
      <c r="X90" s="167"/>
      <c r="Y90" s="167"/>
      <c r="AG90" t="s">
        <v>347</v>
      </c>
    </row>
    <row r="91" spans="1:60" ht="21.75" outlineLevel="1" x14ac:dyDescent="0.2">
      <c r="A91" s="175">
        <v>24</v>
      </c>
      <c r="B91" s="176" t="s">
        <v>3623</v>
      </c>
      <c r="C91" s="188" t="s">
        <v>3624</v>
      </c>
      <c r="D91" s="177" t="s">
        <v>350</v>
      </c>
      <c r="E91" s="178">
        <v>3.6</v>
      </c>
      <c r="F91" s="179"/>
      <c r="G91" s="180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8"/>
      <c r="S91" s="158" t="s">
        <v>351</v>
      </c>
      <c r="T91" s="158" t="s">
        <v>352</v>
      </c>
      <c r="U91" s="158">
        <v>0</v>
      </c>
      <c r="V91" s="158">
        <f>ROUND(E91*U91,2)</f>
        <v>0</v>
      </c>
      <c r="W91" s="158"/>
      <c r="X91" s="158" t="s">
        <v>3605</v>
      </c>
      <c r="Y91" s="158" t="s">
        <v>354</v>
      </c>
      <c r="Z91" s="147"/>
      <c r="AA91" s="147"/>
      <c r="AB91" s="147"/>
      <c r="AC91" s="147"/>
      <c r="AD91" s="147"/>
      <c r="AE91" s="147"/>
      <c r="AF91" s="147"/>
      <c r="AG91" s="147" t="s">
        <v>3606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9" t="s">
        <v>3625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357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3626</v>
      </c>
      <c r="D93" s="160"/>
      <c r="E93" s="161">
        <v>3.6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357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25</v>
      </c>
      <c r="B94" s="176" t="s">
        <v>3627</v>
      </c>
      <c r="C94" s="188" t="s">
        <v>3628</v>
      </c>
      <c r="D94" s="177" t="s">
        <v>350</v>
      </c>
      <c r="E94" s="178">
        <v>1.8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351</v>
      </c>
      <c r="T94" s="158" t="s">
        <v>352</v>
      </c>
      <c r="U94" s="158">
        <v>0</v>
      </c>
      <c r="V94" s="158">
        <f>ROUND(E94*U94,2)</f>
        <v>0</v>
      </c>
      <c r="W94" s="158"/>
      <c r="X94" s="158" t="s">
        <v>3605</v>
      </c>
      <c r="Y94" s="158" t="s">
        <v>354</v>
      </c>
      <c r="Z94" s="147"/>
      <c r="AA94" s="147"/>
      <c r="AB94" s="147"/>
      <c r="AC94" s="147"/>
      <c r="AD94" s="147"/>
      <c r="AE94" s="147"/>
      <c r="AF94" s="147"/>
      <c r="AG94" s="147" t="s">
        <v>3606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9" t="s">
        <v>3629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357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3630</v>
      </c>
      <c r="D96" s="160"/>
      <c r="E96" s="161">
        <v>1.8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357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26</v>
      </c>
      <c r="B97" s="176" t="s">
        <v>3631</v>
      </c>
      <c r="C97" s="188" t="s">
        <v>3632</v>
      </c>
      <c r="D97" s="177" t="s">
        <v>350</v>
      </c>
      <c r="E97" s="178">
        <v>31.77</v>
      </c>
      <c r="F97" s="179"/>
      <c r="G97" s="180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8"/>
      <c r="S97" s="158" t="s">
        <v>351</v>
      </c>
      <c r="T97" s="158" t="s">
        <v>352</v>
      </c>
      <c r="U97" s="158">
        <v>0</v>
      </c>
      <c r="V97" s="158">
        <f>ROUND(E97*U97,2)</f>
        <v>0</v>
      </c>
      <c r="W97" s="158"/>
      <c r="X97" s="158" t="s">
        <v>3605</v>
      </c>
      <c r="Y97" s="158" t="s">
        <v>354</v>
      </c>
      <c r="Z97" s="147"/>
      <c r="AA97" s="147"/>
      <c r="AB97" s="147"/>
      <c r="AC97" s="147"/>
      <c r="AD97" s="147"/>
      <c r="AE97" s="147"/>
      <c r="AF97" s="147"/>
      <c r="AG97" s="147" t="s">
        <v>3606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9" t="s">
        <v>3710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357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3702</v>
      </c>
      <c r="D99" s="160"/>
      <c r="E99" s="161">
        <v>31.77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357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13.6" x14ac:dyDescent="0.2">
      <c r="A100" s="168" t="s">
        <v>346</v>
      </c>
      <c r="B100" s="169" t="s">
        <v>127</v>
      </c>
      <c r="C100" s="187" t="s">
        <v>128</v>
      </c>
      <c r="D100" s="170"/>
      <c r="E100" s="171"/>
      <c r="F100" s="172"/>
      <c r="G100" s="173">
        <f>SUMIF(AG101:AG118,"&lt;&gt;NOR",G101:G118)</f>
        <v>0</v>
      </c>
      <c r="H100" s="167"/>
      <c r="I100" s="167">
        <f>SUM(I101:I118)</f>
        <v>0</v>
      </c>
      <c r="J100" s="167"/>
      <c r="K100" s="167">
        <f>SUM(K101:K118)</f>
        <v>0</v>
      </c>
      <c r="L100" s="167"/>
      <c r="M100" s="167">
        <f>SUM(M101:M118)</f>
        <v>0</v>
      </c>
      <c r="N100" s="166"/>
      <c r="O100" s="166">
        <f>SUM(O101:O118)</f>
        <v>0</v>
      </c>
      <c r="P100" s="166"/>
      <c r="Q100" s="166">
        <f>SUM(Q101:Q118)</f>
        <v>0</v>
      </c>
      <c r="R100" s="167"/>
      <c r="S100" s="167"/>
      <c r="T100" s="167"/>
      <c r="U100" s="167"/>
      <c r="V100" s="167">
        <f>SUM(V101:V118)</f>
        <v>0</v>
      </c>
      <c r="W100" s="167"/>
      <c r="X100" s="167"/>
      <c r="Y100" s="167"/>
      <c r="AG100" t="s">
        <v>347</v>
      </c>
    </row>
    <row r="101" spans="1:60" outlineLevel="1" x14ac:dyDescent="0.2">
      <c r="A101" s="175">
        <v>27</v>
      </c>
      <c r="B101" s="176" t="s">
        <v>3634</v>
      </c>
      <c r="C101" s="188" t="s">
        <v>3635</v>
      </c>
      <c r="D101" s="177" t="s">
        <v>512</v>
      </c>
      <c r="E101" s="178">
        <v>88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351</v>
      </c>
      <c r="T101" s="158" t="s">
        <v>352</v>
      </c>
      <c r="U101" s="158">
        <v>0</v>
      </c>
      <c r="V101" s="158">
        <f>ROUND(E101*U101,2)</f>
        <v>0</v>
      </c>
      <c r="W101" s="158"/>
      <c r="X101" s="158" t="s">
        <v>353</v>
      </c>
      <c r="Y101" s="158" t="s">
        <v>354</v>
      </c>
      <c r="Z101" s="147"/>
      <c r="AA101" s="147"/>
      <c r="AB101" s="147"/>
      <c r="AC101" s="147"/>
      <c r="AD101" s="147"/>
      <c r="AE101" s="147"/>
      <c r="AF101" s="147"/>
      <c r="AG101" s="147" t="s">
        <v>1285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9" t="s">
        <v>3711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357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9" t="s">
        <v>2536</v>
      </c>
      <c r="D103" s="160"/>
      <c r="E103" s="161">
        <v>88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357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5">
        <v>28</v>
      </c>
      <c r="B104" s="176" t="s">
        <v>3712</v>
      </c>
      <c r="C104" s="188" t="s">
        <v>3713</v>
      </c>
      <c r="D104" s="177" t="s">
        <v>512</v>
      </c>
      <c r="E104" s="178">
        <v>88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351</v>
      </c>
      <c r="T104" s="158" t="s">
        <v>352</v>
      </c>
      <c r="U104" s="158">
        <v>0</v>
      </c>
      <c r="V104" s="158">
        <f>ROUND(E104*U104,2)</f>
        <v>0</v>
      </c>
      <c r="W104" s="158"/>
      <c r="X104" s="158" t="s">
        <v>353</v>
      </c>
      <c r="Y104" s="158" t="s">
        <v>354</v>
      </c>
      <c r="Z104" s="147"/>
      <c r="AA104" s="147"/>
      <c r="AB104" s="147"/>
      <c r="AC104" s="147"/>
      <c r="AD104" s="147"/>
      <c r="AE104" s="147"/>
      <c r="AF104" s="147"/>
      <c r="AG104" s="147" t="s">
        <v>1285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3714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357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2536</v>
      </c>
      <c r="D106" s="160"/>
      <c r="E106" s="161">
        <v>88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357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29</v>
      </c>
      <c r="B107" s="176" t="s">
        <v>3715</v>
      </c>
      <c r="C107" s="188" t="s">
        <v>3716</v>
      </c>
      <c r="D107" s="177" t="s">
        <v>512</v>
      </c>
      <c r="E107" s="178">
        <v>88</v>
      </c>
      <c r="F107" s="179"/>
      <c r="G107" s="180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351</v>
      </c>
      <c r="T107" s="158" t="s">
        <v>352</v>
      </c>
      <c r="U107" s="158">
        <v>0</v>
      </c>
      <c r="V107" s="158">
        <f>ROUND(E107*U107,2)</f>
        <v>0</v>
      </c>
      <c r="W107" s="158"/>
      <c r="X107" s="158" t="s">
        <v>353</v>
      </c>
      <c r="Y107" s="158" t="s">
        <v>354</v>
      </c>
      <c r="Z107" s="147"/>
      <c r="AA107" s="147"/>
      <c r="AB107" s="147"/>
      <c r="AC107" s="147"/>
      <c r="AD107" s="147"/>
      <c r="AE107" s="147"/>
      <c r="AF107" s="147"/>
      <c r="AG107" s="147" t="s">
        <v>1285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9" t="s">
        <v>3714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357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9" t="s">
        <v>2536</v>
      </c>
      <c r="D109" s="160"/>
      <c r="E109" s="161">
        <v>88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357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30</v>
      </c>
      <c r="B110" s="176" t="s">
        <v>3639</v>
      </c>
      <c r="C110" s="188" t="s">
        <v>3640</v>
      </c>
      <c r="D110" s="177" t="s">
        <v>373</v>
      </c>
      <c r="E110" s="178">
        <v>2</v>
      </c>
      <c r="F110" s="179"/>
      <c r="G110" s="180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8"/>
      <c r="S110" s="158" t="s">
        <v>351</v>
      </c>
      <c r="T110" s="158" t="s">
        <v>352</v>
      </c>
      <c r="U110" s="158">
        <v>0</v>
      </c>
      <c r="V110" s="158">
        <f>ROUND(E110*U110,2)</f>
        <v>0</v>
      </c>
      <c r="W110" s="158"/>
      <c r="X110" s="158" t="s">
        <v>353</v>
      </c>
      <c r="Y110" s="158" t="s">
        <v>354</v>
      </c>
      <c r="Z110" s="147"/>
      <c r="AA110" s="147"/>
      <c r="AB110" s="147"/>
      <c r="AC110" s="147"/>
      <c r="AD110" s="147"/>
      <c r="AE110" s="147"/>
      <c r="AF110" s="147"/>
      <c r="AG110" s="147" t="s">
        <v>1285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9" t="s">
        <v>3641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357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9" t="s">
        <v>110</v>
      </c>
      <c r="D112" s="160"/>
      <c r="E112" s="161">
        <v>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357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31</v>
      </c>
      <c r="B113" s="176" t="s">
        <v>3642</v>
      </c>
      <c r="C113" s="188" t="s">
        <v>3643</v>
      </c>
      <c r="D113" s="177" t="s">
        <v>512</v>
      </c>
      <c r="E113" s="178">
        <v>88</v>
      </c>
      <c r="F113" s="179"/>
      <c r="G113" s="180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8"/>
      <c r="S113" s="158" t="s">
        <v>351</v>
      </c>
      <c r="T113" s="158" t="s">
        <v>352</v>
      </c>
      <c r="U113" s="158">
        <v>0</v>
      </c>
      <c r="V113" s="158">
        <f>ROUND(E113*U113,2)</f>
        <v>0</v>
      </c>
      <c r="W113" s="158"/>
      <c r="X113" s="158" t="s">
        <v>353</v>
      </c>
      <c r="Y113" s="158" t="s">
        <v>354</v>
      </c>
      <c r="Z113" s="147"/>
      <c r="AA113" s="147"/>
      <c r="AB113" s="147"/>
      <c r="AC113" s="147"/>
      <c r="AD113" s="147"/>
      <c r="AE113" s="147"/>
      <c r="AF113" s="147"/>
      <c r="AG113" s="147" t="s">
        <v>1285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9" t="s">
        <v>3717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357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2536</v>
      </c>
      <c r="D115" s="160"/>
      <c r="E115" s="161">
        <v>88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357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32</v>
      </c>
      <c r="B116" s="176" t="s">
        <v>3645</v>
      </c>
      <c r="C116" s="188" t="s">
        <v>3646</v>
      </c>
      <c r="D116" s="177" t="s">
        <v>373</v>
      </c>
      <c r="E116" s="178">
        <v>2</v>
      </c>
      <c r="F116" s="179"/>
      <c r="G116" s="180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351</v>
      </c>
      <c r="T116" s="158" t="s">
        <v>352</v>
      </c>
      <c r="U116" s="158">
        <v>0</v>
      </c>
      <c r="V116" s="158">
        <f>ROUND(E116*U116,2)</f>
        <v>0</v>
      </c>
      <c r="W116" s="158"/>
      <c r="X116" s="158" t="s">
        <v>540</v>
      </c>
      <c r="Y116" s="158" t="s">
        <v>354</v>
      </c>
      <c r="Z116" s="147"/>
      <c r="AA116" s="147"/>
      <c r="AB116" s="147"/>
      <c r="AC116" s="147"/>
      <c r="AD116" s="147"/>
      <c r="AE116" s="147"/>
      <c r="AF116" s="147"/>
      <c r="AG116" s="147" t="s">
        <v>723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3647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357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110</v>
      </c>
      <c r="D118" s="160"/>
      <c r="E118" s="161">
        <v>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357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13.6" x14ac:dyDescent="0.2">
      <c r="A119" s="168" t="s">
        <v>346</v>
      </c>
      <c r="B119" s="169" t="s">
        <v>129</v>
      </c>
      <c r="C119" s="187" t="s">
        <v>130</v>
      </c>
      <c r="D119" s="170"/>
      <c r="E119" s="171"/>
      <c r="F119" s="172"/>
      <c r="G119" s="173">
        <f>SUMIF(AG120:AG131,"&lt;&gt;NOR",G120:G131)</f>
        <v>0</v>
      </c>
      <c r="H119" s="167"/>
      <c r="I119" s="167">
        <f>SUM(I120:I131)</f>
        <v>0</v>
      </c>
      <c r="J119" s="167"/>
      <c r="K119" s="167">
        <f>SUM(K120:K131)</f>
        <v>0</v>
      </c>
      <c r="L119" s="167"/>
      <c r="M119" s="167">
        <f>SUM(M120:M131)</f>
        <v>0</v>
      </c>
      <c r="N119" s="166"/>
      <c r="O119" s="166">
        <f>SUM(O120:O131)</f>
        <v>0</v>
      </c>
      <c r="P119" s="166"/>
      <c r="Q119" s="166">
        <f>SUM(Q120:Q131)</f>
        <v>0</v>
      </c>
      <c r="R119" s="167"/>
      <c r="S119" s="167"/>
      <c r="T119" s="167"/>
      <c r="U119" s="167"/>
      <c r="V119" s="167">
        <f>SUM(V120:V131)</f>
        <v>0</v>
      </c>
      <c r="W119" s="167"/>
      <c r="X119" s="167"/>
      <c r="Y119" s="167"/>
      <c r="AG119" t="s">
        <v>347</v>
      </c>
    </row>
    <row r="120" spans="1:60" ht="21.75" outlineLevel="1" x14ac:dyDescent="0.2">
      <c r="A120" s="175">
        <v>33</v>
      </c>
      <c r="B120" s="176" t="s">
        <v>2145</v>
      </c>
      <c r="C120" s="188" t="s">
        <v>3718</v>
      </c>
      <c r="D120" s="177" t="s">
        <v>512</v>
      </c>
      <c r="E120" s="178">
        <v>88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351</v>
      </c>
      <c r="T120" s="158" t="s">
        <v>352</v>
      </c>
      <c r="U120" s="158">
        <v>0</v>
      </c>
      <c r="V120" s="158">
        <f>ROUND(E120*U120,2)</f>
        <v>0</v>
      </c>
      <c r="W120" s="158"/>
      <c r="X120" s="158" t="s">
        <v>540</v>
      </c>
      <c r="Y120" s="158" t="s">
        <v>354</v>
      </c>
      <c r="Z120" s="147"/>
      <c r="AA120" s="147"/>
      <c r="AB120" s="147"/>
      <c r="AC120" s="147"/>
      <c r="AD120" s="147"/>
      <c r="AE120" s="147"/>
      <c r="AF120" s="147"/>
      <c r="AG120" s="147" t="s">
        <v>723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3719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357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9" t="s">
        <v>2536</v>
      </c>
      <c r="D122" s="160"/>
      <c r="E122" s="161">
        <v>88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357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1.75" outlineLevel="1" x14ac:dyDescent="0.2">
      <c r="A123" s="175">
        <v>34</v>
      </c>
      <c r="B123" s="176" t="s">
        <v>3650</v>
      </c>
      <c r="C123" s="188" t="s">
        <v>2150</v>
      </c>
      <c r="D123" s="177" t="s">
        <v>880</v>
      </c>
      <c r="E123" s="178">
        <v>1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351</v>
      </c>
      <c r="T123" s="158" t="s">
        <v>352</v>
      </c>
      <c r="U123" s="158">
        <v>0</v>
      </c>
      <c r="V123" s="158">
        <f>ROUND(E123*U123,2)</f>
        <v>0</v>
      </c>
      <c r="W123" s="158"/>
      <c r="X123" s="158" t="s">
        <v>353</v>
      </c>
      <c r="Y123" s="158" t="s">
        <v>354</v>
      </c>
      <c r="Z123" s="147"/>
      <c r="AA123" s="147"/>
      <c r="AB123" s="147"/>
      <c r="AC123" s="147"/>
      <c r="AD123" s="147"/>
      <c r="AE123" s="147"/>
      <c r="AF123" s="147"/>
      <c r="AG123" s="147" t="s">
        <v>1285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9" t="s">
        <v>2151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357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9" t="s">
        <v>108</v>
      </c>
      <c r="D125" s="160"/>
      <c r="E125" s="161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357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1.75" outlineLevel="1" x14ac:dyDescent="0.2">
      <c r="A126" s="175">
        <v>35</v>
      </c>
      <c r="B126" s="176" t="s">
        <v>3653</v>
      </c>
      <c r="C126" s="188" t="s">
        <v>3720</v>
      </c>
      <c r="D126" s="177" t="s">
        <v>880</v>
      </c>
      <c r="E126" s="178">
        <v>1</v>
      </c>
      <c r="F126" s="179"/>
      <c r="G126" s="180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351</v>
      </c>
      <c r="T126" s="158" t="s">
        <v>352</v>
      </c>
      <c r="U126" s="158">
        <v>0</v>
      </c>
      <c r="V126" s="158">
        <f>ROUND(E126*U126,2)</f>
        <v>0</v>
      </c>
      <c r="W126" s="158"/>
      <c r="X126" s="158" t="s">
        <v>353</v>
      </c>
      <c r="Y126" s="158" t="s">
        <v>354</v>
      </c>
      <c r="Z126" s="147"/>
      <c r="AA126" s="147"/>
      <c r="AB126" s="147"/>
      <c r="AC126" s="147"/>
      <c r="AD126" s="147"/>
      <c r="AE126" s="147"/>
      <c r="AF126" s="147"/>
      <c r="AG126" s="147" t="s">
        <v>1285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9" t="s">
        <v>2151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357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108</v>
      </c>
      <c r="D128" s="160"/>
      <c r="E128" s="161">
        <v>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357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1.75" outlineLevel="1" x14ac:dyDescent="0.2">
      <c r="A129" s="175">
        <v>36</v>
      </c>
      <c r="B129" s="176" t="s">
        <v>3721</v>
      </c>
      <c r="C129" s="188" t="s">
        <v>3722</v>
      </c>
      <c r="D129" s="177" t="s">
        <v>880</v>
      </c>
      <c r="E129" s="178">
        <v>1</v>
      </c>
      <c r="F129" s="179"/>
      <c r="G129" s="180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8"/>
      <c r="S129" s="158" t="s">
        <v>351</v>
      </c>
      <c r="T129" s="158" t="s">
        <v>352</v>
      </c>
      <c r="U129" s="158">
        <v>0</v>
      </c>
      <c r="V129" s="158">
        <f>ROUND(E129*U129,2)</f>
        <v>0</v>
      </c>
      <c r="W129" s="158"/>
      <c r="X129" s="158" t="s">
        <v>353</v>
      </c>
      <c r="Y129" s="158" t="s">
        <v>354</v>
      </c>
      <c r="Z129" s="147"/>
      <c r="AA129" s="147"/>
      <c r="AB129" s="147"/>
      <c r="AC129" s="147"/>
      <c r="AD129" s="147"/>
      <c r="AE129" s="147"/>
      <c r="AF129" s="147"/>
      <c r="AG129" s="147" t="s">
        <v>1285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9" t="s">
        <v>2151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357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9" t="s">
        <v>108</v>
      </c>
      <c r="D131" s="160"/>
      <c r="E131" s="161">
        <v>1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357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13.6" x14ac:dyDescent="0.2">
      <c r="A132" s="168" t="s">
        <v>346</v>
      </c>
      <c r="B132" s="169" t="s">
        <v>137</v>
      </c>
      <c r="C132" s="187" t="s">
        <v>138</v>
      </c>
      <c r="D132" s="170"/>
      <c r="E132" s="171"/>
      <c r="F132" s="172"/>
      <c r="G132" s="173">
        <f>SUMIF(AG133:AG138,"&lt;&gt;NOR",G133:G138)</f>
        <v>0</v>
      </c>
      <c r="H132" s="167"/>
      <c r="I132" s="167">
        <f>SUM(I133:I138)</f>
        <v>0</v>
      </c>
      <c r="J132" s="167"/>
      <c r="K132" s="167">
        <f>SUM(K133:K138)</f>
        <v>0</v>
      </c>
      <c r="L132" s="167"/>
      <c r="M132" s="167">
        <f>SUM(M133:M138)</f>
        <v>0</v>
      </c>
      <c r="N132" s="166"/>
      <c r="O132" s="166">
        <f>SUM(O133:O138)</f>
        <v>0</v>
      </c>
      <c r="P132" s="166"/>
      <c r="Q132" s="166">
        <f>SUM(Q133:Q138)</f>
        <v>0</v>
      </c>
      <c r="R132" s="167"/>
      <c r="S132" s="167"/>
      <c r="T132" s="167"/>
      <c r="U132" s="167"/>
      <c r="V132" s="167">
        <f>SUM(V133:V138)</f>
        <v>0</v>
      </c>
      <c r="W132" s="167"/>
      <c r="X132" s="167"/>
      <c r="Y132" s="167"/>
      <c r="AG132" t="s">
        <v>347</v>
      </c>
    </row>
    <row r="133" spans="1:60" outlineLevel="1" x14ac:dyDescent="0.2">
      <c r="A133" s="175">
        <v>37</v>
      </c>
      <c r="B133" s="176" t="s">
        <v>3655</v>
      </c>
      <c r="C133" s="188" t="s">
        <v>3656</v>
      </c>
      <c r="D133" s="177" t="s">
        <v>384</v>
      </c>
      <c r="E133" s="178">
        <v>0.192</v>
      </c>
      <c r="F133" s="179"/>
      <c r="G133" s="180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8"/>
      <c r="S133" s="158" t="s">
        <v>351</v>
      </c>
      <c r="T133" s="158" t="s">
        <v>352</v>
      </c>
      <c r="U133" s="158">
        <v>0</v>
      </c>
      <c r="V133" s="158">
        <f>ROUND(E133*U133,2)</f>
        <v>0</v>
      </c>
      <c r="W133" s="158"/>
      <c r="X133" s="158" t="s">
        <v>3605</v>
      </c>
      <c r="Y133" s="158" t="s">
        <v>354</v>
      </c>
      <c r="Z133" s="147"/>
      <c r="AA133" s="147"/>
      <c r="AB133" s="147"/>
      <c r="AC133" s="147"/>
      <c r="AD133" s="147"/>
      <c r="AE133" s="147"/>
      <c r="AF133" s="147"/>
      <c r="AG133" s="147" t="s">
        <v>3606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1.75" outlineLevel="2" x14ac:dyDescent="0.2">
      <c r="A134" s="154"/>
      <c r="B134" s="155"/>
      <c r="C134" s="189" t="s">
        <v>3657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357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9" t="s">
        <v>3658</v>
      </c>
      <c r="D135" s="160"/>
      <c r="E135" s="161">
        <v>0.19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357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38</v>
      </c>
      <c r="B136" s="176" t="s">
        <v>3659</v>
      </c>
      <c r="C136" s="188" t="s">
        <v>3660</v>
      </c>
      <c r="D136" s="177" t="s">
        <v>384</v>
      </c>
      <c r="E136" s="178">
        <v>0.28799999999999998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8"/>
      <c r="S136" s="158" t="s">
        <v>351</v>
      </c>
      <c r="T136" s="158" t="s">
        <v>352</v>
      </c>
      <c r="U136" s="158">
        <v>0</v>
      </c>
      <c r="V136" s="158">
        <f>ROUND(E136*U136,2)</f>
        <v>0</v>
      </c>
      <c r="W136" s="158"/>
      <c r="X136" s="158" t="s">
        <v>3605</v>
      </c>
      <c r="Y136" s="158" t="s">
        <v>354</v>
      </c>
      <c r="Z136" s="147"/>
      <c r="AA136" s="147"/>
      <c r="AB136" s="147"/>
      <c r="AC136" s="147"/>
      <c r="AD136" s="147"/>
      <c r="AE136" s="147"/>
      <c r="AF136" s="147"/>
      <c r="AG136" s="147" t="s">
        <v>3606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1.75" outlineLevel="2" x14ac:dyDescent="0.2">
      <c r="A137" s="154"/>
      <c r="B137" s="155"/>
      <c r="C137" s="189" t="s">
        <v>3661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357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3662</v>
      </c>
      <c r="D138" s="160"/>
      <c r="E138" s="161">
        <v>0.28999999999999998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357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13.6" x14ac:dyDescent="0.2">
      <c r="A139" s="168" t="s">
        <v>346</v>
      </c>
      <c r="B139" s="169" t="s">
        <v>139</v>
      </c>
      <c r="C139" s="187" t="s">
        <v>140</v>
      </c>
      <c r="D139" s="170"/>
      <c r="E139" s="171"/>
      <c r="F139" s="172"/>
      <c r="G139" s="173">
        <f>SUMIF(AG140:AG140,"&lt;&gt;NOR",G140:G140)</f>
        <v>0</v>
      </c>
      <c r="H139" s="167"/>
      <c r="I139" s="167">
        <f>SUM(I140:I140)</f>
        <v>0</v>
      </c>
      <c r="J139" s="167"/>
      <c r="K139" s="167">
        <f>SUM(K140:K140)</f>
        <v>0</v>
      </c>
      <c r="L139" s="167"/>
      <c r="M139" s="167">
        <f>SUM(M140:M140)</f>
        <v>0</v>
      </c>
      <c r="N139" s="166"/>
      <c r="O139" s="166">
        <f>SUM(O140:O140)</f>
        <v>0</v>
      </c>
      <c r="P139" s="166"/>
      <c r="Q139" s="166">
        <f>SUM(Q140:Q140)</f>
        <v>0</v>
      </c>
      <c r="R139" s="167"/>
      <c r="S139" s="167"/>
      <c r="T139" s="167"/>
      <c r="U139" s="167"/>
      <c r="V139" s="167">
        <f>SUM(V140:V140)</f>
        <v>0</v>
      </c>
      <c r="W139" s="167"/>
      <c r="X139" s="167"/>
      <c r="Y139" s="167"/>
      <c r="AG139" t="s">
        <v>347</v>
      </c>
    </row>
    <row r="140" spans="1:60" outlineLevel="1" x14ac:dyDescent="0.2">
      <c r="A140" s="181">
        <v>39</v>
      </c>
      <c r="B140" s="182" t="s">
        <v>3519</v>
      </c>
      <c r="C140" s="191" t="s">
        <v>3520</v>
      </c>
      <c r="D140" s="183" t="s">
        <v>497</v>
      </c>
      <c r="E140" s="184">
        <v>52.69359</v>
      </c>
      <c r="F140" s="185"/>
      <c r="G140" s="186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351</v>
      </c>
      <c r="T140" s="158" t="s">
        <v>352</v>
      </c>
      <c r="U140" s="158">
        <v>0</v>
      </c>
      <c r="V140" s="158">
        <f>ROUND(E140*U140,2)</f>
        <v>0</v>
      </c>
      <c r="W140" s="158"/>
      <c r="X140" s="158" t="s">
        <v>353</v>
      </c>
      <c r="Y140" s="158" t="s">
        <v>354</v>
      </c>
      <c r="Z140" s="147"/>
      <c r="AA140" s="147"/>
      <c r="AB140" s="147"/>
      <c r="AC140" s="147"/>
      <c r="AD140" s="147"/>
      <c r="AE140" s="147"/>
      <c r="AF140" s="147"/>
      <c r="AG140" s="147" t="s">
        <v>1285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13.6" x14ac:dyDescent="0.2">
      <c r="A141" s="168" t="s">
        <v>346</v>
      </c>
      <c r="B141" s="169" t="s">
        <v>263</v>
      </c>
      <c r="C141" s="187" t="s">
        <v>264</v>
      </c>
      <c r="D141" s="170"/>
      <c r="E141" s="171"/>
      <c r="F141" s="172"/>
      <c r="G141" s="173">
        <f>SUMIF(AG142:AG144,"&lt;&gt;NOR",G142:G144)</f>
        <v>0</v>
      </c>
      <c r="H141" s="167"/>
      <c r="I141" s="167">
        <f>SUM(I142:I144)</f>
        <v>0</v>
      </c>
      <c r="J141" s="167"/>
      <c r="K141" s="167">
        <f>SUM(K142:K144)</f>
        <v>0</v>
      </c>
      <c r="L141" s="167"/>
      <c r="M141" s="167">
        <f>SUM(M142:M144)</f>
        <v>0</v>
      </c>
      <c r="N141" s="166"/>
      <c r="O141" s="166">
        <f>SUM(O142:O144)</f>
        <v>0</v>
      </c>
      <c r="P141" s="166"/>
      <c r="Q141" s="166">
        <f>SUM(Q142:Q144)</f>
        <v>0</v>
      </c>
      <c r="R141" s="167"/>
      <c r="S141" s="167"/>
      <c r="T141" s="167"/>
      <c r="U141" s="167"/>
      <c r="V141" s="167">
        <f>SUM(V142:V144)</f>
        <v>0</v>
      </c>
      <c r="W141" s="167"/>
      <c r="X141" s="167"/>
      <c r="Y141" s="167"/>
      <c r="AG141" t="s">
        <v>347</v>
      </c>
    </row>
    <row r="142" spans="1:60" ht="21.75" outlineLevel="1" x14ac:dyDescent="0.2">
      <c r="A142" s="175">
        <v>40</v>
      </c>
      <c r="B142" s="176" t="s">
        <v>3663</v>
      </c>
      <c r="C142" s="188" t="s">
        <v>3664</v>
      </c>
      <c r="D142" s="177" t="s">
        <v>512</v>
      </c>
      <c r="E142" s="178">
        <v>88</v>
      </c>
      <c r="F142" s="179"/>
      <c r="G142" s="180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8"/>
      <c r="S142" s="158" t="s">
        <v>351</v>
      </c>
      <c r="T142" s="158" t="s">
        <v>352</v>
      </c>
      <c r="U142" s="158">
        <v>0</v>
      </c>
      <c r="V142" s="158">
        <f>ROUND(E142*U142,2)</f>
        <v>0</v>
      </c>
      <c r="W142" s="158"/>
      <c r="X142" s="158" t="s">
        <v>353</v>
      </c>
      <c r="Y142" s="158" t="s">
        <v>354</v>
      </c>
      <c r="Z142" s="147"/>
      <c r="AA142" s="147"/>
      <c r="AB142" s="147"/>
      <c r="AC142" s="147"/>
      <c r="AD142" s="147"/>
      <c r="AE142" s="147"/>
      <c r="AF142" s="147"/>
      <c r="AG142" s="147" t="s">
        <v>395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9" t="s">
        <v>3707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357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9" t="s">
        <v>2536</v>
      </c>
      <c r="D144" s="160"/>
      <c r="E144" s="161">
        <v>88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357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13.6" x14ac:dyDescent="0.2">
      <c r="A145" s="168" t="s">
        <v>346</v>
      </c>
      <c r="B145" s="169" t="s">
        <v>315</v>
      </c>
      <c r="C145" s="187" t="s">
        <v>316</v>
      </c>
      <c r="D145" s="170"/>
      <c r="E145" s="171"/>
      <c r="F145" s="172"/>
      <c r="G145" s="173">
        <f>SUMIF(AG146:AG149,"&lt;&gt;NOR",G146:G149)</f>
        <v>0</v>
      </c>
      <c r="H145" s="167"/>
      <c r="I145" s="167">
        <f>SUM(I146:I149)</f>
        <v>0</v>
      </c>
      <c r="J145" s="167"/>
      <c r="K145" s="167">
        <f>SUM(K146:K149)</f>
        <v>0</v>
      </c>
      <c r="L145" s="167"/>
      <c r="M145" s="167">
        <f>SUM(M146:M149)</f>
        <v>0</v>
      </c>
      <c r="N145" s="166"/>
      <c r="O145" s="166">
        <f>SUM(O146:O149)</f>
        <v>0</v>
      </c>
      <c r="P145" s="166"/>
      <c r="Q145" s="166">
        <f>SUM(Q146:Q149)</f>
        <v>0</v>
      </c>
      <c r="R145" s="167"/>
      <c r="S145" s="167"/>
      <c r="T145" s="167"/>
      <c r="U145" s="167"/>
      <c r="V145" s="167">
        <f>SUM(V146:V149)</f>
        <v>0</v>
      </c>
      <c r="W145" s="167"/>
      <c r="X145" s="167"/>
      <c r="Y145" s="167"/>
      <c r="AG145" t="s">
        <v>347</v>
      </c>
    </row>
    <row r="146" spans="1:60" outlineLevel="1" x14ac:dyDescent="0.2">
      <c r="A146" s="175">
        <v>41</v>
      </c>
      <c r="B146" s="176" t="s">
        <v>3666</v>
      </c>
      <c r="C146" s="188" t="s">
        <v>3667</v>
      </c>
      <c r="D146" s="177" t="s">
        <v>497</v>
      </c>
      <c r="E146" s="178">
        <v>285.68610000000001</v>
      </c>
      <c r="F146" s="179"/>
      <c r="G146" s="180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351</v>
      </c>
      <c r="T146" s="158" t="s">
        <v>352</v>
      </c>
      <c r="U146" s="158">
        <v>0</v>
      </c>
      <c r="V146" s="158">
        <f>ROUND(E146*U146,2)</f>
        <v>0</v>
      </c>
      <c r="W146" s="158"/>
      <c r="X146" s="158" t="s">
        <v>353</v>
      </c>
      <c r="Y146" s="158" t="s">
        <v>354</v>
      </c>
      <c r="Z146" s="147"/>
      <c r="AA146" s="147"/>
      <c r="AB146" s="147"/>
      <c r="AC146" s="147"/>
      <c r="AD146" s="147"/>
      <c r="AE146" s="147"/>
      <c r="AF146" s="147"/>
      <c r="AG146" s="147" t="s">
        <v>395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9" t="s">
        <v>3668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357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3669</v>
      </c>
      <c r="D148" s="160"/>
      <c r="E148" s="161">
        <v>285.69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357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1">
        <v>42</v>
      </c>
      <c r="B149" s="182" t="s">
        <v>3670</v>
      </c>
      <c r="C149" s="191" t="s">
        <v>3671</v>
      </c>
      <c r="D149" s="183" t="s">
        <v>497</v>
      </c>
      <c r="E149" s="184">
        <v>31.742899999999999</v>
      </c>
      <c r="F149" s="185"/>
      <c r="G149" s="186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351</v>
      </c>
      <c r="T149" s="158" t="s">
        <v>352</v>
      </c>
      <c r="U149" s="158">
        <v>0</v>
      </c>
      <c r="V149" s="158">
        <f>ROUND(E149*U149,2)</f>
        <v>0</v>
      </c>
      <c r="W149" s="158"/>
      <c r="X149" s="158" t="s">
        <v>353</v>
      </c>
      <c r="Y149" s="158" t="s">
        <v>354</v>
      </c>
      <c r="Z149" s="147"/>
      <c r="AA149" s="147"/>
      <c r="AB149" s="147"/>
      <c r="AC149" s="147"/>
      <c r="AD149" s="147"/>
      <c r="AE149" s="147"/>
      <c r="AF149" s="147"/>
      <c r="AG149" s="147" t="s">
        <v>395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13.6" x14ac:dyDescent="0.2">
      <c r="A150" s="168" t="s">
        <v>346</v>
      </c>
      <c r="B150" s="169" t="s">
        <v>319</v>
      </c>
      <c r="C150" s="187" t="s">
        <v>30</v>
      </c>
      <c r="D150" s="170"/>
      <c r="E150" s="171"/>
      <c r="F150" s="172"/>
      <c r="G150" s="173">
        <f>SUMIF(AG151:AG155,"&lt;&gt;NOR",G151:G155)</f>
        <v>0</v>
      </c>
      <c r="H150" s="167"/>
      <c r="I150" s="167">
        <f>SUM(I151:I155)</f>
        <v>0</v>
      </c>
      <c r="J150" s="167"/>
      <c r="K150" s="167">
        <f>SUM(K151:K155)</f>
        <v>0</v>
      </c>
      <c r="L150" s="167"/>
      <c r="M150" s="167">
        <f>SUM(M151:M155)</f>
        <v>0</v>
      </c>
      <c r="N150" s="166"/>
      <c r="O150" s="166">
        <f>SUM(O151:O155)</f>
        <v>0</v>
      </c>
      <c r="P150" s="166"/>
      <c r="Q150" s="166">
        <f>SUM(Q151:Q155)</f>
        <v>0</v>
      </c>
      <c r="R150" s="167"/>
      <c r="S150" s="167"/>
      <c r="T150" s="167"/>
      <c r="U150" s="167"/>
      <c r="V150" s="167">
        <f>SUM(V151:V155)</f>
        <v>0</v>
      </c>
      <c r="W150" s="167"/>
      <c r="X150" s="167"/>
      <c r="Y150" s="167"/>
      <c r="AG150" t="s">
        <v>347</v>
      </c>
    </row>
    <row r="151" spans="1:60" outlineLevel="1" x14ac:dyDescent="0.2">
      <c r="A151" s="175">
        <v>43</v>
      </c>
      <c r="B151" s="176" t="s">
        <v>2367</v>
      </c>
      <c r="C151" s="188" t="s">
        <v>73</v>
      </c>
      <c r="D151" s="177" t="s">
        <v>389</v>
      </c>
      <c r="E151" s="178">
        <v>1</v>
      </c>
      <c r="F151" s="179"/>
      <c r="G151" s="180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8"/>
      <c r="S151" s="158" t="s">
        <v>351</v>
      </c>
      <c r="T151" s="158" t="s">
        <v>352</v>
      </c>
      <c r="U151" s="158">
        <v>0</v>
      </c>
      <c r="V151" s="158">
        <f>ROUND(E151*U151,2)</f>
        <v>0</v>
      </c>
      <c r="W151" s="158"/>
      <c r="X151" s="158" t="s">
        <v>891</v>
      </c>
      <c r="Y151" s="158" t="s">
        <v>354</v>
      </c>
      <c r="Z151" s="147"/>
      <c r="AA151" s="147"/>
      <c r="AB151" s="147"/>
      <c r="AC151" s="147"/>
      <c r="AD151" s="147"/>
      <c r="AE151" s="147"/>
      <c r="AF151" s="147"/>
      <c r="AG151" s="147" t="s">
        <v>1247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1.75" outlineLevel="2" x14ac:dyDescent="0.2">
      <c r="A152" s="154"/>
      <c r="B152" s="155"/>
      <c r="C152" s="189" t="s">
        <v>2368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357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9" t="s">
        <v>2369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357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1.75" outlineLevel="3" x14ac:dyDescent="0.2">
      <c r="A154" s="154"/>
      <c r="B154" s="155"/>
      <c r="C154" s="189" t="s">
        <v>2370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357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108</v>
      </c>
      <c r="D155" s="160"/>
      <c r="E155" s="161">
        <v>1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357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">
      <c r="A156" s="3"/>
      <c r="B156" s="4"/>
      <c r="C156" s="19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v>15</v>
      </c>
      <c r="AF156">
        <v>21</v>
      </c>
      <c r="AG156" t="s">
        <v>332</v>
      </c>
    </row>
    <row r="157" spans="1:60" ht="13.6" x14ac:dyDescent="0.2">
      <c r="A157" s="150"/>
      <c r="B157" s="151" t="s">
        <v>31</v>
      </c>
      <c r="C157" s="194"/>
      <c r="D157" s="152"/>
      <c r="E157" s="153"/>
      <c r="F157" s="153"/>
      <c r="G157" s="174">
        <f>G8+G82+G86+G90+G100+G119+G132+G139+G141+G145+G150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f>SUMIF(L7:L155,AE156,G7:G155)</f>
        <v>0</v>
      </c>
      <c r="AF157">
        <f>SUMIF(L7:L155,AF156,G7:G155)</f>
        <v>0</v>
      </c>
      <c r="AG157" t="s">
        <v>611</v>
      </c>
    </row>
    <row r="158" spans="1:60" x14ac:dyDescent="0.2">
      <c r="A158" s="3"/>
      <c r="B158" s="4"/>
      <c r="C158" s="19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3"/>
      <c r="B159" s="4"/>
      <c r="C159" s="19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269" t="s">
        <v>612</v>
      </c>
      <c r="B160" s="269"/>
      <c r="C160" s="270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71"/>
      <c r="B161" s="272"/>
      <c r="C161" s="273"/>
      <c r="D161" s="272"/>
      <c r="E161" s="272"/>
      <c r="F161" s="272"/>
      <c r="G161" s="27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G161" t="s">
        <v>613</v>
      </c>
    </row>
    <row r="162" spans="1:33" x14ac:dyDescent="0.2">
      <c r="A162" s="275"/>
      <c r="B162" s="276"/>
      <c r="C162" s="277"/>
      <c r="D162" s="276"/>
      <c r="E162" s="276"/>
      <c r="F162" s="276"/>
      <c r="G162" s="27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75"/>
      <c r="B163" s="276"/>
      <c r="C163" s="277"/>
      <c r="D163" s="276"/>
      <c r="E163" s="276"/>
      <c r="F163" s="276"/>
      <c r="G163" s="27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75"/>
      <c r="B164" s="276"/>
      <c r="C164" s="277"/>
      <c r="D164" s="276"/>
      <c r="E164" s="276"/>
      <c r="F164" s="276"/>
      <c r="G164" s="27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79"/>
      <c r="B165" s="280"/>
      <c r="C165" s="281"/>
      <c r="D165" s="280"/>
      <c r="E165" s="280"/>
      <c r="F165" s="280"/>
      <c r="G165" s="28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3"/>
      <c r="B166" s="4"/>
      <c r="C166" s="19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C167" s="195"/>
      <c r="D167" s="10"/>
      <c r="AG167" t="s">
        <v>614</v>
      </c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1:G165"/>
    <mergeCell ref="A1:G1"/>
    <mergeCell ref="C2:G2"/>
    <mergeCell ref="C3:G3"/>
    <mergeCell ref="C4:G4"/>
    <mergeCell ref="A160:C1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F65A-6269-4B87-AD05-34214ECAA7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9" outlineLevelRow="1" x14ac:dyDescent="0.2"/>
  <cols>
    <col min="1" max="1" width="3.375" customWidth="1"/>
    <col min="2" max="2" width="12.5" style="121" customWidth="1"/>
    <col min="3" max="3" width="38.25" style="121" customWidth="1"/>
    <col min="4" max="4" width="4.75" customWidth="1"/>
    <col min="5" max="5" width="10.5" customWidth="1"/>
    <col min="6" max="6" width="9.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320</v>
      </c>
    </row>
    <row r="2" spans="1:60" ht="25" customHeight="1" x14ac:dyDescent="0.2">
      <c r="A2" s="49" t="s">
        <v>8</v>
      </c>
      <c r="B2" s="48" t="s">
        <v>43</v>
      </c>
      <c r="C2" s="263" t="s">
        <v>44</v>
      </c>
      <c r="D2" s="264"/>
      <c r="E2" s="264"/>
      <c r="F2" s="264"/>
      <c r="G2" s="265"/>
      <c r="AG2" t="s">
        <v>321</v>
      </c>
    </row>
    <row r="3" spans="1:60" ht="25" customHeight="1" x14ac:dyDescent="0.2">
      <c r="A3" s="49" t="s">
        <v>9</v>
      </c>
      <c r="B3" s="48" t="s">
        <v>74</v>
      </c>
      <c r="C3" s="263" t="s">
        <v>75</v>
      </c>
      <c r="D3" s="264"/>
      <c r="E3" s="264"/>
      <c r="F3" s="264"/>
      <c r="G3" s="265"/>
      <c r="AC3" s="121" t="s">
        <v>321</v>
      </c>
      <c r="AG3" t="s">
        <v>322</v>
      </c>
    </row>
    <row r="4" spans="1:60" ht="25" customHeight="1" x14ac:dyDescent="0.2">
      <c r="A4" s="140" t="s">
        <v>10</v>
      </c>
      <c r="B4" s="141" t="s">
        <v>97</v>
      </c>
      <c r="C4" s="266" t="s">
        <v>73</v>
      </c>
      <c r="D4" s="267"/>
      <c r="E4" s="267"/>
      <c r="F4" s="267"/>
      <c r="G4" s="268"/>
      <c r="AG4" t="s">
        <v>323</v>
      </c>
    </row>
    <row r="5" spans="1:60" x14ac:dyDescent="0.2">
      <c r="D5" s="10"/>
    </row>
    <row r="6" spans="1:60" ht="38.75" x14ac:dyDescent="0.2">
      <c r="A6" s="143" t="s">
        <v>324</v>
      </c>
      <c r="B6" s="145" t="s">
        <v>325</v>
      </c>
      <c r="C6" s="145" t="s">
        <v>326</v>
      </c>
      <c r="D6" s="144" t="s">
        <v>327</v>
      </c>
      <c r="E6" s="143" t="s">
        <v>328</v>
      </c>
      <c r="F6" s="142" t="s">
        <v>329</v>
      </c>
      <c r="G6" s="143" t="s">
        <v>31</v>
      </c>
      <c r="H6" s="146" t="s">
        <v>32</v>
      </c>
      <c r="I6" s="146" t="s">
        <v>330</v>
      </c>
      <c r="J6" s="146" t="s">
        <v>33</v>
      </c>
      <c r="K6" s="146" t="s">
        <v>331</v>
      </c>
      <c r="L6" s="146" t="s">
        <v>332</v>
      </c>
      <c r="M6" s="146" t="s">
        <v>333</v>
      </c>
      <c r="N6" s="146" t="s">
        <v>334</v>
      </c>
      <c r="O6" s="146" t="s">
        <v>335</v>
      </c>
      <c r="P6" s="146" t="s">
        <v>336</v>
      </c>
      <c r="Q6" s="146" t="s">
        <v>337</v>
      </c>
      <c r="R6" s="146" t="s">
        <v>338</v>
      </c>
      <c r="S6" s="146" t="s">
        <v>339</v>
      </c>
      <c r="T6" s="146" t="s">
        <v>340</v>
      </c>
      <c r="U6" s="146" t="s">
        <v>341</v>
      </c>
      <c r="V6" s="146" t="s">
        <v>342</v>
      </c>
      <c r="W6" s="146" t="s">
        <v>343</v>
      </c>
      <c r="X6" s="146" t="s">
        <v>344</v>
      </c>
      <c r="Y6" s="146" t="s">
        <v>345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.6" x14ac:dyDescent="0.2">
      <c r="A8" s="168" t="s">
        <v>346</v>
      </c>
      <c r="B8" s="169" t="s">
        <v>318</v>
      </c>
      <c r="C8" s="187" t="s">
        <v>29</v>
      </c>
      <c r="D8" s="170"/>
      <c r="E8" s="171"/>
      <c r="F8" s="172"/>
      <c r="G8" s="173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7"/>
      <c r="S8" s="167"/>
      <c r="T8" s="167"/>
      <c r="U8" s="167"/>
      <c r="V8" s="167">
        <f>SUM(V9:V19)</f>
        <v>0</v>
      </c>
      <c r="W8" s="167"/>
      <c r="X8" s="167"/>
      <c r="Y8" s="167"/>
      <c r="AG8" t="s">
        <v>347</v>
      </c>
    </row>
    <row r="9" spans="1:60" outlineLevel="1" x14ac:dyDescent="0.2">
      <c r="A9" s="181">
        <v>1</v>
      </c>
      <c r="B9" s="182" t="s">
        <v>1245</v>
      </c>
      <c r="C9" s="191" t="s">
        <v>1246</v>
      </c>
      <c r="D9" s="183" t="s">
        <v>722</v>
      </c>
      <c r="E9" s="184">
        <v>1</v>
      </c>
      <c r="F9" s="185"/>
      <c r="G9" s="186">
        <f t="shared" ref="G9:G19" si="0">ROUND(E9*F9,2)</f>
        <v>0</v>
      </c>
      <c r="H9" s="159"/>
      <c r="I9" s="158">
        <f t="shared" ref="I9:I19" si="1">ROUND(E9*H9,2)</f>
        <v>0</v>
      </c>
      <c r="J9" s="159"/>
      <c r="K9" s="158">
        <f t="shared" ref="K9:K19" si="2">ROUND(E9*J9,2)</f>
        <v>0</v>
      </c>
      <c r="L9" s="158">
        <v>21</v>
      </c>
      <c r="M9" s="158">
        <f t="shared" ref="M9:M19" si="3">G9*(1+L9/100)</f>
        <v>0</v>
      </c>
      <c r="N9" s="157">
        <v>0</v>
      </c>
      <c r="O9" s="157">
        <f t="shared" ref="O9:O19" si="4">ROUND(E9*N9,2)</f>
        <v>0</v>
      </c>
      <c r="P9" s="157">
        <v>0</v>
      </c>
      <c r="Q9" s="157">
        <f t="shared" ref="Q9:Q19" si="5">ROUND(E9*P9,2)</f>
        <v>0</v>
      </c>
      <c r="R9" s="158"/>
      <c r="S9" s="158" t="s">
        <v>374</v>
      </c>
      <c r="T9" s="158" t="s">
        <v>352</v>
      </c>
      <c r="U9" s="158">
        <v>0</v>
      </c>
      <c r="V9" s="158">
        <f t="shared" ref="V9:V19" si="6">ROUND(E9*U9,2)</f>
        <v>0</v>
      </c>
      <c r="W9" s="158"/>
      <c r="X9" s="158" t="s">
        <v>891</v>
      </c>
      <c r="Y9" s="158" t="s">
        <v>354</v>
      </c>
      <c r="Z9" s="147"/>
      <c r="AA9" s="147"/>
      <c r="AB9" s="147"/>
      <c r="AC9" s="147"/>
      <c r="AD9" s="147"/>
      <c r="AE9" s="147"/>
      <c r="AF9" s="147"/>
      <c r="AG9" s="147" t="s">
        <v>1247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1248</v>
      </c>
      <c r="C10" s="191" t="s">
        <v>1249</v>
      </c>
      <c r="D10" s="183" t="s">
        <v>722</v>
      </c>
      <c r="E10" s="184">
        <v>1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374</v>
      </c>
      <c r="T10" s="158" t="s">
        <v>352</v>
      </c>
      <c r="U10" s="158">
        <v>0</v>
      </c>
      <c r="V10" s="158">
        <f t="shared" si="6"/>
        <v>0</v>
      </c>
      <c r="W10" s="158"/>
      <c r="X10" s="158" t="s">
        <v>891</v>
      </c>
      <c r="Y10" s="158" t="s">
        <v>354</v>
      </c>
      <c r="Z10" s="147"/>
      <c r="AA10" s="147"/>
      <c r="AB10" s="147"/>
      <c r="AC10" s="147"/>
      <c r="AD10" s="147"/>
      <c r="AE10" s="147"/>
      <c r="AF10" s="147"/>
      <c r="AG10" s="147" t="s">
        <v>1247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1250</v>
      </c>
      <c r="C11" s="191" t="s">
        <v>1251</v>
      </c>
      <c r="D11" s="183" t="s">
        <v>722</v>
      </c>
      <c r="E11" s="184">
        <v>1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374</v>
      </c>
      <c r="T11" s="158" t="s">
        <v>352</v>
      </c>
      <c r="U11" s="158">
        <v>0</v>
      </c>
      <c r="V11" s="158">
        <f t="shared" si="6"/>
        <v>0</v>
      </c>
      <c r="W11" s="158"/>
      <c r="X11" s="158" t="s">
        <v>891</v>
      </c>
      <c r="Y11" s="158" t="s">
        <v>354</v>
      </c>
      <c r="Z11" s="147"/>
      <c r="AA11" s="147"/>
      <c r="AB11" s="147"/>
      <c r="AC11" s="147"/>
      <c r="AD11" s="147"/>
      <c r="AE11" s="147"/>
      <c r="AF11" s="147"/>
      <c r="AG11" s="147" t="s">
        <v>1247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1252</v>
      </c>
      <c r="C12" s="191" t="s">
        <v>1253</v>
      </c>
      <c r="D12" s="183" t="s">
        <v>722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374</v>
      </c>
      <c r="T12" s="158" t="s">
        <v>352</v>
      </c>
      <c r="U12" s="158">
        <v>0</v>
      </c>
      <c r="V12" s="158">
        <f t="shared" si="6"/>
        <v>0</v>
      </c>
      <c r="W12" s="158"/>
      <c r="X12" s="158" t="s">
        <v>891</v>
      </c>
      <c r="Y12" s="158" t="s">
        <v>354</v>
      </c>
      <c r="Z12" s="147"/>
      <c r="AA12" s="147"/>
      <c r="AB12" s="147"/>
      <c r="AC12" s="147"/>
      <c r="AD12" s="147"/>
      <c r="AE12" s="147"/>
      <c r="AF12" s="147"/>
      <c r="AG12" s="147" t="s">
        <v>1247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1254</v>
      </c>
      <c r="C13" s="191" t="s">
        <v>1255</v>
      </c>
      <c r="D13" s="183" t="s">
        <v>722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374</v>
      </c>
      <c r="T13" s="158" t="s">
        <v>352</v>
      </c>
      <c r="U13" s="158">
        <v>0</v>
      </c>
      <c r="V13" s="158">
        <f t="shared" si="6"/>
        <v>0</v>
      </c>
      <c r="W13" s="158"/>
      <c r="X13" s="158" t="s">
        <v>891</v>
      </c>
      <c r="Y13" s="158" t="s">
        <v>354</v>
      </c>
      <c r="Z13" s="147"/>
      <c r="AA13" s="147"/>
      <c r="AB13" s="147"/>
      <c r="AC13" s="147"/>
      <c r="AD13" s="147"/>
      <c r="AE13" s="147"/>
      <c r="AF13" s="147"/>
      <c r="AG13" s="147" t="s">
        <v>1247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6</v>
      </c>
      <c r="B14" s="182" t="s">
        <v>1256</v>
      </c>
      <c r="C14" s="191" t="s">
        <v>1257</v>
      </c>
      <c r="D14" s="183" t="s">
        <v>722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374</v>
      </c>
      <c r="T14" s="158" t="s">
        <v>352</v>
      </c>
      <c r="U14" s="158">
        <v>0</v>
      </c>
      <c r="V14" s="158">
        <f t="shared" si="6"/>
        <v>0</v>
      </c>
      <c r="W14" s="158"/>
      <c r="X14" s="158" t="s">
        <v>891</v>
      </c>
      <c r="Y14" s="158" t="s">
        <v>354</v>
      </c>
      <c r="Z14" s="147"/>
      <c r="AA14" s="147"/>
      <c r="AB14" s="147"/>
      <c r="AC14" s="147"/>
      <c r="AD14" s="147"/>
      <c r="AE14" s="147"/>
      <c r="AF14" s="147"/>
      <c r="AG14" s="147" t="s">
        <v>1247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1258</v>
      </c>
      <c r="C15" s="191" t="s">
        <v>1259</v>
      </c>
      <c r="D15" s="183" t="s">
        <v>722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374</v>
      </c>
      <c r="T15" s="158" t="s">
        <v>352</v>
      </c>
      <c r="U15" s="158">
        <v>0</v>
      </c>
      <c r="V15" s="158">
        <f t="shared" si="6"/>
        <v>0</v>
      </c>
      <c r="W15" s="158"/>
      <c r="X15" s="158" t="s">
        <v>891</v>
      </c>
      <c r="Y15" s="158" t="s">
        <v>354</v>
      </c>
      <c r="Z15" s="147"/>
      <c r="AA15" s="147"/>
      <c r="AB15" s="147"/>
      <c r="AC15" s="147"/>
      <c r="AD15" s="147"/>
      <c r="AE15" s="147"/>
      <c r="AF15" s="147"/>
      <c r="AG15" s="147" t="s">
        <v>892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8</v>
      </c>
      <c r="B16" s="182" t="s">
        <v>893</v>
      </c>
      <c r="C16" s="191" t="s">
        <v>894</v>
      </c>
      <c r="D16" s="183" t="s">
        <v>722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374</v>
      </c>
      <c r="T16" s="158" t="s">
        <v>352</v>
      </c>
      <c r="U16" s="158">
        <v>0</v>
      </c>
      <c r="V16" s="158">
        <f t="shared" si="6"/>
        <v>0</v>
      </c>
      <c r="W16" s="158"/>
      <c r="X16" s="158" t="s">
        <v>891</v>
      </c>
      <c r="Y16" s="158" t="s">
        <v>354</v>
      </c>
      <c r="Z16" s="147"/>
      <c r="AA16" s="147"/>
      <c r="AB16" s="147"/>
      <c r="AC16" s="147"/>
      <c r="AD16" s="147"/>
      <c r="AE16" s="147"/>
      <c r="AF16" s="147"/>
      <c r="AG16" s="147" t="s">
        <v>1247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.75" outlineLevel="1" x14ac:dyDescent="0.2">
      <c r="A17" s="181">
        <v>9</v>
      </c>
      <c r="B17" s="182" t="s">
        <v>3723</v>
      </c>
      <c r="C17" s="191" t="s">
        <v>3724</v>
      </c>
      <c r="D17" s="183" t="s">
        <v>722</v>
      </c>
      <c r="E17" s="184">
        <v>1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351</v>
      </c>
      <c r="T17" s="158" t="s">
        <v>352</v>
      </c>
      <c r="U17" s="158">
        <v>0</v>
      </c>
      <c r="V17" s="158">
        <f t="shared" si="6"/>
        <v>0</v>
      </c>
      <c r="W17" s="158"/>
      <c r="X17" s="158" t="s">
        <v>891</v>
      </c>
      <c r="Y17" s="158" t="s">
        <v>354</v>
      </c>
      <c r="Z17" s="147"/>
      <c r="AA17" s="147"/>
      <c r="AB17" s="147"/>
      <c r="AC17" s="147"/>
      <c r="AD17" s="147"/>
      <c r="AE17" s="147"/>
      <c r="AF17" s="147"/>
      <c r="AG17" s="147" t="s">
        <v>1247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1">
        <v>10</v>
      </c>
      <c r="B18" s="182" t="s">
        <v>3725</v>
      </c>
      <c r="C18" s="191" t="s">
        <v>3726</v>
      </c>
      <c r="D18" s="183" t="s">
        <v>722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351</v>
      </c>
      <c r="T18" s="158" t="s">
        <v>352</v>
      </c>
      <c r="U18" s="158">
        <v>0</v>
      </c>
      <c r="V18" s="158">
        <f t="shared" si="6"/>
        <v>0</v>
      </c>
      <c r="W18" s="158"/>
      <c r="X18" s="158" t="s">
        <v>891</v>
      </c>
      <c r="Y18" s="158" t="s">
        <v>354</v>
      </c>
      <c r="Z18" s="147"/>
      <c r="AA18" s="147"/>
      <c r="AB18" s="147"/>
      <c r="AC18" s="147"/>
      <c r="AD18" s="147"/>
      <c r="AE18" s="147"/>
      <c r="AF18" s="147"/>
      <c r="AG18" s="147" t="s">
        <v>1247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.75" outlineLevel="1" x14ac:dyDescent="0.2">
      <c r="A19" s="181">
        <v>11</v>
      </c>
      <c r="B19" s="182" t="s">
        <v>3727</v>
      </c>
      <c r="C19" s="191" t="s">
        <v>3728</v>
      </c>
      <c r="D19" s="183" t="s">
        <v>722</v>
      </c>
      <c r="E19" s="184">
        <v>1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351</v>
      </c>
      <c r="T19" s="158" t="s">
        <v>352</v>
      </c>
      <c r="U19" s="158">
        <v>0</v>
      </c>
      <c r="V19" s="158">
        <f t="shared" si="6"/>
        <v>0</v>
      </c>
      <c r="W19" s="158"/>
      <c r="X19" s="158" t="s">
        <v>891</v>
      </c>
      <c r="Y19" s="158" t="s">
        <v>354</v>
      </c>
      <c r="Z19" s="147"/>
      <c r="AA19" s="147"/>
      <c r="AB19" s="147"/>
      <c r="AC19" s="147"/>
      <c r="AD19" s="147"/>
      <c r="AE19" s="147"/>
      <c r="AF19" s="147"/>
      <c r="AG19" s="147" t="s">
        <v>1247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13.6" x14ac:dyDescent="0.2">
      <c r="A20" s="168" t="s">
        <v>346</v>
      </c>
      <c r="B20" s="169" t="s">
        <v>319</v>
      </c>
      <c r="C20" s="187" t="s">
        <v>30</v>
      </c>
      <c r="D20" s="170"/>
      <c r="E20" s="171"/>
      <c r="F20" s="172"/>
      <c r="G20" s="173">
        <f>SUMIF(AG21:AG30,"&lt;&gt;NOR",G21:G30)</f>
        <v>0</v>
      </c>
      <c r="H20" s="167"/>
      <c r="I20" s="167">
        <f>SUM(I21:I30)</f>
        <v>0</v>
      </c>
      <c r="J20" s="167"/>
      <c r="K20" s="167">
        <f>SUM(K21:K30)</f>
        <v>0</v>
      </c>
      <c r="L20" s="167"/>
      <c r="M20" s="167">
        <f>SUM(M21:M30)</f>
        <v>0</v>
      </c>
      <c r="N20" s="166"/>
      <c r="O20" s="166">
        <f>SUM(O21:O30)</f>
        <v>0</v>
      </c>
      <c r="P20" s="166"/>
      <c r="Q20" s="166">
        <f>SUM(Q21:Q30)</f>
        <v>0</v>
      </c>
      <c r="R20" s="167"/>
      <c r="S20" s="167"/>
      <c r="T20" s="167"/>
      <c r="U20" s="167"/>
      <c r="V20" s="167">
        <f>SUM(V21:V30)</f>
        <v>0</v>
      </c>
      <c r="W20" s="167"/>
      <c r="X20" s="167"/>
      <c r="Y20" s="167"/>
      <c r="AG20" t="s">
        <v>347</v>
      </c>
    </row>
    <row r="21" spans="1:60" outlineLevel="1" x14ac:dyDescent="0.2">
      <c r="A21" s="181">
        <v>12</v>
      </c>
      <c r="B21" s="182" t="s">
        <v>895</v>
      </c>
      <c r="C21" s="191" t="s">
        <v>896</v>
      </c>
      <c r="D21" s="183" t="s">
        <v>722</v>
      </c>
      <c r="E21" s="184">
        <v>1</v>
      </c>
      <c r="F21" s="185"/>
      <c r="G21" s="186">
        <f t="shared" ref="G21:G30" si="7">ROUND(E21*F21,2)</f>
        <v>0</v>
      </c>
      <c r="H21" s="159"/>
      <c r="I21" s="158">
        <f t="shared" ref="I21:I30" si="8">ROUND(E21*H21,2)</f>
        <v>0</v>
      </c>
      <c r="J21" s="159"/>
      <c r="K21" s="158">
        <f t="shared" ref="K21:K30" si="9">ROUND(E21*J21,2)</f>
        <v>0</v>
      </c>
      <c r="L21" s="158">
        <v>21</v>
      </c>
      <c r="M21" s="158">
        <f t="shared" ref="M21:M30" si="10">G21*(1+L21/100)</f>
        <v>0</v>
      </c>
      <c r="N21" s="157">
        <v>0</v>
      </c>
      <c r="O21" s="157">
        <f t="shared" ref="O21:O30" si="11">ROUND(E21*N21,2)</f>
        <v>0</v>
      </c>
      <c r="P21" s="157">
        <v>0</v>
      </c>
      <c r="Q21" s="157">
        <f t="shared" ref="Q21:Q30" si="12">ROUND(E21*P21,2)</f>
        <v>0</v>
      </c>
      <c r="R21" s="158"/>
      <c r="S21" s="158" t="s">
        <v>374</v>
      </c>
      <c r="T21" s="158" t="s">
        <v>352</v>
      </c>
      <c r="U21" s="158">
        <v>0</v>
      </c>
      <c r="V21" s="158">
        <f t="shared" ref="V21:V30" si="13">ROUND(E21*U21,2)</f>
        <v>0</v>
      </c>
      <c r="W21" s="158"/>
      <c r="X21" s="158" t="s">
        <v>891</v>
      </c>
      <c r="Y21" s="158" t="s">
        <v>354</v>
      </c>
      <c r="Z21" s="147"/>
      <c r="AA21" s="147"/>
      <c r="AB21" s="147"/>
      <c r="AC21" s="147"/>
      <c r="AD21" s="147"/>
      <c r="AE21" s="147"/>
      <c r="AF21" s="147"/>
      <c r="AG21" s="147" t="s">
        <v>1247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1.75" outlineLevel="1" x14ac:dyDescent="0.2">
      <c r="A22" s="181">
        <v>13</v>
      </c>
      <c r="B22" s="182" t="s">
        <v>1260</v>
      </c>
      <c r="C22" s="191" t="s">
        <v>1261</v>
      </c>
      <c r="D22" s="183" t="s">
        <v>722</v>
      </c>
      <c r="E22" s="184">
        <v>1</v>
      </c>
      <c r="F22" s="185"/>
      <c r="G22" s="186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374</v>
      </c>
      <c r="T22" s="158" t="s">
        <v>352</v>
      </c>
      <c r="U22" s="158">
        <v>0</v>
      </c>
      <c r="V22" s="158">
        <f t="shared" si="13"/>
        <v>0</v>
      </c>
      <c r="W22" s="158"/>
      <c r="X22" s="158" t="s">
        <v>891</v>
      </c>
      <c r="Y22" s="158" t="s">
        <v>354</v>
      </c>
      <c r="Z22" s="147"/>
      <c r="AA22" s="147"/>
      <c r="AB22" s="147"/>
      <c r="AC22" s="147"/>
      <c r="AD22" s="147"/>
      <c r="AE22" s="147"/>
      <c r="AF22" s="147"/>
      <c r="AG22" s="147" t="s">
        <v>1247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1262</v>
      </c>
      <c r="C23" s="191" t="s">
        <v>1263</v>
      </c>
      <c r="D23" s="183" t="s">
        <v>722</v>
      </c>
      <c r="E23" s="184">
        <v>1</v>
      </c>
      <c r="F23" s="185"/>
      <c r="G23" s="186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374</v>
      </c>
      <c r="T23" s="158" t="s">
        <v>352</v>
      </c>
      <c r="U23" s="158">
        <v>0</v>
      </c>
      <c r="V23" s="158">
        <f t="shared" si="13"/>
        <v>0</v>
      </c>
      <c r="W23" s="158"/>
      <c r="X23" s="158" t="s">
        <v>891</v>
      </c>
      <c r="Y23" s="158" t="s">
        <v>354</v>
      </c>
      <c r="Z23" s="147"/>
      <c r="AA23" s="147"/>
      <c r="AB23" s="147"/>
      <c r="AC23" s="147"/>
      <c r="AD23" s="147"/>
      <c r="AE23" s="147"/>
      <c r="AF23" s="147"/>
      <c r="AG23" s="147" t="s">
        <v>1247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15</v>
      </c>
      <c r="B24" s="182" t="s">
        <v>1264</v>
      </c>
      <c r="C24" s="191" t="s">
        <v>1265</v>
      </c>
      <c r="D24" s="183" t="s">
        <v>722</v>
      </c>
      <c r="E24" s="184">
        <v>1</v>
      </c>
      <c r="F24" s="185"/>
      <c r="G24" s="186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374</v>
      </c>
      <c r="T24" s="158" t="s">
        <v>352</v>
      </c>
      <c r="U24" s="158">
        <v>0</v>
      </c>
      <c r="V24" s="158">
        <f t="shared" si="13"/>
        <v>0</v>
      </c>
      <c r="W24" s="158"/>
      <c r="X24" s="158" t="s">
        <v>891</v>
      </c>
      <c r="Y24" s="158" t="s">
        <v>354</v>
      </c>
      <c r="Z24" s="147"/>
      <c r="AA24" s="147"/>
      <c r="AB24" s="147"/>
      <c r="AC24" s="147"/>
      <c r="AD24" s="147"/>
      <c r="AE24" s="147"/>
      <c r="AF24" s="147"/>
      <c r="AG24" s="147" t="s">
        <v>1247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1266</v>
      </c>
      <c r="C25" s="191" t="s">
        <v>1267</v>
      </c>
      <c r="D25" s="183" t="s">
        <v>722</v>
      </c>
      <c r="E25" s="184">
        <v>1</v>
      </c>
      <c r="F25" s="185"/>
      <c r="G25" s="186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374</v>
      </c>
      <c r="T25" s="158" t="s">
        <v>352</v>
      </c>
      <c r="U25" s="158">
        <v>0</v>
      </c>
      <c r="V25" s="158">
        <f t="shared" si="13"/>
        <v>0</v>
      </c>
      <c r="W25" s="158"/>
      <c r="X25" s="158" t="s">
        <v>891</v>
      </c>
      <c r="Y25" s="158" t="s">
        <v>354</v>
      </c>
      <c r="Z25" s="147"/>
      <c r="AA25" s="147"/>
      <c r="AB25" s="147"/>
      <c r="AC25" s="147"/>
      <c r="AD25" s="147"/>
      <c r="AE25" s="147"/>
      <c r="AF25" s="147"/>
      <c r="AG25" s="147" t="s">
        <v>1247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17</v>
      </c>
      <c r="B26" s="182" t="s">
        <v>1268</v>
      </c>
      <c r="C26" s="191" t="s">
        <v>1269</v>
      </c>
      <c r="D26" s="183" t="s">
        <v>722</v>
      </c>
      <c r="E26" s="184">
        <v>1</v>
      </c>
      <c r="F26" s="185"/>
      <c r="G26" s="186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374</v>
      </c>
      <c r="T26" s="158" t="s">
        <v>352</v>
      </c>
      <c r="U26" s="158">
        <v>0</v>
      </c>
      <c r="V26" s="158">
        <f t="shared" si="13"/>
        <v>0</v>
      </c>
      <c r="W26" s="158"/>
      <c r="X26" s="158" t="s">
        <v>891</v>
      </c>
      <c r="Y26" s="158" t="s">
        <v>354</v>
      </c>
      <c r="Z26" s="147"/>
      <c r="AA26" s="147"/>
      <c r="AB26" s="147"/>
      <c r="AC26" s="147"/>
      <c r="AD26" s="147"/>
      <c r="AE26" s="147"/>
      <c r="AF26" s="147"/>
      <c r="AG26" s="147" t="s">
        <v>1247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18</v>
      </c>
      <c r="B27" s="182" t="s">
        <v>1270</v>
      </c>
      <c r="C27" s="191" t="s">
        <v>1271</v>
      </c>
      <c r="D27" s="183" t="s">
        <v>722</v>
      </c>
      <c r="E27" s="184">
        <v>1</v>
      </c>
      <c r="F27" s="185"/>
      <c r="G27" s="186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374</v>
      </c>
      <c r="T27" s="158" t="s">
        <v>352</v>
      </c>
      <c r="U27" s="158">
        <v>0</v>
      </c>
      <c r="V27" s="158">
        <f t="shared" si="13"/>
        <v>0</v>
      </c>
      <c r="W27" s="158"/>
      <c r="X27" s="158" t="s">
        <v>891</v>
      </c>
      <c r="Y27" s="158" t="s">
        <v>354</v>
      </c>
      <c r="Z27" s="147"/>
      <c r="AA27" s="147"/>
      <c r="AB27" s="147"/>
      <c r="AC27" s="147"/>
      <c r="AD27" s="147"/>
      <c r="AE27" s="147"/>
      <c r="AF27" s="147"/>
      <c r="AG27" s="147" t="s">
        <v>1247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19</v>
      </c>
      <c r="B28" s="182" t="s">
        <v>1272</v>
      </c>
      <c r="C28" s="191" t="s">
        <v>1273</v>
      </c>
      <c r="D28" s="183" t="s">
        <v>389</v>
      </c>
      <c r="E28" s="184">
        <v>1</v>
      </c>
      <c r="F28" s="185"/>
      <c r="G28" s="186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351</v>
      </c>
      <c r="T28" s="158" t="s">
        <v>352</v>
      </c>
      <c r="U28" s="158">
        <v>0</v>
      </c>
      <c r="V28" s="158">
        <f t="shared" si="13"/>
        <v>0</v>
      </c>
      <c r="W28" s="158"/>
      <c r="X28" s="158" t="s">
        <v>891</v>
      </c>
      <c r="Y28" s="158" t="s">
        <v>354</v>
      </c>
      <c r="Z28" s="147"/>
      <c r="AA28" s="147"/>
      <c r="AB28" s="147"/>
      <c r="AC28" s="147"/>
      <c r="AD28" s="147"/>
      <c r="AE28" s="147"/>
      <c r="AF28" s="147"/>
      <c r="AG28" s="147" t="s">
        <v>1247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1274</v>
      </c>
      <c r="C29" s="191" t="s">
        <v>1275</v>
      </c>
      <c r="D29" s="183" t="s">
        <v>722</v>
      </c>
      <c r="E29" s="184">
        <v>1</v>
      </c>
      <c r="F29" s="185"/>
      <c r="G29" s="186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374</v>
      </c>
      <c r="T29" s="158" t="s">
        <v>352</v>
      </c>
      <c r="U29" s="158">
        <v>0</v>
      </c>
      <c r="V29" s="158">
        <f t="shared" si="13"/>
        <v>0</v>
      </c>
      <c r="W29" s="158"/>
      <c r="X29" s="158" t="s">
        <v>891</v>
      </c>
      <c r="Y29" s="158" t="s">
        <v>354</v>
      </c>
      <c r="Z29" s="147"/>
      <c r="AA29" s="147"/>
      <c r="AB29" s="147"/>
      <c r="AC29" s="147"/>
      <c r="AD29" s="147"/>
      <c r="AE29" s="147"/>
      <c r="AF29" s="147"/>
      <c r="AG29" s="147" t="s">
        <v>1247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1.75" outlineLevel="1" x14ac:dyDescent="0.2">
      <c r="A30" s="175">
        <v>21</v>
      </c>
      <c r="B30" s="176" t="s">
        <v>1276</v>
      </c>
      <c r="C30" s="188" t="s">
        <v>1277</v>
      </c>
      <c r="D30" s="177" t="s">
        <v>722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374</v>
      </c>
      <c r="T30" s="158" t="s">
        <v>352</v>
      </c>
      <c r="U30" s="158">
        <v>0</v>
      </c>
      <c r="V30" s="158">
        <f t="shared" si="13"/>
        <v>0</v>
      </c>
      <c r="W30" s="158"/>
      <c r="X30" s="158" t="s">
        <v>891</v>
      </c>
      <c r="Y30" s="158" t="s">
        <v>354</v>
      </c>
      <c r="Z30" s="147"/>
      <c r="AA30" s="147"/>
      <c r="AB30" s="147"/>
      <c r="AC30" s="147"/>
      <c r="AD30" s="147"/>
      <c r="AE30" s="147"/>
      <c r="AF30" s="147"/>
      <c r="AG30" s="147" t="s">
        <v>1247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3"/>
      <c r="B31" s="4"/>
      <c r="C31" s="19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332</v>
      </c>
    </row>
    <row r="32" spans="1:60" ht="13.6" x14ac:dyDescent="0.2">
      <c r="A32" s="150"/>
      <c r="B32" s="151" t="s">
        <v>31</v>
      </c>
      <c r="C32" s="194"/>
      <c r="D32" s="152"/>
      <c r="E32" s="153"/>
      <c r="F32" s="153"/>
      <c r="G32" s="174">
        <f>G8+G20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611</v>
      </c>
    </row>
    <row r="33" spans="1:33" x14ac:dyDescent="0.2">
      <c r="A33" s="3"/>
      <c r="B33" s="4"/>
      <c r="C33" s="19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9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9" t="s">
        <v>612</v>
      </c>
      <c r="B35" s="269"/>
      <c r="C35" s="27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1"/>
      <c r="B36" s="272"/>
      <c r="C36" s="273"/>
      <c r="D36" s="272"/>
      <c r="E36" s="272"/>
      <c r="F36" s="272"/>
      <c r="G36" s="27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613</v>
      </c>
    </row>
    <row r="37" spans="1:33" x14ac:dyDescent="0.2">
      <c r="A37" s="275"/>
      <c r="B37" s="276"/>
      <c r="C37" s="277"/>
      <c r="D37" s="276"/>
      <c r="E37" s="276"/>
      <c r="F37" s="276"/>
      <c r="G37" s="27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75"/>
      <c r="B38" s="276"/>
      <c r="C38" s="277"/>
      <c r="D38" s="276"/>
      <c r="E38" s="276"/>
      <c r="F38" s="276"/>
      <c r="G38" s="27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75"/>
      <c r="B39" s="276"/>
      <c r="C39" s="277"/>
      <c r="D39" s="276"/>
      <c r="E39" s="276"/>
      <c r="F39" s="276"/>
      <c r="G39" s="27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79"/>
      <c r="B40" s="280"/>
      <c r="C40" s="281"/>
      <c r="D40" s="280"/>
      <c r="E40" s="280"/>
      <c r="F40" s="280"/>
      <c r="G40" s="28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3"/>
      <c r="B41" s="4"/>
      <c r="C41" s="19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C42" s="195"/>
      <c r="D42" s="10"/>
      <c r="AG42" t="s">
        <v>614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86</vt:i4>
      </vt:variant>
    </vt:vector>
  </HeadingPairs>
  <TitlesOfParts>
    <vt:vector size="109" baseType="lpstr">
      <vt:lpstr>Pokyny pro vyplnění</vt:lpstr>
      <vt:lpstr>Stavba</vt:lpstr>
      <vt:lpstr>VzorPolozky</vt:lpstr>
      <vt:lpstr>SO 01 1.01 Pol</vt:lpstr>
      <vt:lpstr>SO 01 1.02 Pol</vt:lpstr>
      <vt:lpstr>SO 01 1.03 Pol</vt:lpstr>
      <vt:lpstr>SO 01 1.04 Pol</vt:lpstr>
      <vt:lpstr>SO 01 1.05 Pol</vt:lpstr>
      <vt:lpstr>SO 01 1.06 Pol</vt:lpstr>
      <vt:lpstr>SO 01 VRN SO01 Pol</vt:lpstr>
      <vt:lpstr>SO 02 2.01 Pol</vt:lpstr>
      <vt:lpstr>SO 02 2.02 Pol</vt:lpstr>
      <vt:lpstr>SO 02 2.03 Pol</vt:lpstr>
      <vt:lpstr>SO 02 2.04 Pol</vt:lpstr>
      <vt:lpstr>SO 02 2.05 Pol</vt:lpstr>
      <vt:lpstr>SO 02 2.06 Pol</vt:lpstr>
      <vt:lpstr>SO 02 2.07 Pol</vt:lpstr>
      <vt:lpstr>SO 02 2.09 Pol</vt:lpstr>
      <vt:lpstr>SO 02 3.01 Pol</vt:lpstr>
      <vt:lpstr>SO 02 4.01 Pol</vt:lpstr>
      <vt:lpstr>SO 02 6.01 Pol</vt:lpstr>
      <vt:lpstr>SO 02 7.01 Pol</vt:lpstr>
      <vt:lpstr>SO 02 VRN SO02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1.01 Pol'!Názvy_tisku</vt:lpstr>
      <vt:lpstr>'SO 01 1.02 Pol'!Názvy_tisku</vt:lpstr>
      <vt:lpstr>'SO 01 1.03 Pol'!Názvy_tisku</vt:lpstr>
      <vt:lpstr>'SO 01 1.04 Pol'!Názvy_tisku</vt:lpstr>
      <vt:lpstr>'SO 01 1.05 Pol'!Názvy_tisku</vt:lpstr>
      <vt:lpstr>'SO 01 1.06 Pol'!Názvy_tisku</vt:lpstr>
      <vt:lpstr>'SO 01 VRN SO01 Pol'!Názvy_tisku</vt:lpstr>
      <vt:lpstr>'SO 02 2.01 Pol'!Názvy_tisku</vt:lpstr>
      <vt:lpstr>'SO 02 2.02 Pol'!Názvy_tisku</vt:lpstr>
      <vt:lpstr>'SO 02 2.03 Pol'!Názvy_tisku</vt:lpstr>
      <vt:lpstr>'SO 02 2.04 Pol'!Názvy_tisku</vt:lpstr>
      <vt:lpstr>'SO 02 2.05 Pol'!Názvy_tisku</vt:lpstr>
      <vt:lpstr>'SO 02 2.06 Pol'!Názvy_tisku</vt:lpstr>
      <vt:lpstr>'SO 02 2.07 Pol'!Názvy_tisku</vt:lpstr>
      <vt:lpstr>'SO 02 2.09 Pol'!Názvy_tisku</vt:lpstr>
      <vt:lpstr>'SO 02 3.01 Pol'!Názvy_tisku</vt:lpstr>
      <vt:lpstr>'SO 02 4.01 Pol'!Názvy_tisku</vt:lpstr>
      <vt:lpstr>'SO 02 6.01 Pol'!Názvy_tisku</vt:lpstr>
      <vt:lpstr>'SO 02 7.01 Pol'!Názvy_tisku</vt:lpstr>
      <vt:lpstr>'SO 02 VRN SO02 Pol'!Názvy_tisku</vt:lpstr>
      <vt:lpstr>oadresa</vt:lpstr>
      <vt:lpstr>Stavba!Objednatel</vt:lpstr>
      <vt:lpstr>Stavba!Objekt</vt:lpstr>
      <vt:lpstr>'SO 01 1.01 Pol'!Oblast_tisku</vt:lpstr>
      <vt:lpstr>'SO 01 1.02 Pol'!Oblast_tisku</vt:lpstr>
      <vt:lpstr>'SO 01 1.03 Pol'!Oblast_tisku</vt:lpstr>
      <vt:lpstr>'SO 01 1.04 Pol'!Oblast_tisku</vt:lpstr>
      <vt:lpstr>'SO 01 1.05 Pol'!Oblast_tisku</vt:lpstr>
      <vt:lpstr>'SO 01 1.06 Pol'!Oblast_tisku</vt:lpstr>
      <vt:lpstr>'SO 01 VRN SO01 Pol'!Oblast_tisku</vt:lpstr>
      <vt:lpstr>'SO 02 2.01 Pol'!Oblast_tisku</vt:lpstr>
      <vt:lpstr>'SO 02 2.02 Pol'!Oblast_tisku</vt:lpstr>
      <vt:lpstr>'SO 02 2.03 Pol'!Oblast_tisku</vt:lpstr>
      <vt:lpstr>'SO 02 2.04 Pol'!Oblast_tisku</vt:lpstr>
      <vt:lpstr>'SO 02 2.05 Pol'!Oblast_tisku</vt:lpstr>
      <vt:lpstr>'SO 02 2.06 Pol'!Oblast_tisku</vt:lpstr>
      <vt:lpstr>'SO 02 2.07 Pol'!Oblast_tisku</vt:lpstr>
      <vt:lpstr>'SO 02 2.09 Pol'!Oblast_tisku</vt:lpstr>
      <vt:lpstr>'SO 02 3.01 Pol'!Oblast_tisku</vt:lpstr>
      <vt:lpstr>'SO 02 4.01 Pol'!Oblast_tisku</vt:lpstr>
      <vt:lpstr>'SO 02 6.01 Pol'!Oblast_tisku</vt:lpstr>
      <vt:lpstr>'SO 02 7.01 Pol'!Oblast_tisku</vt:lpstr>
      <vt:lpstr>'SO 02 VRN SO02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Haflant</dc:creator>
  <cp:lastModifiedBy>Jan Haflant</cp:lastModifiedBy>
  <cp:lastPrinted>2019-03-19T12:27:02Z</cp:lastPrinted>
  <dcterms:created xsi:type="dcterms:W3CDTF">2009-04-08T07:15:50Z</dcterms:created>
  <dcterms:modified xsi:type="dcterms:W3CDTF">2024-03-01T14:20:38Z</dcterms:modified>
</cp:coreProperties>
</file>