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" sheetId="4" r:id="rId1"/>
    <sheet name="SO 000" sheetId="2" r:id="rId2"/>
    <sheet name="SO 101" sheetId="3" r:id="rId3"/>
  </sheets>
  <definedNames/>
  <calcPr fullCalcOnLoad="1"/>
</workbook>
</file>

<file path=xl/sharedStrings.xml><?xml version="1.0" encoding="utf-8"?>
<sst xmlns="http://schemas.openxmlformats.org/spreadsheetml/2006/main" count="170" uniqueCount="90">
  <si>
    <t>EstiCon</t>
  </si>
  <si>
    <t>Firma:</t>
  </si>
  <si>
    <t>Rekapitulace ceny</t>
  </si>
  <si>
    <t>Stavba: MR 2 - III/15229 hr. kraje Vysočina - Hostim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</si>
  <si>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</si>
  <si>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</si>
  <si>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</si>
  <si>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</si>
  <si>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</si>
  <si>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</si>
  <si>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</si>
  <si>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SO 000</t>
  </si>
  <si>
    <t>Ostatní a vedlejší náklady</t>
  </si>
  <si>
    <t>SO 101</t>
  </si>
  <si>
    <t>Komunikace</t>
  </si>
  <si>
    <t>Soupis prací objektu</t>
  </si>
  <si>
    <t>S</t>
  </si>
  <si>
    <t>Stavba:</t>
  </si>
  <si>
    <t>MR 2</t>
  </si>
  <si>
    <t>III/15229 hr. kraje Vysočina - Hostim</t>
  </si>
  <si>
    <t>O</t>
  </si>
  <si>
    <t>Rozpočet: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</si>
  <si>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</si>
  <si>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</si>
  <si>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</si>
  <si>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</si>
  <si>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</si>
  <si>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</si>
  <si>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</si>
  <si>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Cena</t>
  </si>
  <si>
    <t>Cenová soustava</t>
  </si>
  <si>
    <t>Jednotková</t>
  </si>
  <si>
    <t>Celkem</t>
  </si>
  <si>
    <t>SD</t>
  </si>
  <si>
    <t>0</t>
  </si>
  <si>
    <t>Všeobecné konstrukce a práce</t>
  </si>
  <si>
    <t>P</t>
  </si>
  <si>
    <t>00014</t>
  </si>
  <si>
    <t>R</t>
  </si>
  <si>
    <t>Zajištění provedení a výstupů veškerých zkoušek a revizí - popsáno v obchodních podmínkách, technických podmínkách a normách ČSN</t>
  </si>
  <si>
    <t>KPL</t>
  </si>
  <si>
    <t>PP</t>
  </si>
  <si>
    <t/>
  </si>
  <si>
    <t>TS</t>
  </si>
  <si>
    <t>00015</t>
  </si>
  <si>
    <t>Zajištění osazení 2 ks dopravního značení, včetně demontáže</t>
  </si>
  <si>
    <t>zajištění osazení 2 ks dopravního značení - označení stavby, včetně demontáže</t>
  </si>
  <si>
    <t>02710</t>
  </si>
  <si>
    <t>POMOC PRÁCE ZŘÍZ NEBO ZAJIŠŤ OBJÍŽĎKY A PŘÍSTUP CESTY</t>
  </si>
  <si>
    <t>Přechodná úprava dopravního značení a objízdných tras, včetně údržby a úprav
během stavebních prací v souladu s TP66 - II.vydání "Zásady pro označování
pracovních míst na PK" a s platnými předpisy pro navrhování DZ na PK, vč.
vyhlášky č. 294/2015 Sb.
Stávající svislé dopravní značky se pro potřeby PDZ zachovají a dle potřeby
zakryjí, upraví nebo doplní. Přechodné SDZ (značky, směrovací desky, závory,
semaforová souprava, světla) se umístí na nosičích a podkladních deskách včetně
nutných přesunů dle jednotlivých fází (etap) výstavby, dodávky, montáže,
demontáže, včetně všech potřebných povolení k uzavírce.
Včetně projednání s dotčenými orgány.
Vše v režii zhotovitele.</t>
  </si>
  <si>
    <t>zahrnuje veškeré náklady spojené s objednatelem požadovanými zařízeními</t>
  </si>
  <si>
    <t>02946</t>
  </si>
  <si>
    <t>OSTAT POŽADAVKY - FOTODOKUMENTACE</t>
  </si>
  <si>
    <t>Fotodokumentace provádění stavby - popsáno v obchodních podmínkách</t>
  </si>
  <si>
    <t>položka zahrnuje:
- fotodokumentaci zadavatelem požadovaného děje a konstrukcí v požadovaných časových intervalech
- zadavatelem specifikované výstupy (fotografie v papírovém a digitálním formátu) v požadovaném počtu</t>
  </si>
  <si>
    <t>1</t>
  </si>
  <si>
    <t>Zemní práce</t>
  </si>
  <si>
    <t>11372</t>
  </si>
  <si>
    <t>FRÉZOVÁNÍ ZPEVNĚNÝCH PLOCH ASFALTOVÝCH</t>
  </si>
  <si>
    <t>M3</t>
  </si>
  <si>
    <t>odvoz a likvidace v režii zhotovitele
frézování tl. 50 mm (zápichy) - 24 m2</t>
  </si>
  <si>
    <t>VV</t>
  </si>
  <si>
    <t>24*0,05 = 1,200 [A]</t>
  </si>
  <si>
    <t>Položka zahrnuje veškerou manipulaci s vybouranou sutí a s vybouranými hmotami vč. uložení.</t>
  </si>
  <si>
    <t>5</t>
  </si>
  <si>
    <t>572213</t>
  </si>
  <si>
    <t>SPOJOVACÍ POSTŘIK Z EMULZE DO 0,5KG/M2</t>
  </si>
  <si>
    <t>M2</t>
  </si>
  <si>
    <t>0,5 kg/m2</t>
  </si>
  <si>
    <t>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</si>
  <si>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574A43</t>
  </si>
  <si>
    <t>ASFALTOVÝ BETON PRO OBRUSNÉ VRSTVY ACO 11 TL. 50MM</t>
  </si>
  <si>
    <t>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</si>
  <si>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58910</t>
  </si>
  <si>
    <t>VÝPLŇ SPAR ASFALTEM</t>
  </si>
  <si>
    <t>M</t>
  </si>
  <si>
    <t>pružná zálivka</t>
  </si>
  <si>
    <t>23,15 = 23,150 [A]</t>
  </si>
  <si>
    <t>položka zahrnuje:
- dodávku předepsaného materiálu
- vyčištění a výplň spar tímto materiálem</t>
  </si>
  <si>
    <t>9</t>
  </si>
  <si>
    <t>Ostatní konstrukce a práce</t>
  </si>
  <si>
    <t>919111</t>
  </si>
  <si>
    <t>ŘEZÁNÍ ASFALTOVÉHO KRYTU VOZOVEK TL DO 50MM</t>
  </si>
  <si>
    <t>řezání a napojení na stávající povrch</t>
  </si>
  <si>
    <t>17,8+5,35 = 23,150 [A]</t>
  </si>
  <si>
    <t>položka zahrnuje řezání vozovkové vrstvy v předepsané tloušťce, včetně spotřeby vody</t>
  </si>
  <si>
    <t>93818</t>
  </si>
  <si>
    <t>OČIŠTĚNÍ ASFALT VOZOVEK ZAMETENÍM</t>
  </si>
  <si>
    <t>8820 = 8820,000 [A]</t>
  </si>
  <si>
    <t>položka zahrnuje očištění předepsaným způsobem včetně odklizení vzniklého odpadu</t>
  </si>
</sst>
</file>

<file path=xl/styles.xml><?xml version="1.0" encoding="utf-8"?>
<styleSheet xmlns="http://schemas.openxmlformats.org/spreadsheetml/2006/main">
  <numFmts count="2">
    <numFmt numFmtId="165" formatCode="# ### ### ### ##0.00"/>
    <numFmt numFmtId="164" formatCode="# ### ### ### ##0.000"/>
  </numFmts>
  <fonts count="10">
    <font>
      <sz val="11"/>
      <name val="Calibri"/>
      <family val="2"/>
      <scheme val="minor"/>
    </font>
    <font>
      <sz val="10"/>
      <name val="Arial"/>
      <family val="2"/>
    </font>
    <font>
      <sz val="11"/>
      <color rgb="FFD9D9D9"/>
      <name val="Calibri"/>
      <family val="2"/>
      <scheme val="minor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sz val="10"/>
      <color rgb="FFFFFFFF"/>
      <name val="Arial"/>
      <family val="2"/>
    </font>
    <font>
      <b/>
      <sz val="11"/>
      <color rgb="FF000000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41A5BD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rgb="FF000000"/>
      </left>
      <right/>
      <top style="thin"/>
      <bottom/>
    </border>
    <border>
      <left/>
      <right/>
      <top style="thin"/>
      <bottom/>
    </border>
    <border>
      <left/>
      <right style="thin">
        <color rgb="FF000000"/>
      </right>
      <top style="thin"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horizontal="right" vertical="center" wrapText="1"/>
      <protection/>
    </xf>
    <xf numFmtId="0" fontId="4" fillId="0" borderId="0">
      <alignment horizontal="left" vertical="center" wrapText="1"/>
      <protection/>
    </xf>
    <xf numFmtId="0" fontId="3" fillId="0" borderId="0">
      <alignment horizontal="right" vertical="center" wrapText="1"/>
      <protection/>
    </xf>
    <xf numFmtId="0" fontId="5" fillId="0" borderId="0">
      <alignment horizontal="center" vertical="center" wrapText="1"/>
      <protection/>
    </xf>
    <xf numFmtId="0" fontId="6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9" fillId="0" borderId="0">
      <alignment horizontal="left" vertical="center" wrapText="1"/>
      <protection/>
    </xf>
  </cellStyleXfs>
  <cellXfs count="50">
    <xf numFmtId="0" fontId="0" fillId="0" borderId="0" xfId="0"/>
    <xf numFmtId="0" fontId="2" fillId="2" borderId="0" xfId="0" applyFont="1" applyFill="1"/>
    <xf numFmtId="0" fontId="3" fillId="2" borderId="0" xfId="20" applyFill="1" applyAlignment="1">
      <alignment horizontal="right" vertical="center" wrapText="1"/>
      <protection/>
    </xf>
    <xf numFmtId="0" fontId="0" fillId="2" borderId="0" xfId="0" applyFill="1"/>
    <xf numFmtId="0" fontId="4" fillId="2" borderId="0" xfId="21" applyFill="1" applyAlignment="1">
      <alignment horizontal="left" vertical="center" wrapText="1"/>
      <protection/>
    </xf>
    <xf numFmtId="0" fontId="3" fillId="2" borderId="0" xfId="22" applyFill="1" applyAlignment="1">
      <alignment horizontal="right" vertical="center" wrapText="1"/>
      <protection/>
    </xf>
    <xf numFmtId="165" fontId="3" fillId="2" borderId="0" xfId="22" applyNumberFormat="1" applyFill="1" applyAlignment="1">
      <alignment horizontal="right" vertical="center" wrapText="1"/>
      <protection/>
    </xf>
    <xf numFmtId="0" fontId="5" fillId="3" borderId="1" xfId="23" applyFill="1" applyBorder="1" applyAlignment="1">
      <alignment horizontal="center" vertical="center" wrapText="1"/>
      <protection/>
    </xf>
    <xf numFmtId="0" fontId="3" fillId="0" borderId="1" xfId="20" applyBorder="1" applyAlignment="1">
      <alignment horizontal="right" vertical="center" wrapText="1"/>
      <protection/>
    </xf>
    <xf numFmtId="165" fontId="3" fillId="0" borderId="1" xfId="20" applyNumberFormat="1" applyBorder="1" applyAlignment="1">
      <alignment horizontal="right" vertical="center" wrapText="1"/>
      <protection/>
    </xf>
    <xf numFmtId="0" fontId="0" fillId="2" borderId="2" xfId="0" applyFill="1" applyBorder="1"/>
    <xf numFmtId="0" fontId="0" fillId="2" borderId="3" xfId="0" applyFill="1" applyBorder="1"/>
    <xf numFmtId="0" fontId="3" fillId="2" borderId="3" xfId="20" applyFill="1" applyBorder="1" applyAlignment="1">
      <alignment horizontal="right" vertical="center" wrapText="1"/>
      <protection/>
    </xf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4" fillId="2" borderId="0" xfId="21" applyFill="1" applyBorder="1" applyAlignment="1">
      <alignment horizontal="left" vertical="center" wrapText="1"/>
      <protection/>
    </xf>
    <xf numFmtId="0" fontId="0" fillId="2" borderId="6" xfId="0" applyFill="1" applyBorder="1"/>
    <xf numFmtId="0" fontId="6" fillId="2" borderId="5" xfId="24" applyFill="1" applyBorder="1" applyAlignment="1">
      <alignment horizontal="left" vertical="center" wrapText="1"/>
      <protection/>
    </xf>
    <xf numFmtId="0" fontId="6" fillId="2" borderId="0" xfId="24" applyFill="1" applyBorder="1" applyAlignment="1">
      <alignment horizontal="right" vertical="center" wrapText="1"/>
      <protection/>
    </xf>
    <xf numFmtId="0" fontId="0" fillId="2" borderId="0" xfId="0" applyFill="1" applyBorder="1" applyAlignment="1">
      <alignment horizontal="right"/>
    </xf>
    <xf numFmtId="0" fontId="6" fillId="2" borderId="0" xfId="24" applyFill="1" applyBorder="1" applyAlignment="1">
      <alignment horizontal="left" vertical="center" wrapText="1"/>
      <protection/>
    </xf>
    <xf numFmtId="0" fontId="0" fillId="2" borderId="7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0" fontId="5" fillId="3" borderId="8" xfId="23" applyFill="1" applyBorder="1" applyAlignment="1">
      <alignment horizontal="center" vertical="center" wrapText="1"/>
      <protection/>
    </xf>
    <xf numFmtId="0" fontId="5" fillId="3" borderId="9" xfId="23" applyFill="1" applyBorder="1" applyAlignment="1">
      <alignment horizontal="center" vertical="center" wrapText="1"/>
      <protection/>
    </xf>
    <xf numFmtId="0" fontId="5" fillId="3" borderId="10" xfId="23" applyFill="1" applyBorder="1" applyAlignment="1">
      <alignment horizontal="center" vertical="center" wrapText="1"/>
      <protection/>
    </xf>
    <xf numFmtId="0" fontId="5" fillId="3" borderId="11" xfId="23" applyFill="1" applyBorder="1" applyAlignment="1">
      <alignment horizontal="center" vertical="center" wrapText="1"/>
      <protection/>
    </xf>
    <xf numFmtId="0" fontId="5" fillId="3" borderId="12" xfId="23" applyFill="1" applyBorder="1" applyAlignment="1">
      <alignment horizontal="center" vertical="center" wrapText="1"/>
      <protection/>
    </xf>
    <xf numFmtId="0" fontId="7" fillId="2" borderId="7" xfId="0" applyFont="1" applyFill="1" applyBorder="1"/>
    <xf numFmtId="0" fontId="7" fillId="2" borderId="13" xfId="0" applyFont="1" applyFill="1" applyBorder="1"/>
    <xf numFmtId="0" fontId="7" fillId="2" borderId="7" xfId="0" applyFont="1" applyFill="1" applyBorder="1" applyAlignment="1">
      <alignment horizontal="right"/>
    </xf>
    <xf numFmtId="0" fontId="7" fillId="2" borderId="14" xfId="0" applyFont="1" applyFill="1" applyBorder="1"/>
    <xf numFmtId="165" fontId="7" fillId="2" borderId="7" xfId="0" applyNumberFormat="1" applyFont="1" applyFill="1" applyBorder="1" applyAlignment="1">
      <alignment horizontal="center"/>
    </xf>
    <xf numFmtId="0" fontId="0" fillId="2" borderId="15" xfId="0" applyFill="1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0" xfId="0" applyNumberFormat="1"/>
    <xf numFmtId="0" fontId="0" fillId="0" borderId="5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6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8" fillId="0" borderId="7" xfId="0" applyFont="1" applyBorder="1" applyAlignment="1">
      <alignment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Style" xfId="20"/>
    <cellStyle name="NadpisRekapitulaceSoupisPraciStyle" xfId="21"/>
    <cellStyle name="RekapitulaceCenyStyle" xfId="22"/>
    <cellStyle name="NadpisySloupcuStyle" xfId="23"/>
    <cellStyle name="StavbaRozpocetHeaderStyle" xfId="24"/>
    <cellStyle name="NadpisStrukturyStyle" xfId="25"/>
    <cellStyle name="StavebniDilStyle" xfId="26"/>
    <cellStyle name="PolDoplnInfoStyle" xfId="27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workbookViewId="0" topLeftCell="A1"/>
  </sheetViews>
  <sheetFormatPr defaultColWidth="9.140625" defaultRowHeight="15"/>
  <cols>
    <col min="1" max="2" width="32.421875" style="0" customWidth="1"/>
    <col min="3" max="5" width="19.421875" style="0" customWidth="1"/>
  </cols>
  <sheetData>
    <row r="1" spans="1:5" ht="15">
      <c r="A1" s="1" t="s">
        <v>0</v>
      </c>
      <c r="B1" s="2" t="s">
        <v>1</v>
      </c>
      <c r="C1" s="3"/>
      <c r="D1" s="3"/>
      <c r="E1" s="3"/>
    </row>
    <row r="2" spans="1:5" ht="15">
      <c r="A2" s="1"/>
      <c r="B2" s="4" t="s">
        <v>2</v>
      </c>
      <c r="C2" s="3"/>
      <c r="D2" s="3"/>
      <c r="E2" s="3"/>
    </row>
    <row r="3" spans="1:5" ht="15">
      <c r="A3" s="3"/>
      <c r="B3" s="3"/>
      <c r="C3" s="3"/>
      <c r="D3" s="3"/>
      <c r="E3" s="3"/>
    </row>
    <row r="4" spans="1:5" ht="20.25">
      <c r="A4" s="3"/>
      <c r="B4" s="4" t="s">
        <v>3</v>
      </c>
      <c r="C4" s="3"/>
      <c r="D4" s="3"/>
      <c r="E4" s="3"/>
    </row>
    <row r="5" spans="1:5" ht="15">
      <c r="A5" s="3"/>
      <c r="B5" s="3"/>
      <c r="C5" s="3"/>
      <c r="D5" s="3"/>
      <c r="E5" s="3"/>
    </row>
    <row r="6" spans="1:5" ht="15">
      <c r="A6" s="3"/>
      <c r="B6" s="5" t="s">
        <v>4</v>
      </c>
      <c r="C6" s="6">
        <f>SUM(C10:C11)</f>
        <v>0</v>
      </c>
      <c r="D6" s="3"/>
      <c r="E6" s="3"/>
    </row>
    <row r="7" spans="1:5" ht="15">
      <c r="A7" s="3"/>
      <c r="B7" s="5" t="s">
        <v>5</v>
      </c>
      <c r="C7" s="6">
        <f>SUM(E10:E11)</f>
        <v>0</v>
      </c>
      <c r="D7" s="3"/>
      <c r="E7" s="3"/>
    </row>
    <row r="8" spans="1:5" ht="15">
      <c r="A8" s="3"/>
      <c r="B8" s="3"/>
      <c r="C8" s="3"/>
      <c r="D8" s="3"/>
      <c r="E8" s="3"/>
    </row>
    <row r="9" spans="1:5" ht="15">
      <c r="A9" s="7" t="s">
        <v>6</v>
      </c>
      <c r="B9" s="7" t="s">
        <v>7</v>
      </c>
      <c r="C9" s="7" t="s">
        <v>8</v>
      </c>
      <c r="D9" s="7" t="s">
        <v>9</v>
      </c>
      <c r="E9" s="7" t="s">
        <v>10</v>
      </c>
    </row>
    <row r="10" spans="1:5" ht="15">
      <c r="A10" s="8" t="s">
        <v>11</v>
      </c>
      <c r="B10" s="8" t="s">
        <v>12</v>
      </c>
      <c r="C10" s="9">
        <f>'SO 000'!I3</f>
        <v>0</v>
      </c>
      <c r="D10" s="9">
        <f>SUMIFS('SO 000'!O:O,'SO 000'!A:A,"P")</f>
        <v>0</v>
      </c>
      <c r="E10" s="9">
        <f>C10+D10</f>
        <v>0</v>
      </c>
    </row>
    <row r="11" spans="1:5" ht="15">
      <c r="A11" s="8" t="s">
        <v>13</v>
      </c>
      <c r="B11" s="8" t="s">
        <v>14</v>
      </c>
      <c r="C11" s="9">
        <f>'SO 101'!I3</f>
        <v>0</v>
      </c>
      <c r="D11" s="9">
        <f>SUMIFS('SO 101'!O:O,'SO 101'!A:A,"P")</f>
        <v>0</v>
      </c>
      <c r="E11" s="9">
        <f>C11+D11</f>
        <v>0</v>
      </c>
    </row>
  </sheetData>
  <mergeCells count="2">
    <mergeCell ref="B2:B3"/>
    <mergeCell ref="B4:E4"/>
  </mergeCells>
  <printOptions/>
  <pageMargins left="0.75" right="0.75" top="1" bottom="1" header="0.5" footer="0.5"/>
  <pageSetup fitToHeight="0" fitToWidth="1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workbookViewId="0" topLeftCell="A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0" max="10" width="14.8515625" style="0" bestFit="1" customWidth="1"/>
    <col min="15" max="16" width="9.140625" style="0" hidden="1" customWidth="1"/>
  </cols>
  <sheetData>
    <row r="1" spans="1:16" ht="15">
      <c r="A1" s="1" t="s">
        <v>0</v>
      </c>
      <c r="B1" s="10"/>
      <c r="C1" s="11"/>
      <c r="D1" s="11"/>
      <c r="E1" s="12" t="s">
        <v>1</v>
      </c>
      <c r="F1" s="11"/>
      <c r="G1" s="11"/>
      <c r="H1" s="11"/>
      <c r="I1" s="11"/>
      <c r="J1" s="13"/>
      <c r="P1">
        <v>3</v>
      </c>
    </row>
    <row r="2" spans="1:10" ht="20.25">
      <c r="A2" s="1"/>
      <c r="B2" s="14"/>
      <c r="C2" s="15"/>
      <c r="D2" s="15"/>
      <c r="E2" s="16" t="s">
        <v>15</v>
      </c>
      <c r="F2" s="15"/>
      <c r="G2" s="15"/>
      <c r="H2" s="15"/>
      <c r="I2" s="15"/>
      <c r="J2" s="17"/>
    </row>
    <row r="3" spans="1:16" ht="15">
      <c r="A3" s="3" t="s">
        <v>16</v>
      </c>
      <c r="B3" s="18" t="s">
        <v>17</v>
      </c>
      <c r="C3" s="19" t="s">
        <v>18</v>
      </c>
      <c r="D3" s="20"/>
      <c r="E3" s="21" t="s">
        <v>19</v>
      </c>
      <c r="F3" s="15"/>
      <c r="G3" s="15"/>
      <c r="H3" s="22" t="s">
        <v>11</v>
      </c>
      <c r="I3" s="23">
        <f>SUMIFS(I8:I20,A8:A20,"SD")</f>
        <v>0</v>
      </c>
      <c r="J3" s="17"/>
      <c r="O3">
        <v>0</v>
      </c>
      <c r="P3">
        <v>2</v>
      </c>
    </row>
    <row r="4" spans="1:16" ht="15">
      <c r="A4" s="3" t="s">
        <v>20</v>
      </c>
      <c r="B4" s="18" t="s">
        <v>21</v>
      </c>
      <c r="C4" s="19" t="s">
        <v>11</v>
      </c>
      <c r="D4" s="20"/>
      <c r="E4" s="21" t="s">
        <v>12</v>
      </c>
      <c r="F4" s="15"/>
      <c r="G4" s="15"/>
      <c r="H4" s="15"/>
      <c r="I4" s="15"/>
      <c r="J4" s="17"/>
      <c r="O4">
        <v>0.15</v>
      </c>
      <c r="P4">
        <v>2</v>
      </c>
    </row>
    <row r="5" spans="1:15" ht="15">
      <c r="A5" s="24" t="s">
        <v>22</v>
      </c>
      <c r="B5" s="25" t="s">
        <v>23</v>
      </c>
      <c r="C5" s="7" t="s">
        <v>24</v>
      </c>
      <c r="D5" s="7" t="s">
        <v>25</v>
      </c>
      <c r="E5" s="7" t="s">
        <v>26</v>
      </c>
      <c r="F5" s="7" t="s">
        <v>27</v>
      </c>
      <c r="G5" s="7" t="s">
        <v>28</v>
      </c>
      <c r="H5" s="7" t="s">
        <v>29</v>
      </c>
      <c r="I5" s="7"/>
      <c r="J5" s="26" t="s">
        <v>30</v>
      </c>
      <c r="O5">
        <v>0.21</v>
      </c>
    </row>
    <row r="6" spans="1:10" ht="15">
      <c r="A6" s="24"/>
      <c r="B6" s="25"/>
      <c r="C6" s="7"/>
      <c r="D6" s="7"/>
      <c r="E6" s="7"/>
      <c r="F6" s="7"/>
      <c r="G6" s="7"/>
      <c r="H6" s="7" t="s">
        <v>31</v>
      </c>
      <c r="I6" s="7" t="s">
        <v>32</v>
      </c>
      <c r="J6" s="26"/>
    </row>
    <row r="7" spans="1:10" ht="15">
      <c r="A7" s="27">
        <v>0</v>
      </c>
      <c r="B7" s="25">
        <v>1</v>
      </c>
      <c r="C7" s="28">
        <v>2</v>
      </c>
      <c r="D7" s="7">
        <v>3</v>
      </c>
      <c r="E7" s="28">
        <v>4</v>
      </c>
      <c r="F7" s="7">
        <v>5</v>
      </c>
      <c r="G7" s="7">
        <v>6</v>
      </c>
      <c r="H7" s="7">
        <v>7</v>
      </c>
      <c r="I7" s="28">
        <v>8</v>
      </c>
      <c r="J7" s="26">
        <v>9</v>
      </c>
    </row>
    <row r="8" spans="1:10" ht="15">
      <c r="A8" s="29" t="s">
        <v>33</v>
      </c>
      <c r="B8" s="30"/>
      <c r="C8" s="31" t="s">
        <v>34</v>
      </c>
      <c r="D8" s="32"/>
      <c r="E8" s="29" t="s">
        <v>35</v>
      </c>
      <c r="F8" s="32"/>
      <c r="G8" s="32"/>
      <c r="H8" s="32"/>
      <c r="I8" s="33">
        <f>SUMIFS(I9:I20,A9:A20,"P")</f>
        <v>0</v>
      </c>
      <c r="J8" s="34"/>
    </row>
    <row r="9" spans="1:16" ht="30">
      <c r="A9" s="35" t="s">
        <v>36</v>
      </c>
      <c r="B9" s="35">
        <v>1</v>
      </c>
      <c r="C9" s="36" t="s">
        <v>37</v>
      </c>
      <c r="D9" s="35" t="s">
        <v>38</v>
      </c>
      <c r="E9" s="37" t="s">
        <v>39</v>
      </c>
      <c r="F9" s="38" t="s">
        <v>40</v>
      </c>
      <c r="G9" s="39">
        <v>1</v>
      </c>
      <c r="H9" s="40">
        <v>0</v>
      </c>
      <c r="I9" s="40">
        <f>ROUND(G9*H9,P4)</f>
        <v>0</v>
      </c>
      <c r="J9" s="35"/>
      <c r="O9" s="41">
        <f>I9*0.21</f>
        <v>0</v>
      </c>
      <c r="P9">
        <v>3</v>
      </c>
    </row>
    <row r="10" spans="1:10" ht="15">
      <c r="A10" s="35" t="s">
        <v>41</v>
      </c>
      <c r="B10" s="42"/>
      <c r="C10" s="43"/>
      <c r="D10" s="43"/>
      <c r="E10" s="44" t="s">
        <v>42</v>
      </c>
      <c r="F10" s="43"/>
      <c r="G10" s="43"/>
      <c r="H10" s="43"/>
      <c r="I10" s="43"/>
      <c r="J10" s="45"/>
    </row>
    <row r="11" spans="1:10" ht="15">
      <c r="A11" s="35" t="s">
        <v>43</v>
      </c>
      <c r="B11" s="42"/>
      <c r="C11" s="43"/>
      <c r="D11" s="43"/>
      <c r="E11" s="44" t="s">
        <v>42</v>
      </c>
      <c r="F11" s="43"/>
      <c r="G11" s="43"/>
      <c r="H11" s="43"/>
      <c r="I11" s="43"/>
      <c r="J11" s="45"/>
    </row>
    <row r="12" spans="1:16" ht="15">
      <c r="A12" s="35" t="s">
        <v>36</v>
      </c>
      <c r="B12" s="35">
        <v>2</v>
      </c>
      <c r="C12" s="36" t="s">
        <v>44</v>
      </c>
      <c r="D12" s="35" t="s">
        <v>42</v>
      </c>
      <c r="E12" s="37" t="s">
        <v>45</v>
      </c>
      <c r="F12" s="38" t="s">
        <v>40</v>
      </c>
      <c r="G12" s="39">
        <v>1</v>
      </c>
      <c r="H12" s="40">
        <v>0</v>
      </c>
      <c r="I12" s="40">
        <f>ROUND(G12*H12,P4)</f>
        <v>0</v>
      </c>
      <c r="J12" s="35"/>
      <c r="O12" s="41">
        <f>I12*0.21</f>
        <v>0</v>
      </c>
      <c r="P12">
        <v>3</v>
      </c>
    </row>
    <row r="13" spans="1:10" ht="30">
      <c r="A13" s="35" t="s">
        <v>41</v>
      </c>
      <c r="B13" s="42"/>
      <c r="C13" s="43"/>
      <c r="D13" s="43"/>
      <c r="E13" s="37" t="s">
        <v>46</v>
      </c>
      <c r="F13" s="43"/>
      <c r="G13" s="43"/>
      <c r="H13" s="43"/>
      <c r="I13" s="43"/>
      <c r="J13" s="45"/>
    </row>
    <row r="14" spans="1:10" ht="15">
      <c r="A14" s="35" t="s">
        <v>43</v>
      </c>
      <c r="B14" s="42"/>
      <c r="C14" s="43"/>
      <c r="D14" s="43"/>
      <c r="E14" s="44"/>
      <c r="F14" s="43"/>
      <c r="G14" s="43"/>
      <c r="H14" s="43"/>
      <c r="I14" s="43"/>
      <c r="J14" s="45"/>
    </row>
    <row r="15" spans="1:16" ht="15">
      <c r="A15" s="35" t="s">
        <v>36</v>
      </c>
      <c r="B15" s="35">
        <v>3</v>
      </c>
      <c r="C15" s="36" t="s">
        <v>47</v>
      </c>
      <c r="D15" s="35" t="s">
        <v>42</v>
      </c>
      <c r="E15" s="37" t="s">
        <v>48</v>
      </c>
      <c r="F15" s="38" t="s">
        <v>40</v>
      </c>
      <c r="G15" s="39">
        <v>1</v>
      </c>
      <c r="H15" s="40">
        <v>0</v>
      </c>
      <c r="I15" s="40">
        <f>ROUND(G15*H15,P4)</f>
        <v>0</v>
      </c>
      <c r="J15" s="35"/>
      <c r="O15" s="41">
        <f>I15*0.21</f>
        <v>0</v>
      </c>
      <c r="P15">
        <v>3</v>
      </c>
    </row>
    <row r="16" spans="1:10" ht="255">
      <c r="A16" s="35" t="s">
        <v>41</v>
      </c>
      <c r="B16" s="42"/>
      <c r="C16" s="43"/>
      <c r="D16" s="43"/>
      <c r="E16" s="37" t="s">
        <v>49</v>
      </c>
      <c r="F16" s="43"/>
      <c r="G16" s="43"/>
      <c r="H16" s="43"/>
      <c r="I16" s="43"/>
      <c r="J16" s="45"/>
    </row>
    <row r="17" spans="1:10" ht="30">
      <c r="A17" s="35" t="s">
        <v>43</v>
      </c>
      <c r="B17" s="42"/>
      <c r="C17" s="43"/>
      <c r="D17" s="43"/>
      <c r="E17" s="37" t="s">
        <v>50</v>
      </c>
      <c r="F17" s="43"/>
      <c r="G17" s="43"/>
      <c r="H17" s="43"/>
      <c r="I17" s="43"/>
      <c r="J17" s="45"/>
    </row>
    <row r="18" spans="1:16" ht="15">
      <c r="A18" s="35" t="s">
        <v>36</v>
      </c>
      <c r="B18" s="35">
        <v>4</v>
      </c>
      <c r="C18" s="36" t="s">
        <v>51</v>
      </c>
      <c r="D18" s="35" t="s">
        <v>42</v>
      </c>
      <c r="E18" s="37" t="s">
        <v>52</v>
      </c>
      <c r="F18" s="38" t="s">
        <v>40</v>
      </c>
      <c r="G18" s="39">
        <v>1</v>
      </c>
      <c r="H18" s="40">
        <v>0</v>
      </c>
      <c r="I18" s="40">
        <f>ROUND(G18*H18,P4)</f>
        <v>0</v>
      </c>
      <c r="J18" s="35"/>
      <c r="O18" s="41">
        <f>I18*0.21</f>
        <v>0</v>
      </c>
      <c r="P18">
        <v>3</v>
      </c>
    </row>
    <row r="19" spans="1:10" ht="15">
      <c r="A19" s="35" t="s">
        <v>41</v>
      </c>
      <c r="B19" s="42"/>
      <c r="C19" s="43"/>
      <c r="D19" s="43"/>
      <c r="E19" s="37" t="s">
        <v>53</v>
      </c>
      <c r="F19" s="43"/>
      <c r="G19" s="43"/>
      <c r="H19" s="43"/>
      <c r="I19" s="43"/>
      <c r="J19" s="45"/>
    </row>
    <row r="20" spans="1:10" ht="75">
      <c r="A20" s="35" t="s">
        <v>43</v>
      </c>
      <c r="B20" s="46"/>
      <c r="C20" s="47"/>
      <c r="D20" s="47"/>
      <c r="E20" s="37" t="s">
        <v>54</v>
      </c>
      <c r="F20" s="47"/>
      <c r="G20" s="47"/>
      <c r="H20" s="47"/>
      <c r="I20" s="47"/>
      <c r="J20" s="48"/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/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0" max="10" width="14.8515625" style="0" bestFit="1" customWidth="1"/>
    <col min="15" max="16" width="9.140625" style="0" hidden="1" customWidth="1"/>
  </cols>
  <sheetData>
    <row r="1" spans="1:16" ht="15">
      <c r="A1" s="1" t="s">
        <v>0</v>
      </c>
      <c r="B1" s="10"/>
      <c r="C1" s="11"/>
      <c r="D1" s="11"/>
      <c r="E1" s="12" t="s">
        <v>1</v>
      </c>
      <c r="F1" s="11"/>
      <c r="G1" s="11"/>
      <c r="H1" s="11"/>
      <c r="I1" s="11"/>
      <c r="J1" s="13"/>
      <c r="P1">
        <v>3</v>
      </c>
    </row>
    <row r="2" spans="1:10" ht="20.25">
      <c r="A2" s="1"/>
      <c r="B2" s="14"/>
      <c r="C2" s="15"/>
      <c r="D2" s="15"/>
      <c r="E2" s="16" t="s">
        <v>15</v>
      </c>
      <c r="F2" s="15"/>
      <c r="G2" s="15"/>
      <c r="H2" s="15"/>
      <c r="I2" s="15"/>
      <c r="J2" s="17"/>
    </row>
    <row r="3" spans="1:16" ht="15">
      <c r="A3" s="3" t="s">
        <v>16</v>
      </c>
      <c r="B3" s="18" t="s">
        <v>17</v>
      </c>
      <c r="C3" s="19" t="s">
        <v>18</v>
      </c>
      <c r="D3" s="20"/>
      <c r="E3" s="21" t="s">
        <v>19</v>
      </c>
      <c r="F3" s="15"/>
      <c r="G3" s="15"/>
      <c r="H3" s="22" t="s">
        <v>13</v>
      </c>
      <c r="I3" s="23">
        <f>SUMIFS(I8:I32,A8:A32,"SD")</f>
        <v>0</v>
      </c>
      <c r="J3" s="17"/>
      <c r="O3">
        <v>0</v>
      </c>
      <c r="P3">
        <v>2</v>
      </c>
    </row>
    <row r="4" spans="1:16" ht="15">
      <c r="A4" s="3" t="s">
        <v>20</v>
      </c>
      <c r="B4" s="18" t="s">
        <v>21</v>
      </c>
      <c r="C4" s="19" t="s">
        <v>13</v>
      </c>
      <c r="D4" s="20"/>
      <c r="E4" s="21" t="s">
        <v>14</v>
      </c>
      <c r="F4" s="15"/>
      <c r="G4" s="15"/>
      <c r="H4" s="15"/>
      <c r="I4" s="15"/>
      <c r="J4" s="17"/>
      <c r="O4">
        <v>0.15</v>
      </c>
      <c r="P4">
        <v>2</v>
      </c>
    </row>
    <row r="5" spans="1:15" ht="15">
      <c r="A5" s="24" t="s">
        <v>22</v>
      </c>
      <c r="B5" s="25" t="s">
        <v>23</v>
      </c>
      <c r="C5" s="7" t="s">
        <v>24</v>
      </c>
      <c r="D5" s="7" t="s">
        <v>25</v>
      </c>
      <c r="E5" s="7" t="s">
        <v>26</v>
      </c>
      <c r="F5" s="7" t="s">
        <v>27</v>
      </c>
      <c r="G5" s="7" t="s">
        <v>28</v>
      </c>
      <c r="H5" s="7" t="s">
        <v>29</v>
      </c>
      <c r="I5" s="7"/>
      <c r="J5" s="26" t="s">
        <v>30</v>
      </c>
      <c r="O5">
        <v>0.21</v>
      </c>
    </row>
    <row r="6" spans="1:10" ht="15">
      <c r="A6" s="24"/>
      <c r="B6" s="25"/>
      <c r="C6" s="7"/>
      <c r="D6" s="7"/>
      <c r="E6" s="7"/>
      <c r="F6" s="7"/>
      <c r="G6" s="7"/>
      <c r="H6" s="7" t="s">
        <v>31</v>
      </c>
      <c r="I6" s="7" t="s">
        <v>32</v>
      </c>
      <c r="J6" s="26"/>
    </row>
    <row r="7" spans="1:10" ht="15">
      <c r="A7" s="27">
        <v>0</v>
      </c>
      <c r="B7" s="25">
        <v>1</v>
      </c>
      <c r="C7" s="28">
        <v>2</v>
      </c>
      <c r="D7" s="7">
        <v>3</v>
      </c>
      <c r="E7" s="28">
        <v>4</v>
      </c>
      <c r="F7" s="7">
        <v>5</v>
      </c>
      <c r="G7" s="7">
        <v>6</v>
      </c>
      <c r="H7" s="7">
        <v>7</v>
      </c>
      <c r="I7" s="28">
        <v>8</v>
      </c>
      <c r="J7" s="26">
        <v>9</v>
      </c>
    </row>
    <row r="8" spans="1:10" ht="15">
      <c r="A8" s="29" t="s">
        <v>33</v>
      </c>
      <c r="B8" s="30"/>
      <c r="C8" s="31" t="s">
        <v>55</v>
      </c>
      <c r="D8" s="32"/>
      <c r="E8" s="29" t="s">
        <v>56</v>
      </c>
      <c r="F8" s="32"/>
      <c r="G8" s="32"/>
      <c r="H8" s="32"/>
      <c r="I8" s="33">
        <f>SUMIFS(I9:I12,A9:A12,"P")</f>
        <v>0</v>
      </c>
      <c r="J8" s="34"/>
    </row>
    <row r="9" spans="1:16" ht="15">
      <c r="A9" s="35" t="s">
        <v>36</v>
      </c>
      <c r="B9" s="35">
        <v>1</v>
      </c>
      <c r="C9" s="36" t="s">
        <v>57</v>
      </c>
      <c r="D9" s="35" t="s">
        <v>42</v>
      </c>
      <c r="E9" s="37" t="s">
        <v>58</v>
      </c>
      <c r="F9" s="38" t="s">
        <v>59</v>
      </c>
      <c r="G9" s="39">
        <v>1.2</v>
      </c>
      <c r="H9" s="40">
        <v>0</v>
      </c>
      <c r="I9" s="40">
        <f>ROUND(G9*H9,P4)</f>
        <v>0</v>
      </c>
      <c r="J9" s="35"/>
      <c r="O9" s="41">
        <f>I9*0.21</f>
        <v>0</v>
      </c>
      <c r="P9">
        <v>3</v>
      </c>
    </row>
    <row r="10" spans="1:10" ht="30">
      <c r="A10" s="35" t="s">
        <v>41</v>
      </c>
      <c r="B10" s="42"/>
      <c r="C10" s="43"/>
      <c r="D10" s="43"/>
      <c r="E10" s="37" t="s">
        <v>60</v>
      </c>
      <c r="F10" s="43"/>
      <c r="G10" s="43"/>
      <c r="H10" s="43"/>
      <c r="I10" s="43"/>
      <c r="J10" s="45"/>
    </row>
    <row r="11" spans="1:10" ht="15">
      <c r="A11" s="35" t="s">
        <v>61</v>
      </c>
      <c r="B11" s="42"/>
      <c r="C11" s="43"/>
      <c r="D11" s="43"/>
      <c r="E11" s="49" t="s">
        <v>62</v>
      </c>
      <c r="F11" s="43"/>
      <c r="G11" s="43"/>
      <c r="H11" s="43"/>
      <c r="I11" s="43"/>
      <c r="J11" s="45"/>
    </row>
    <row r="12" spans="1:10" ht="30">
      <c r="A12" s="35" t="s">
        <v>43</v>
      </c>
      <c r="B12" s="42"/>
      <c r="C12" s="43"/>
      <c r="D12" s="43"/>
      <c r="E12" s="37" t="s">
        <v>63</v>
      </c>
      <c r="F12" s="43"/>
      <c r="G12" s="43"/>
      <c r="H12" s="43"/>
      <c r="I12" s="43"/>
      <c r="J12" s="45"/>
    </row>
    <row r="13" spans="1:10" ht="15">
      <c r="A13" s="29" t="s">
        <v>33</v>
      </c>
      <c r="B13" s="30"/>
      <c r="C13" s="31" t="s">
        <v>64</v>
      </c>
      <c r="D13" s="32"/>
      <c r="E13" s="29" t="s">
        <v>14</v>
      </c>
      <c r="F13" s="32"/>
      <c r="G13" s="32"/>
      <c r="H13" s="32"/>
      <c r="I13" s="33">
        <f>SUMIFS(I14:I23,A14:A23,"P")</f>
        <v>0</v>
      </c>
      <c r="J13" s="34"/>
    </row>
    <row r="14" spans="1:16" ht="15">
      <c r="A14" s="35" t="s">
        <v>36</v>
      </c>
      <c r="B14" s="35">
        <v>2</v>
      </c>
      <c r="C14" s="36" t="s">
        <v>65</v>
      </c>
      <c r="D14" s="35" t="s">
        <v>42</v>
      </c>
      <c r="E14" s="37" t="s">
        <v>66</v>
      </c>
      <c r="F14" s="38" t="s">
        <v>67</v>
      </c>
      <c r="G14" s="39">
        <v>8820</v>
      </c>
      <c r="H14" s="40">
        <v>0</v>
      </c>
      <c r="I14" s="40">
        <f>ROUND(G14*H14,P4)</f>
        <v>0</v>
      </c>
      <c r="J14" s="35"/>
      <c r="O14" s="41">
        <f>I14*0.21</f>
        <v>0</v>
      </c>
      <c r="P14">
        <v>3</v>
      </c>
    </row>
    <row r="15" spans="1:10" ht="15">
      <c r="A15" s="35" t="s">
        <v>41</v>
      </c>
      <c r="B15" s="42"/>
      <c r="C15" s="43"/>
      <c r="D15" s="43"/>
      <c r="E15" s="37" t="s">
        <v>68</v>
      </c>
      <c r="F15" s="43"/>
      <c r="G15" s="43"/>
      <c r="H15" s="43"/>
      <c r="I15" s="43"/>
      <c r="J15" s="45"/>
    </row>
    <row r="16" spans="1:10" ht="75">
      <c r="A16" s="35" t="s">
        <v>43</v>
      </c>
      <c r="B16" s="42"/>
      <c r="C16" s="43"/>
      <c r="D16" s="43"/>
      <c r="E16" s="37" t="s">
        <v>69</v>
      </c>
      <c r="F16" s="43"/>
      <c r="G16" s="43"/>
      <c r="H16" s="43"/>
      <c r="I16" s="43"/>
      <c r="J16" s="45"/>
    </row>
    <row r="17" spans="1:16" ht="15">
      <c r="A17" s="35" t="s">
        <v>36</v>
      </c>
      <c r="B17" s="35">
        <v>3</v>
      </c>
      <c r="C17" s="36" t="s">
        <v>70</v>
      </c>
      <c r="D17" s="35" t="s">
        <v>42</v>
      </c>
      <c r="E17" s="37" t="s">
        <v>71</v>
      </c>
      <c r="F17" s="38" t="s">
        <v>67</v>
      </c>
      <c r="G17" s="39">
        <v>8820</v>
      </c>
      <c r="H17" s="40">
        <v>0</v>
      </c>
      <c r="I17" s="40">
        <f>ROUND(G17*H17,P4)</f>
        <v>0</v>
      </c>
      <c r="J17" s="35"/>
      <c r="O17" s="41">
        <f>I17*0.21</f>
        <v>0</v>
      </c>
      <c r="P17">
        <v>3</v>
      </c>
    </row>
    <row r="18" spans="1:10" ht="15">
      <c r="A18" s="35" t="s">
        <v>41</v>
      </c>
      <c r="B18" s="42"/>
      <c r="C18" s="43"/>
      <c r="D18" s="43"/>
      <c r="E18" s="44" t="s">
        <v>42</v>
      </c>
      <c r="F18" s="43"/>
      <c r="G18" s="43"/>
      <c r="H18" s="43"/>
      <c r="I18" s="43"/>
      <c r="J18" s="45"/>
    </row>
    <row r="19" spans="1:10" ht="165">
      <c r="A19" s="35" t="s">
        <v>43</v>
      </c>
      <c r="B19" s="42"/>
      <c r="C19" s="43"/>
      <c r="D19" s="43"/>
      <c r="E19" s="37" t="s">
        <v>72</v>
      </c>
      <c r="F19" s="43"/>
      <c r="G19" s="43"/>
      <c r="H19" s="43"/>
      <c r="I19" s="43"/>
      <c r="J19" s="45"/>
    </row>
    <row r="20" spans="1:16" ht="15">
      <c r="A20" s="35" t="s">
        <v>36</v>
      </c>
      <c r="B20" s="35">
        <v>4</v>
      </c>
      <c r="C20" s="36" t="s">
        <v>73</v>
      </c>
      <c r="D20" s="35" t="s">
        <v>42</v>
      </c>
      <c r="E20" s="37" t="s">
        <v>74</v>
      </c>
      <c r="F20" s="38" t="s">
        <v>75</v>
      </c>
      <c r="G20" s="39">
        <v>23.15</v>
      </c>
      <c r="H20" s="40">
        <v>0</v>
      </c>
      <c r="I20" s="40">
        <f>ROUND(G20*H20,P4)</f>
        <v>0</v>
      </c>
      <c r="J20" s="35"/>
      <c r="O20" s="41">
        <f>I20*0.21</f>
        <v>0</v>
      </c>
      <c r="P20">
        <v>3</v>
      </c>
    </row>
    <row r="21" spans="1:10" ht="15">
      <c r="A21" s="35" t="s">
        <v>41</v>
      </c>
      <c r="B21" s="42"/>
      <c r="C21" s="43"/>
      <c r="D21" s="43"/>
      <c r="E21" s="37" t="s">
        <v>76</v>
      </c>
      <c r="F21" s="43"/>
      <c r="G21" s="43"/>
      <c r="H21" s="43"/>
      <c r="I21" s="43"/>
      <c r="J21" s="45"/>
    </row>
    <row r="22" spans="1:10" ht="15">
      <c r="A22" s="35" t="s">
        <v>61</v>
      </c>
      <c r="B22" s="42"/>
      <c r="C22" s="43"/>
      <c r="D22" s="43"/>
      <c r="E22" s="49" t="s">
        <v>77</v>
      </c>
      <c r="F22" s="43"/>
      <c r="G22" s="43"/>
      <c r="H22" s="43"/>
      <c r="I22" s="43"/>
      <c r="J22" s="45"/>
    </row>
    <row r="23" spans="1:10" ht="45">
      <c r="A23" s="35" t="s">
        <v>43</v>
      </c>
      <c r="B23" s="42"/>
      <c r="C23" s="43"/>
      <c r="D23" s="43"/>
      <c r="E23" s="37" t="s">
        <v>78</v>
      </c>
      <c r="F23" s="43"/>
      <c r="G23" s="43"/>
      <c r="H23" s="43"/>
      <c r="I23" s="43"/>
      <c r="J23" s="45"/>
    </row>
    <row r="24" spans="1:10" ht="15">
      <c r="A24" s="29" t="s">
        <v>33</v>
      </c>
      <c r="B24" s="30"/>
      <c r="C24" s="31" t="s">
        <v>79</v>
      </c>
      <c r="D24" s="32"/>
      <c r="E24" s="29" t="s">
        <v>80</v>
      </c>
      <c r="F24" s="32"/>
      <c r="G24" s="32"/>
      <c r="H24" s="32"/>
      <c r="I24" s="33">
        <f>SUMIFS(I25:I32,A25:A32,"P")</f>
        <v>0</v>
      </c>
      <c r="J24" s="34"/>
    </row>
    <row r="25" spans="1:16" ht="15">
      <c r="A25" s="35" t="s">
        <v>36</v>
      </c>
      <c r="B25" s="35">
        <v>5</v>
      </c>
      <c r="C25" s="36" t="s">
        <v>81</v>
      </c>
      <c r="D25" s="35" t="s">
        <v>42</v>
      </c>
      <c r="E25" s="37" t="s">
        <v>82</v>
      </c>
      <c r="F25" s="38" t="s">
        <v>75</v>
      </c>
      <c r="G25" s="39">
        <v>23.15</v>
      </c>
      <c r="H25" s="40">
        <v>0</v>
      </c>
      <c r="I25" s="40">
        <f>ROUND(G25*H25,P4)</f>
        <v>0</v>
      </c>
      <c r="J25" s="35"/>
      <c r="O25" s="41">
        <f>I25*0.21</f>
        <v>0</v>
      </c>
      <c r="P25">
        <v>3</v>
      </c>
    </row>
    <row r="26" spans="1:10" ht="15">
      <c r="A26" s="35" t="s">
        <v>41</v>
      </c>
      <c r="B26" s="42"/>
      <c r="C26" s="43"/>
      <c r="D26" s="43"/>
      <c r="E26" s="37" t="s">
        <v>83</v>
      </c>
      <c r="F26" s="43"/>
      <c r="G26" s="43"/>
      <c r="H26" s="43"/>
      <c r="I26" s="43"/>
      <c r="J26" s="45"/>
    </row>
    <row r="27" spans="1:10" ht="15">
      <c r="A27" s="35" t="s">
        <v>61</v>
      </c>
      <c r="B27" s="42"/>
      <c r="C27" s="43"/>
      <c r="D27" s="43"/>
      <c r="E27" s="49" t="s">
        <v>84</v>
      </c>
      <c r="F27" s="43"/>
      <c r="G27" s="43"/>
      <c r="H27" s="43"/>
      <c r="I27" s="43"/>
      <c r="J27" s="45"/>
    </row>
    <row r="28" spans="1:10" ht="30">
      <c r="A28" s="35" t="s">
        <v>43</v>
      </c>
      <c r="B28" s="42"/>
      <c r="C28" s="43"/>
      <c r="D28" s="43"/>
      <c r="E28" s="37" t="s">
        <v>85</v>
      </c>
      <c r="F28" s="43"/>
      <c r="G28" s="43"/>
      <c r="H28" s="43"/>
      <c r="I28" s="43"/>
      <c r="J28" s="45"/>
    </row>
    <row r="29" spans="1:16" ht="15">
      <c r="A29" s="35" t="s">
        <v>36</v>
      </c>
      <c r="B29" s="35">
        <v>6</v>
      </c>
      <c r="C29" s="36" t="s">
        <v>86</v>
      </c>
      <c r="D29" s="35" t="s">
        <v>42</v>
      </c>
      <c r="E29" s="37" t="s">
        <v>87</v>
      </c>
      <c r="F29" s="38" t="s">
        <v>67</v>
      </c>
      <c r="G29" s="39">
        <v>8820</v>
      </c>
      <c r="H29" s="40">
        <v>0</v>
      </c>
      <c r="I29" s="40">
        <f>ROUND(G29*H29,P4)</f>
        <v>0</v>
      </c>
      <c r="J29" s="35"/>
      <c r="O29" s="41">
        <f>I29*0.21</f>
        <v>0</v>
      </c>
      <c r="P29">
        <v>3</v>
      </c>
    </row>
    <row r="30" spans="1:10" ht="15">
      <c r="A30" s="35" t="s">
        <v>41</v>
      </c>
      <c r="B30" s="42"/>
      <c r="C30" s="43"/>
      <c r="D30" s="43"/>
      <c r="E30" s="44" t="s">
        <v>42</v>
      </c>
      <c r="F30" s="43"/>
      <c r="G30" s="43"/>
      <c r="H30" s="43"/>
      <c r="I30" s="43"/>
      <c r="J30" s="45"/>
    </row>
    <row r="31" spans="1:10" ht="15">
      <c r="A31" s="35" t="s">
        <v>61</v>
      </c>
      <c r="B31" s="42"/>
      <c r="C31" s="43"/>
      <c r="D31" s="43"/>
      <c r="E31" s="49" t="s">
        <v>88</v>
      </c>
      <c r="F31" s="43"/>
      <c r="G31" s="43"/>
      <c r="H31" s="43"/>
      <c r="I31" s="43"/>
      <c r="J31" s="45"/>
    </row>
    <row r="32" spans="1:10" ht="30">
      <c r="A32" s="35" t="s">
        <v>43</v>
      </c>
      <c r="B32" s="46"/>
      <c r="C32" s="47"/>
      <c r="D32" s="47"/>
      <c r="E32" s="37" t="s">
        <v>89</v>
      </c>
      <c r="F32" s="47"/>
      <c r="G32" s="47"/>
      <c r="H32" s="47"/>
      <c r="I32" s="47"/>
      <c r="J32" s="48"/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Čechová Marcela</dc:creator>
  <cp:keywords/>
  <dc:description/>
  <cp:lastModifiedBy>Čechová Marcela</cp:lastModifiedBy>
  <dcterms:created xsi:type="dcterms:W3CDTF">2024-02-14T09:06:31Z</dcterms:created>
  <dcterms:modified xsi:type="dcterms:W3CDTF">2024-02-14T09:06:31Z</dcterms:modified>
  <cp:category/>
  <cp:version/>
  <cp:contentType/>
  <cp:contentStatus/>
</cp:coreProperties>
</file>