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20545-1 - PD sanace" sheetId="2" r:id="rId2"/>
    <sheet name="220545-2 - Vedlejší a ost..."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'220545-1 - PD sanace'!$C$123:$K$279</definedName>
    <definedName name="_xlnm.Print_Area" localSheetId="1">'220545-1 - PD sanace'!$C$4:$J$76,'220545-1 - PD sanace'!$C$82:$J$105,'220545-1 - PD sanace'!$C$111:$K$279</definedName>
    <definedName name="_xlnm.Print_Titles" localSheetId="1">'220545-1 - PD sanace'!$123:$123</definedName>
    <definedName name="_xlnm._FilterDatabase" localSheetId="2" hidden="1">'220545-2 - Vedlejší a ost...'!$C$122:$K$187</definedName>
    <definedName name="_xlnm.Print_Area" localSheetId="2">'220545-2 - Vedlejší a ost...'!$C$4:$J$76,'220545-2 - Vedlejší a ost...'!$C$82:$J$104,'220545-2 - Vedlejší a ost...'!$C$110:$K$187</definedName>
    <definedName name="_xlnm.Print_Titles" localSheetId="2">'220545-2 - Vedlejší a ost...'!$122:$122</definedName>
  </definedNames>
  <calcPr/>
</workbook>
</file>

<file path=xl/calcChain.xml><?xml version="1.0" encoding="utf-8"?>
<calcChain xmlns="http://schemas.openxmlformats.org/spreadsheetml/2006/main">
  <c i="3" l="1" r="J124"/>
  <c r="J37"/>
  <c r="J36"/>
  <c i="1" r="AY96"/>
  <c i="3" r="J35"/>
  <c i="1" r="AX96"/>
  <c i="3" r="BI186"/>
  <c r="BH186"/>
  <c r="BG186"/>
  <c r="BF186"/>
  <c r="T186"/>
  <c r="T185"/>
  <c r="R186"/>
  <c r="R185"/>
  <c r="P186"/>
  <c r="P185"/>
  <c r="BI183"/>
  <c r="BH183"/>
  <c r="BG183"/>
  <c r="BF183"/>
  <c r="T183"/>
  <c r="T182"/>
  <c r="R183"/>
  <c r="R182"/>
  <c r="P183"/>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5"/>
  <c r="BH145"/>
  <c r="BG145"/>
  <c r="BF145"/>
  <c r="T145"/>
  <c r="R145"/>
  <c r="P145"/>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6"/>
  <c r="BH126"/>
  <c r="BG126"/>
  <c r="BF126"/>
  <c r="T126"/>
  <c r="T125"/>
  <c r="R126"/>
  <c r="R125"/>
  <c r="P126"/>
  <c r="P125"/>
  <c r="J97"/>
  <c r="J119"/>
  <c r="F117"/>
  <c r="E115"/>
  <c r="J91"/>
  <c r="F89"/>
  <c r="E87"/>
  <c r="J24"/>
  <c r="E24"/>
  <c r="J92"/>
  <c r="J23"/>
  <c r="J18"/>
  <c r="E18"/>
  <c r="F120"/>
  <c r="J17"/>
  <c r="J15"/>
  <c r="E15"/>
  <c r="F119"/>
  <c r="J14"/>
  <c r="J12"/>
  <c r="J117"/>
  <c r="E7"/>
  <c r="E85"/>
  <c i="1" r="AY95"/>
  <c i="2" r="J37"/>
  <c r="J36"/>
  <c r="J35"/>
  <c i="1" r="AX95"/>
  <c i="2" r="BI278"/>
  <c r="BH278"/>
  <c r="BG278"/>
  <c r="BF278"/>
  <c r="T278"/>
  <c r="R278"/>
  <c r="P278"/>
  <c r="BI276"/>
  <c r="BH276"/>
  <c r="BG276"/>
  <c r="BF276"/>
  <c r="T276"/>
  <c r="R276"/>
  <c r="P276"/>
  <c r="BI272"/>
  <c r="BH272"/>
  <c r="BG272"/>
  <c r="BF272"/>
  <c r="T272"/>
  <c r="R272"/>
  <c r="P272"/>
  <c r="BI269"/>
  <c r="BH269"/>
  <c r="BG269"/>
  <c r="BF269"/>
  <c r="T269"/>
  <c r="R269"/>
  <c r="P269"/>
  <c r="BI265"/>
  <c r="BH265"/>
  <c r="BG265"/>
  <c r="BF265"/>
  <c r="T265"/>
  <c r="R265"/>
  <c r="P265"/>
  <c r="BI261"/>
  <c r="BH261"/>
  <c r="BG261"/>
  <c r="BF261"/>
  <c r="T261"/>
  <c r="R261"/>
  <c r="P261"/>
  <c r="BI257"/>
  <c r="BH257"/>
  <c r="BG257"/>
  <c r="BF257"/>
  <c r="T257"/>
  <c r="T256"/>
  <c r="R257"/>
  <c r="R256"/>
  <c r="P257"/>
  <c r="P256"/>
  <c r="BI252"/>
  <c r="BH252"/>
  <c r="BG252"/>
  <c r="BF252"/>
  <c r="T252"/>
  <c r="T251"/>
  <c r="R252"/>
  <c r="R251"/>
  <c r="P252"/>
  <c r="P251"/>
  <c r="BI248"/>
  <c r="BH248"/>
  <c r="BG248"/>
  <c r="BF248"/>
  <c r="T248"/>
  <c r="R248"/>
  <c r="P248"/>
  <c r="BI244"/>
  <c r="BH244"/>
  <c r="BG244"/>
  <c r="BF244"/>
  <c r="T244"/>
  <c r="R244"/>
  <c r="P244"/>
  <c r="BI240"/>
  <c r="BH240"/>
  <c r="BG240"/>
  <c r="BF240"/>
  <c r="T240"/>
  <c r="R240"/>
  <c r="P240"/>
  <c r="BI237"/>
  <c r="BH237"/>
  <c r="BG237"/>
  <c r="BF237"/>
  <c r="T237"/>
  <c r="R237"/>
  <c r="P237"/>
  <c r="BI232"/>
  <c r="BH232"/>
  <c r="BG232"/>
  <c r="BF232"/>
  <c r="T232"/>
  <c r="R232"/>
  <c r="P232"/>
  <c r="BI229"/>
  <c r="BH229"/>
  <c r="BG229"/>
  <c r="BF229"/>
  <c r="T229"/>
  <c r="R229"/>
  <c r="P229"/>
  <c r="BI226"/>
  <c r="BH226"/>
  <c r="BG226"/>
  <c r="BF226"/>
  <c r="T226"/>
  <c r="R226"/>
  <c r="P226"/>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6"/>
  <c r="BH206"/>
  <c r="BG206"/>
  <c r="BF206"/>
  <c r="T206"/>
  <c r="R206"/>
  <c r="P206"/>
  <c r="BI199"/>
  <c r="BH199"/>
  <c r="BG199"/>
  <c r="BF199"/>
  <c r="T199"/>
  <c r="R199"/>
  <c r="P199"/>
  <c r="BI188"/>
  <c r="BH188"/>
  <c r="BG188"/>
  <c r="BF188"/>
  <c r="T188"/>
  <c r="R188"/>
  <c r="P188"/>
  <c r="BI184"/>
  <c r="BH184"/>
  <c r="BG184"/>
  <c r="BF184"/>
  <c r="T184"/>
  <c r="R184"/>
  <c r="P184"/>
  <c r="BI179"/>
  <c r="BH179"/>
  <c r="BG179"/>
  <c r="BF179"/>
  <c r="T179"/>
  <c r="R179"/>
  <c r="P179"/>
  <c r="BI173"/>
  <c r="BH173"/>
  <c r="BG173"/>
  <c r="BF173"/>
  <c r="T173"/>
  <c r="R173"/>
  <c r="P173"/>
  <c r="BI156"/>
  <c r="BH156"/>
  <c r="BG156"/>
  <c r="BF156"/>
  <c r="T156"/>
  <c r="R156"/>
  <c r="P156"/>
  <c r="BI152"/>
  <c r="BH152"/>
  <c r="BG152"/>
  <c r="BF152"/>
  <c r="T152"/>
  <c r="R152"/>
  <c r="P152"/>
  <c r="BI149"/>
  <c r="BH149"/>
  <c r="BG149"/>
  <c r="BF149"/>
  <c r="T149"/>
  <c r="R149"/>
  <c r="P149"/>
  <c r="BI145"/>
  <c r="BH145"/>
  <c r="BG145"/>
  <c r="BF145"/>
  <c r="T145"/>
  <c r="R145"/>
  <c r="P145"/>
  <c r="BI142"/>
  <c r="BH142"/>
  <c r="BG142"/>
  <c r="BF142"/>
  <c r="T142"/>
  <c r="R142"/>
  <c r="P142"/>
  <c r="BI133"/>
  <c r="BH133"/>
  <c r="BG133"/>
  <c r="BF133"/>
  <c r="T133"/>
  <c r="R133"/>
  <c r="P133"/>
  <c r="BI130"/>
  <c r="BH130"/>
  <c r="BG130"/>
  <c r="BF130"/>
  <c r="T130"/>
  <c r="R130"/>
  <c r="P130"/>
  <c r="BI127"/>
  <c r="BH127"/>
  <c r="BG127"/>
  <c r="BF127"/>
  <c r="T127"/>
  <c r="R127"/>
  <c r="P127"/>
  <c r="J120"/>
  <c r="F118"/>
  <c r="E116"/>
  <c r="J91"/>
  <c r="F89"/>
  <c r="E87"/>
  <c r="J24"/>
  <c r="E24"/>
  <c r="J121"/>
  <c r="J23"/>
  <c r="J18"/>
  <c r="E18"/>
  <c r="F92"/>
  <c r="J17"/>
  <c r="J15"/>
  <c r="E15"/>
  <c r="F120"/>
  <c r="J14"/>
  <c r="J12"/>
  <c r="J89"/>
  <c r="E7"/>
  <c r="E114"/>
  <c i="1" r="L90"/>
  <c r="AM90"/>
  <c r="AM89"/>
  <c r="L89"/>
  <c r="AM87"/>
  <c r="L87"/>
  <c r="L85"/>
  <c r="L84"/>
  <c i="2" r="J213"/>
  <c r="J34"/>
  <c r="BK272"/>
  <c r="BK156"/>
  <c r="J127"/>
  <c r="BK149"/>
  <c r="BK173"/>
  <c r="BK276"/>
  <c r="J248"/>
  <c r="J232"/>
  <c r="BK219"/>
  <c r="BK199"/>
  <c i="3" r="BK135"/>
  <c r="J126"/>
  <c r="BK151"/>
  <c r="BK183"/>
  <c i="2" r="J237"/>
  <c r="BK216"/>
  <c r="J184"/>
  <c i="3" r="BK133"/>
  <c r="J155"/>
  <c r="BK139"/>
  <c r="BK130"/>
  <c i="2" r="F35"/>
  <c r="J206"/>
  <c r="J257"/>
  <c r="J272"/>
  <c r="J173"/>
  <c r="J179"/>
  <c r="BK257"/>
  <c r="BK248"/>
  <c r="J240"/>
  <c r="J229"/>
  <c r="J188"/>
  <c i="3" r="J161"/>
  <c r="J130"/>
  <c r="BK176"/>
  <c r="BK167"/>
  <c r="BK161"/>
  <c i="2" r="J216"/>
  <c r="F37"/>
  <c r="J219"/>
  <c r="J142"/>
  <c r="BK145"/>
  <c r="J261"/>
  <c r="J145"/>
  <c r="J149"/>
  <c r="J252"/>
  <c r="J244"/>
  <c r="BK229"/>
  <c r="J210"/>
  <c i="3" r="BK145"/>
  <c r="BK173"/>
  <c r="J186"/>
  <c r="BK137"/>
  <c r="J179"/>
  <c r="BK179"/>
  <c i="2" r="BK222"/>
  <c r="BK278"/>
  <c r="BK152"/>
  <c r="J265"/>
  <c r="BK265"/>
  <c r="J269"/>
  <c r="J130"/>
  <c r="BK244"/>
  <c r="BK232"/>
  <c r="J226"/>
  <c r="BK206"/>
  <c i="1" r="AS94"/>
  <c i="3" r="J151"/>
  <c r="J170"/>
  <c i="2" r="BK188"/>
  <c r="F34"/>
  <c r="BK213"/>
  <c i="3" r="J137"/>
  <c r="J173"/>
  <c r="J183"/>
  <c r="BK141"/>
  <c i="2" r="BK184"/>
  <c i="3" r="J167"/>
  <c r="J133"/>
  <c r="J141"/>
  <c r="J145"/>
  <c r="J139"/>
  <c i="2" r="BK210"/>
  <c i="3" r="BK170"/>
  <c r="BK126"/>
  <c i="2" r="F36"/>
  <c r="J152"/>
  <c r="BK130"/>
  <c r="BK269"/>
  <c r="BK179"/>
  <c r="J156"/>
  <c r="BK252"/>
  <c r="BK240"/>
  <c r="J222"/>
  <c r="BK127"/>
  <c i="3" r="J158"/>
  <c r="J176"/>
  <c r="BK186"/>
  <c r="BK148"/>
  <c r="J135"/>
  <c i="2" r="J199"/>
  <c r="BK261"/>
  <c r="J133"/>
  <c r="BK142"/>
  <c r="J278"/>
  <c r="J276"/>
  <c r="BK237"/>
  <c r="BK226"/>
  <c r="BK133"/>
  <c i="3" r="BK155"/>
  <c r="J148"/>
  <c r="BK158"/>
  <c i="2" l="1" r="P126"/>
  <c r="T126"/>
  <c r="BK268"/>
  <c r="J268"/>
  <c r="J103"/>
  <c r="BK126"/>
  <c r="J126"/>
  <c r="J98"/>
  <c r="R126"/>
  <c r="R260"/>
  <c r="P275"/>
  <c r="R225"/>
  <c r="BK260"/>
  <c r="J260"/>
  <c r="J102"/>
  <c r="T268"/>
  <c r="R275"/>
  <c i="3" r="BK144"/>
  <c r="J144"/>
  <c r="J100"/>
  <c i="2" r="BK225"/>
  <c r="J225"/>
  <c r="J99"/>
  <c r="P268"/>
  <c r="BK275"/>
  <c r="J275"/>
  <c r="J104"/>
  <c i="3" r="P144"/>
  <c r="P129"/>
  <c r="P123"/>
  <c i="1" r="AU96"/>
  <c i="3" r="R144"/>
  <c r="R129"/>
  <c r="R123"/>
  <c r="BK154"/>
  <c r="J154"/>
  <c r="J101"/>
  <c i="2" r="T260"/>
  <c i="3" r="T144"/>
  <c r="T129"/>
  <c r="T123"/>
  <c i="2" r="P225"/>
  <c i="3" r="P154"/>
  <c i="2" r="T225"/>
  <c r="P260"/>
  <c r="R268"/>
  <c r="T275"/>
  <c i="3" r="R154"/>
  <c r="T154"/>
  <c i="2" r="BK251"/>
  <c r="J251"/>
  <c r="J100"/>
  <c r="BK256"/>
  <c r="J256"/>
  <c r="J101"/>
  <c i="3" r="BK125"/>
  <c r="BK129"/>
  <c r="J129"/>
  <c r="J99"/>
  <c r="BK182"/>
  <c r="J182"/>
  <c r="J102"/>
  <c r="BK185"/>
  <c r="J185"/>
  <c r="J103"/>
  <c r="F91"/>
  <c r="BE130"/>
  <c r="BE135"/>
  <c r="BE151"/>
  <c r="J89"/>
  <c r="BE148"/>
  <c r="BE170"/>
  <c r="BE133"/>
  <c r="BE161"/>
  <c r="F92"/>
  <c r="J120"/>
  <c r="BE126"/>
  <c r="BE173"/>
  <c r="BE176"/>
  <c r="BE179"/>
  <c r="BE183"/>
  <c r="BE186"/>
  <c r="E113"/>
  <c r="BE141"/>
  <c r="BE158"/>
  <c r="BE155"/>
  <c r="BE139"/>
  <c r="BE137"/>
  <c r="BE145"/>
  <c r="BE167"/>
  <c i="2" r="J118"/>
  <c r="BE130"/>
  <c r="BE149"/>
  <c r="BE152"/>
  <c r="BE184"/>
  <c r="BE188"/>
  <c r="BE199"/>
  <c r="BE206"/>
  <c r="BE210"/>
  <c r="BE213"/>
  <c r="BE216"/>
  <c r="BE219"/>
  <c r="BE222"/>
  <c r="BE226"/>
  <c r="BE229"/>
  <c r="BE232"/>
  <c r="BE237"/>
  <c r="BE240"/>
  <c r="BE244"/>
  <c r="BE248"/>
  <c r="BE252"/>
  <c r="BE276"/>
  <c r="F121"/>
  <c r="BE257"/>
  <c r="BE278"/>
  <c r="J92"/>
  <c r="BE127"/>
  <c r="BE145"/>
  <c r="BE261"/>
  <c r="BE265"/>
  <c i="1" r="BC95"/>
  <c i="2" r="E85"/>
  <c i="1" r="BA95"/>
  <c i="2" r="F91"/>
  <c r="BE133"/>
  <c i="1" r="BB95"/>
  <c i="2" r="BE156"/>
  <c r="BE173"/>
  <c r="BE179"/>
  <c r="BE269"/>
  <c i="1" r="AW95"/>
  <c i="2" r="BE142"/>
  <c r="BE272"/>
  <c i="1" r="BD95"/>
  <c i="3" r="F37"/>
  <c i="1" r="BD96"/>
  <c r="BD94"/>
  <c r="W33"/>
  <c i="3" r="F35"/>
  <c i="1" r="BB96"/>
  <c r="BB94"/>
  <c r="W31"/>
  <c i="3" r="F36"/>
  <c i="1" r="BC96"/>
  <c r="BC94"/>
  <c r="W32"/>
  <c i="3" r="F34"/>
  <c i="1" r="BA96"/>
  <c r="BA94"/>
  <c r="W30"/>
  <c i="3" r="J34"/>
  <c i="1" r="AW96"/>
  <c i="2" l="1" r="R125"/>
  <c r="R124"/>
  <c r="T125"/>
  <c r="T124"/>
  <c i="3" r="BK123"/>
  <c r="J123"/>
  <c r="J96"/>
  <c i="2" r="P125"/>
  <c r="P124"/>
  <c i="1" r="AU95"/>
  <c i="2" r="BK125"/>
  <c r="J125"/>
  <c r="J97"/>
  <c i="3" r="J125"/>
  <c r="J98"/>
  <c i="2" r="BK124"/>
  <c r="J124"/>
  <c r="F33"/>
  <c i="1" r="AZ95"/>
  <c r="AU94"/>
  <c i="2" r="J33"/>
  <c i="1" r="AV95"/>
  <c r="AT95"/>
  <c r="AY94"/>
  <c i="2" r="J30"/>
  <c i="1" r="AG95"/>
  <c i="3" r="J33"/>
  <c i="1" r="AV96"/>
  <c r="AT96"/>
  <c i="3" r="F33"/>
  <c i="1" r="AZ96"/>
  <c r="AX94"/>
  <c r="AW94"/>
  <c r="AK30"/>
  <c l="1" r="AN95"/>
  <c i="2" r="J96"/>
  <c r="J39"/>
  <c i="3" r="J30"/>
  <c i="1" r="AG96"/>
  <c r="AZ94"/>
  <c r="AV94"/>
  <c r="AK29"/>
  <c i="3" l="1" r="J39"/>
  <c i="1" r="AG94"/>
  <c r="AK26"/>
  <c r="AN96"/>
  <c r="AK35"/>
  <c r="AT94"/>
  <c r="W29"/>
  <c l="1" r="AN94"/>
</calcChain>
</file>

<file path=xl/sharedStrings.xml><?xml version="1.0" encoding="utf-8"?>
<sst xmlns="http://schemas.openxmlformats.org/spreadsheetml/2006/main">
  <si>
    <t>Export Komplet</t>
  </si>
  <si>
    <t/>
  </si>
  <si>
    <t>2.0</t>
  </si>
  <si>
    <t>ZAMOK</t>
  </si>
  <si>
    <t>False</t>
  </si>
  <si>
    <t>{43bbcfff-1c48-434d-9beb-12ce5468d05d}</t>
  </si>
  <si>
    <t>0,01</t>
  </si>
  <si>
    <t>21</t>
  </si>
  <si>
    <t>12</t>
  </si>
  <si>
    <t>REKAPITULACE STAVBY</t>
  </si>
  <si>
    <t xml:space="preserve">v ---  níže se nacházejí doplnkové a pomocné údaje k sestavám  --- v</t>
  </si>
  <si>
    <t>Návod na vyplnění</t>
  </si>
  <si>
    <t>0,001</t>
  </si>
  <si>
    <t>Kód:</t>
  </si>
  <si>
    <t>220545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</si>
  <si>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</si>
  <si>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</si>
  <si>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Drásov - sanační projekt</t>
  </si>
  <si>
    <t>KSO:</t>
  </si>
  <si>
    <t>CC-CZ:</t>
  </si>
  <si>
    <t>Místo:</t>
  </si>
  <si>
    <t>Drásov</t>
  </si>
  <si>
    <t>Datum:</t>
  </si>
  <si>
    <t>4. 11. 2022</t>
  </si>
  <si>
    <t>Zadavatel:</t>
  </si>
  <si>
    <t>IČ:</t>
  </si>
  <si>
    <t xml:space="preserve"> </t>
  </si>
  <si>
    <t>DIČ:</t>
  </si>
  <si>
    <t>Uchazeč:</t>
  </si>
  <si>
    <t>Vyplň údaj</t>
  </si>
  <si>
    <t>Projektant:</t>
  </si>
  <si>
    <t>46344942</t>
  </si>
  <si>
    <t>GEOtest, a.s.</t>
  </si>
  <si>
    <t>CZ46344942</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</si>
  <si>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</si>
  <si>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</si>
  <si>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</si>
  <si>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</si>
  <si>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</si>
  <si>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</si>
  <si>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</si>
  <si>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</si>
  <si>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</si>
  <si>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</si>
  <si>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</si>
  <si>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</si>
  <si>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</si>
  <si>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</si>
  <si>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</si>
  <si>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</si>
  <si>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</si>
  <si>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</si>
  <si>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</si>
  <si>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</si>
  <si>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</si>
  <si>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</si>
  <si>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</si>
  <si>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</si>
  <si>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</si>
  <si>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</si>
  <si>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</si>
  <si>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</si>
  <si>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</si>
  <si>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</si>
  <si>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</si>
  <si>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</si>
  <si>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</si>
  <si>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</si>
  <si>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</si>
  <si>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</si>
  <si>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</si>
  <si>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</si>
  <si>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</si>
  <si>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</si>
  <si>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</si>
  <si>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</si>
  <si>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</si>
  <si>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</si>
  <si>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</si>
  <si>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</si>
  <si>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</si>
  <si>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</si>
  <si>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220545-1</t>
  </si>
  <si>
    <t>PD sanace</t>
  </si>
  <si>
    <t>STA</t>
  </si>
  <si>
    <t>1</t>
  </si>
  <si>
    <t>{06913775-5fce-4de8-8c20-92052ac97f56}</t>
  </si>
  <si>
    <t>2</t>
  </si>
  <si>
    <t>220545-2</t>
  </si>
  <si>
    <t>Vedlejší a ostatní náklady</t>
  </si>
  <si>
    <t>{82700295-aa07-4538-ae52-478a307e4427}</t>
  </si>
  <si>
    <t>KRYCÍ LIST SOUPISU PRACÍ</t>
  </si>
  <si>
    <t>Objekt:</t>
  </si>
  <si>
    <t>220545-1 - PD sanace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</si>
  <si>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</si>
  <si>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</si>
  <si>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</si>
  <si>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</si>
  <si>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</si>
  <si>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</si>
  <si>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</si>
  <si>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</si>
  <si>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</si>
  <si>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</si>
  <si>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</si>
  <si>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</si>
  <si>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</si>
  <si>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</si>
  <si>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</si>
  <si>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</si>
  <si>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</si>
  <si>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</si>
  <si>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</si>
  <si>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</si>
  <si>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</si>
  <si>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</si>
  <si>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</si>
  <si>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</si>
  <si>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</si>
  <si>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</si>
  <si>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</si>
  <si>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</si>
  <si>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</si>
  <si>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</si>
  <si>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</si>
  <si>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113151111</t>
  </si>
  <si>
    <t>Rozebrání zpevněných ploch ze silničních dílců</t>
  </si>
  <si>
    <t>m2</t>
  </si>
  <si>
    <t>CS ÚRS 2024 01</t>
  </si>
  <si>
    <t>4</t>
  </si>
  <si>
    <t>1578710962</t>
  </si>
  <si>
    <t>PP</t>
  </si>
  <si>
    <t xml:space="preserve">Rozebírání zpevněných ploch  s přemístěním na skládku na vzdálenost do 20 m nebo s naložením na dopravní prostředek ze silničních panelů</t>
  </si>
  <si>
    <t>VV</t>
  </si>
  <si>
    <t>90,0*3,0 "dočasná panelová komunikace"</t>
  </si>
  <si>
    <t>121151124</t>
  </si>
  <si>
    <t>Sejmutí ornice plochy přes 500 m2 tl vrstvy přes 200 do 250 mm strojně</t>
  </si>
  <si>
    <t>-819908307</t>
  </si>
  <si>
    <t>Sejmutí ornice strojně při souvislé ploše přes 500 m2, tl. vrstvy přes 200 do 250 mm</t>
  </si>
  <si>
    <t>55,8+33,3+72,7+12,5+11,6 "skrývka ornice"</t>
  </si>
  <si>
    <t>3</t>
  </si>
  <si>
    <t>122151106</t>
  </si>
  <si>
    <t>Odkopávky a prokopávky nezapažené v hornině třídy těžitelnosti I skupiny 1 a 2 objem do 5000 m3 strojně</t>
  </si>
  <si>
    <t>m3</t>
  </si>
  <si>
    <t>275010653</t>
  </si>
  <si>
    <t>Odkopávky a prokopávky nezapažené strojně v hornině třídy těžitelnosti I skupiny 1 a 2 přes 1 000 do 5 000 m3</t>
  </si>
  <si>
    <t>12,0+67,0+15,0+25,0+24,0 "nekontaminovaná zemina"</t>
  </si>
  <si>
    <t>482,4+17,4+14,4+168,8 "objem ze svahování nekontaminované zeminy"</t>
  </si>
  <si>
    <t>Mezisoučet</t>
  </si>
  <si>
    <t>887,0+112,0+67,0+473,0+25,0+24,0 "kontaminované zeminy z nezapažené stavební jámy"</t>
  </si>
  <si>
    <t>683,0*0,2 "objem ze svahování kontaminované zeminy"</t>
  </si>
  <si>
    <t>Součet</t>
  </si>
  <si>
    <t>151711121</t>
  </si>
  <si>
    <t>Osazení zápor ocelových dl do 14 m</t>
  </si>
  <si>
    <t>m</t>
  </si>
  <si>
    <t>1462752161</t>
  </si>
  <si>
    <t xml:space="preserve">Osazení ocelových zápor pro pažení hloubených vykopávek  do předem provedených vrtů se zabetonováním spodního konce, s příp. nutným obsypem zápory pískem délky od 0 do 14 m</t>
  </si>
  <si>
    <t>13*10,0 "13 ks záporového pažení, 10,0 m délky"</t>
  </si>
  <si>
    <t>5</t>
  </si>
  <si>
    <t>M</t>
  </si>
  <si>
    <t>13010762</t>
  </si>
  <si>
    <t>ocel profilová jakost S235JR (11 375) průřez IPE 330</t>
  </si>
  <si>
    <t>t</t>
  </si>
  <si>
    <t>8</t>
  </si>
  <si>
    <t>-1116881584</t>
  </si>
  <si>
    <t>P</t>
  </si>
  <si>
    <t>Poznámka k položce:_x000d_
Hmotnost: 50,40 kg/m</t>
  </si>
  <si>
    <t>10,0*13*49,1/1000 "délka 10,0 m; 13 ks; 49,1 kg/m"</t>
  </si>
  <si>
    <t>6</t>
  </si>
  <si>
    <t>151711141</t>
  </si>
  <si>
    <t>Vytažení zápor ocelových dl do 14 m</t>
  </si>
  <si>
    <t>-1869353928</t>
  </si>
  <si>
    <t>Vytažení ocelových zápor pro pažení délky od 0 do 14 m</t>
  </si>
  <si>
    <t>7</t>
  </si>
  <si>
    <t>151721113</t>
  </si>
  <si>
    <t>Zřízení pažení do ocelových zápor hl výkopu přes 10 m s jeho následným odstraněním</t>
  </si>
  <si>
    <t>147999551</t>
  </si>
  <si>
    <t xml:space="preserve">Pažení do ocelových zápor  bez ohledu na druh pažin, s odstraněním pažení, hloubky výkopu přes 10 m</t>
  </si>
  <si>
    <t>Poznámka k položce:_x000d_
Zápory jsou tvořené nosníky IPE 330, ocel S235. Ze stávajícího terénu (nepředpokládá se pojezd stavební mechanizace po povrchu cyklostezky) budou provedeny vrty profilu 630 mm do hloubky 9,80 metru. Do takto provedených vrtů se následně osadí ocelová zápora délky 10,0 m a provede se betonáž paty vrty hubeným betonem C16/20 (případně se pata zápory může zalít cementovou zálivkou. Patou zápory je míněna ta část zápory, která zasahuje pod maximální úroveň ve výkopu na lícové straně záporového pažení. Následně se zbylá část vrtu až po terén zasype nesoudržným materiálem. Uvažuje se, že 20 cm zápory bude zasahovat nad terén a bude tvořit tzv. okopovou hranu. Po dokončení prací na záporách se zahájí zemní práce na lící záporové stěny a současně se bude osazovat výdřeva tl. 120 mm z jehličnatého polohraněného řeziva v kvalitě dřeva třídy S7 dle normy ČSN 73 2824-1. Následně bude provedeno dosypání a zhutnění zeminy za rubem záporové konstrukce tak, aby zde nedocházelo k prosedání zeminy a následně k případným poruchám na cyklostezce rubem konstrukce.</t>
  </si>
  <si>
    <t>1,8*12*10</t>
  </si>
  <si>
    <t>162251102</t>
  </si>
  <si>
    <t>Vodorovné přemístění přes 20 do 50 m výkopku/sypaniny z horniny třídy těžitelnosti I skupiny 1 až 3</t>
  </si>
  <si>
    <t>-2111813053</t>
  </si>
  <si>
    <t>Vodorovné přemístění výkopku nebo sypaniny po suchu na obvyklém dopravním prostředku, bez naložení výkopku, avšak se složením bez rozhrnutí z horniny třídy těžitelnosti I skupiny 1 až 3 na vzdálenost přes 20 do 50 m</t>
  </si>
  <si>
    <t>Vodorovné přemístění na mezideponii</t>
  </si>
  <si>
    <t>(55,8+33,3+72,7+12,5+11,6)*0,2 "skrývka ornice; tl. 0,2 m"</t>
  </si>
  <si>
    <t>Vodorovné přemístění z mezideponie zpět na stavbu</t>
  </si>
  <si>
    <t>545,0 "objem ze svahování"</t>
  </si>
  <si>
    <t>9</t>
  </si>
  <si>
    <t>167151111</t>
  </si>
  <si>
    <t>Nakládání výkopku z hornin třídy těžitelnosti I, skupiny 1 až 3 přes 100 m3</t>
  </si>
  <si>
    <t>8200358</t>
  </si>
  <si>
    <t>Nakládání, skládání a překládání neulehlého výkopku nebo sypaniny strojně nakládání, množství přes 100 m3, z hornin třídy těžitelnosti I, skupiny 1 až 3</t>
  </si>
  <si>
    <t>Nakládání kontaminované zeminy na mezideponii</t>
  </si>
  <si>
    <t>10</t>
  </si>
  <si>
    <t>1712011012R</t>
  </si>
  <si>
    <t>Biodegradace odpadu (17 05 03 Zemina a kamení obsahující nebezpečné látky)</t>
  </si>
  <si>
    <t>-1282033082</t>
  </si>
  <si>
    <t>Poznámka k položce:_x000d_
Součástí biodegradace je také odvoz kontaminované zeminy.</t>
  </si>
  <si>
    <t>1,0 m3 = 1,85 t</t>
  </si>
  <si>
    <t>1725,0*1,85*0,75 "75 % likvidace biodegradací"</t>
  </si>
  <si>
    <t>11</t>
  </si>
  <si>
    <t>171201108R</t>
  </si>
  <si>
    <t>Spálení odpadu NO, případně energetické využití NO (17 03 03* Uhelný dehet a výrobky z dehtu)</t>
  </si>
  <si>
    <t>-1169123002</t>
  </si>
  <si>
    <t>1725,0*1,85*0,25 "25 % likvidace spálením"</t>
  </si>
  <si>
    <t>171251201</t>
  </si>
  <si>
    <t>Uložení sypaniny na skládky nebo meziskládky</t>
  </si>
  <si>
    <t>454568259</t>
  </si>
  <si>
    <t>Uložení sypaniny na skládky nebo meziskládky bez hutnění s upravením uložené sypaniny do předepsaného tvaru</t>
  </si>
  <si>
    <t>13</t>
  </si>
  <si>
    <t>174101101</t>
  </si>
  <si>
    <t>Zásyp jam, šachet rýh nebo kolem objektů sypaninou se zhutněním</t>
  </si>
  <si>
    <t>1994443907</t>
  </si>
  <si>
    <t>Zásyp sypaninou z jakékoliv horniny s uložením výkopku ve vrstvách se zhutněním jam, šachet, rýh nebo kolem objektů v těchto vykopávkách</t>
  </si>
  <si>
    <t>2414,0*1,1 "10 % na zhutnění"</t>
  </si>
  <si>
    <t>14</t>
  </si>
  <si>
    <t>181151311</t>
  </si>
  <si>
    <t>Plošná úprava terénu přes 500 m2 zemina skupiny 1 až 4 nerovnosti přes 50 do 100 mm v rovinně a svahu do 1:5</t>
  </si>
  <si>
    <t>307030601</t>
  </si>
  <si>
    <t>Plošná úprava terénu v zemině skupiny 1 až 4 s urovnáním povrchu bez doplnění ornice souvislé plochy přes 500 m2 při nerovnostech terénu přes 50 do 100 mm v rovině nebo na svahu do 1:5</t>
  </si>
  <si>
    <t>Úprava terénu před rekultivací</t>
  </si>
  <si>
    <t>1200,0 "planimetrováno ze situace"</t>
  </si>
  <si>
    <t>15</t>
  </si>
  <si>
    <t>181152301</t>
  </si>
  <si>
    <t>Úprava pláně pro silnice a dálnice v zářezech bez zhutnění</t>
  </si>
  <si>
    <t>1275152758</t>
  </si>
  <si>
    <t>Úprava pláně na stavbách silnic a dálnic strojně v zářezech mimo skalních bez zhutnění</t>
  </si>
  <si>
    <t>16</t>
  </si>
  <si>
    <t>181351115</t>
  </si>
  <si>
    <t>Rozprostření ornice tl vrstvy přes 250 do 300 mm pl přes 500 m2 v rovině nebo ve svahu do 1:5 strojně</t>
  </si>
  <si>
    <t>-1422096676</t>
  </si>
  <si>
    <t>Rozprostření a urovnání ornice v rovině nebo ve svahu sklonu do 1:5 strojně při souvislé ploše přes 500 m2, tl. vrstvy přes 250 do 300 mm</t>
  </si>
  <si>
    <t>17</t>
  </si>
  <si>
    <t>181411123</t>
  </si>
  <si>
    <t>Založení lučního trávníku výsevem plochy do 1000 m2 ve svahu do 1:1</t>
  </si>
  <si>
    <t>-418585510</t>
  </si>
  <si>
    <t>Založení trávníku na půdě předem připravené plochy do 1000 m2 výsevem včetně utažení lučního na svahu přes 1:2 do 1:1</t>
  </si>
  <si>
    <t>18</t>
  </si>
  <si>
    <t>00572472</t>
  </si>
  <si>
    <t>osivo směs travní krajinná-rovinná</t>
  </si>
  <si>
    <t>kg</t>
  </si>
  <si>
    <t>996665501</t>
  </si>
  <si>
    <t>1200*0,0055 'Přepočtené koeficientem množství</t>
  </si>
  <si>
    <t>19</t>
  </si>
  <si>
    <t>182151111</t>
  </si>
  <si>
    <t>Svahování v zářezech v hornině třídy těžitelnosti I, skupiny 1 až 3</t>
  </si>
  <si>
    <t>1678689279</t>
  </si>
  <si>
    <t>Svahování trvalých svahů do projektovaných profilů strojně s potřebným přemístěním výkopku při svahování v zářezech v hornině třídy těžitelnosti I, skupiny 1 až 3</t>
  </si>
  <si>
    <t>112,0+50,0+35,0+12,0+8,0+8,0+70,0+50,0 "svahování ve sklonu 1:1"</t>
  </si>
  <si>
    <t>Zakládání</t>
  </si>
  <si>
    <t>20</t>
  </si>
  <si>
    <t>226212613</t>
  </si>
  <si>
    <t>Vrty velkoprofilové svislé zapažené D přes 650 do 850 mm hl od 0 do 10 m hornina III</t>
  </si>
  <si>
    <t>-1690360686</t>
  </si>
  <si>
    <t xml:space="preserve">Velkoprofilové vrty náběrovým vrtáním svislé zapažené  ocelovými pažnicemi průměru přes 650 do 850 mm, v hl od 0 do 10 m v hornině tř. III</t>
  </si>
  <si>
    <t>13*10,0 "13 ks zápor; d = 10,0 m"</t>
  </si>
  <si>
    <t>231111112</t>
  </si>
  <si>
    <t>Zřízení pilot svislých D do 650 mm hl do 30 m bez vytažení pažnic z betonu prostého</t>
  </si>
  <si>
    <t>1248305054</t>
  </si>
  <si>
    <t xml:space="preserve">Zřízení výplně pilot bez vytažení pažnic  nezapažených nebo zapažených bentonitovou suspenzí svislých z betonu prostého, v hl od 0 do 30 m, při průměru piloty přes 450 do 650 mm</t>
  </si>
  <si>
    <t>22</t>
  </si>
  <si>
    <t>58932563</t>
  </si>
  <si>
    <t>beton C 16/20 X0,XC1 kamenivo frakce 0/8</t>
  </si>
  <si>
    <t>-777436042</t>
  </si>
  <si>
    <t>(PI*0,325*0,325*10,0)*13 "objem vrtu: r=0,325 m; d=10,0; 13 ks"</t>
  </si>
  <si>
    <t>-0,00626*10,0*13 "objem piloty IPE330: plocha průřezu 0,00626 m2; d=10,0 m; 13 ks"</t>
  </si>
  <si>
    <t>23</t>
  </si>
  <si>
    <t>291211111</t>
  </si>
  <si>
    <t>Zřízení plochy ze silničních panelů do lože tl 50 mm z kameniva</t>
  </si>
  <si>
    <t>2087242333</t>
  </si>
  <si>
    <t xml:space="preserve">Zřízení zpevněné plochy ze silničních panelů  osazených do lože tl. 50 mm z kameniva</t>
  </si>
  <si>
    <t>90,0*3,0 "dočasná panelová komunikace; délka 90 m; šířka 3,0 m"</t>
  </si>
  <si>
    <t>24</t>
  </si>
  <si>
    <t>PFB.2320001</t>
  </si>
  <si>
    <t>Panel silniční výšky 180 mm IZD 300/100/18 JP 20 tun</t>
  </si>
  <si>
    <t>kus</t>
  </si>
  <si>
    <t>1592767303</t>
  </si>
  <si>
    <t>Poznámka k položce:_x000d_
3000/1000/180</t>
  </si>
  <si>
    <t>360*0,25 'Přepočtené koeficientem množství</t>
  </si>
  <si>
    <t>25</t>
  </si>
  <si>
    <t>292111111</t>
  </si>
  <si>
    <t>Montáž pomocné konstrukce ocelové pro zvláštní zakládání z terénu</t>
  </si>
  <si>
    <t>-1364412322</t>
  </si>
  <si>
    <t xml:space="preserve">Pomocná konstrukce pro zvláštní zakládání staveb  ocelová z terénu zřízení</t>
  </si>
  <si>
    <t>Poznámka k položce:_x000d_
v ceně je zahrnuta i do dodávka materiálu</t>
  </si>
  <si>
    <t>13*10,0*49,1/1000 "13 ks zápor; d = 10,0 m; IPE 330 49,1 kg/m"</t>
  </si>
  <si>
    <t>26</t>
  </si>
  <si>
    <t>292111112</t>
  </si>
  <si>
    <t>Demontáž pomocné konstrukce ocelové pro zvláštní zakládáníz terénu</t>
  </si>
  <si>
    <t>38726998</t>
  </si>
  <si>
    <t xml:space="preserve">Pomocná konstrukce pro zvláštní zakládání staveb  ocelová z terénu odstranění</t>
  </si>
  <si>
    <t>Vodorovné konstrukce</t>
  </si>
  <si>
    <t>27</t>
  </si>
  <si>
    <t>464571201</t>
  </si>
  <si>
    <t>Čistá zemina z jiného zdroje</t>
  </si>
  <si>
    <t>661568697</t>
  </si>
  <si>
    <t>Poznámka k položce:_x000d_
V položce je započítána i doprava z jiného zdroje.</t>
  </si>
  <si>
    <t>1725,4*1,1 "čistá zemina z jiného zdroje do vytěžené sanační jámy; 10 % na zhutnění"</t>
  </si>
  <si>
    <t>Komunikace pozemní</t>
  </si>
  <si>
    <t>28</t>
  </si>
  <si>
    <t>572531135</t>
  </si>
  <si>
    <t>Oprava trhlin asfaltovou sanační hmotou š přes 70 mm</t>
  </si>
  <si>
    <t>737862073</t>
  </si>
  <si>
    <t xml:space="preserve">Vyspravení trhlin dosavadního krytu asfaltovou sanační hmotou  oprava trhlin šířky přes 70 mm</t>
  </si>
  <si>
    <t>30,0 "oprava možných zátrhů v cyklostezce"</t>
  </si>
  <si>
    <t>Trubní vedení</t>
  </si>
  <si>
    <t>29</t>
  </si>
  <si>
    <t>871360430R</t>
  </si>
  <si>
    <t>Montáž kanalizačního potrubí korugovaného SN 16 z polypropylenu DN 250</t>
  </si>
  <si>
    <t>-1871955385</t>
  </si>
  <si>
    <t>Montáž kanalizačního potrubí z plastů z polypropylenu PP korugovaného nebo žebrovaného SN 16 DN 250</t>
  </si>
  <si>
    <t>Poznámka k položce:_x000d_
Součástí vybudování nové kanalizace jsou veškeré: _x000d_
zemní práce, _x000d_
dodávka potřebného zásypového a obsypového materiálu, _x000d_
dodávka dalšího potřebného montážního materiálu, _x000d_
napojení na stávající kanalizaci vč. potřebného materiálu (např. šachty), _x000d_
likvidace přebytečného materiálu.</t>
  </si>
  <si>
    <t>36,0 "dešťová kanalizace"</t>
  </si>
  <si>
    <t>30</t>
  </si>
  <si>
    <t>28617277</t>
  </si>
  <si>
    <t>trubka kanalizační PP korugovaná DN 250x6000mm SN16</t>
  </si>
  <si>
    <t>-271850784</t>
  </si>
  <si>
    <t>36*1,015 'Přepočtené koeficientem množství</t>
  </si>
  <si>
    <t>Ostatní konstrukce a práce, bourání</t>
  </si>
  <si>
    <t>31</t>
  </si>
  <si>
    <t>916131213</t>
  </si>
  <si>
    <t>Osazení silničního obrubníku betonového stojatého s boční opěrou do lože z betonu prostého</t>
  </si>
  <si>
    <t>-2005643271</t>
  </si>
  <si>
    <t>Osazení silničního obrubníku betonového se zřízením lože, s vyplněním a zatřením spár cementovou maltou stojatého s boční opěrou z betonu prostého, do lože z betonu prostého</t>
  </si>
  <si>
    <t xml:space="preserve">60,0 "oprava obrubníků  na parkovišti z důvodu pojezdu mechanizace"</t>
  </si>
  <si>
    <t>32</t>
  </si>
  <si>
    <t>59217026</t>
  </si>
  <si>
    <t>obrubník betonový silniční 500x150x250mm</t>
  </si>
  <si>
    <t>-179331173</t>
  </si>
  <si>
    <t>60*1,02 'Přepočtené koeficientem množství</t>
  </si>
  <si>
    <t>998</t>
  </si>
  <si>
    <t>Přesun hmot</t>
  </si>
  <si>
    <t>33</t>
  </si>
  <si>
    <t>998003111</t>
  </si>
  <si>
    <t>Přesun hmot pro piloty, kůly, jehly a stěny dřevěné a ocelové zřizované z terénu</t>
  </si>
  <si>
    <t>746844929</t>
  </si>
  <si>
    <t xml:space="preserve">Přesun hmot  pro piloty, kůly, jehly, zápory, štětové nebo tabulové stěny ocelové nebo dřevěné, zřizované z terénu</t>
  </si>
  <si>
    <t>34</t>
  </si>
  <si>
    <t>998312011</t>
  </si>
  <si>
    <t>Přesun hmot pro sanace území, hrazení a úpravy bystřin</t>
  </si>
  <si>
    <t>-505522031</t>
  </si>
  <si>
    <t xml:space="preserve">Přesun hmot pro sanace území, hrazení a úpravy bystřin  jakéhokoliv rozsahu pro dopravní vzdálenost 50 m</t>
  </si>
  <si>
    <t>220545-2 - Vedlejší a ostatní náklady</t>
  </si>
  <si>
    <t>OST - Ostatní</t>
  </si>
  <si>
    <t>VRN - Vedlejší rozpočtové náklady</t>
  </si>
  <si>
    <t xml:space="preserve">    VRN1 - Průzkumné, geodetické a projektové práce</t>
  </si>
  <si>
    <t xml:space="preserve">    VRN4 - Inženýrská činnost</t>
  </si>
  <si>
    <t xml:space="preserve">    VRN5 - Finanční náklady</t>
  </si>
  <si>
    <t xml:space="preserve">    VRN8 - Přesun stavebních kapacit</t>
  </si>
  <si>
    <t>OST</t>
  </si>
  <si>
    <t>Ostatní</t>
  </si>
  <si>
    <t>800800001</t>
  </si>
  <si>
    <t>Náklady spojené se zajištěním a realizací prací</t>
  </si>
  <si>
    <t>soubor</t>
  </si>
  <si>
    <t>512</t>
  </si>
  <si>
    <t>1215294360</t>
  </si>
  <si>
    <t>Poznámka k položce:_x000d_
Uvedení pozemků do původního stavu</t>
  </si>
  <si>
    <t>VRN</t>
  </si>
  <si>
    <t>Vedlejší rozpočtové náklady</t>
  </si>
  <si>
    <t>17 R</t>
  </si>
  <si>
    <t>Aktualizace (přizpůsobení) nebo zpracování* plánu bezpečnosti a ochrany zdraví při práci.</t>
  </si>
  <si>
    <t>359733239</t>
  </si>
  <si>
    <t>Poznámka k položce:_x000d_
Vypracování ( příp. aktualizace) plánu bezpečnosti a ochrany zdraví při práci na staveništi ve smyslu §15 odstavce 2 zákona č. 309/2006 Sb., který předá zhotovitel objednateli k odsouhlasení při předání a převzetí staveniště. Zajištění plnění povinností dle zákona č. 309/2006 Sb. a nař.vlády č. 591/2006Sb.</t>
  </si>
  <si>
    <t>18 R</t>
  </si>
  <si>
    <t>Zpracování (případně aktualizace) havarijního plánu pro celou stavbu.</t>
  </si>
  <si>
    <t>494961206</t>
  </si>
  <si>
    <t>19 R</t>
  </si>
  <si>
    <t>Provedení opatření vyplývajících z havarijního plánu.</t>
  </si>
  <si>
    <t>1023718503</t>
  </si>
  <si>
    <t>21.1 R</t>
  </si>
  <si>
    <t>Náklady spojené s povinnou publicitou zahrnuje náklady na propagační bilboard - dočasný. Na stavbě bude osazen bilboard o minimální velikosti 2,1 x 2,2 m. Bude osazen na AL sloupcích. Součástí budou také šrouby, objímky a kotvící prvky.</t>
  </si>
  <si>
    <t>1024</t>
  </si>
  <si>
    <t>110481083</t>
  </si>
  <si>
    <t>22.1 R</t>
  </si>
  <si>
    <t>Náklady spojené s povinnou publicitou zahrnuje náklady na pamětní desku. Na stavbě bude osazena mosazná pamětní deska s gravírováním a zabarvením o minimálním rozměru 300 x 400 mm. Součástí budou také šrouby a ostatní kotvící prvky.</t>
  </si>
  <si>
    <t>-1816425532</t>
  </si>
  <si>
    <t>22.2 R</t>
  </si>
  <si>
    <t>Instalace prvků povinné publicity</t>
  </si>
  <si>
    <t>-1766088891</t>
  </si>
  <si>
    <t xml:space="preserve">Poznámka k položce:_x000d_
Instalace pamětní desky._x000d_
Instalace bilboardu vč. dopravy na stavební buňku v případě, že buňka bude mít úchyty tj. kontejnerová stavba._x000d_
V případě, že buňka bude umístěna na zemi bude použit lankový rám._x000d_
Součástí položky je také doprava._x000d_
</t>
  </si>
  <si>
    <t>VRN1</t>
  </si>
  <si>
    <t>Průzkumné, geodetické a projektové práce</t>
  </si>
  <si>
    <t>012002000</t>
  </si>
  <si>
    <t>Geodetické práce</t>
  </si>
  <si>
    <t>…</t>
  </si>
  <si>
    <t>1176349925</t>
  </si>
  <si>
    <t>1 "geodetické zaměření výkopu odtěžby"</t>
  </si>
  <si>
    <t>013002000</t>
  </si>
  <si>
    <t>Projektové práce</t>
  </si>
  <si>
    <t>-955783610</t>
  </si>
  <si>
    <t>1 "zpracování prováděcí projektové dokumentace v souladu s Vyhl. č. 499/2006 Sb. o dokumentaci staveb"</t>
  </si>
  <si>
    <t>013002001</t>
  </si>
  <si>
    <t>Realizační projekt sanačních prací + zpracování závěrečné zprávy o provedených pracích + výstupy KD</t>
  </si>
  <si>
    <t>1580029804</t>
  </si>
  <si>
    <t>1 "zpracování závěrečné zprávy o provedených pracích"</t>
  </si>
  <si>
    <t>VRN4</t>
  </si>
  <si>
    <t>Inženýrská činnost</t>
  </si>
  <si>
    <t>041002000</t>
  </si>
  <si>
    <t>Dozory</t>
  </si>
  <si>
    <t>34181276</t>
  </si>
  <si>
    <t>1 "sanační a postsanační monitoring"</t>
  </si>
  <si>
    <t>0430020001R</t>
  </si>
  <si>
    <t>Zkoušky a ostatní měření</t>
  </si>
  <si>
    <t>-2031885763</t>
  </si>
  <si>
    <t>74 "odběr vzorků zeminy vč. dopravy"</t>
  </si>
  <si>
    <t>0430020002R</t>
  </si>
  <si>
    <t>1710359817</t>
  </si>
  <si>
    <t>Laboratorní stanovení na C10-C40</t>
  </si>
  <si>
    <t>57 "kontaminovaná zemina, stěny, dno, rezerva"</t>
  </si>
  <si>
    <t>13 "svahy pro svahování"</t>
  </si>
  <si>
    <t>0430020003R</t>
  </si>
  <si>
    <t>-1640265211</t>
  </si>
  <si>
    <t>2 "výluh dle vyhlášky tabulky 10.1 Vyhlášky č. 273/2021 Sb."</t>
  </si>
  <si>
    <t>0430020004R</t>
  </si>
  <si>
    <t>-1167326247</t>
  </si>
  <si>
    <t>1 "biodegradace"</t>
  </si>
  <si>
    <t>0430020005R</t>
  </si>
  <si>
    <t>1362673199</t>
  </si>
  <si>
    <t>1 "technologická analýza pro termickou likvidaci (TOX + další parametry)"</t>
  </si>
  <si>
    <t>049002000</t>
  </si>
  <si>
    <t>Ostatní inženýrská činnost</t>
  </si>
  <si>
    <t>-1448166541</t>
  </si>
  <si>
    <t>1 "inženýring"</t>
  </si>
  <si>
    <t>049002001R</t>
  </si>
  <si>
    <t>Doplnění SEKM</t>
  </si>
  <si>
    <t>1933595649</t>
  </si>
  <si>
    <t>1 "doplnění evidence kontaminovaných míst"</t>
  </si>
  <si>
    <t>VRN5</t>
  </si>
  <si>
    <t>Finanční náklady</t>
  </si>
  <si>
    <t>059002000</t>
  </si>
  <si>
    <t>Ostatní finance - stavební čerpání</t>
  </si>
  <si>
    <t>556031491</t>
  </si>
  <si>
    <t>Ostatní finance</t>
  </si>
  <si>
    <t>VRN8</t>
  </si>
  <si>
    <t>Přesun stavebních kapacit</t>
  </si>
  <si>
    <t>081002000</t>
  </si>
  <si>
    <t>Doprava zaměstnanců</t>
  </si>
  <si>
    <t>974405113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</si>
</sst>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31</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33</v>
      </c>
      <c r="AO17" s="23"/>
      <c r="AP17" s="23"/>
      <c r="AQ17" s="23"/>
      <c r="AR17" s="21"/>
      <c r="BE17" s="32"/>
      <c r="BS17" s="18" t="s">
        <v>34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220545</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Drásov - sanační projekt</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Drásov</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4. 11. 2022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GEOtest, a.s.</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35</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ROUND(SUM(AG95:AG96),2)</f>
        <v>0</v>
      </c>
      <c r="AH94" s="110"/>
      <c r="AI94" s="110"/>
      <c r="AJ94" s="110"/>
      <c r="AK94" s="110"/>
      <c r="AL94" s="110"/>
      <c r="AM94" s="110"/>
      <c r="AN94" s="111">
        <f>SUM(AG94,AT94)</f>
        <v>0</v>
      </c>
      <c r="AO94" s="111"/>
      <c r="AP94" s="111"/>
      <c r="AQ94" s="112" t="s">
        <v>1</v>
      </c>
      <c r="AR94" s="113"/>
      <c r="AS94" s="114">
        <f>ROUND(SUM(AS95:AS96),2)</f>
        <v>0</v>
      </c>
      <c r="AT94" s="115">
        <f>ROUND(SUM(AV94:AW94),2)</f>
        <v>0</v>
      </c>
      <c r="AU94" s="116">
        <f>ROUND(SUM(AU95:AU96),5)</f>
        <v>0</v>
      </c>
      <c r="AV94" s="115">
        <f>ROUND(AZ94*L29,2)</f>
        <v>0</v>
      </c>
      <c r="AW94" s="115">
        <f>ROUND(BA94*L30,2)</f>
        <v>0</v>
      </c>
      <c r="AX94" s="115">
        <f>ROUND(BB94*L29,2)</f>
        <v>0</v>
      </c>
      <c r="AY94" s="115">
        <f>ROUND(BC94*L30,2)</f>
        <v>0</v>
      </c>
      <c r="AZ94" s="115">
        <f>ROUND(SUM(AZ95:AZ96),2)</f>
        <v>0</v>
      </c>
      <c r="BA94" s="115">
        <f>ROUND(SUM(BA95:BA96),2)</f>
        <v>0</v>
      </c>
      <c r="BB94" s="115">
        <f>ROUND(SUM(BB95:BB96),2)</f>
        <v>0</v>
      </c>
      <c r="BC94" s="115">
        <f>ROUND(SUM(BC95:BC96),2)</f>
        <v>0</v>
      </c>
      <c r="BD94" s="117">
        <f>ROUND(SUM(BD95:BD96),2)</f>
        <v>0</v>
      </c>
      <c r="BE94" s="6"/>
      <c r="BS94" s="118" t="s">
        <v>76</v>
      </c>
      <c r="BT94" s="118" t="s">
        <v>77</v>
      </c>
      <c r="BU94" s="119" t="s">
        <v>78</v>
      </c>
      <c r="BV94" s="118" t="s">
        <v>79</v>
      </c>
      <c r="BW94" s="118" t="s">
        <v>5</v>
      </c>
      <c r="BX94" s="118" t="s">
        <v>80</v>
      </c>
      <c r="CL94" s="118" t="s">
        <v>1</v>
      </c>
    </row>
    <row r="95" s="7" customFormat="1" ht="24.7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'220545-1 - PD sanace'!J30</f>
        <v>0</v>
      </c>
      <c r="AH95" s="124"/>
      <c r="AI95" s="124"/>
      <c r="AJ95" s="124"/>
      <c r="AK95" s="124"/>
      <c r="AL95" s="124"/>
      <c r="AM95" s="124"/>
      <c r="AN95" s="125">
        <f>SUM(AG95,AT95)</f>
        <v>0</v>
      </c>
      <c r="AO95" s="124"/>
      <c r="AP95" s="124"/>
      <c r="AQ95" s="126" t="s">
        <v>84</v>
      </c>
      <c r="AR95" s="127"/>
      <c r="AS95" s="128">
        <v>0</v>
      </c>
      <c r="AT95" s="129">
        <f>ROUND(SUM(AV95:AW95),2)</f>
        <v>0</v>
      </c>
      <c r="AU95" s="130">
        <f>'220545-1 - PD sanace'!P124</f>
        <v>0</v>
      </c>
      <c r="AV95" s="129">
        <f>'220545-1 - PD sanace'!J33</f>
        <v>0</v>
      </c>
      <c r="AW95" s="129">
        <f>'220545-1 - PD sanace'!J34</f>
        <v>0</v>
      </c>
      <c r="AX95" s="129">
        <f>'220545-1 - PD sanace'!J35</f>
        <v>0</v>
      </c>
      <c r="AY95" s="129">
        <f>'220545-1 - PD sanace'!J36</f>
        <v>0</v>
      </c>
      <c r="AZ95" s="129">
        <f>'220545-1 - PD sanace'!F33</f>
        <v>0</v>
      </c>
      <c r="BA95" s="129">
        <f>'220545-1 - PD sanace'!F34</f>
        <v>0</v>
      </c>
      <c r="BB95" s="129">
        <f>'220545-1 - PD sanace'!F35</f>
        <v>0</v>
      </c>
      <c r="BC95" s="129">
        <f>'220545-1 - PD sanace'!F36</f>
        <v>0</v>
      </c>
      <c r="BD95" s="131">
        <f>'220545-1 - PD sanace'!F37</f>
        <v>0</v>
      </c>
      <c r="BE95" s="7"/>
      <c r="BT95" s="132" t="s">
        <v>85</v>
      </c>
      <c r="BV95" s="132" t="s">
        <v>79</v>
      </c>
      <c r="BW95" s="132" t="s">
        <v>86</v>
      </c>
      <c r="BX95" s="132" t="s">
        <v>5</v>
      </c>
      <c r="CL95" s="132" t="s">
        <v>1</v>
      </c>
      <c r="CM95" s="132" t="s">
        <v>87</v>
      </c>
    </row>
    <row r="96" s="7" customFormat="1" ht="24.7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'220545-2 - Vedlejší a ost...'!J30</f>
        <v>0</v>
      </c>
      <c r="AH96" s="124"/>
      <c r="AI96" s="124"/>
      <c r="AJ96" s="124"/>
      <c r="AK96" s="124"/>
      <c r="AL96" s="124"/>
      <c r="AM96" s="124"/>
      <c r="AN96" s="125">
        <f>SUM(AG96,AT96)</f>
        <v>0</v>
      </c>
      <c r="AO96" s="124"/>
      <c r="AP96" s="124"/>
      <c r="AQ96" s="126" t="s">
        <v>84</v>
      </c>
      <c r="AR96" s="127"/>
      <c r="AS96" s="133">
        <v>0</v>
      </c>
      <c r="AT96" s="134">
        <f>ROUND(SUM(AV96:AW96),2)</f>
        <v>0</v>
      </c>
      <c r="AU96" s="135">
        <f>'220545-2 - Vedlejší a ost...'!P123</f>
        <v>0</v>
      </c>
      <c r="AV96" s="134">
        <f>'220545-2 - Vedlejší a ost...'!J33</f>
        <v>0</v>
      </c>
      <c r="AW96" s="134">
        <f>'220545-2 - Vedlejší a ost...'!J34</f>
        <v>0</v>
      </c>
      <c r="AX96" s="134">
        <f>'220545-2 - Vedlejší a ost...'!J35</f>
        <v>0</v>
      </c>
      <c r="AY96" s="134">
        <f>'220545-2 - Vedlejší a ost...'!J36</f>
        <v>0</v>
      </c>
      <c r="AZ96" s="134">
        <f>'220545-2 - Vedlejší a ost...'!F33</f>
        <v>0</v>
      </c>
      <c r="BA96" s="134">
        <f>'220545-2 - Vedlejší a ost...'!F34</f>
        <v>0</v>
      </c>
      <c r="BB96" s="134">
        <f>'220545-2 - Vedlejší a ost...'!F35</f>
        <v>0</v>
      </c>
      <c r="BC96" s="134">
        <f>'220545-2 - Vedlejší a ost...'!F36</f>
        <v>0</v>
      </c>
      <c r="BD96" s="136">
        <f>'220545-2 - Vedlejší a ost...'!F37</f>
        <v>0</v>
      </c>
      <c r="BE96" s="7"/>
      <c r="BT96" s="132" t="s">
        <v>85</v>
      </c>
      <c r="BV96" s="132" t="s">
        <v>79</v>
      </c>
      <c r="BW96" s="132" t="s">
        <v>90</v>
      </c>
      <c r="BX96" s="132" t="s">
        <v>5</v>
      </c>
      <c r="CL96" s="132" t="s">
        <v>1</v>
      </c>
      <c r="CM96" s="132" t="s">
        <v>87</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7"/>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45"/>
      <c r="AS98" s="39"/>
      <c r="AT98" s="39"/>
      <c r="AU98" s="39"/>
      <c r="AV98" s="39"/>
      <c r="AW98" s="39"/>
      <c r="AX98" s="39"/>
      <c r="AY98" s="39"/>
      <c r="AZ98" s="39"/>
      <c r="BA98" s="39"/>
      <c r="BB98" s="39"/>
      <c r="BC98" s="39"/>
      <c r="BD98" s="39"/>
      <c r="BE98" s="39"/>
    </row>
  </sheetData>
  <sheetProtection sheet="1" formatColumns="0" formatRows="0" objects="1" scenarios="1" spinCount="100000" saltValue="OUewGJFjhcyT+3H+q4atx3zrxYRONMuW/Von64/ZSEJZCxv5Dtx9EF9hGXzP3pjZH7xJBZOUEt7y6oraPTtZwg==" hashValue="Ewkj8eGnmQRnEghH2AxWlbi8UxR1iXhHbwSuMI75JMX3brZ7BH33bypXno7lArI4AZtEMM4rMSlOklejWcfvOg==" algorithmName="SHA-512" password="CC35"/>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220545-1 - PD sanace'!C2" display="/"/>
    <hyperlink ref="A96" location="'220545-2 - Vedlejší a os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91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Drásov - sanační projekt</v>
      </c>
      <c r="F7" s="141"/>
      <c r="G7" s="141"/>
      <c r="H7" s="141"/>
      <c r="L7" s="21"/>
    </row>
    <row r="8" s="2" customFormat="1" ht="12" customHeight="1">
      <c r="A8" s="39"/>
      <c r="B8" s="45"/>
      <c r="C8" s="39"/>
      <c r="D8" s="141" t="s">
        <v>92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4. 11. 2022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32</v>
      </c>
      <c r="F21" s="39"/>
      <c r="G21" s="39"/>
      <c r="H21" s="39"/>
      <c r="I21" s="141" t="s">
        <v>27</v>
      </c>
      <c r="J21" s="144" t="s">
        <v>33</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35</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36</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ROUND((SUM(BE124:BE279)),  2)</f>
        <v>0</v>
      </c>
      <c r="G33" s="39"/>
      <c r="H33" s="39"/>
      <c r="I33" s="156">
        <v>0.20999999999999999</v>
      </c>
      <c r="J33" s="155">
        <f>ROUND(((SUM(BE124:BE279))*I33),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ROUND((SUM(BF124:BF279)),  2)</f>
        <v>0</v>
      </c>
      <c r="G34" s="39"/>
      <c r="H34" s="39"/>
      <c r="I34" s="156">
        <v>0.12</v>
      </c>
      <c r="J34" s="155">
        <f>ROUND(((SUM(BF124:BF279))*I34),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ROUND((SUM(BG124:BG279)),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ROUND((SUM(BH124:BH279)),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ROUND((SUM(BI124:BI279)),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Drásov - sanační projekt</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92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220545-1 - PD sanace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Drásov</v>
      </c>
      <c r="G89" s="41"/>
      <c r="H89" s="41"/>
      <c r="I89" s="33" t="s">
        <v>22</v>
      </c>
      <c r="J89" s="80" t="str">
        <f>IF(J12="","",J12)</f>
        <v>4. 11. 2022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30</v>
      </c>
      <c r="J91" s="37" t="str">
        <f>E21</f>
        <v>GEOtest,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35</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95</v>
      </c>
      <c r="D94" s="177"/>
      <c r="E94" s="177"/>
      <c r="F94" s="177"/>
      <c r="G94" s="177"/>
      <c r="H94" s="177"/>
      <c r="I94" s="177"/>
      <c r="J94" s="178" t="s">
        <v>96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97</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98</v>
      </c>
    </row>
    <row r="97" s="9" customFormat="1" ht="24.96" customHeight="1">
      <c r="A97" s="9"/>
      <c r="B97" s="180"/>
      <c r="C97" s="181"/>
      <c r="D97" s="182" t="s">
        <v>99</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100</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101</v>
      </c>
      <c r="E99" s="189"/>
      <c r="F99" s="189"/>
      <c r="G99" s="189"/>
      <c r="H99" s="189"/>
      <c r="I99" s="189"/>
      <c r="J99" s="190">
        <f>J225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102</v>
      </c>
      <c r="E100" s="189"/>
      <c r="F100" s="189"/>
      <c r="G100" s="189"/>
      <c r="H100" s="189"/>
      <c r="I100" s="189"/>
      <c r="J100" s="190">
        <f>J251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103</v>
      </c>
      <c r="E101" s="189"/>
      <c r="F101" s="189"/>
      <c r="G101" s="189"/>
      <c r="H101" s="189"/>
      <c r="I101" s="189"/>
      <c r="J101" s="190">
        <f>J256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104</v>
      </c>
      <c r="E102" s="189"/>
      <c r="F102" s="189"/>
      <c r="G102" s="189"/>
      <c r="H102" s="189"/>
      <c r="I102" s="189"/>
      <c r="J102" s="190">
        <f>J260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105</v>
      </c>
      <c r="E103" s="189"/>
      <c r="F103" s="189"/>
      <c r="G103" s="189"/>
      <c r="H103" s="189"/>
      <c r="I103" s="189"/>
      <c r="J103" s="190">
        <f>J268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106</v>
      </c>
      <c r="E104" s="189"/>
      <c r="F104" s="189"/>
      <c r="G104" s="189"/>
      <c r="H104" s="189"/>
      <c r="I104" s="189"/>
      <c r="J104" s="190">
        <f>J275</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107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Drásov - sanační projekt</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92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220545-1 - PD sanace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Drásov</v>
      </c>
      <c r="G118" s="41"/>
      <c r="H118" s="41"/>
      <c r="I118" s="33" t="s">
        <v>22</v>
      </c>
      <c r="J118" s="80" t="str">
        <f>IF(J12="","",J12)</f>
        <v>4. 11. 2022</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 xml:space="preserve"> </v>
      </c>
      <c r="G120" s="41"/>
      <c r="H120" s="41"/>
      <c r="I120" s="33" t="s">
        <v>30</v>
      </c>
      <c r="J120" s="37" t="str">
        <f>E21</f>
        <v>GEOtest,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35</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108</v>
      </c>
      <c r="D123" s="195" t="s">
        <v>62</v>
      </c>
      <c r="E123" s="195" t="s">
        <v>58</v>
      </c>
      <c r="F123" s="195" t="s">
        <v>59</v>
      </c>
      <c r="G123" s="195" t="s">
        <v>109</v>
      </c>
      <c r="H123" s="195" t="s">
        <v>110</v>
      </c>
      <c r="I123" s="195" t="s">
        <v>111</v>
      </c>
      <c r="J123" s="195" t="s">
        <v>96</v>
      </c>
      <c r="K123" s="196" t="s">
        <v>112</v>
      </c>
      <c r="L123" s="197"/>
      <c r="M123" s="101" t="s">
        <v>1</v>
      </c>
      <c r="N123" s="102" t="s">
        <v>41</v>
      </c>
      <c r="O123" s="102" t="s">
        <v>113</v>
      </c>
      <c r="P123" s="102" t="s">
        <v>114</v>
      </c>
      <c r="Q123" s="102" t="s">
        <v>115</v>
      </c>
      <c r="R123" s="102" t="s">
        <v>116</v>
      </c>
      <c r="S123" s="102" t="s">
        <v>117</v>
      </c>
      <c r="T123" s="103" t="s">
        <v>118</v>
      </c>
      <c r="U123" s="192"/>
      <c r="V123" s="192"/>
      <c r="W123" s="192"/>
      <c r="X123" s="192"/>
      <c r="Y123" s="192"/>
      <c r="Z123" s="192"/>
      <c r="AA123" s="192"/>
      <c r="AB123" s="192"/>
      <c r="AC123" s="192"/>
      <c r="AD123" s="192"/>
      <c r="AE123" s="192"/>
    </row>
    <row r="124" s="2" customFormat="1" ht="22.8" customHeight="1">
      <c r="A124" s="39"/>
      <c r="B124" s="40"/>
      <c r="C124" s="108" t="s">
        <v>119</v>
      </c>
      <c r="D124" s="41"/>
      <c r="E124" s="41"/>
      <c r="F124" s="41"/>
      <c r="G124" s="41"/>
      <c r="H124" s="41"/>
      <c r="I124" s="41"/>
      <c r="J124" s="198">
        <f>BK124</f>
        <v>0</v>
      </c>
      <c r="K124" s="41"/>
      <c r="L124" s="45"/>
      <c r="M124" s="104"/>
      <c r="N124" s="199"/>
      <c r="O124" s="105"/>
      <c r="P124" s="200">
        <f>P125</f>
        <v>0</v>
      </c>
      <c r="Q124" s="105"/>
      <c r="R124" s="200">
        <f>R125</f>
        <v>268.10661833</v>
      </c>
      <c r="S124" s="105"/>
      <c r="T124" s="201">
        <f>T125</f>
        <v>95.849999999999994</v>
      </c>
      <c r="U124" s="39"/>
      <c r="V124" s="39"/>
      <c r="W124" s="39"/>
      <c r="X124" s="39"/>
      <c r="Y124" s="39"/>
      <c r="Z124" s="39"/>
      <c r="AA124" s="39"/>
      <c r="AB124" s="39"/>
      <c r="AC124" s="39"/>
      <c r="AD124" s="39"/>
      <c r="AE124" s="39"/>
      <c r="AT124" s="18" t="s">
        <v>76</v>
      </c>
      <c r="AU124" s="18" t="s">
        <v>98</v>
      </c>
      <c r="BK124" s="202">
        <f>BK125</f>
        <v>0</v>
      </c>
    </row>
    <row r="125" s="12" customFormat="1" ht="25.92" customHeight="1">
      <c r="A125" s="12"/>
      <c r="B125" s="203"/>
      <c r="C125" s="204"/>
      <c r="D125" s="205" t="s">
        <v>76</v>
      </c>
      <c r="E125" s="206" t="s">
        <v>120</v>
      </c>
      <c r="F125" s="206" t="s">
        <v>121</v>
      </c>
      <c r="G125" s="204"/>
      <c r="H125" s="204"/>
      <c r="I125" s="207"/>
      <c r="J125" s="208">
        <f>BK125</f>
        <v>0</v>
      </c>
      <c r="K125" s="204"/>
      <c r="L125" s="209"/>
      <c r="M125" s="210"/>
      <c r="N125" s="211"/>
      <c r="O125" s="211"/>
      <c r="P125" s="212">
        <f>P126+P225+P251+P256+P260+P268+P275</f>
        <v>0</v>
      </c>
      <c r="Q125" s="211"/>
      <c r="R125" s="212">
        <f>R126+R225+R251+R256+R260+R268+R275</f>
        <v>268.10661833</v>
      </c>
      <c r="S125" s="211"/>
      <c r="T125" s="213">
        <f>T126+T225+T251+T256+T260+T268+T275</f>
        <v>95.849999999999994</v>
      </c>
      <c r="U125" s="12"/>
      <c r="V125" s="12"/>
      <c r="W125" s="12"/>
      <c r="X125" s="12"/>
      <c r="Y125" s="12"/>
      <c r="Z125" s="12"/>
      <c r="AA125" s="12"/>
      <c r="AB125" s="12"/>
      <c r="AC125" s="12"/>
      <c r="AD125" s="12"/>
      <c r="AE125" s="12"/>
      <c r="AR125" s="214" t="s">
        <v>85</v>
      </c>
      <c r="AT125" s="215" t="s">
        <v>76</v>
      </c>
      <c r="AU125" s="215" t="s">
        <v>77</v>
      </c>
      <c r="AY125" s="214" t="s">
        <v>122</v>
      </c>
      <c r="BK125" s="216">
        <f>BK126+BK225+BK251+BK256+BK260+BK268+BK275</f>
        <v>0</v>
      </c>
    </row>
    <row r="126" s="12" customFormat="1" ht="22.8" customHeight="1">
      <c r="A126" s="12"/>
      <c r="B126" s="203"/>
      <c r="C126" s="204"/>
      <c r="D126" s="205" t="s">
        <v>76</v>
      </c>
      <c r="E126" s="217" t="s">
        <v>85</v>
      </c>
      <c r="F126" s="217" t="s">
        <v>123</v>
      </c>
      <c r="G126" s="204"/>
      <c r="H126" s="204"/>
      <c r="I126" s="207"/>
      <c r="J126" s="218">
        <f>BK126</f>
        <v>0</v>
      </c>
      <c r="K126" s="204"/>
      <c r="L126" s="209"/>
      <c r="M126" s="210"/>
      <c r="N126" s="211"/>
      <c r="O126" s="211"/>
      <c r="P126" s="212">
        <f>SUM(P127:P224)</f>
        <v>0</v>
      </c>
      <c r="Q126" s="211"/>
      <c r="R126" s="212">
        <f>SUM(R127:R224)</f>
        <v>13.584480000000001</v>
      </c>
      <c r="S126" s="211"/>
      <c r="T126" s="213">
        <f>SUM(T127:T224)</f>
        <v>95.849999999999994</v>
      </c>
      <c r="U126" s="12"/>
      <c r="V126" s="12"/>
      <c r="W126" s="12"/>
      <c r="X126" s="12"/>
      <c r="Y126" s="12"/>
      <c r="Z126" s="12"/>
      <c r="AA126" s="12"/>
      <c r="AB126" s="12"/>
      <c r="AC126" s="12"/>
      <c r="AD126" s="12"/>
      <c r="AE126" s="12"/>
      <c r="AR126" s="214" t="s">
        <v>85</v>
      </c>
      <c r="AT126" s="215" t="s">
        <v>76</v>
      </c>
      <c r="AU126" s="215" t="s">
        <v>85</v>
      </c>
      <c r="AY126" s="214" t="s">
        <v>122</v>
      </c>
      <c r="BK126" s="216">
        <f>SUM(BK127:BK224)</f>
        <v>0</v>
      </c>
    </row>
    <row r="127" s="2" customFormat="1" ht="16.5" customHeight="1">
      <c r="A127" s="39"/>
      <c r="B127" s="40"/>
      <c r="C127" s="219" t="s">
        <v>85</v>
      </c>
      <c r="D127" s="219" t="s">
        <v>124</v>
      </c>
      <c r="E127" s="220" t="s">
        <v>125</v>
      </c>
      <c r="F127" s="221" t="s">
        <v>126</v>
      </c>
      <c r="G127" s="222" t="s">
        <v>127</v>
      </c>
      <c r="H127" s="223">
        <v>270</v>
      </c>
      <c r="I127" s="224"/>
      <c r="J127" s="225">
        <f>ROUND(I127*H127,2)</f>
        <v>0</v>
      </c>
      <c r="K127" s="221" t="s">
        <v>128</v>
      </c>
      <c r="L127" s="45"/>
      <c r="M127" s="226" t="s">
        <v>1</v>
      </c>
      <c r="N127" s="227" t="s">
        <v>42</v>
      </c>
      <c r="O127" s="92"/>
      <c r="P127" s="228">
        <f>O127*H127</f>
        <v>0</v>
      </c>
      <c r="Q127" s="228">
        <v>0</v>
      </c>
      <c r="R127" s="228">
        <f>Q127*H127</f>
        <v>0</v>
      </c>
      <c r="S127" s="228">
        <v>0.35499999999999998</v>
      </c>
      <c r="T127" s="229">
        <f>S127*H127</f>
        <v>95.849999999999994</v>
      </c>
      <c r="U127" s="39"/>
      <c r="V127" s="39"/>
      <c r="W127" s="39"/>
      <c r="X127" s="39"/>
      <c r="Y127" s="39"/>
      <c r="Z127" s="39"/>
      <c r="AA127" s="39"/>
      <c r="AB127" s="39"/>
      <c r="AC127" s="39"/>
      <c r="AD127" s="39"/>
      <c r="AE127" s="39"/>
      <c r="AR127" s="230" t="s">
        <v>129</v>
      </c>
      <c r="AT127" s="230" t="s">
        <v>124</v>
      </c>
      <c r="AU127" s="230" t="s">
        <v>87</v>
      </c>
      <c r="AY127" s="18" t="s">
        <v>122</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129</v>
      </c>
      <c r="BM127" s="230" t="s">
        <v>130</v>
      </c>
    </row>
    <row r="128" s="2" customFormat="1">
      <c r="A128" s="39"/>
      <c r="B128" s="40"/>
      <c r="C128" s="41"/>
      <c r="D128" s="232" t="s">
        <v>131</v>
      </c>
      <c r="E128" s="41"/>
      <c r="F128" s="233" t="s">
        <v>132</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131</v>
      </c>
      <c r="AU128" s="18" t="s">
        <v>87</v>
      </c>
    </row>
    <row r="129" s="13" customFormat="1">
      <c r="A129" s="13"/>
      <c r="B129" s="237"/>
      <c r="C129" s="238"/>
      <c r="D129" s="232" t="s">
        <v>133</v>
      </c>
      <c r="E129" s="239" t="s">
        <v>1</v>
      </c>
      <c r="F129" s="240" t="s">
        <v>134</v>
      </c>
      <c r="G129" s="238"/>
      <c r="H129" s="241">
        <v>270</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133</v>
      </c>
      <c r="AU129" s="247" t="s">
        <v>87</v>
      </c>
      <c r="AV129" s="13" t="s">
        <v>87</v>
      </c>
      <c r="AW129" s="13" t="s">
        <v>34</v>
      </c>
      <c r="AX129" s="13" t="s">
        <v>85</v>
      </c>
      <c r="AY129" s="247" t="s">
        <v>122</v>
      </c>
    </row>
    <row r="130" s="2" customFormat="1" ht="24.15" customHeight="1">
      <c r="A130" s="39"/>
      <c r="B130" s="40"/>
      <c r="C130" s="219" t="s">
        <v>87</v>
      </c>
      <c r="D130" s="219" t="s">
        <v>124</v>
      </c>
      <c r="E130" s="220" t="s">
        <v>135</v>
      </c>
      <c r="F130" s="221" t="s">
        <v>136</v>
      </c>
      <c r="G130" s="222" t="s">
        <v>127</v>
      </c>
      <c r="H130" s="223">
        <v>185.90000000000001</v>
      </c>
      <c r="I130" s="224"/>
      <c r="J130" s="225">
        <f>ROUND(I130*H130,2)</f>
        <v>0</v>
      </c>
      <c r="K130" s="221" t="s">
        <v>128</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129</v>
      </c>
      <c r="AT130" s="230" t="s">
        <v>124</v>
      </c>
      <c r="AU130" s="230" t="s">
        <v>87</v>
      </c>
      <c r="AY130" s="18" t="s">
        <v>122</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129</v>
      </c>
      <c r="BM130" s="230" t="s">
        <v>137</v>
      </c>
    </row>
    <row r="131" s="2" customFormat="1">
      <c r="A131" s="39"/>
      <c r="B131" s="40"/>
      <c r="C131" s="41"/>
      <c r="D131" s="232" t="s">
        <v>131</v>
      </c>
      <c r="E131" s="41"/>
      <c r="F131" s="233" t="s">
        <v>138</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131</v>
      </c>
      <c r="AU131" s="18" t="s">
        <v>87</v>
      </c>
    </row>
    <row r="132" s="13" customFormat="1">
      <c r="A132" s="13"/>
      <c r="B132" s="237"/>
      <c r="C132" s="238"/>
      <c r="D132" s="232" t="s">
        <v>133</v>
      </c>
      <c r="E132" s="239" t="s">
        <v>1</v>
      </c>
      <c r="F132" s="240" t="s">
        <v>139</v>
      </c>
      <c r="G132" s="238"/>
      <c r="H132" s="241">
        <v>185.90000000000001</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133</v>
      </c>
      <c r="AU132" s="247" t="s">
        <v>87</v>
      </c>
      <c r="AV132" s="13" t="s">
        <v>87</v>
      </c>
      <c r="AW132" s="13" t="s">
        <v>34</v>
      </c>
      <c r="AX132" s="13" t="s">
        <v>85</v>
      </c>
      <c r="AY132" s="247" t="s">
        <v>122</v>
      </c>
    </row>
    <row r="133" s="2" customFormat="1" ht="33" customHeight="1">
      <c r="A133" s="39"/>
      <c r="B133" s="40"/>
      <c r="C133" s="219" t="s">
        <v>140</v>
      </c>
      <c r="D133" s="219" t="s">
        <v>124</v>
      </c>
      <c r="E133" s="220" t="s">
        <v>141</v>
      </c>
      <c r="F133" s="221" t="s">
        <v>142</v>
      </c>
      <c r="G133" s="222" t="s">
        <v>143</v>
      </c>
      <c r="H133" s="223">
        <v>2550.5999999999999</v>
      </c>
      <c r="I133" s="224"/>
      <c r="J133" s="225">
        <f>ROUND(I133*H133,2)</f>
        <v>0</v>
      </c>
      <c r="K133" s="221" t="s">
        <v>128</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129</v>
      </c>
      <c r="AT133" s="230" t="s">
        <v>124</v>
      </c>
      <c r="AU133" s="230" t="s">
        <v>87</v>
      </c>
      <c r="AY133" s="18" t="s">
        <v>122</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129</v>
      </c>
      <c r="BM133" s="230" t="s">
        <v>144</v>
      </c>
    </row>
    <row r="134" s="2" customFormat="1">
      <c r="A134" s="39"/>
      <c r="B134" s="40"/>
      <c r="C134" s="41"/>
      <c r="D134" s="232" t="s">
        <v>131</v>
      </c>
      <c r="E134" s="41"/>
      <c r="F134" s="233" t="s">
        <v>145</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131</v>
      </c>
      <c r="AU134" s="18" t="s">
        <v>87</v>
      </c>
    </row>
    <row r="135" s="13" customFormat="1">
      <c r="A135" s="13"/>
      <c r="B135" s="237"/>
      <c r="C135" s="238"/>
      <c r="D135" s="232" t="s">
        <v>133</v>
      </c>
      <c r="E135" s="239" t="s">
        <v>1</v>
      </c>
      <c r="F135" s="240" t="s">
        <v>146</v>
      </c>
      <c r="G135" s="238"/>
      <c r="H135" s="241">
        <v>143</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133</v>
      </c>
      <c r="AU135" s="247" t="s">
        <v>87</v>
      </c>
      <c r="AV135" s="13" t="s">
        <v>87</v>
      </c>
      <c r="AW135" s="13" t="s">
        <v>34</v>
      </c>
      <c r="AX135" s="13" t="s">
        <v>77</v>
      </c>
      <c r="AY135" s="247" t="s">
        <v>122</v>
      </c>
    </row>
    <row r="136" s="13" customFormat="1">
      <c r="A136" s="13"/>
      <c r="B136" s="237"/>
      <c r="C136" s="238"/>
      <c r="D136" s="232" t="s">
        <v>133</v>
      </c>
      <c r="E136" s="239" t="s">
        <v>1</v>
      </c>
      <c r="F136" s="240" t="s">
        <v>147</v>
      </c>
      <c r="G136" s="238"/>
      <c r="H136" s="241">
        <v>683</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133</v>
      </c>
      <c r="AU136" s="247" t="s">
        <v>87</v>
      </c>
      <c r="AV136" s="13" t="s">
        <v>87</v>
      </c>
      <c r="AW136" s="13" t="s">
        <v>34</v>
      </c>
      <c r="AX136" s="13" t="s">
        <v>77</v>
      </c>
      <c r="AY136" s="247" t="s">
        <v>122</v>
      </c>
    </row>
    <row r="137" s="14" customFormat="1">
      <c r="A137" s="14"/>
      <c r="B137" s="248"/>
      <c r="C137" s="249"/>
      <c r="D137" s="232" t="s">
        <v>133</v>
      </c>
      <c r="E137" s="250" t="s">
        <v>1</v>
      </c>
      <c r="F137" s="251" t="s">
        <v>148</v>
      </c>
      <c r="G137" s="249"/>
      <c r="H137" s="252">
        <v>826</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133</v>
      </c>
      <c r="AU137" s="258" t="s">
        <v>87</v>
      </c>
      <c r="AV137" s="14" t="s">
        <v>140</v>
      </c>
      <c r="AW137" s="14" t="s">
        <v>34</v>
      </c>
      <c r="AX137" s="14" t="s">
        <v>77</v>
      </c>
      <c r="AY137" s="258" t="s">
        <v>122</v>
      </c>
    </row>
    <row r="138" s="13" customFormat="1">
      <c r="A138" s="13"/>
      <c r="B138" s="237"/>
      <c r="C138" s="238"/>
      <c r="D138" s="232" t="s">
        <v>133</v>
      </c>
      <c r="E138" s="239" t="s">
        <v>1</v>
      </c>
      <c r="F138" s="240" t="s">
        <v>149</v>
      </c>
      <c r="G138" s="238"/>
      <c r="H138" s="241">
        <v>1588</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133</v>
      </c>
      <c r="AU138" s="247" t="s">
        <v>87</v>
      </c>
      <c r="AV138" s="13" t="s">
        <v>87</v>
      </c>
      <c r="AW138" s="13" t="s">
        <v>34</v>
      </c>
      <c r="AX138" s="13" t="s">
        <v>77</v>
      </c>
      <c r="AY138" s="247" t="s">
        <v>122</v>
      </c>
    </row>
    <row r="139" s="13" customFormat="1">
      <c r="A139" s="13"/>
      <c r="B139" s="237"/>
      <c r="C139" s="238"/>
      <c r="D139" s="232" t="s">
        <v>133</v>
      </c>
      <c r="E139" s="239" t="s">
        <v>1</v>
      </c>
      <c r="F139" s="240" t="s">
        <v>150</v>
      </c>
      <c r="G139" s="238"/>
      <c r="H139" s="241">
        <v>136.59999999999999</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133</v>
      </c>
      <c r="AU139" s="247" t="s">
        <v>87</v>
      </c>
      <c r="AV139" s="13" t="s">
        <v>87</v>
      </c>
      <c r="AW139" s="13" t="s">
        <v>34</v>
      </c>
      <c r="AX139" s="13" t="s">
        <v>77</v>
      </c>
      <c r="AY139" s="247" t="s">
        <v>122</v>
      </c>
    </row>
    <row r="140" s="14" customFormat="1">
      <c r="A140" s="14"/>
      <c r="B140" s="248"/>
      <c r="C140" s="249"/>
      <c r="D140" s="232" t="s">
        <v>133</v>
      </c>
      <c r="E140" s="250" t="s">
        <v>1</v>
      </c>
      <c r="F140" s="251" t="s">
        <v>148</v>
      </c>
      <c r="G140" s="249"/>
      <c r="H140" s="252">
        <v>1724.5999999999999</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133</v>
      </c>
      <c r="AU140" s="258" t="s">
        <v>87</v>
      </c>
      <c r="AV140" s="14" t="s">
        <v>140</v>
      </c>
      <c r="AW140" s="14" t="s">
        <v>34</v>
      </c>
      <c r="AX140" s="14" t="s">
        <v>77</v>
      </c>
      <c r="AY140" s="258" t="s">
        <v>122</v>
      </c>
    </row>
    <row r="141" s="15" customFormat="1">
      <c r="A141" s="15"/>
      <c r="B141" s="259"/>
      <c r="C141" s="260"/>
      <c r="D141" s="232" t="s">
        <v>133</v>
      </c>
      <c r="E141" s="261" t="s">
        <v>1</v>
      </c>
      <c r="F141" s="262" t="s">
        <v>151</v>
      </c>
      <c r="G141" s="260"/>
      <c r="H141" s="263">
        <v>2550.5999999999999</v>
      </c>
      <c r="I141" s="264"/>
      <c r="J141" s="260"/>
      <c r="K141" s="260"/>
      <c r="L141" s="265"/>
      <c r="M141" s="266"/>
      <c r="N141" s="267"/>
      <c r="O141" s="267"/>
      <c r="P141" s="267"/>
      <c r="Q141" s="267"/>
      <c r="R141" s="267"/>
      <c r="S141" s="267"/>
      <c r="T141" s="268"/>
      <c r="U141" s="15"/>
      <c r="V141" s="15"/>
      <c r="W141" s="15"/>
      <c r="X141" s="15"/>
      <c r="Y141" s="15"/>
      <c r="Z141" s="15"/>
      <c r="AA141" s="15"/>
      <c r="AB141" s="15"/>
      <c r="AC141" s="15"/>
      <c r="AD141" s="15"/>
      <c r="AE141" s="15"/>
      <c r="AT141" s="269" t="s">
        <v>133</v>
      </c>
      <c r="AU141" s="269" t="s">
        <v>87</v>
      </c>
      <c r="AV141" s="15" t="s">
        <v>129</v>
      </c>
      <c r="AW141" s="15" t="s">
        <v>34</v>
      </c>
      <c r="AX141" s="15" t="s">
        <v>85</v>
      </c>
      <c r="AY141" s="269" t="s">
        <v>122</v>
      </c>
    </row>
    <row r="142" s="2" customFormat="1" ht="16.5" customHeight="1">
      <c r="A142" s="39"/>
      <c r="B142" s="40"/>
      <c r="C142" s="219" t="s">
        <v>129</v>
      </c>
      <c r="D142" s="219" t="s">
        <v>124</v>
      </c>
      <c r="E142" s="220" t="s">
        <v>152</v>
      </c>
      <c r="F142" s="221" t="s">
        <v>153</v>
      </c>
      <c r="G142" s="222" t="s">
        <v>154</v>
      </c>
      <c r="H142" s="223">
        <v>130</v>
      </c>
      <c r="I142" s="224"/>
      <c r="J142" s="225">
        <f>ROUND(I142*H142,2)</f>
        <v>0</v>
      </c>
      <c r="K142" s="221" t="s">
        <v>128</v>
      </c>
      <c r="L142" s="45"/>
      <c r="M142" s="226" t="s">
        <v>1</v>
      </c>
      <c r="N142" s="227" t="s">
        <v>42</v>
      </c>
      <c r="O142" s="92"/>
      <c r="P142" s="228">
        <f>O142*H142</f>
        <v>0</v>
      </c>
      <c r="Q142" s="228">
        <v>0.00088000000000000003</v>
      </c>
      <c r="R142" s="228">
        <f>Q142*H142</f>
        <v>0.1144</v>
      </c>
      <c r="S142" s="228">
        <v>0</v>
      </c>
      <c r="T142" s="229">
        <f>S142*H142</f>
        <v>0</v>
      </c>
      <c r="U142" s="39"/>
      <c r="V142" s="39"/>
      <c r="W142" s="39"/>
      <c r="X142" s="39"/>
      <c r="Y142" s="39"/>
      <c r="Z142" s="39"/>
      <c r="AA142" s="39"/>
      <c r="AB142" s="39"/>
      <c r="AC142" s="39"/>
      <c r="AD142" s="39"/>
      <c r="AE142" s="39"/>
      <c r="AR142" s="230" t="s">
        <v>129</v>
      </c>
      <c r="AT142" s="230" t="s">
        <v>124</v>
      </c>
      <c r="AU142" s="230" t="s">
        <v>87</v>
      </c>
      <c r="AY142" s="18" t="s">
        <v>122</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129</v>
      </c>
      <c r="BM142" s="230" t="s">
        <v>155</v>
      </c>
    </row>
    <row r="143" s="2" customFormat="1">
      <c r="A143" s="39"/>
      <c r="B143" s="40"/>
      <c r="C143" s="41"/>
      <c r="D143" s="232" t="s">
        <v>131</v>
      </c>
      <c r="E143" s="41"/>
      <c r="F143" s="233" t="s">
        <v>156</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131</v>
      </c>
      <c r="AU143" s="18" t="s">
        <v>87</v>
      </c>
    </row>
    <row r="144" s="13" customFormat="1">
      <c r="A144" s="13"/>
      <c r="B144" s="237"/>
      <c r="C144" s="238"/>
      <c r="D144" s="232" t="s">
        <v>133</v>
      </c>
      <c r="E144" s="239" t="s">
        <v>1</v>
      </c>
      <c r="F144" s="240" t="s">
        <v>157</v>
      </c>
      <c r="G144" s="238"/>
      <c r="H144" s="241">
        <v>130</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133</v>
      </c>
      <c r="AU144" s="247" t="s">
        <v>87</v>
      </c>
      <c r="AV144" s="13" t="s">
        <v>87</v>
      </c>
      <c r="AW144" s="13" t="s">
        <v>34</v>
      </c>
      <c r="AX144" s="13" t="s">
        <v>85</v>
      </c>
      <c r="AY144" s="247" t="s">
        <v>122</v>
      </c>
    </row>
    <row r="145" s="2" customFormat="1" ht="21.75" customHeight="1">
      <c r="A145" s="39"/>
      <c r="B145" s="40"/>
      <c r="C145" s="270" t="s">
        <v>158</v>
      </c>
      <c r="D145" s="270" t="s">
        <v>159</v>
      </c>
      <c r="E145" s="271" t="s">
        <v>160</v>
      </c>
      <c r="F145" s="272" t="s">
        <v>161</v>
      </c>
      <c r="G145" s="273" t="s">
        <v>162</v>
      </c>
      <c r="H145" s="274">
        <v>6.383</v>
      </c>
      <c r="I145" s="275"/>
      <c r="J145" s="276">
        <f>ROUND(I145*H145,2)</f>
        <v>0</v>
      </c>
      <c r="K145" s="272" t="s">
        <v>128</v>
      </c>
      <c r="L145" s="277"/>
      <c r="M145" s="278" t="s">
        <v>1</v>
      </c>
      <c r="N145" s="279" t="s">
        <v>42</v>
      </c>
      <c r="O145" s="92"/>
      <c r="P145" s="228">
        <f>O145*H145</f>
        <v>0</v>
      </c>
      <c r="Q145" s="228">
        <v>1</v>
      </c>
      <c r="R145" s="228">
        <f>Q145*H145</f>
        <v>6.383</v>
      </c>
      <c r="S145" s="228">
        <v>0</v>
      </c>
      <c r="T145" s="229">
        <f>S145*H145</f>
        <v>0</v>
      </c>
      <c r="U145" s="39"/>
      <c r="V145" s="39"/>
      <c r="W145" s="39"/>
      <c r="X145" s="39"/>
      <c r="Y145" s="39"/>
      <c r="Z145" s="39"/>
      <c r="AA145" s="39"/>
      <c r="AB145" s="39"/>
      <c r="AC145" s="39"/>
      <c r="AD145" s="39"/>
      <c r="AE145" s="39"/>
      <c r="AR145" s="230" t="s">
        <v>163</v>
      </c>
      <c r="AT145" s="230" t="s">
        <v>159</v>
      </c>
      <c r="AU145" s="230" t="s">
        <v>87</v>
      </c>
      <c r="AY145" s="18" t="s">
        <v>122</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129</v>
      </c>
      <c r="BM145" s="230" t="s">
        <v>164</v>
      </c>
    </row>
    <row r="146" s="2" customFormat="1">
      <c r="A146" s="39"/>
      <c r="B146" s="40"/>
      <c r="C146" s="41"/>
      <c r="D146" s="232" t="s">
        <v>131</v>
      </c>
      <c r="E146" s="41"/>
      <c r="F146" s="233" t="s">
        <v>161</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131</v>
      </c>
      <c r="AU146" s="18" t="s">
        <v>87</v>
      </c>
    </row>
    <row r="147" s="2" customFormat="1">
      <c r="A147" s="39"/>
      <c r="B147" s="40"/>
      <c r="C147" s="41"/>
      <c r="D147" s="232" t="s">
        <v>165</v>
      </c>
      <c r="E147" s="41"/>
      <c r="F147" s="280" t="s">
        <v>166</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165</v>
      </c>
      <c r="AU147" s="18" t="s">
        <v>87</v>
      </c>
    </row>
    <row r="148" s="13" customFormat="1">
      <c r="A148" s="13"/>
      <c r="B148" s="237"/>
      <c r="C148" s="238"/>
      <c r="D148" s="232" t="s">
        <v>133</v>
      </c>
      <c r="E148" s="239" t="s">
        <v>1</v>
      </c>
      <c r="F148" s="240" t="s">
        <v>167</v>
      </c>
      <c r="G148" s="238"/>
      <c r="H148" s="241">
        <v>6.383</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133</v>
      </c>
      <c r="AU148" s="247" t="s">
        <v>87</v>
      </c>
      <c r="AV148" s="13" t="s">
        <v>87</v>
      </c>
      <c r="AW148" s="13" t="s">
        <v>34</v>
      </c>
      <c r="AX148" s="13" t="s">
        <v>85</v>
      </c>
      <c r="AY148" s="247" t="s">
        <v>122</v>
      </c>
    </row>
    <row r="149" s="2" customFormat="1" ht="16.5" customHeight="1">
      <c r="A149" s="39"/>
      <c r="B149" s="40"/>
      <c r="C149" s="219" t="s">
        <v>168</v>
      </c>
      <c r="D149" s="219" t="s">
        <v>124</v>
      </c>
      <c r="E149" s="220" t="s">
        <v>169</v>
      </c>
      <c r="F149" s="221" t="s">
        <v>170</v>
      </c>
      <c r="G149" s="222" t="s">
        <v>154</v>
      </c>
      <c r="H149" s="223">
        <v>130</v>
      </c>
      <c r="I149" s="224"/>
      <c r="J149" s="225">
        <f>ROUND(I149*H149,2)</f>
        <v>0</v>
      </c>
      <c r="K149" s="221" t="s">
        <v>128</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129</v>
      </c>
      <c r="AT149" s="230" t="s">
        <v>124</v>
      </c>
      <c r="AU149" s="230" t="s">
        <v>87</v>
      </c>
      <c r="AY149" s="18" t="s">
        <v>122</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129</v>
      </c>
      <c r="BM149" s="230" t="s">
        <v>171</v>
      </c>
    </row>
    <row r="150" s="2" customFormat="1">
      <c r="A150" s="39"/>
      <c r="B150" s="40"/>
      <c r="C150" s="41"/>
      <c r="D150" s="232" t="s">
        <v>131</v>
      </c>
      <c r="E150" s="41"/>
      <c r="F150" s="233" t="s">
        <v>172</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131</v>
      </c>
      <c r="AU150" s="18" t="s">
        <v>87</v>
      </c>
    </row>
    <row r="151" s="13" customFormat="1">
      <c r="A151" s="13"/>
      <c r="B151" s="237"/>
      <c r="C151" s="238"/>
      <c r="D151" s="232" t="s">
        <v>133</v>
      </c>
      <c r="E151" s="239" t="s">
        <v>1</v>
      </c>
      <c r="F151" s="240" t="s">
        <v>157</v>
      </c>
      <c r="G151" s="238"/>
      <c r="H151" s="241">
        <v>130</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133</v>
      </c>
      <c r="AU151" s="247" t="s">
        <v>87</v>
      </c>
      <c r="AV151" s="13" t="s">
        <v>87</v>
      </c>
      <c r="AW151" s="13" t="s">
        <v>34</v>
      </c>
      <c r="AX151" s="13" t="s">
        <v>85</v>
      </c>
      <c r="AY151" s="247" t="s">
        <v>122</v>
      </c>
    </row>
    <row r="152" s="2" customFormat="1" ht="24.15" customHeight="1">
      <c r="A152" s="39"/>
      <c r="B152" s="40"/>
      <c r="C152" s="219" t="s">
        <v>173</v>
      </c>
      <c r="D152" s="219" t="s">
        <v>124</v>
      </c>
      <c r="E152" s="220" t="s">
        <v>174</v>
      </c>
      <c r="F152" s="221" t="s">
        <v>175</v>
      </c>
      <c r="G152" s="222" t="s">
        <v>127</v>
      </c>
      <c r="H152" s="223">
        <v>216</v>
      </c>
      <c r="I152" s="224"/>
      <c r="J152" s="225">
        <f>ROUND(I152*H152,2)</f>
        <v>0</v>
      </c>
      <c r="K152" s="221" t="s">
        <v>128</v>
      </c>
      <c r="L152" s="45"/>
      <c r="M152" s="226" t="s">
        <v>1</v>
      </c>
      <c r="N152" s="227" t="s">
        <v>42</v>
      </c>
      <c r="O152" s="92"/>
      <c r="P152" s="228">
        <f>O152*H152</f>
        <v>0</v>
      </c>
      <c r="Q152" s="228">
        <v>0.032779999999999997</v>
      </c>
      <c r="R152" s="228">
        <f>Q152*H152</f>
        <v>7.0804799999999997</v>
      </c>
      <c r="S152" s="228">
        <v>0</v>
      </c>
      <c r="T152" s="229">
        <f>S152*H152</f>
        <v>0</v>
      </c>
      <c r="U152" s="39"/>
      <c r="V152" s="39"/>
      <c r="W152" s="39"/>
      <c r="X152" s="39"/>
      <c r="Y152" s="39"/>
      <c r="Z152" s="39"/>
      <c r="AA152" s="39"/>
      <c r="AB152" s="39"/>
      <c r="AC152" s="39"/>
      <c r="AD152" s="39"/>
      <c r="AE152" s="39"/>
      <c r="AR152" s="230" t="s">
        <v>129</v>
      </c>
      <c r="AT152" s="230" t="s">
        <v>124</v>
      </c>
      <c r="AU152" s="230" t="s">
        <v>87</v>
      </c>
      <c r="AY152" s="18" t="s">
        <v>122</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129</v>
      </c>
      <c r="BM152" s="230" t="s">
        <v>176</v>
      </c>
    </row>
    <row r="153" s="2" customFormat="1">
      <c r="A153" s="39"/>
      <c r="B153" s="40"/>
      <c r="C153" s="41"/>
      <c r="D153" s="232" t="s">
        <v>131</v>
      </c>
      <c r="E153" s="41"/>
      <c r="F153" s="233" t="s">
        <v>177</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131</v>
      </c>
      <c r="AU153" s="18" t="s">
        <v>87</v>
      </c>
    </row>
    <row r="154" s="2" customFormat="1">
      <c r="A154" s="39"/>
      <c r="B154" s="40"/>
      <c r="C154" s="41"/>
      <c r="D154" s="232" t="s">
        <v>165</v>
      </c>
      <c r="E154" s="41"/>
      <c r="F154" s="280" t="s">
        <v>178</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165</v>
      </c>
      <c r="AU154" s="18" t="s">
        <v>87</v>
      </c>
    </row>
    <row r="155" s="13" customFormat="1">
      <c r="A155" s="13"/>
      <c r="B155" s="237"/>
      <c r="C155" s="238"/>
      <c r="D155" s="232" t="s">
        <v>133</v>
      </c>
      <c r="E155" s="239" t="s">
        <v>1</v>
      </c>
      <c r="F155" s="240" t="s">
        <v>179</v>
      </c>
      <c r="G155" s="238"/>
      <c r="H155" s="241">
        <v>216</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133</v>
      </c>
      <c r="AU155" s="247" t="s">
        <v>87</v>
      </c>
      <c r="AV155" s="13" t="s">
        <v>87</v>
      </c>
      <c r="AW155" s="13" t="s">
        <v>34</v>
      </c>
      <c r="AX155" s="13" t="s">
        <v>85</v>
      </c>
      <c r="AY155" s="247" t="s">
        <v>122</v>
      </c>
    </row>
    <row r="156" s="2" customFormat="1" ht="37.8" customHeight="1">
      <c r="A156" s="39"/>
      <c r="B156" s="40"/>
      <c r="C156" s="219" t="s">
        <v>163</v>
      </c>
      <c r="D156" s="219" t="s">
        <v>124</v>
      </c>
      <c r="E156" s="220" t="s">
        <v>180</v>
      </c>
      <c r="F156" s="221" t="s">
        <v>181</v>
      </c>
      <c r="G156" s="222" t="s">
        <v>143</v>
      </c>
      <c r="H156" s="223">
        <v>3312.96</v>
      </c>
      <c r="I156" s="224"/>
      <c r="J156" s="225">
        <f>ROUND(I156*H156,2)</f>
        <v>0</v>
      </c>
      <c r="K156" s="221" t="s">
        <v>128</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129</v>
      </c>
      <c r="AT156" s="230" t="s">
        <v>124</v>
      </c>
      <c r="AU156" s="230" t="s">
        <v>87</v>
      </c>
      <c r="AY156" s="18" t="s">
        <v>122</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129</v>
      </c>
      <c r="BM156" s="230" t="s">
        <v>182</v>
      </c>
    </row>
    <row r="157" s="2" customFormat="1">
      <c r="A157" s="39"/>
      <c r="B157" s="40"/>
      <c r="C157" s="41"/>
      <c r="D157" s="232" t="s">
        <v>131</v>
      </c>
      <c r="E157" s="41"/>
      <c r="F157" s="233" t="s">
        <v>183</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131</v>
      </c>
      <c r="AU157" s="18" t="s">
        <v>87</v>
      </c>
    </row>
    <row r="158" s="16" customFormat="1">
      <c r="A158" s="16"/>
      <c r="B158" s="281"/>
      <c r="C158" s="282"/>
      <c r="D158" s="232" t="s">
        <v>133</v>
      </c>
      <c r="E158" s="283" t="s">
        <v>1</v>
      </c>
      <c r="F158" s="284" t="s">
        <v>184</v>
      </c>
      <c r="G158" s="282"/>
      <c r="H158" s="283" t="s">
        <v>1</v>
      </c>
      <c r="I158" s="285"/>
      <c r="J158" s="282"/>
      <c r="K158" s="282"/>
      <c r="L158" s="286"/>
      <c r="M158" s="287"/>
      <c r="N158" s="288"/>
      <c r="O158" s="288"/>
      <c r="P158" s="288"/>
      <c r="Q158" s="288"/>
      <c r="R158" s="288"/>
      <c r="S158" s="288"/>
      <c r="T158" s="289"/>
      <c r="U158" s="16"/>
      <c r="V158" s="16"/>
      <c r="W158" s="16"/>
      <c r="X158" s="16"/>
      <c r="Y158" s="16"/>
      <c r="Z158" s="16"/>
      <c r="AA158" s="16"/>
      <c r="AB158" s="16"/>
      <c r="AC158" s="16"/>
      <c r="AD158" s="16"/>
      <c r="AE158" s="16"/>
      <c r="AT158" s="290" t="s">
        <v>133</v>
      </c>
      <c r="AU158" s="290" t="s">
        <v>87</v>
      </c>
      <c r="AV158" s="16" t="s">
        <v>85</v>
      </c>
      <c r="AW158" s="16" t="s">
        <v>34</v>
      </c>
      <c r="AX158" s="16" t="s">
        <v>77</v>
      </c>
      <c r="AY158" s="290" t="s">
        <v>122</v>
      </c>
    </row>
    <row r="159" s="13" customFormat="1">
      <c r="A159" s="13"/>
      <c r="B159" s="237"/>
      <c r="C159" s="238"/>
      <c r="D159" s="232" t="s">
        <v>133</v>
      </c>
      <c r="E159" s="239" t="s">
        <v>1</v>
      </c>
      <c r="F159" s="240" t="s">
        <v>185</v>
      </c>
      <c r="G159" s="238"/>
      <c r="H159" s="241">
        <v>37.18</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133</v>
      </c>
      <c r="AU159" s="247" t="s">
        <v>87</v>
      </c>
      <c r="AV159" s="13" t="s">
        <v>87</v>
      </c>
      <c r="AW159" s="13" t="s">
        <v>34</v>
      </c>
      <c r="AX159" s="13" t="s">
        <v>77</v>
      </c>
      <c r="AY159" s="247" t="s">
        <v>122</v>
      </c>
    </row>
    <row r="160" s="14" customFormat="1">
      <c r="A160" s="14"/>
      <c r="B160" s="248"/>
      <c r="C160" s="249"/>
      <c r="D160" s="232" t="s">
        <v>133</v>
      </c>
      <c r="E160" s="250" t="s">
        <v>1</v>
      </c>
      <c r="F160" s="251" t="s">
        <v>148</v>
      </c>
      <c r="G160" s="249"/>
      <c r="H160" s="252">
        <v>37.18</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133</v>
      </c>
      <c r="AU160" s="258" t="s">
        <v>87</v>
      </c>
      <c r="AV160" s="14" t="s">
        <v>140</v>
      </c>
      <c r="AW160" s="14" t="s">
        <v>34</v>
      </c>
      <c r="AX160" s="14" t="s">
        <v>77</v>
      </c>
      <c r="AY160" s="258" t="s">
        <v>122</v>
      </c>
    </row>
    <row r="161" s="13" customFormat="1">
      <c r="A161" s="13"/>
      <c r="B161" s="237"/>
      <c r="C161" s="238"/>
      <c r="D161" s="232" t="s">
        <v>133</v>
      </c>
      <c r="E161" s="239" t="s">
        <v>1</v>
      </c>
      <c r="F161" s="240" t="s">
        <v>146</v>
      </c>
      <c r="G161" s="238"/>
      <c r="H161" s="241">
        <v>143</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133</v>
      </c>
      <c r="AU161" s="247" t="s">
        <v>87</v>
      </c>
      <c r="AV161" s="13" t="s">
        <v>87</v>
      </c>
      <c r="AW161" s="13" t="s">
        <v>34</v>
      </c>
      <c r="AX161" s="13" t="s">
        <v>77</v>
      </c>
      <c r="AY161" s="247" t="s">
        <v>122</v>
      </c>
    </row>
    <row r="162" s="13" customFormat="1">
      <c r="A162" s="13"/>
      <c r="B162" s="237"/>
      <c r="C162" s="238"/>
      <c r="D162" s="232" t="s">
        <v>133</v>
      </c>
      <c r="E162" s="239" t="s">
        <v>1</v>
      </c>
      <c r="F162" s="240" t="s">
        <v>147</v>
      </c>
      <c r="G162" s="238"/>
      <c r="H162" s="241">
        <v>683</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133</v>
      </c>
      <c r="AU162" s="247" t="s">
        <v>87</v>
      </c>
      <c r="AV162" s="13" t="s">
        <v>87</v>
      </c>
      <c r="AW162" s="13" t="s">
        <v>34</v>
      </c>
      <c r="AX162" s="13" t="s">
        <v>77</v>
      </c>
      <c r="AY162" s="247" t="s">
        <v>122</v>
      </c>
    </row>
    <row r="163" s="14" customFormat="1">
      <c r="A163" s="14"/>
      <c r="B163" s="248"/>
      <c r="C163" s="249"/>
      <c r="D163" s="232" t="s">
        <v>133</v>
      </c>
      <c r="E163" s="250" t="s">
        <v>1</v>
      </c>
      <c r="F163" s="251" t="s">
        <v>148</v>
      </c>
      <c r="G163" s="249"/>
      <c r="H163" s="252">
        <v>826</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133</v>
      </c>
      <c r="AU163" s="258" t="s">
        <v>87</v>
      </c>
      <c r="AV163" s="14" t="s">
        <v>140</v>
      </c>
      <c r="AW163" s="14" t="s">
        <v>34</v>
      </c>
      <c r="AX163" s="14" t="s">
        <v>77</v>
      </c>
      <c r="AY163" s="258" t="s">
        <v>122</v>
      </c>
    </row>
    <row r="164" s="13" customFormat="1">
      <c r="A164" s="13"/>
      <c r="B164" s="237"/>
      <c r="C164" s="238"/>
      <c r="D164" s="232" t="s">
        <v>133</v>
      </c>
      <c r="E164" s="239" t="s">
        <v>1</v>
      </c>
      <c r="F164" s="240" t="s">
        <v>149</v>
      </c>
      <c r="G164" s="238"/>
      <c r="H164" s="241">
        <v>1588</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133</v>
      </c>
      <c r="AU164" s="247" t="s">
        <v>87</v>
      </c>
      <c r="AV164" s="13" t="s">
        <v>87</v>
      </c>
      <c r="AW164" s="13" t="s">
        <v>34</v>
      </c>
      <c r="AX164" s="13" t="s">
        <v>77</v>
      </c>
      <c r="AY164" s="247" t="s">
        <v>122</v>
      </c>
    </row>
    <row r="165" s="13" customFormat="1">
      <c r="A165" s="13"/>
      <c r="B165" s="237"/>
      <c r="C165" s="238"/>
      <c r="D165" s="232" t="s">
        <v>133</v>
      </c>
      <c r="E165" s="239" t="s">
        <v>1</v>
      </c>
      <c r="F165" s="240" t="s">
        <v>150</v>
      </c>
      <c r="G165" s="238"/>
      <c r="H165" s="241">
        <v>136.59999999999999</v>
      </c>
      <c r="I165" s="242"/>
      <c r="J165" s="238"/>
      <c r="K165" s="238"/>
      <c r="L165" s="243"/>
      <c r="M165" s="244"/>
      <c r="N165" s="245"/>
      <c r="O165" s="245"/>
      <c r="P165" s="245"/>
      <c r="Q165" s="245"/>
      <c r="R165" s="245"/>
      <c r="S165" s="245"/>
      <c r="T165" s="246"/>
      <c r="U165" s="13"/>
      <c r="V165" s="13"/>
      <c r="W165" s="13"/>
      <c r="X165" s="13"/>
      <c r="Y165" s="13"/>
      <c r="Z165" s="13"/>
      <c r="AA165" s="13"/>
      <c r="AB165" s="13"/>
      <c r="AC165" s="13"/>
      <c r="AD165" s="13"/>
      <c r="AE165" s="13"/>
      <c r="AT165" s="247" t="s">
        <v>133</v>
      </c>
      <c r="AU165" s="247" t="s">
        <v>87</v>
      </c>
      <c r="AV165" s="13" t="s">
        <v>87</v>
      </c>
      <c r="AW165" s="13" t="s">
        <v>34</v>
      </c>
      <c r="AX165" s="13" t="s">
        <v>77</v>
      </c>
      <c r="AY165" s="247" t="s">
        <v>122</v>
      </c>
    </row>
    <row r="166" s="14" customFormat="1">
      <c r="A166" s="14"/>
      <c r="B166" s="248"/>
      <c r="C166" s="249"/>
      <c r="D166" s="232" t="s">
        <v>133</v>
      </c>
      <c r="E166" s="250" t="s">
        <v>1</v>
      </c>
      <c r="F166" s="251" t="s">
        <v>148</v>
      </c>
      <c r="G166" s="249"/>
      <c r="H166" s="252">
        <v>1724.5999999999999</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133</v>
      </c>
      <c r="AU166" s="258" t="s">
        <v>87</v>
      </c>
      <c r="AV166" s="14" t="s">
        <v>140</v>
      </c>
      <c r="AW166" s="14" t="s">
        <v>34</v>
      </c>
      <c r="AX166" s="14" t="s">
        <v>77</v>
      </c>
      <c r="AY166" s="258" t="s">
        <v>122</v>
      </c>
    </row>
    <row r="167" s="16" customFormat="1">
      <c r="A167" s="16"/>
      <c r="B167" s="281"/>
      <c r="C167" s="282"/>
      <c r="D167" s="232" t="s">
        <v>133</v>
      </c>
      <c r="E167" s="283" t="s">
        <v>1</v>
      </c>
      <c r="F167" s="284" t="s">
        <v>186</v>
      </c>
      <c r="G167" s="282"/>
      <c r="H167" s="283" t="s">
        <v>1</v>
      </c>
      <c r="I167" s="285"/>
      <c r="J167" s="282"/>
      <c r="K167" s="282"/>
      <c r="L167" s="286"/>
      <c r="M167" s="287"/>
      <c r="N167" s="288"/>
      <c r="O167" s="288"/>
      <c r="P167" s="288"/>
      <c r="Q167" s="288"/>
      <c r="R167" s="288"/>
      <c r="S167" s="288"/>
      <c r="T167" s="289"/>
      <c r="U167" s="16"/>
      <c r="V167" s="16"/>
      <c r="W167" s="16"/>
      <c r="X167" s="16"/>
      <c r="Y167" s="16"/>
      <c r="Z167" s="16"/>
      <c r="AA167" s="16"/>
      <c r="AB167" s="16"/>
      <c r="AC167" s="16"/>
      <c r="AD167" s="16"/>
      <c r="AE167" s="16"/>
      <c r="AT167" s="290" t="s">
        <v>133</v>
      </c>
      <c r="AU167" s="290" t="s">
        <v>87</v>
      </c>
      <c r="AV167" s="16" t="s">
        <v>85</v>
      </c>
      <c r="AW167" s="16" t="s">
        <v>34</v>
      </c>
      <c r="AX167" s="16" t="s">
        <v>77</v>
      </c>
      <c r="AY167" s="290" t="s">
        <v>122</v>
      </c>
    </row>
    <row r="168" s="13" customFormat="1">
      <c r="A168" s="13"/>
      <c r="B168" s="237"/>
      <c r="C168" s="238"/>
      <c r="D168" s="232" t="s">
        <v>133</v>
      </c>
      <c r="E168" s="239" t="s">
        <v>1</v>
      </c>
      <c r="F168" s="240" t="s">
        <v>146</v>
      </c>
      <c r="G168" s="238"/>
      <c r="H168" s="241">
        <v>143</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133</v>
      </c>
      <c r="AU168" s="247" t="s">
        <v>87</v>
      </c>
      <c r="AV168" s="13" t="s">
        <v>87</v>
      </c>
      <c r="AW168" s="13" t="s">
        <v>34</v>
      </c>
      <c r="AX168" s="13" t="s">
        <v>77</v>
      </c>
      <c r="AY168" s="247" t="s">
        <v>122</v>
      </c>
    </row>
    <row r="169" s="13" customFormat="1">
      <c r="A169" s="13"/>
      <c r="B169" s="237"/>
      <c r="C169" s="238"/>
      <c r="D169" s="232" t="s">
        <v>133</v>
      </c>
      <c r="E169" s="239" t="s">
        <v>1</v>
      </c>
      <c r="F169" s="240" t="s">
        <v>187</v>
      </c>
      <c r="G169" s="238"/>
      <c r="H169" s="241">
        <v>545</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133</v>
      </c>
      <c r="AU169" s="247" t="s">
        <v>87</v>
      </c>
      <c r="AV169" s="13" t="s">
        <v>87</v>
      </c>
      <c r="AW169" s="13" t="s">
        <v>34</v>
      </c>
      <c r="AX169" s="13" t="s">
        <v>77</v>
      </c>
      <c r="AY169" s="247" t="s">
        <v>122</v>
      </c>
    </row>
    <row r="170" s="14" customFormat="1">
      <c r="A170" s="14"/>
      <c r="B170" s="248"/>
      <c r="C170" s="249"/>
      <c r="D170" s="232" t="s">
        <v>133</v>
      </c>
      <c r="E170" s="250" t="s">
        <v>1</v>
      </c>
      <c r="F170" s="251" t="s">
        <v>148</v>
      </c>
      <c r="G170" s="249"/>
      <c r="H170" s="252">
        <v>688</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133</v>
      </c>
      <c r="AU170" s="258" t="s">
        <v>87</v>
      </c>
      <c r="AV170" s="14" t="s">
        <v>140</v>
      </c>
      <c r="AW170" s="14" t="s">
        <v>34</v>
      </c>
      <c r="AX170" s="14" t="s">
        <v>77</v>
      </c>
      <c r="AY170" s="258" t="s">
        <v>122</v>
      </c>
    </row>
    <row r="171" s="13" customFormat="1">
      <c r="A171" s="13"/>
      <c r="B171" s="237"/>
      <c r="C171" s="238"/>
      <c r="D171" s="232" t="s">
        <v>133</v>
      </c>
      <c r="E171" s="239" t="s">
        <v>1</v>
      </c>
      <c r="F171" s="240" t="s">
        <v>185</v>
      </c>
      <c r="G171" s="238"/>
      <c r="H171" s="241">
        <v>37.18</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133</v>
      </c>
      <c r="AU171" s="247" t="s">
        <v>87</v>
      </c>
      <c r="AV171" s="13" t="s">
        <v>87</v>
      </c>
      <c r="AW171" s="13" t="s">
        <v>34</v>
      </c>
      <c r="AX171" s="13" t="s">
        <v>77</v>
      </c>
      <c r="AY171" s="247" t="s">
        <v>122</v>
      </c>
    </row>
    <row r="172" s="15" customFormat="1">
      <c r="A172" s="15"/>
      <c r="B172" s="259"/>
      <c r="C172" s="260"/>
      <c r="D172" s="232" t="s">
        <v>133</v>
      </c>
      <c r="E172" s="261" t="s">
        <v>1</v>
      </c>
      <c r="F172" s="262" t="s">
        <v>151</v>
      </c>
      <c r="G172" s="260"/>
      <c r="H172" s="263">
        <v>3312.96</v>
      </c>
      <c r="I172" s="264"/>
      <c r="J172" s="260"/>
      <c r="K172" s="260"/>
      <c r="L172" s="265"/>
      <c r="M172" s="266"/>
      <c r="N172" s="267"/>
      <c r="O172" s="267"/>
      <c r="P172" s="267"/>
      <c r="Q172" s="267"/>
      <c r="R172" s="267"/>
      <c r="S172" s="267"/>
      <c r="T172" s="268"/>
      <c r="U172" s="15"/>
      <c r="V172" s="15"/>
      <c r="W172" s="15"/>
      <c r="X172" s="15"/>
      <c r="Y172" s="15"/>
      <c r="Z172" s="15"/>
      <c r="AA172" s="15"/>
      <c r="AB172" s="15"/>
      <c r="AC172" s="15"/>
      <c r="AD172" s="15"/>
      <c r="AE172" s="15"/>
      <c r="AT172" s="269" t="s">
        <v>133</v>
      </c>
      <c r="AU172" s="269" t="s">
        <v>87</v>
      </c>
      <c r="AV172" s="15" t="s">
        <v>129</v>
      </c>
      <c r="AW172" s="15" t="s">
        <v>34</v>
      </c>
      <c r="AX172" s="15" t="s">
        <v>85</v>
      </c>
      <c r="AY172" s="269" t="s">
        <v>122</v>
      </c>
    </row>
    <row r="173" s="2" customFormat="1" ht="24.15" customHeight="1">
      <c r="A173" s="39"/>
      <c r="B173" s="40"/>
      <c r="C173" s="219" t="s">
        <v>188</v>
      </c>
      <c r="D173" s="219" t="s">
        <v>124</v>
      </c>
      <c r="E173" s="220" t="s">
        <v>189</v>
      </c>
      <c r="F173" s="221" t="s">
        <v>190</v>
      </c>
      <c r="G173" s="222" t="s">
        <v>143</v>
      </c>
      <c r="H173" s="223">
        <v>1724.5999999999999</v>
      </c>
      <c r="I173" s="224"/>
      <c r="J173" s="225">
        <f>ROUND(I173*H173,2)</f>
        <v>0</v>
      </c>
      <c r="K173" s="221" t="s">
        <v>128</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129</v>
      </c>
      <c r="AT173" s="230" t="s">
        <v>124</v>
      </c>
      <c r="AU173" s="230" t="s">
        <v>87</v>
      </c>
      <c r="AY173" s="18" t="s">
        <v>122</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129</v>
      </c>
      <c r="BM173" s="230" t="s">
        <v>191</v>
      </c>
    </row>
    <row r="174" s="2" customFormat="1">
      <c r="A174" s="39"/>
      <c r="B174" s="40"/>
      <c r="C174" s="41"/>
      <c r="D174" s="232" t="s">
        <v>131</v>
      </c>
      <c r="E174" s="41"/>
      <c r="F174" s="233" t="s">
        <v>192</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131</v>
      </c>
      <c r="AU174" s="18" t="s">
        <v>87</v>
      </c>
    </row>
    <row r="175" s="16" customFormat="1">
      <c r="A175" s="16"/>
      <c r="B175" s="281"/>
      <c r="C175" s="282"/>
      <c r="D175" s="232" t="s">
        <v>133</v>
      </c>
      <c r="E175" s="283" t="s">
        <v>1</v>
      </c>
      <c r="F175" s="284" t="s">
        <v>193</v>
      </c>
      <c r="G175" s="282"/>
      <c r="H175" s="283" t="s">
        <v>1</v>
      </c>
      <c r="I175" s="285"/>
      <c r="J175" s="282"/>
      <c r="K175" s="282"/>
      <c r="L175" s="286"/>
      <c r="M175" s="287"/>
      <c r="N175" s="288"/>
      <c r="O175" s="288"/>
      <c r="P175" s="288"/>
      <c r="Q175" s="288"/>
      <c r="R175" s="288"/>
      <c r="S175" s="288"/>
      <c r="T175" s="289"/>
      <c r="U175" s="16"/>
      <c r="V175" s="16"/>
      <c r="W175" s="16"/>
      <c r="X175" s="16"/>
      <c r="Y175" s="16"/>
      <c r="Z175" s="16"/>
      <c r="AA175" s="16"/>
      <c r="AB175" s="16"/>
      <c r="AC175" s="16"/>
      <c r="AD175" s="16"/>
      <c r="AE175" s="16"/>
      <c r="AT175" s="290" t="s">
        <v>133</v>
      </c>
      <c r="AU175" s="290" t="s">
        <v>87</v>
      </c>
      <c r="AV175" s="16" t="s">
        <v>85</v>
      </c>
      <c r="AW175" s="16" t="s">
        <v>34</v>
      </c>
      <c r="AX175" s="16" t="s">
        <v>77</v>
      </c>
      <c r="AY175" s="290" t="s">
        <v>122</v>
      </c>
    </row>
    <row r="176" s="13" customFormat="1">
      <c r="A176" s="13"/>
      <c r="B176" s="237"/>
      <c r="C176" s="238"/>
      <c r="D176" s="232" t="s">
        <v>133</v>
      </c>
      <c r="E176" s="239" t="s">
        <v>1</v>
      </c>
      <c r="F176" s="240" t="s">
        <v>149</v>
      </c>
      <c r="G176" s="238"/>
      <c r="H176" s="241">
        <v>1588</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133</v>
      </c>
      <c r="AU176" s="247" t="s">
        <v>87</v>
      </c>
      <c r="AV176" s="13" t="s">
        <v>87</v>
      </c>
      <c r="AW176" s="13" t="s">
        <v>34</v>
      </c>
      <c r="AX176" s="13" t="s">
        <v>77</v>
      </c>
      <c r="AY176" s="247" t="s">
        <v>122</v>
      </c>
    </row>
    <row r="177" s="13" customFormat="1">
      <c r="A177" s="13"/>
      <c r="B177" s="237"/>
      <c r="C177" s="238"/>
      <c r="D177" s="232" t="s">
        <v>133</v>
      </c>
      <c r="E177" s="239" t="s">
        <v>1</v>
      </c>
      <c r="F177" s="240" t="s">
        <v>150</v>
      </c>
      <c r="G177" s="238"/>
      <c r="H177" s="241">
        <v>136.59999999999999</v>
      </c>
      <c r="I177" s="242"/>
      <c r="J177" s="238"/>
      <c r="K177" s="238"/>
      <c r="L177" s="243"/>
      <c r="M177" s="244"/>
      <c r="N177" s="245"/>
      <c r="O177" s="245"/>
      <c r="P177" s="245"/>
      <c r="Q177" s="245"/>
      <c r="R177" s="245"/>
      <c r="S177" s="245"/>
      <c r="T177" s="246"/>
      <c r="U177" s="13"/>
      <c r="V177" s="13"/>
      <c r="W177" s="13"/>
      <c r="X177" s="13"/>
      <c r="Y177" s="13"/>
      <c r="Z177" s="13"/>
      <c r="AA177" s="13"/>
      <c r="AB177" s="13"/>
      <c r="AC177" s="13"/>
      <c r="AD177" s="13"/>
      <c r="AE177" s="13"/>
      <c r="AT177" s="247" t="s">
        <v>133</v>
      </c>
      <c r="AU177" s="247" t="s">
        <v>87</v>
      </c>
      <c r="AV177" s="13" t="s">
        <v>87</v>
      </c>
      <c r="AW177" s="13" t="s">
        <v>34</v>
      </c>
      <c r="AX177" s="13" t="s">
        <v>77</v>
      </c>
      <c r="AY177" s="247" t="s">
        <v>122</v>
      </c>
    </row>
    <row r="178" s="15" customFormat="1">
      <c r="A178" s="15"/>
      <c r="B178" s="259"/>
      <c r="C178" s="260"/>
      <c r="D178" s="232" t="s">
        <v>133</v>
      </c>
      <c r="E178" s="261" t="s">
        <v>1</v>
      </c>
      <c r="F178" s="262" t="s">
        <v>151</v>
      </c>
      <c r="G178" s="260"/>
      <c r="H178" s="263">
        <v>1724.5999999999999</v>
      </c>
      <c r="I178" s="264"/>
      <c r="J178" s="260"/>
      <c r="K178" s="260"/>
      <c r="L178" s="265"/>
      <c r="M178" s="266"/>
      <c r="N178" s="267"/>
      <c r="O178" s="267"/>
      <c r="P178" s="267"/>
      <c r="Q178" s="267"/>
      <c r="R178" s="267"/>
      <c r="S178" s="267"/>
      <c r="T178" s="268"/>
      <c r="U178" s="15"/>
      <c r="V178" s="15"/>
      <c r="W178" s="15"/>
      <c r="X178" s="15"/>
      <c r="Y178" s="15"/>
      <c r="Z178" s="15"/>
      <c r="AA178" s="15"/>
      <c r="AB178" s="15"/>
      <c r="AC178" s="15"/>
      <c r="AD178" s="15"/>
      <c r="AE178" s="15"/>
      <c r="AT178" s="269" t="s">
        <v>133</v>
      </c>
      <c r="AU178" s="269" t="s">
        <v>87</v>
      </c>
      <c r="AV178" s="15" t="s">
        <v>129</v>
      </c>
      <c r="AW178" s="15" t="s">
        <v>34</v>
      </c>
      <c r="AX178" s="15" t="s">
        <v>85</v>
      </c>
      <c r="AY178" s="269" t="s">
        <v>122</v>
      </c>
    </row>
    <row r="179" s="2" customFormat="1" ht="24.15" customHeight="1">
      <c r="A179" s="39"/>
      <c r="B179" s="40"/>
      <c r="C179" s="219" t="s">
        <v>194</v>
      </c>
      <c r="D179" s="219" t="s">
        <v>124</v>
      </c>
      <c r="E179" s="220" t="s">
        <v>195</v>
      </c>
      <c r="F179" s="221" t="s">
        <v>196</v>
      </c>
      <c r="G179" s="222" t="s">
        <v>162</v>
      </c>
      <c r="H179" s="223">
        <v>2393.4380000000001</v>
      </c>
      <c r="I179" s="224"/>
      <c r="J179" s="225">
        <f>ROUND(I179*H179,2)</f>
        <v>0</v>
      </c>
      <c r="K179" s="221" t="s">
        <v>1</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129</v>
      </c>
      <c r="AT179" s="230" t="s">
        <v>124</v>
      </c>
      <c r="AU179" s="230" t="s">
        <v>87</v>
      </c>
      <c r="AY179" s="18" t="s">
        <v>122</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129</v>
      </c>
      <c r="BM179" s="230" t="s">
        <v>197</v>
      </c>
    </row>
    <row r="180" s="2" customFormat="1">
      <c r="A180" s="39"/>
      <c r="B180" s="40"/>
      <c r="C180" s="41"/>
      <c r="D180" s="232" t="s">
        <v>131</v>
      </c>
      <c r="E180" s="41"/>
      <c r="F180" s="233" t="s">
        <v>196</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131</v>
      </c>
      <c r="AU180" s="18" t="s">
        <v>87</v>
      </c>
    </row>
    <row r="181" s="2" customFormat="1">
      <c r="A181" s="39"/>
      <c r="B181" s="40"/>
      <c r="C181" s="41"/>
      <c r="D181" s="232" t="s">
        <v>165</v>
      </c>
      <c r="E181" s="41"/>
      <c r="F181" s="280" t="s">
        <v>198</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165</v>
      </c>
      <c r="AU181" s="18" t="s">
        <v>87</v>
      </c>
    </row>
    <row r="182" s="16" customFormat="1">
      <c r="A182" s="16"/>
      <c r="B182" s="281"/>
      <c r="C182" s="282"/>
      <c r="D182" s="232" t="s">
        <v>133</v>
      </c>
      <c r="E182" s="283" t="s">
        <v>1</v>
      </c>
      <c r="F182" s="284" t="s">
        <v>199</v>
      </c>
      <c r="G182" s="282"/>
      <c r="H182" s="283" t="s">
        <v>1</v>
      </c>
      <c r="I182" s="285"/>
      <c r="J182" s="282"/>
      <c r="K182" s="282"/>
      <c r="L182" s="286"/>
      <c r="M182" s="287"/>
      <c r="N182" s="288"/>
      <c r="O182" s="288"/>
      <c r="P182" s="288"/>
      <c r="Q182" s="288"/>
      <c r="R182" s="288"/>
      <c r="S182" s="288"/>
      <c r="T182" s="289"/>
      <c r="U182" s="16"/>
      <c r="V182" s="16"/>
      <c r="W182" s="16"/>
      <c r="X182" s="16"/>
      <c r="Y182" s="16"/>
      <c r="Z182" s="16"/>
      <c r="AA182" s="16"/>
      <c r="AB182" s="16"/>
      <c r="AC182" s="16"/>
      <c r="AD182" s="16"/>
      <c r="AE182" s="16"/>
      <c r="AT182" s="290" t="s">
        <v>133</v>
      </c>
      <c r="AU182" s="290" t="s">
        <v>87</v>
      </c>
      <c r="AV182" s="16" t="s">
        <v>85</v>
      </c>
      <c r="AW182" s="16" t="s">
        <v>34</v>
      </c>
      <c r="AX182" s="16" t="s">
        <v>77</v>
      </c>
      <c r="AY182" s="290" t="s">
        <v>122</v>
      </c>
    </row>
    <row r="183" s="13" customFormat="1">
      <c r="A183" s="13"/>
      <c r="B183" s="237"/>
      <c r="C183" s="238"/>
      <c r="D183" s="232" t="s">
        <v>133</v>
      </c>
      <c r="E183" s="239" t="s">
        <v>1</v>
      </c>
      <c r="F183" s="240" t="s">
        <v>200</v>
      </c>
      <c r="G183" s="238"/>
      <c r="H183" s="241">
        <v>2393.4380000000001</v>
      </c>
      <c r="I183" s="242"/>
      <c r="J183" s="238"/>
      <c r="K183" s="238"/>
      <c r="L183" s="243"/>
      <c r="M183" s="244"/>
      <c r="N183" s="245"/>
      <c r="O183" s="245"/>
      <c r="P183" s="245"/>
      <c r="Q183" s="245"/>
      <c r="R183" s="245"/>
      <c r="S183" s="245"/>
      <c r="T183" s="246"/>
      <c r="U183" s="13"/>
      <c r="V183" s="13"/>
      <c r="W183" s="13"/>
      <c r="X183" s="13"/>
      <c r="Y183" s="13"/>
      <c r="Z183" s="13"/>
      <c r="AA183" s="13"/>
      <c r="AB183" s="13"/>
      <c r="AC183" s="13"/>
      <c r="AD183" s="13"/>
      <c r="AE183" s="13"/>
      <c r="AT183" s="247" t="s">
        <v>133</v>
      </c>
      <c r="AU183" s="247" t="s">
        <v>87</v>
      </c>
      <c r="AV183" s="13" t="s">
        <v>87</v>
      </c>
      <c r="AW183" s="13" t="s">
        <v>34</v>
      </c>
      <c r="AX183" s="13" t="s">
        <v>85</v>
      </c>
      <c r="AY183" s="247" t="s">
        <v>122</v>
      </c>
    </row>
    <row r="184" s="2" customFormat="1" ht="33" customHeight="1">
      <c r="A184" s="39"/>
      <c r="B184" s="40"/>
      <c r="C184" s="219" t="s">
        <v>201</v>
      </c>
      <c r="D184" s="219" t="s">
        <v>124</v>
      </c>
      <c r="E184" s="220" t="s">
        <v>202</v>
      </c>
      <c r="F184" s="221" t="s">
        <v>203</v>
      </c>
      <c r="G184" s="222" t="s">
        <v>162</v>
      </c>
      <c r="H184" s="223">
        <v>797.81299999999999</v>
      </c>
      <c r="I184" s="224"/>
      <c r="J184" s="225">
        <f>ROUND(I184*H184,2)</f>
        <v>0</v>
      </c>
      <c r="K184" s="221" t="s">
        <v>1</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129</v>
      </c>
      <c r="AT184" s="230" t="s">
        <v>124</v>
      </c>
      <c r="AU184" s="230" t="s">
        <v>87</v>
      </c>
      <c r="AY184" s="18" t="s">
        <v>122</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129</v>
      </c>
      <c r="BM184" s="230" t="s">
        <v>204</v>
      </c>
    </row>
    <row r="185" s="2" customFormat="1">
      <c r="A185" s="39"/>
      <c r="B185" s="40"/>
      <c r="C185" s="41"/>
      <c r="D185" s="232" t="s">
        <v>131</v>
      </c>
      <c r="E185" s="41"/>
      <c r="F185" s="233" t="s">
        <v>203</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131</v>
      </c>
      <c r="AU185" s="18" t="s">
        <v>87</v>
      </c>
    </row>
    <row r="186" s="16" customFormat="1">
      <c r="A186" s="16"/>
      <c r="B186" s="281"/>
      <c r="C186" s="282"/>
      <c r="D186" s="232" t="s">
        <v>133</v>
      </c>
      <c r="E186" s="283" t="s">
        <v>1</v>
      </c>
      <c r="F186" s="284" t="s">
        <v>199</v>
      </c>
      <c r="G186" s="282"/>
      <c r="H186" s="283" t="s">
        <v>1</v>
      </c>
      <c r="I186" s="285"/>
      <c r="J186" s="282"/>
      <c r="K186" s="282"/>
      <c r="L186" s="286"/>
      <c r="M186" s="287"/>
      <c r="N186" s="288"/>
      <c r="O186" s="288"/>
      <c r="P186" s="288"/>
      <c r="Q186" s="288"/>
      <c r="R186" s="288"/>
      <c r="S186" s="288"/>
      <c r="T186" s="289"/>
      <c r="U186" s="16"/>
      <c r="V186" s="16"/>
      <c r="W186" s="16"/>
      <c r="X186" s="16"/>
      <c r="Y186" s="16"/>
      <c r="Z186" s="16"/>
      <c r="AA186" s="16"/>
      <c r="AB186" s="16"/>
      <c r="AC186" s="16"/>
      <c r="AD186" s="16"/>
      <c r="AE186" s="16"/>
      <c r="AT186" s="290" t="s">
        <v>133</v>
      </c>
      <c r="AU186" s="290" t="s">
        <v>87</v>
      </c>
      <c r="AV186" s="16" t="s">
        <v>85</v>
      </c>
      <c r="AW186" s="16" t="s">
        <v>34</v>
      </c>
      <c r="AX186" s="16" t="s">
        <v>77</v>
      </c>
      <c r="AY186" s="290" t="s">
        <v>122</v>
      </c>
    </row>
    <row r="187" s="13" customFormat="1">
      <c r="A187" s="13"/>
      <c r="B187" s="237"/>
      <c r="C187" s="238"/>
      <c r="D187" s="232" t="s">
        <v>133</v>
      </c>
      <c r="E187" s="239" t="s">
        <v>1</v>
      </c>
      <c r="F187" s="240" t="s">
        <v>205</v>
      </c>
      <c r="G187" s="238"/>
      <c r="H187" s="241">
        <v>797.81299999999999</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133</v>
      </c>
      <c r="AU187" s="247" t="s">
        <v>87</v>
      </c>
      <c r="AV187" s="13" t="s">
        <v>87</v>
      </c>
      <c r="AW187" s="13" t="s">
        <v>34</v>
      </c>
      <c r="AX187" s="13" t="s">
        <v>85</v>
      </c>
      <c r="AY187" s="247" t="s">
        <v>122</v>
      </c>
    </row>
    <row r="188" s="2" customFormat="1" ht="16.5" customHeight="1">
      <c r="A188" s="39"/>
      <c r="B188" s="40"/>
      <c r="C188" s="219" t="s">
        <v>8</v>
      </c>
      <c r="D188" s="219" t="s">
        <v>124</v>
      </c>
      <c r="E188" s="220" t="s">
        <v>206</v>
      </c>
      <c r="F188" s="221" t="s">
        <v>207</v>
      </c>
      <c r="G188" s="222" t="s">
        <v>143</v>
      </c>
      <c r="H188" s="223">
        <v>2587.7800000000002</v>
      </c>
      <c r="I188" s="224"/>
      <c r="J188" s="225">
        <f>ROUND(I188*H188,2)</f>
        <v>0</v>
      </c>
      <c r="K188" s="221" t="s">
        <v>128</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129</v>
      </c>
      <c r="AT188" s="230" t="s">
        <v>124</v>
      </c>
      <c r="AU188" s="230" t="s">
        <v>87</v>
      </c>
      <c r="AY188" s="18" t="s">
        <v>122</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129</v>
      </c>
      <c r="BM188" s="230" t="s">
        <v>208</v>
      </c>
    </row>
    <row r="189" s="2" customFormat="1">
      <c r="A189" s="39"/>
      <c r="B189" s="40"/>
      <c r="C189" s="41"/>
      <c r="D189" s="232" t="s">
        <v>131</v>
      </c>
      <c r="E189" s="41"/>
      <c r="F189" s="233" t="s">
        <v>209</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131</v>
      </c>
      <c r="AU189" s="18" t="s">
        <v>87</v>
      </c>
    </row>
    <row r="190" s="13" customFormat="1">
      <c r="A190" s="13"/>
      <c r="B190" s="237"/>
      <c r="C190" s="238"/>
      <c r="D190" s="232" t="s">
        <v>133</v>
      </c>
      <c r="E190" s="239" t="s">
        <v>1</v>
      </c>
      <c r="F190" s="240" t="s">
        <v>185</v>
      </c>
      <c r="G190" s="238"/>
      <c r="H190" s="241">
        <v>37.18</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133</v>
      </c>
      <c r="AU190" s="247" t="s">
        <v>87</v>
      </c>
      <c r="AV190" s="13" t="s">
        <v>87</v>
      </c>
      <c r="AW190" s="13" t="s">
        <v>34</v>
      </c>
      <c r="AX190" s="13" t="s">
        <v>77</v>
      </c>
      <c r="AY190" s="247" t="s">
        <v>122</v>
      </c>
    </row>
    <row r="191" s="14" customFormat="1">
      <c r="A191" s="14"/>
      <c r="B191" s="248"/>
      <c r="C191" s="249"/>
      <c r="D191" s="232" t="s">
        <v>133</v>
      </c>
      <c r="E191" s="250" t="s">
        <v>1</v>
      </c>
      <c r="F191" s="251" t="s">
        <v>148</v>
      </c>
      <c r="G191" s="249"/>
      <c r="H191" s="252">
        <v>37.18</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133</v>
      </c>
      <c r="AU191" s="258" t="s">
        <v>87</v>
      </c>
      <c r="AV191" s="14" t="s">
        <v>140</v>
      </c>
      <c r="AW191" s="14" t="s">
        <v>34</v>
      </c>
      <c r="AX191" s="14" t="s">
        <v>77</v>
      </c>
      <c r="AY191" s="258" t="s">
        <v>122</v>
      </c>
    </row>
    <row r="192" s="13" customFormat="1">
      <c r="A192" s="13"/>
      <c r="B192" s="237"/>
      <c r="C192" s="238"/>
      <c r="D192" s="232" t="s">
        <v>133</v>
      </c>
      <c r="E192" s="239" t="s">
        <v>1</v>
      </c>
      <c r="F192" s="240" t="s">
        <v>146</v>
      </c>
      <c r="G192" s="238"/>
      <c r="H192" s="241">
        <v>143</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133</v>
      </c>
      <c r="AU192" s="247" t="s">
        <v>87</v>
      </c>
      <c r="AV192" s="13" t="s">
        <v>87</v>
      </c>
      <c r="AW192" s="13" t="s">
        <v>34</v>
      </c>
      <c r="AX192" s="13" t="s">
        <v>77</v>
      </c>
      <c r="AY192" s="247" t="s">
        <v>122</v>
      </c>
    </row>
    <row r="193" s="13" customFormat="1">
      <c r="A193" s="13"/>
      <c r="B193" s="237"/>
      <c r="C193" s="238"/>
      <c r="D193" s="232" t="s">
        <v>133</v>
      </c>
      <c r="E193" s="239" t="s">
        <v>1</v>
      </c>
      <c r="F193" s="240" t="s">
        <v>147</v>
      </c>
      <c r="G193" s="238"/>
      <c r="H193" s="241">
        <v>683</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133</v>
      </c>
      <c r="AU193" s="247" t="s">
        <v>87</v>
      </c>
      <c r="AV193" s="13" t="s">
        <v>87</v>
      </c>
      <c r="AW193" s="13" t="s">
        <v>34</v>
      </c>
      <c r="AX193" s="13" t="s">
        <v>77</v>
      </c>
      <c r="AY193" s="247" t="s">
        <v>122</v>
      </c>
    </row>
    <row r="194" s="14" customFormat="1">
      <c r="A194" s="14"/>
      <c r="B194" s="248"/>
      <c r="C194" s="249"/>
      <c r="D194" s="232" t="s">
        <v>133</v>
      </c>
      <c r="E194" s="250" t="s">
        <v>1</v>
      </c>
      <c r="F194" s="251" t="s">
        <v>148</v>
      </c>
      <c r="G194" s="249"/>
      <c r="H194" s="252">
        <v>826</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133</v>
      </c>
      <c r="AU194" s="258" t="s">
        <v>87</v>
      </c>
      <c r="AV194" s="14" t="s">
        <v>140</v>
      </c>
      <c r="AW194" s="14" t="s">
        <v>34</v>
      </c>
      <c r="AX194" s="14" t="s">
        <v>77</v>
      </c>
      <c r="AY194" s="258" t="s">
        <v>122</v>
      </c>
    </row>
    <row r="195" s="13" customFormat="1">
      <c r="A195" s="13"/>
      <c r="B195" s="237"/>
      <c r="C195" s="238"/>
      <c r="D195" s="232" t="s">
        <v>133</v>
      </c>
      <c r="E195" s="239" t="s">
        <v>1</v>
      </c>
      <c r="F195" s="240" t="s">
        <v>149</v>
      </c>
      <c r="G195" s="238"/>
      <c r="H195" s="241">
        <v>1588</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133</v>
      </c>
      <c r="AU195" s="247" t="s">
        <v>87</v>
      </c>
      <c r="AV195" s="13" t="s">
        <v>87</v>
      </c>
      <c r="AW195" s="13" t="s">
        <v>34</v>
      </c>
      <c r="AX195" s="13" t="s">
        <v>77</v>
      </c>
      <c r="AY195" s="247" t="s">
        <v>122</v>
      </c>
    </row>
    <row r="196" s="13" customFormat="1">
      <c r="A196" s="13"/>
      <c r="B196" s="237"/>
      <c r="C196" s="238"/>
      <c r="D196" s="232" t="s">
        <v>133</v>
      </c>
      <c r="E196" s="239" t="s">
        <v>1</v>
      </c>
      <c r="F196" s="240" t="s">
        <v>150</v>
      </c>
      <c r="G196" s="238"/>
      <c r="H196" s="241">
        <v>136.59999999999999</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133</v>
      </c>
      <c r="AU196" s="247" t="s">
        <v>87</v>
      </c>
      <c r="AV196" s="13" t="s">
        <v>87</v>
      </c>
      <c r="AW196" s="13" t="s">
        <v>34</v>
      </c>
      <c r="AX196" s="13" t="s">
        <v>77</v>
      </c>
      <c r="AY196" s="247" t="s">
        <v>122</v>
      </c>
    </row>
    <row r="197" s="14" customFormat="1">
      <c r="A197" s="14"/>
      <c r="B197" s="248"/>
      <c r="C197" s="249"/>
      <c r="D197" s="232" t="s">
        <v>133</v>
      </c>
      <c r="E197" s="250" t="s">
        <v>1</v>
      </c>
      <c r="F197" s="251" t="s">
        <v>148</v>
      </c>
      <c r="G197" s="249"/>
      <c r="H197" s="252">
        <v>1724.5999999999999</v>
      </c>
      <c r="I197" s="253"/>
      <c r="J197" s="249"/>
      <c r="K197" s="249"/>
      <c r="L197" s="254"/>
      <c r="M197" s="255"/>
      <c r="N197" s="256"/>
      <c r="O197" s="256"/>
      <c r="P197" s="256"/>
      <c r="Q197" s="256"/>
      <c r="R197" s="256"/>
      <c r="S197" s="256"/>
      <c r="T197" s="257"/>
      <c r="U197" s="14"/>
      <c r="V197" s="14"/>
      <c r="W197" s="14"/>
      <c r="X197" s="14"/>
      <c r="Y197" s="14"/>
      <c r="Z197" s="14"/>
      <c r="AA197" s="14"/>
      <c r="AB197" s="14"/>
      <c r="AC197" s="14"/>
      <c r="AD197" s="14"/>
      <c r="AE197" s="14"/>
      <c r="AT197" s="258" t="s">
        <v>133</v>
      </c>
      <c r="AU197" s="258" t="s">
        <v>87</v>
      </c>
      <c r="AV197" s="14" t="s">
        <v>140</v>
      </c>
      <c r="AW197" s="14" t="s">
        <v>34</v>
      </c>
      <c r="AX197" s="14" t="s">
        <v>77</v>
      </c>
      <c r="AY197" s="258" t="s">
        <v>122</v>
      </c>
    </row>
    <row r="198" s="15" customFormat="1">
      <c r="A198" s="15"/>
      <c r="B198" s="259"/>
      <c r="C198" s="260"/>
      <c r="D198" s="232" t="s">
        <v>133</v>
      </c>
      <c r="E198" s="261" t="s">
        <v>1</v>
      </c>
      <c r="F198" s="262" t="s">
        <v>151</v>
      </c>
      <c r="G198" s="260"/>
      <c r="H198" s="263">
        <v>2587.7800000000002</v>
      </c>
      <c r="I198" s="264"/>
      <c r="J198" s="260"/>
      <c r="K198" s="260"/>
      <c r="L198" s="265"/>
      <c r="M198" s="266"/>
      <c r="N198" s="267"/>
      <c r="O198" s="267"/>
      <c r="P198" s="267"/>
      <c r="Q198" s="267"/>
      <c r="R198" s="267"/>
      <c r="S198" s="267"/>
      <c r="T198" s="268"/>
      <c r="U198" s="15"/>
      <c r="V198" s="15"/>
      <c r="W198" s="15"/>
      <c r="X198" s="15"/>
      <c r="Y198" s="15"/>
      <c r="Z198" s="15"/>
      <c r="AA198" s="15"/>
      <c r="AB198" s="15"/>
      <c r="AC198" s="15"/>
      <c r="AD198" s="15"/>
      <c r="AE198" s="15"/>
      <c r="AT198" s="269" t="s">
        <v>133</v>
      </c>
      <c r="AU198" s="269" t="s">
        <v>87</v>
      </c>
      <c r="AV198" s="15" t="s">
        <v>129</v>
      </c>
      <c r="AW198" s="15" t="s">
        <v>34</v>
      </c>
      <c r="AX198" s="15" t="s">
        <v>85</v>
      </c>
      <c r="AY198" s="269" t="s">
        <v>122</v>
      </c>
    </row>
    <row r="199" s="2" customFormat="1" ht="24.15" customHeight="1">
      <c r="A199" s="39"/>
      <c r="B199" s="40"/>
      <c r="C199" s="219" t="s">
        <v>210</v>
      </c>
      <c r="D199" s="219" t="s">
        <v>124</v>
      </c>
      <c r="E199" s="220" t="s">
        <v>211</v>
      </c>
      <c r="F199" s="221" t="s">
        <v>212</v>
      </c>
      <c r="G199" s="222" t="s">
        <v>143</v>
      </c>
      <c r="H199" s="223">
        <v>2655.4000000000001</v>
      </c>
      <c r="I199" s="224"/>
      <c r="J199" s="225">
        <f>ROUND(I199*H199,2)</f>
        <v>0</v>
      </c>
      <c r="K199" s="221" t="s">
        <v>128</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129</v>
      </c>
      <c r="AT199" s="230" t="s">
        <v>124</v>
      </c>
      <c r="AU199" s="230" t="s">
        <v>87</v>
      </c>
      <c r="AY199" s="18" t="s">
        <v>122</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129</v>
      </c>
      <c r="BM199" s="230" t="s">
        <v>213</v>
      </c>
    </row>
    <row r="200" s="2" customFormat="1">
      <c r="A200" s="39"/>
      <c r="B200" s="40"/>
      <c r="C200" s="41"/>
      <c r="D200" s="232" t="s">
        <v>131</v>
      </c>
      <c r="E200" s="41"/>
      <c r="F200" s="233" t="s">
        <v>214</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131</v>
      </c>
      <c r="AU200" s="18" t="s">
        <v>87</v>
      </c>
    </row>
    <row r="201" s="13" customFormat="1">
      <c r="A201" s="13"/>
      <c r="B201" s="237"/>
      <c r="C201" s="238"/>
      <c r="D201" s="232" t="s">
        <v>133</v>
      </c>
      <c r="E201" s="239" t="s">
        <v>1</v>
      </c>
      <c r="F201" s="240" t="s">
        <v>146</v>
      </c>
      <c r="G201" s="238"/>
      <c r="H201" s="241">
        <v>143</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133</v>
      </c>
      <c r="AU201" s="247" t="s">
        <v>87</v>
      </c>
      <c r="AV201" s="13" t="s">
        <v>87</v>
      </c>
      <c r="AW201" s="13" t="s">
        <v>34</v>
      </c>
      <c r="AX201" s="13" t="s">
        <v>77</v>
      </c>
      <c r="AY201" s="247" t="s">
        <v>122</v>
      </c>
    </row>
    <row r="202" s="13" customFormat="1">
      <c r="A202" s="13"/>
      <c r="B202" s="237"/>
      <c r="C202" s="238"/>
      <c r="D202" s="232" t="s">
        <v>133</v>
      </c>
      <c r="E202" s="239" t="s">
        <v>1</v>
      </c>
      <c r="F202" s="240" t="s">
        <v>147</v>
      </c>
      <c r="G202" s="238"/>
      <c r="H202" s="241">
        <v>683</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133</v>
      </c>
      <c r="AU202" s="247" t="s">
        <v>87</v>
      </c>
      <c r="AV202" s="13" t="s">
        <v>87</v>
      </c>
      <c r="AW202" s="13" t="s">
        <v>34</v>
      </c>
      <c r="AX202" s="13" t="s">
        <v>77</v>
      </c>
      <c r="AY202" s="247" t="s">
        <v>122</v>
      </c>
    </row>
    <row r="203" s="13" customFormat="1">
      <c r="A203" s="13"/>
      <c r="B203" s="237"/>
      <c r="C203" s="238"/>
      <c r="D203" s="232" t="s">
        <v>133</v>
      </c>
      <c r="E203" s="239" t="s">
        <v>1</v>
      </c>
      <c r="F203" s="240" t="s">
        <v>149</v>
      </c>
      <c r="G203" s="238"/>
      <c r="H203" s="241">
        <v>1588</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133</v>
      </c>
      <c r="AU203" s="247" t="s">
        <v>87</v>
      </c>
      <c r="AV203" s="13" t="s">
        <v>87</v>
      </c>
      <c r="AW203" s="13" t="s">
        <v>34</v>
      </c>
      <c r="AX203" s="13" t="s">
        <v>77</v>
      </c>
      <c r="AY203" s="247" t="s">
        <v>122</v>
      </c>
    </row>
    <row r="204" s="14" customFormat="1">
      <c r="A204" s="14"/>
      <c r="B204" s="248"/>
      <c r="C204" s="249"/>
      <c r="D204" s="232" t="s">
        <v>133</v>
      </c>
      <c r="E204" s="250" t="s">
        <v>1</v>
      </c>
      <c r="F204" s="251" t="s">
        <v>148</v>
      </c>
      <c r="G204" s="249"/>
      <c r="H204" s="252">
        <v>2414</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133</v>
      </c>
      <c r="AU204" s="258" t="s">
        <v>87</v>
      </c>
      <c r="AV204" s="14" t="s">
        <v>140</v>
      </c>
      <c r="AW204" s="14" t="s">
        <v>34</v>
      </c>
      <c r="AX204" s="14" t="s">
        <v>77</v>
      </c>
      <c r="AY204" s="258" t="s">
        <v>122</v>
      </c>
    </row>
    <row r="205" s="13" customFormat="1">
      <c r="A205" s="13"/>
      <c r="B205" s="237"/>
      <c r="C205" s="238"/>
      <c r="D205" s="232" t="s">
        <v>133</v>
      </c>
      <c r="E205" s="239" t="s">
        <v>1</v>
      </c>
      <c r="F205" s="240" t="s">
        <v>215</v>
      </c>
      <c r="G205" s="238"/>
      <c r="H205" s="241">
        <v>2655.4000000000001</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133</v>
      </c>
      <c r="AU205" s="247" t="s">
        <v>87</v>
      </c>
      <c r="AV205" s="13" t="s">
        <v>87</v>
      </c>
      <c r="AW205" s="13" t="s">
        <v>34</v>
      </c>
      <c r="AX205" s="13" t="s">
        <v>85</v>
      </c>
      <c r="AY205" s="247" t="s">
        <v>122</v>
      </c>
    </row>
    <row r="206" s="2" customFormat="1" ht="37.8" customHeight="1">
      <c r="A206" s="39"/>
      <c r="B206" s="40"/>
      <c r="C206" s="219" t="s">
        <v>216</v>
      </c>
      <c r="D206" s="219" t="s">
        <v>124</v>
      </c>
      <c r="E206" s="220" t="s">
        <v>217</v>
      </c>
      <c r="F206" s="221" t="s">
        <v>218</v>
      </c>
      <c r="G206" s="222" t="s">
        <v>127</v>
      </c>
      <c r="H206" s="223">
        <v>1200</v>
      </c>
      <c r="I206" s="224"/>
      <c r="J206" s="225">
        <f>ROUND(I206*H206,2)</f>
        <v>0</v>
      </c>
      <c r="K206" s="221" t="s">
        <v>128</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129</v>
      </c>
      <c r="AT206" s="230" t="s">
        <v>124</v>
      </c>
      <c r="AU206" s="230" t="s">
        <v>87</v>
      </c>
      <c r="AY206" s="18" t="s">
        <v>122</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129</v>
      </c>
      <c r="BM206" s="230" t="s">
        <v>219</v>
      </c>
    </row>
    <row r="207" s="2" customFormat="1">
      <c r="A207" s="39"/>
      <c r="B207" s="40"/>
      <c r="C207" s="41"/>
      <c r="D207" s="232" t="s">
        <v>131</v>
      </c>
      <c r="E207" s="41"/>
      <c r="F207" s="233" t="s">
        <v>220</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131</v>
      </c>
      <c r="AU207" s="18" t="s">
        <v>87</v>
      </c>
    </row>
    <row r="208" s="16" customFormat="1">
      <c r="A208" s="16"/>
      <c r="B208" s="281"/>
      <c r="C208" s="282"/>
      <c r="D208" s="232" t="s">
        <v>133</v>
      </c>
      <c r="E208" s="283" t="s">
        <v>1</v>
      </c>
      <c r="F208" s="284" t="s">
        <v>221</v>
      </c>
      <c r="G208" s="282"/>
      <c r="H208" s="283" t="s">
        <v>1</v>
      </c>
      <c r="I208" s="285"/>
      <c r="J208" s="282"/>
      <c r="K208" s="282"/>
      <c r="L208" s="286"/>
      <c r="M208" s="287"/>
      <c r="N208" s="288"/>
      <c r="O208" s="288"/>
      <c r="P208" s="288"/>
      <c r="Q208" s="288"/>
      <c r="R208" s="288"/>
      <c r="S208" s="288"/>
      <c r="T208" s="289"/>
      <c r="U208" s="16"/>
      <c r="V208" s="16"/>
      <c r="W208" s="16"/>
      <c r="X208" s="16"/>
      <c r="Y208" s="16"/>
      <c r="Z208" s="16"/>
      <c r="AA208" s="16"/>
      <c r="AB208" s="16"/>
      <c r="AC208" s="16"/>
      <c r="AD208" s="16"/>
      <c r="AE208" s="16"/>
      <c r="AT208" s="290" t="s">
        <v>133</v>
      </c>
      <c r="AU208" s="290" t="s">
        <v>87</v>
      </c>
      <c r="AV208" s="16" t="s">
        <v>85</v>
      </c>
      <c r="AW208" s="16" t="s">
        <v>34</v>
      </c>
      <c r="AX208" s="16" t="s">
        <v>77</v>
      </c>
      <c r="AY208" s="290" t="s">
        <v>122</v>
      </c>
    </row>
    <row r="209" s="13" customFormat="1">
      <c r="A209" s="13"/>
      <c r="B209" s="237"/>
      <c r="C209" s="238"/>
      <c r="D209" s="232" t="s">
        <v>133</v>
      </c>
      <c r="E209" s="239" t="s">
        <v>1</v>
      </c>
      <c r="F209" s="240" t="s">
        <v>222</v>
      </c>
      <c r="G209" s="238"/>
      <c r="H209" s="241">
        <v>1200</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133</v>
      </c>
      <c r="AU209" s="247" t="s">
        <v>87</v>
      </c>
      <c r="AV209" s="13" t="s">
        <v>87</v>
      </c>
      <c r="AW209" s="13" t="s">
        <v>34</v>
      </c>
      <c r="AX209" s="13" t="s">
        <v>85</v>
      </c>
      <c r="AY209" s="247" t="s">
        <v>122</v>
      </c>
    </row>
    <row r="210" s="2" customFormat="1" ht="24.15" customHeight="1">
      <c r="A210" s="39"/>
      <c r="B210" s="40"/>
      <c r="C210" s="219" t="s">
        <v>223</v>
      </c>
      <c r="D210" s="219" t="s">
        <v>124</v>
      </c>
      <c r="E210" s="220" t="s">
        <v>224</v>
      </c>
      <c r="F210" s="221" t="s">
        <v>225</v>
      </c>
      <c r="G210" s="222" t="s">
        <v>127</v>
      </c>
      <c r="H210" s="223">
        <v>270</v>
      </c>
      <c r="I210" s="224"/>
      <c r="J210" s="225">
        <f>ROUND(I210*H210,2)</f>
        <v>0</v>
      </c>
      <c r="K210" s="221" t="s">
        <v>128</v>
      </c>
      <c r="L210" s="45"/>
      <c r="M210" s="226" t="s">
        <v>1</v>
      </c>
      <c r="N210" s="227"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129</v>
      </c>
      <c r="AT210" s="230" t="s">
        <v>124</v>
      </c>
      <c r="AU210" s="230" t="s">
        <v>87</v>
      </c>
      <c r="AY210" s="18" t="s">
        <v>122</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129</v>
      </c>
      <c r="BM210" s="230" t="s">
        <v>226</v>
      </c>
    </row>
    <row r="211" s="2" customFormat="1">
      <c r="A211" s="39"/>
      <c r="B211" s="40"/>
      <c r="C211" s="41"/>
      <c r="D211" s="232" t="s">
        <v>131</v>
      </c>
      <c r="E211" s="41"/>
      <c r="F211" s="233" t="s">
        <v>227</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131</v>
      </c>
      <c r="AU211" s="18" t="s">
        <v>87</v>
      </c>
    </row>
    <row r="212" s="13" customFormat="1">
      <c r="A212" s="13"/>
      <c r="B212" s="237"/>
      <c r="C212" s="238"/>
      <c r="D212" s="232" t="s">
        <v>133</v>
      </c>
      <c r="E212" s="239" t="s">
        <v>1</v>
      </c>
      <c r="F212" s="240" t="s">
        <v>134</v>
      </c>
      <c r="G212" s="238"/>
      <c r="H212" s="241">
        <v>270</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133</v>
      </c>
      <c r="AU212" s="247" t="s">
        <v>87</v>
      </c>
      <c r="AV212" s="13" t="s">
        <v>87</v>
      </c>
      <c r="AW212" s="13" t="s">
        <v>34</v>
      </c>
      <c r="AX212" s="13" t="s">
        <v>85</v>
      </c>
      <c r="AY212" s="247" t="s">
        <v>122</v>
      </c>
    </row>
    <row r="213" s="2" customFormat="1" ht="33" customHeight="1">
      <c r="A213" s="39"/>
      <c r="B213" s="40"/>
      <c r="C213" s="219" t="s">
        <v>228</v>
      </c>
      <c r="D213" s="219" t="s">
        <v>124</v>
      </c>
      <c r="E213" s="220" t="s">
        <v>229</v>
      </c>
      <c r="F213" s="221" t="s">
        <v>230</v>
      </c>
      <c r="G213" s="222" t="s">
        <v>127</v>
      </c>
      <c r="H213" s="223">
        <v>1200</v>
      </c>
      <c r="I213" s="224"/>
      <c r="J213" s="225">
        <f>ROUND(I213*H213,2)</f>
        <v>0</v>
      </c>
      <c r="K213" s="221" t="s">
        <v>128</v>
      </c>
      <c r="L213" s="45"/>
      <c r="M213" s="226" t="s">
        <v>1</v>
      </c>
      <c r="N213" s="227"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129</v>
      </c>
      <c r="AT213" s="230" t="s">
        <v>124</v>
      </c>
      <c r="AU213" s="230" t="s">
        <v>87</v>
      </c>
      <c r="AY213" s="18" t="s">
        <v>122</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129</v>
      </c>
      <c r="BM213" s="230" t="s">
        <v>231</v>
      </c>
    </row>
    <row r="214" s="2" customFormat="1">
      <c r="A214" s="39"/>
      <c r="B214" s="40"/>
      <c r="C214" s="41"/>
      <c r="D214" s="232" t="s">
        <v>131</v>
      </c>
      <c r="E214" s="41"/>
      <c r="F214" s="233" t="s">
        <v>232</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131</v>
      </c>
      <c r="AU214" s="18" t="s">
        <v>87</v>
      </c>
    </row>
    <row r="215" s="13" customFormat="1">
      <c r="A215" s="13"/>
      <c r="B215" s="237"/>
      <c r="C215" s="238"/>
      <c r="D215" s="232" t="s">
        <v>133</v>
      </c>
      <c r="E215" s="239" t="s">
        <v>1</v>
      </c>
      <c r="F215" s="240" t="s">
        <v>222</v>
      </c>
      <c r="G215" s="238"/>
      <c r="H215" s="241">
        <v>1200</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133</v>
      </c>
      <c r="AU215" s="247" t="s">
        <v>87</v>
      </c>
      <c r="AV215" s="13" t="s">
        <v>87</v>
      </c>
      <c r="AW215" s="13" t="s">
        <v>34</v>
      </c>
      <c r="AX215" s="13" t="s">
        <v>85</v>
      </c>
      <c r="AY215" s="247" t="s">
        <v>122</v>
      </c>
    </row>
    <row r="216" s="2" customFormat="1" ht="24.15" customHeight="1">
      <c r="A216" s="39"/>
      <c r="B216" s="40"/>
      <c r="C216" s="219" t="s">
        <v>233</v>
      </c>
      <c r="D216" s="219" t="s">
        <v>124</v>
      </c>
      <c r="E216" s="220" t="s">
        <v>234</v>
      </c>
      <c r="F216" s="221" t="s">
        <v>235</v>
      </c>
      <c r="G216" s="222" t="s">
        <v>127</v>
      </c>
      <c r="H216" s="223">
        <v>1200</v>
      </c>
      <c r="I216" s="224"/>
      <c r="J216" s="225">
        <f>ROUND(I216*H216,2)</f>
        <v>0</v>
      </c>
      <c r="K216" s="221" t="s">
        <v>128</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129</v>
      </c>
      <c r="AT216" s="230" t="s">
        <v>124</v>
      </c>
      <c r="AU216" s="230" t="s">
        <v>87</v>
      </c>
      <c r="AY216" s="18" t="s">
        <v>122</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129</v>
      </c>
      <c r="BM216" s="230" t="s">
        <v>236</v>
      </c>
    </row>
    <row r="217" s="2" customFormat="1">
      <c r="A217" s="39"/>
      <c r="B217" s="40"/>
      <c r="C217" s="41"/>
      <c r="D217" s="232" t="s">
        <v>131</v>
      </c>
      <c r="E217" s="41"/>
      <c r="F217" s="233" t="s">
        <v>237</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131</v>
      </c>
      <c r="AU217" s="18" t="s">
        <v>87</v>
      </c>
    </row>
    <row r="218" s="13" customFormat="1">
      <c r="A218" s="13"/>
      <c r="B218" s="237"/>
      <c r="C218" s="238"/>
      <c r="D218" s="232" t="s">
        <v>133</v>
      </c>
      <c r="E218" s="239" t="s">
        <v>1</v>
      </c>
      <c r="F218" s="240" t="s">
        <v>222</v>
      </c>
      <c r="G218" s="238"/>
      <c r="H218" s="241">
        <v>1200</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133</v>
      </c>
      <c r="AU218" s="247" t="s">
        <v>87</v>
      </c>
      <c r="AV218" s="13" t="s">
        <v>87</v>
      </c>
      <c r="AW218" s="13" t="s">
        <v>34</v>
      </c>
      <c r="AX218" s="13" t="s">
        <v>85</v>
      </c>
      <c r="AY218" s="247" t="s">
        <v>122</v>
      </c>
    </row>
    <row r="219" s="2" customFormat="1" ht="16.5" customHeight="1">
      <c r="A219" s="39"/>
      <c r="B219" s="40"/>
      <c r="C219" s="270" t="s">
        <v>238</v>
      </c>
      <c r="D219" s="270" t="s">
        <v>159</v>
      </c>
      <c r="E219" s="271" t="s">
        <v>239</v>
      </c>
      <c r="F219" s="272" t="s">
        <v>240</v>
      </c>
      <c r="G219" s="273" t="s">
        <v>241</v>
      </c>
      <c r="H219" s="274">
        <v>6.5999999999999996</v>
      </c>
      <c r="I219" s="275"/>
      <c r="J219" s="276">
        <f>ROUND(I219*H219,2)</f>
        <v>0</v>
      </c>
      <c r="K219" s="272" t="s">
        <v>128</v>
      </c>
      <c r="L219" s="277"/>
      <c r="M219" s="278" t="s">
        <v>1</v>
      </c>
      <c r="N219" s="279" t="s">
        <v>42</v>
      </c>
      <c r="O219" s="92"/>
      <c r="P219" s="228">
        <f>O219*H219</f>
        <v>0</v>
      </c>
      <c r="Q219" s="228">
        <v>0.001</v>
      </c>
      <c r="R219" s="228">
        <f>Q219*H219</f>
        <v>0.0066</v>
      </c>
      <c r="S219" s="228">
        <v>0</v>
      </c>
      <c r="T219" s="229">
        <f>S219*H219</f>
        <v>0</v>
      </c>
      <c r="U219" s="39"/>
      <c r="V219" s="39"/>
      <c r="W219" s="39"/>
      <c r="X219" s="39"/>
      <c r="Y219" s="39"/>
      <c r="Z219" s="39"/>
      <c r="AA219" s="39"/>
      <c r="AB219" s="39"/>
      <c r="AC219" s="39"/>
      <c r="AD219" s="39"/>
      <c r="AE219" s="39"/>
      <c r="AR219" s="230" t="s">
        <v>163</v>
      </c>
      <c r="AT219" s="230" t="s">
        <v>159</v>
      </c>
      <c r="AU219" s="230" t="s">
        <v>87</v>
      </c>
      <c r="AY219" s="18" t="s">
        <v>122</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129</v>
      </c>
      <c r="BM219" s="230" t="s">
        <v>242</v>
      </c>
    </row>
    <row r="220" s="2" customFormat="1">
      <c r="A220" s="39"/>
      <c r="B220" s="40"/>
      <c r="C220" s="41"/>
      <c r="D220" s="232" t="s">
        <v>131</v>
      </c>
      <c r="E220" s="41"/>
      <c r="F220" s="233" t="s">
        <v>240</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131</v>
      </c>
      <c r="AU220" s="18" t="s">
        <v>87</v>
      </c>
    </row>
    <row r="221" s="13" customFormat="1">
      <c r="A221" s="13"/>
      <c r="B221" s="237"/>
      <c r="C221" s="238"/>
      <c r="D221" s="232" t="s">
        <v>133</v>
      </c>
      <c r="E221" s="238"/>
      <c r="F221" s="240" t="s">
        <v>243</v>
      </c>
      <c r="G221" s="238"/>
      <c r="H221" s="241">
        <v>6.5999999999999996</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133</v>
      </c>
      <c r="AU221" s="247" t="s">
        <v>87</v>
      </c>
      <c r="AV221" s="13" t="s">
        <v>87</v>
      </c>
      <c r="AW221" s="13" t="s">
        <v>4</v>
      </c>
      <c r="AX221" s="13" t="s">
        <v>85</v>
      </c>
      <c r="AY221" s="247" t="s">
        <v>122</v>
      </c>
    </row>
    <row r="222" s="2" customFormat="1" ht="24.15" customHeight="1">
      <c r="A222" s="39"/>
      <c r="B222" s="40"/>
      <c r="C222" s="219" t="s">
        <v>244</v>
      </c>
      <c r="D222" s="219" t="s">
        <v>124</v>
      </c>
      <c r="E222" s="220" t="s">
        <v>245</v>
      </c>
      <c r="F222" s="221" t="s">
        <v>246</v>
      </c>
      <c r="G222" s="222" t="s">
        <v>127</v>
      </c>
      <c r="H222" s="223">
        <v>345</v>
      </c>
      <c r="I222" s="224"/>
      <c r="J222" s="225">
        <f>ROUND(I222*H222,2)</f>
        <v>0</v>
      </c>
      <c r="K222" s="221" t="s">
        <v>128</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129</v>
      </c>
      <c r="AT222" s="230" t="s">
        <v>124</v>
      </c>
      <c r="AU222" s="230" t="s">
        <v>87</v>
      </c>
      <c r="AY222" s="18" t="s">
        <v>122</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129</v>
      </c>
      <c r="BM222" s="230" t="s">
        <v>247</v>
      </c>
    </row>
    <row r="223" s="2" customFormat="1">
      <c r="A223" s="39"/>
      <c r="B223" s="40"/>
      <c r="C223" s="41"/>
      <c r="D223" s="232" t="s">
        <v>131</v>
      </c>
      <c r="E223" s="41"/>
      <c r="F223" s="233" t="s">
        <v>248</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131</v>
      </c>
      <c r="AU223" s="18" t="s">
        <v>87</v>
      </c>
    </row>
    <row r="224" s="13" customFormat="1">
      <c r="A224" s="13"/>
      <c r="B224" s="237"/>
      <c r="C224" s="238"/>
      <c r="D224" s="232" t="s">
        <v>133</v>
      </c>
      <c r="E224" s="239" t="s">
        <v>1</v>
      </c>
      <c r="F224" s="240" t="s">
        <v>249</v>
      </c>
      <c r="G224" s="238"/>
      <c r="H224" s="241">
        <v>345</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133</v>
      </c>
      <c r="AU224" s="247" t="s">
        <v>87</v>
      </c>
      <c r="AV224" s="13" t="s">
        <v>87</v>
      </c>
      <c r="AW224" s="13" t="s">
        <v>34</v>
      </c>
      <c r="AX224" s="13" t="s">
        <v>85</v>
      </c>
      <c r="AY224" s="247" t="s">
        <v>122</v>
      </c>
    </row>
    <row r="225" s="12" customFormat="1" ht="22.8" customHeight="1">
      <c r="A225" s="12"/>
      <c r="B225" s="203"/>
      <c r="C225" s="204"/>
      <c r="D225" s="205" t="s">
        <v>76</v>
      </c>
      <c r="E225" s="217" t="s">
        <v>87</v>
      </c>
      <c r="F225" s="217" t="s">
        <v>250</v>
      </c>
      <c r="G225" s="204"/>
      <c r="H225" s="204"/>
      <c r="I225" s="207"/>
      <c r="J225" s="218">
        <f>BK225</f>
        <v>0</v>
      </c>
      <c r="K225" s="204"/>
      <c r="L225" s="209"/>
      <c r="M225" s="210"/>
      <c r="N225" s="211"/>
      <c r="O225" s="211"/>
      <c r="P225" s="212">
        <f>SUM(P226:P250)</f>
        <v>0</v>
      </c>
      <c r="Q225" s="211"/>
      <c r="R225" s="212">
        <f>SUM(R226:R250)</f>
        <v>242.26518833</v>
      </c>
      <c r="S225" s="211"/>
      <c r="T225" s="213">
        <f>SUM(T226:T250)</f>
        <v>0</v>
      </c>
      <c r="U225" s="12"/>
      <c r="V225" s="12"/>
      <c r="W225" s="12"/>
      <c r="X225" s="12"/>
      <c r="Y225" s="12"/>
      <c r="Z225" s="12"/>
      <c r="AA225" s="12"/>
      <c r="AB225" s="12"/>
      <c r="AC225" s="12"/>
      <c r="AD225" s="12"/>
      <c r="AE225" s="12"/>
      <c r="AR225" s="214" t="s">
        <v>85</v>
      </c>
      <c r="AT225" s="215" t="s">
        <v>76</v>
      </c>
      <c r="AU225" s="215" t="s">
        <v>85</v>
      </c>
      <c r="AY225" s="214" t="s">
        <v>122</v>
      </c>
      <c r="BK225" s="216">
        <f>SUM(BK226:BK250)</f>
        <v>0</v>
      </c>
    </row>
    <row r="226" s="2" customFormat="1" ht="24.15" customHeight="1">
      <c r="A226" s="39"/>
      <c r="B226" s="40"/>
      <c r="C226" s="219" t="s">
        <v>251</v>
      </c>
      <c r="D226" s="219" t="s">
        <v>124</v>
      </c>
      <c r="E226" s="220" t="s">
        <v>252</v>
      </c>
      <c r="F226" s="221" t="s">
        <v>253</v>
      </c>
      <c r="G226" s="222" t="s">
        <v>154</v>
      </c>
      <c r="H226" s="223">
        <v>130</v>
      </c>
      <c r="I226" s="224"/>
      <c r="J226" s="225">
        <f>ROUND(I226*H226,2)</f>
        <v>0</v>
      </c>
      <c r="K226" s="221" t="s">
        <v>128</v>
      </c>
      <c r="L226" s="45"/>
      <c r="M226" s="226" t="s">
        <v>1</v>
      </c>
      <c r="N226" s="227" t="s">
        <v>42</v>
      </c>
      <c r="O226" s="92"/>
      <c r="P226" s="228">
        <f>O226*H226</f>
        <v>0</v>
      </c>
      <c r="Q226" s="228">
        <v>0.00013999999999999999</v>
      </c>
      <c r="R226" s="228">
        <f>Q226*H226</f>
        <v>0.018199999999999997</v>
      </c>
      <c r="S226" s="228">
        <v>0</v>
      </c>
      <c r="T226" s="229">
        <f>S226*H226</f>
        <v>0</v>
      </c>
      <c r="U226" s="39"/>
      <c r="V226" s="39"/>
      <c r="W226" s="39"/>
      <c r="X226" s="39"/>
      <c r="Y226" s="39"/>
      <c r="Z226" s="39"/>
      <c r="AA226" s="39"/>
      <c r="AB226" s="39"/>
      <c r="AC226" s="39"/>
      <c r="AD226" s="39"/>
      <c r="AE226" s="39"/>
      <c r="AR226" s="230" t="s">
        <v>129</v>
      </c>
      <c r="AT226" s="230" t="s">
        <v>124</v>
      </c>
      <c r="AU226" s="230" t="s">
        <v>87</v>
      </c>
      <c r="AY226" s="18" t="s">
        <v>122</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129</v>
      </c>
      <c r="BM226" s="230" t="s">
        <v>254</v>
      </c>
    </row>
    <row r="227" s="2" customFormat="1">
      <c r="A227" s="39"/>
      <c r="B227" s="40"/>
      <c r="C227" s="41"/>
      <c r="D227" s="232" t="s">
        <v>131</v>
      </c>
      <c r="E227" s="41"/>
      <c r="F227" s="233" t="s">
        <v>255</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131</v>
      </c>
      <c r="AU227" s="18" t="s">
        <v>87</v>
      </c>
    </row>
    <row r="228" s="13" customFormat="1">
      <c r="A228" s="13"/>
      <c r="B228" s="237"/>
      <c r="C228" s="238"/>
      <c r="D228" s="232" t="s">
        <v>133</v>
      </c>
      <c r="E228" s="239" t="s">
        <v>1</v>
      </c>
      <c r="F228" s="240" t="s">
        <v>256</v>
      </c>
      <c r="G228" s="238"/>
      <c r="H228" s="241">
        <v>130</v>
      </c>
      <c r="I228" s="242"/>
      <c r="J228" s="238"/>
      <c r="K228" s="238"/>
      <c r="L228" s="243"/>
      <c r="M228" s="244"/>
      <c r="N228" s="245"/>
      <c r="O228" s="245"/>
      <c r="P228" s="245"/>
      <c r="Q228" s="245"/>
      <c r="R228" s="245"/>
      <c r="S228" s="245"/>
      <c r="T228" s="246"/>
      <c r="U228" s="13"/>
      <c r="V228" s="13"/>
      <c r="W228" s="13"/>
      <c r="X228" s="13"/>
      <c r="Y228" s="13"/>
      <c r="Z228" s="13"/>
      <c r="AA228" s="13"/>
      <c r="AB228" s="13"/>
      <c r="AC228" s="13"/>
      <c r="AD228" s="13"/>
      <c r="AE228" s="13"/>
      <c r="AT228" s="247" t="s">
        <v>133</v>
      </c>
      <c r="AU228" s="247" t="s">
        <v>87</v>
      </c>
      <c r="AV228" s="13" t="s">
        <v>87</v>
      </c>
      <c r="AW228" s="13" t="s">
        <v>34</v>
      </c>
      <c r="AX228" s="13" t="s">
        <v>85</v>
      </c>
      <c r="AY228" s="247" t="s">
        <v>122</v>
      </c>
    </row>
    <row r="229" s="2" customFormat="1" ht="24.15" customHeight="1">
      <c r="A229" s="39"/>
      <c r="B229" s="40"/>
      <c r="C229" s="219" t="s">
        <v>7</v>
      </c>
      <c r="D229" s="219" t="s">
        <v>124</v>
      </c>
      <c r="E229" s="220" t="s">
        <v>257</v>
      </c>
      <c r="F229" s="221" t="s">
        <v>258</v>
      </c>
      <c r="G229" s="222" t="s">
        <v>154</v>
      </c>
      <c r="H229" s="223">
        <v>130</v>
      </c>
      <c r="I229" s="224"/>
      <c r="J229" s="225">
        <f>ROUND(I229*H229,2)</f>
        <v>0</v>
      </c>
      <c r="K229" s="221" t="s">
        <v>128</v>
      </c>
      <c r="L229" s="45"/>
      <c r="M229" s="226" t="s">
        <v>1</v>
      </c>
      <c r="N229" s="227" t="s">
        <v>42</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129</v>
      </c>
      <c r="AT229" s="230" t="s">
        <v>124</v>
      </c>
      <c r="AU229" s="230" t="s">
        <v>87</v>
      </c>
      <c r="AY229" s="18" t="s">
        <v>122</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129</v>
      </c>
      <c r="BM229" s="230" t="s">
        <v>259</v>
      </c>
    </row>
    <row r="230" s="2" customFormat="1">
      <c r="A230" s="39"/>
      <c r="B230" s="40"/>
      <c r="C230" s="41"/>
      <c r="D230" s="232" t="s">
        <v>131</v>
      </c>
      <c r="E230" s="41"/>
      <c r="F230" s="233" t="s">
        <v>260</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131</v>
      </c>
      <c r="AU230" s="18" t="s">
        <v>87</v>
      </c>
    </row>
    <row r="231" s="13" customFormat="1">
      <c r="A231" s="13"/>
      <c r="B231" s="237"/>
      <c r="C231" s="238"/>
      <c r="D231" s="232" t="s">
        <v>133</v>
      </c>
      <c r="E231" s="239" t="s">
        <v>1</v>
      </c>
      <c r="F231" s="240" t="s">
        <v>256</v>
      </c>
      <c r="G231" s="238"/>
      <c r="H231" s="241">
        <v>130</v>
      </c>
      <c r="I231" s="242"/>
      <c r="J231" s="238"/>
      <c r="K231" s="238"/>
      <c r="L231" s="243"/>
      <c r="M231" s="244"/>
      <c r="N231" s="245"/>
      <c r="O231" s="245"/>
      <c r="P231" s="245"/>
      <c r="Q231" s="245"/>
      <c r="R231" s="245"/>
      <c r="S231" s="245"/>
      <c r="T231" s="246"/>
      <c r="U231" s="13"/>
      <c r="V231" s="13"/>
      <c r="W231" s="13"/>
      <c r="X231" s="13"/>
      <c r="Y231" s="13"/>
      <c r="Z231" s="13"/>
      <c r="AA231" s="13"/>
      <c r="AB231" s="13"/>
      <c r="AC231" s="13"/>
      <c r="AD231" s="13"/>
      <c r="AE231" s="13"/>
      <c r="AT231" s="247" t="s">
        <v>133</v>
      </c>
      <c r="AU231" s="247" t="s">
        <v>87</v>
      </c>
      <c r="AV231" s="13" t="s">
        <v>87</v>
      </c>
      <c r="AW231" s="13" t="s">
        <v>34</v>
      </c>
      <c r="AX231" s="13" t="s">
        <v>85</v>
      </c>
      <c r="AY231" s="247" t="s">
        <v>122</v>
      </c>
    </row>
    <row r="232" s="2" customFormat="1" ht="16.5" customHeight="1">
      <c r="A232" s="39"/>
      <c r="B232" s="40"/>
      <c r="C232" s="270" t="s">
        <v>261</v>
      </c>
      <c r="D232" s="270" t="s">
        <v>159</v>
      </c>
      <c r="E232" s="271" t="s">
        <v>262</v>
      </c>
      <c r="F232" s="272" t="s">
        <v>263</v>
      </c>
      <c r="G232" s="273" t="s">
        <v>143</v>
      </c>
      <c r="H232" s="274">
        <v>42.323999999999998</v>
      </c>
      <c r="I232" s="275"/>
      <c r="J232" s="276">
        <f>ROUND(I232*H232,2)</f>
        <v>0</v>
      </c>
      <c r="K232" s="272" t="s">
        <v>128</v>
      </c>
      <c r="L232" s="277"/>
      <c r="M232" s="278" t="s">
        <v>1</v>
      </c>
      <c r="N232" s="279" t="s">
        <v>42</v>
      </c>
      <c r="O232" s="92"/>
      <c r="P232" s="228">
        <f>O232*H232</f>
        <v>0</v>
      </c>
      <c r="Q232" s="228">
        <v>2.234</v>
      </c>
      <c r="R232" s="228">
        <f>Q232*H232</f>
        <v>94.551815999999988</v>
      </c>
      <c r="S232" s="228">
        <v>0</v>
      </c>
      <c r="T232" s="229">
        <f>S232*H232</f>
        <v>0</v>
      </c>
      <c r="U232" s="39"/>
      <c r="V232" s="39"/>
      <c r="W232" s="39"/>
      <c r="X232" s="39"/>
      <c r="Y232" s="39"/>
      <c r="Z232" s="39"/>
      <c r="AA232" s="39"/>
      <c r="AB232" s="39"/>
      <c r="AC232" s="39"/>
      <c r="AD232" s="39"/>
      <c r="AE232" s="39"/>
      <c r="AR232" s="230" t="s">
        <v>163</v>
      </c>
      <c r="AT232" s="230" t="s">
        <v>159</v>
      </c>
      <c r="AU232" s="230" t="s">
        <v>87</v>
      </c>
      <c r="AY232" s="18" t="s">
        <v>122</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129</v>
      </c>
      <c r="BM232" s="230" t="s">
        <v>264</v>
      </c>
    </row>
    <row r="233" s="2" customFormat="1">
      <c r="A233" s="39"/>
      <c r="B233" s="40"/>
      <c r="C233" s="41"/>
      <c r="D233" s="232" t="s">
        <v>131</v>
      </c>
      <c r="E233" s="41"/>
      <c r="F233" s="233" t="s">
        <v>263</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131</v>
      </c>
      <c r="AU233" s="18" t="s">
        <v>87</v>
      </c>
    </row>
    <row r="234" s="13" customFormat="1">
      <c r="A234" s="13"/>
      <c r="B234" s="237"/>
      <c r="C234" s="238"/>
      <c r="D234" s="232" t="s">
        <v>133</v>
      </c>
      <c r="E234" s="239" t="s">
        <v>1</v>
      </c>
      <c r="F234" s="240" t="s">
        <v>265</v>
      </c>
      <c r="G234" s="238"/>
      <c r="H234" s="241">
        <v>43.137999999999998</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133</v>
      </c>
      <c r="AU234" s="247" t="s">
        <v>87</v>
      </c>
      <c r="AV234" s="13" t="s">
        <v>87</v>
      </c>
      <c r="AW234" s="13" t="s">
        <v>34</v>
      </c>
      <c r="AX234" s="13" t="s">
        <v>77</v>
      </c>
      <c r="AY234" s="247" t="s">
        <v>122</v>
      </c>
    </row>
    <row r="235" s="13" customFormat="1">
      <c r="A235" s="13"/>
      <c r="B235" s="237"/>
      <c r="C235" s="238"/>
      <c r="D235" s="232" t="s">
        <v>133</v>
      </c>
      <c r="E235" s="239" t="s">
        <v>1</v>
      </c>
      <c r="F235" s="240" t="s">
        <v>266</v>
      </c>
      <c r="G235" s="238"/>
      <c r="H235" s="241">
        <v>-0.81399999999999995</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133</v>
      </c>
      <c r="AU235" s="247" t="s">
        <v>87</v>
      </c>
      <c r="AV235" s="13" t="s">
        <v>87</v>
      </c>
      <c r="AW235" s="13" t="s">
        <v>34</v>
      </c>
      <c r="AX235" s="13" t="s">
        <v>77</v>
      </c>
      <c r="AY235" s="247" t="s">
        <v>122</v>
      </c>
    </row>
    <row r="236" s="15" customFormat="1">
      <c r="A236" s="15"/>
      <c r="B236" s="259"/>
      <c r="C236" s="260"/>
      <c r="D236" s="232" t="s">
        <v>133</v>
      </c>
      <c r="E236" s="261" t="s">
        <v>1</v>
      </c>
      <c r="F236" s="262" t="s">
        <v>151</v>
      </c>
      <c r="G236" s="260"/>
      <c r="H236" s="263">
        <v>42.323999999999998</v>
      </c>
      <c r="I236" s="264"/>
      <c r="J236" s="260"/>
      <c r="K236" s="260"/>
      <c r="L236" s="265"/>
      <c r="M236" s="266"/>
      <c r="N236" s="267"/>
      <c r="O236" s="267"/>
      <c r="P236" s="267"/>
      <c r="Q236" s="267"/>
      <c r="R236" s="267"/>
      <c r="S236" s="267"/>
      <c r="T236" s="268"/>
      <c r="U236" s="15"/>
      <c r="V236" s="15"/>
      <c r="W236" s="15"/>
      <c r="X236" s="15"/>
      <c r="Y236" s="15"/>
      <c r="Z236" s="15"/>
      <c r="AA236" s="15"/>
      <c r="AB236" s="15"/>
      <c r="AC236" s="15"/>
      <c r="AD236" s="15"/>
      <c r="AE236" s="15"/>
      <c r="AT236" s="269" t="s">
        <v>133</v>
      </c>
      <c r="AU236" s="269" t="s">
        <v>87</v>
      </c>
      <c r="AV236" s="15" t="s">
        <v>129</v>
      </c>
      <c r="AW236" s="15" t="s">
        <v>34</v>
      </c>
      <c r="AX236" s="15" t="s">
        <v>85</v>
      </c>
      <c r="AY236" s="269" t="s">
        <v>122</v>
      </c>
    </row>
    <row r="237" s="2" customFormat="1" ht="24.15" customHeight="1">
      <c r="A237" s="39"/>
      <c r="B237" s="40"/>
      <c r="C237" s="219" t="s">
        <v>267</v>
      </c>
      <c r="D237" s="219" t="s">
        <v>124</v>
      </c>
      <c r="E237" s="220" t="s">
        <v>268</v>
      </c>
      <c r="F237" s="221" t="s">
        <v>269</v>
      </c>
      <c r="G237" s="222" t="s">
        <v>127</v>
      </c>
      <c r="H237" s="223">
        <v>270</v>
      </c>
      <c r="I237" s="224"/>
      <c r="J237" s="225">
        <f>ROUND(I237*H237,2)</f>
        <v>0</v>
      </c>
      <c r="K237" s="221" t="s">
        <v>128</v>
      </c>
      <c r="L237" s="45"/>
      <c r="M237" s="226" t="s">
        <v>1</v>
      </c>
      <c r="N237" s="227" t="s">
        <v>42</v>
      </c>
      <c r="O237" s="92"/>
      <c r="P237" s="228">
        <f>O237*H237</f>
        <v>0</v>
      </c>
      <c r="Q237" s="228">
        <v>0.108</v>
      </c>
      <c r="R237" s="228">
        <f>Q237*H237</f>
        <v>29.16</v>
      </c>
      <c r="S237" s="228">
        <v>0</v>
      </c>
      <c r="T237" s="229">
        <f>S237*H237</f>
        <v>0</v>
      </c>
      <c r="U237" s="39"/>
      <c r="V237" s="39"/>
      <c r="W237" s="39"/>
      <c r="X237" s="39"/>
      <c r="Y237" s="39"/>
      <c r="Z237" s="39"/>
      <c r="AA237" s="39"/>
      <c r="AB237" s="39"/>
      <c r="AC237" s="39"/>
      <c r="AD237" s="39"/>
      <c r="AE237" s="39"/>
      <c r="AR237" s="230" t="s">
        <v>129</v>
      </c>
      <c r="AT237" s="230" t="s">
        <v>124</v>
      </c>
      <c r="AU237" s="230" t="s">
        <v>87</v>
      </c>
      <c r="AY237" s="18" t="s">
        <v>122</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129</v>
      </c>
      <c r="BM237" s="230" t="s">
        <v>270</v>
      </c>
    </row>
    <row r="238" s="2" customFormat="1">
      <c r="A238" s="39"/>
      <c r="B238" s="40"/>
      <c r="C238" s="41"/>
      <c r="D238" s="232" t="s">
        <v>131</v>
      </c>
      <c r="E238" s="41"/>
      <c r="F238" s="233" t="s">
        <v>271</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131</v>
      </c>
      <c r="AU238" s="18" t="s">
        <v>87</v>
      </c>
    </row>
    <row r="239" s="13" customFormat="1">
      <c r="A239" s="13"/>
      <c r="B239" s="237"/>
      <c r="C239" s="238"/>
      <c r="D239" s="232" t="s">
        <v>133</v>
      </c>
      <c r="E239" s="239" t="s">
        <v>1</v>
      </c>
      <c r="F239" s="240" t="s">
        <v>272</v>
      </c>
      <c r="G239" s="238"/>
      <c r="H239" s="241">
        <v>270</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133</v>
      </c>
      <c r="AU239" s="247" t="s">
        <v>87</v>
      </c>
      <c r="AV239" s="13" t="s">
        <v>87</v>
      </c>
      <c r="AW239" s="13" t="s">
        <v>34</v>
      </c>
      <c r="AX239" s="13" t="s">
        <v>85</v>
      </c>
      <c r="AY239" s="247" t="s">
        <v>122</v>
      </c>
    </row>
    <row r="240" s="2" customFormat="1" ht="21.75" customHeight="1">
      <c r="A240" s="39"/>
      <c r="B240" s="40"/>
      <c r="C240" s="270" t="s">
        <v>273</v>
      </c>
      <c r="D240" s="270" t="s">
        <v>159</v>
      </c>
      <c r="E240" s="271" t="s">
        <v>274</v>
      </c>
      <c r="F240" s="272" t="s">
        <v>275</v>
      </c>
      <c r="G240" s="273" t="s">
        <v>276</v>
      </c>
      <c r="H240" s="274">
        <v>90</v>
      </c>
      <c r="I240" s="275"/>
      <c r="J240" s="276">
        <f>ROUND(I240*H240,2)</f>
        <v>0</v>
      </c>
      <c r="K240" s="272" t="s">
        <v>1</v>
      </c>
      <c r="L240" s="277"/>
      <c r="M240" s="278" t="s">
        <v>1</v>
      </c>
      <c r="N240" s="279" t="s">
        <v>42</v>
      </c>
      <c r="O240" s="92"/>
      <c r="P240" s="228">
        <f>O240*H240</f>
        <v>0</v>
      </c>
      <c r="Q240" s="228">
        <v>1.3100000000000001</v>
      </c>
      <c r="R240" s="228">
        <f>Q240*H240</f>
        <v>117.90000000000001</v>
      </c>
      <c r="S240" s="228">
        <v>0</v>
      </c>
      <c r="T240" s="229">
        <f>S240*H240</f>
        <v>0</v>
      </c>
      <c r="U240" s="39"/>
      <c r="V240" s="39"/>
      <c r="W240" s="39"/>
      <c r="X240" s="39"/>
      <c r="Y240" s="39"/>
      <c r="Z240" s="39"/>
      <c r="AA240" s="39"/>
      <c r="AB240" s="39"/>
      <c r="AC240" s="39"/>
      <c r="AD240" s="39"/>
      <c r="AE240" s="39"/>
      <c r="AR240" s="230" t="s">
        <v>163</v>
      </c>
      <c r="AT240" s="230" t="s">
        <v>159</v>
      </c>
      <c r="AU240" s="230" t="s">
        <v>87</v>
      </c>
      <c r="AY240" s="18" t="s">
        <v>122</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129</v>
      </c>
      <c r="BM240" s="230" t="s">
        <v>277</v>
      </c>
    </row>
    <row r="241" s="2" customFormat="1">
      <c r="A241" s="39"/>
      <c r="B241" s="40"/>
      <c r="C241" s="41"/>
      <c r="D241" s="232" t="s">
        <v>131</v>
      </c>
      <c r="E241" s="41"/>
      <c r="F241" s="233" t="s">
        <v>275</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131</v>
      </c>
      <c r="AU241" s="18" t="s">
        <v>87</v>
      </c>
    </row>
    <row r="242" s="2" customFormat="1">
      <c r="A242" s="39"/>
      <c r="B242" s="40"/>
      <c r="C242" s="41"/>
      <c r="D242" s="232" t="s">
        <v>165</v>
      </c>
      <c r="E242" s="41"/>
      <c r="F242" s="280" t="s">
        <v>278</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165</v>
      </c>
      <c r="AU242" s="18" t="s">
        <v>87</v>
      </c>
    </row>
    <row r="243" s="13" customFormat="1">
      <c r="A243" s="13"/>
      <c r="B243" s="237"/>
      <c r="C243" s="238"/>
      <c r="D243" s="232" t="s">
        <v>133</v>
      </c>
      <c r="E243" s="238"/>
      <c r="F243" s="240" t="s">
        <v>279</v>
      </c>
      <c r="G243" s="238"/>
      <c r="H243" s="241">
        <v>90</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133</v>
      </c>
      <c r="AU243" s="247" t="s">
        <v>87</v>
      </c>
      <c r="AV243" s="13" t="s">
        <v>87</v>
      </c>
      <c r="AW243" s="13" t="s">
        <v>4</v>
      </c>
      <c r="AX243" s="13" t="s">
        <v>85</v>
      </c>
      <c r="AY243" s="247" t="s">
        <v>122</v>
      </c>
    </row>
    <row r="244" s="2" customFormat="1" ht="24.15" customHeight="1">
      <c r="A244" s="39"/>
      <c r="B244" s="40"/>
      <c r="C244" s="219" t="s">
        <v>280</v>
      </c>
      <c r="D244" s="219" t="s">
        <v>124</v>
      </c>
      <c r="E244" s="220" t="s">
        <v>281</v>
      </c>
      <c r="F244" s="221" t="s">
        <v>282</v>
      </c>
      <c r="G244" s="222" t="s">
        <v>162</v>
      </c>
      <c r="H244" s="223">
        <v>6.383</v>
      </c>
      <c r="I244" s="224"/>
      <c r="J244" s="225">
        <f>ROUND(I244*H244,2)</f>
        <v>0</v>
      </c>
      <c r="K244" s="221" t="s">
        <v>128</v>
      </c>
      <c r="L244" s="45"/>
      <c r="M244" s="226" t="s">
        <v>1</v>
      </c>
      <c r="N244" s="227" t="s">
        <v>42</v>
      </c>
      <c r="O244" s="92"/>
      <c r="P244" s="228">
        <f>O244*H244</f>
        <v>0</v>
      </c>
      <c r="Q244" s="228">
        <v>0.099510000000000001</v>
      </c>
      <c r="R244" s="228">
        <f>Q244*H244</f>
        <v>0.63517233000000006</v>
      </c>
      <c r="S244" s="228">
        <v>0</v>
      </c>
      <c r="T244" s="229">
        <f>S244*H244</f>
        <v>0</v>
      </c>
      <c r="U244" s="39"/>
      <c r="V244" s="39"/>
      <c r="W244" s="39"/>
      <c r="X244" s="39"/>
      <c r="Y244" s="39"/>
      <c r="Z244" s="39"/>
      <c r="AA244" s="39"/>
      <c r="AB244" s="39"/>
      <c r="AC244" s="39"/>
      <c r="AD244" s="39"/>
      <c r="AE244" s="39"/>
      <c r="AR244" s="230" t="s">
        <v>129</v>
      </c>
      <c r="AT244" s="230" t="s">
        <v>124</v>
      </c>
      <c r="AU244" s="230" t="s">
        <v>87</v>
      </c>
      <c r="AY244" s="18" t="s">
        <v>122</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129</v>
      </c>
      <c r="BM244" s="230" t="s">
        <v>283</v>
      </c>
    </row>
    <row r="245" s="2" customFormat="1">
      <c r="A245" s="39"/>
      <c r="B245" s="40"/>
      <c r="C245" s="41"/>
      <c r="D245" s="232" t="s">
        <v>131</v>
      </c>
      <c r="E245" s="41"/>
      <c r="F245" s="233" t="s">
        <v>284</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131</v>
      </c>
      <c r="AU245" s="18" t="s">
        <v>87</v>
      </c>
    </row>
    <row r="246" s="2" customFormat="1">
      <c r="A246" s="39"/>
      <c r="B246" s="40"/>
      <c r="C246" s="41"/>
      <c r="D246" s="232" t="s">
        <v>165</v>
      </c>
      <c r="E246" s="41"/>
      <c r="F246" s="280" t="s">
        <v>285</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165</v>
      </c>
      <c r="AU246" s="18" t="s">
        <v>87</v>
      </c>
    </row>
    <row r="247" s="13" customFormat="1">
      <c r="A247" s="13"/>
      <c r="B247" s="237"/>
      <c r="C247" s="238"/>
      <c r="D247" s="232" t="s">
        <v>133</v>
      </c>
      <c r="E247" s="239" t="s">
        <v>1</v>
      </c>
      <c r="F247" s="240" t="s">
        <v>286</v>
      </c>
      <c r="G247" s="238"/>
      <c r="H247" s="241">
        <v>6.383</v>
      </c>
      <c r="I247" s="242"/>
      <c r="J247" s="238"/>
      <c r="K247" s="238"/>
      <c r="L247" s="243"/>
      <c r="M247" s="244"/>
      <c r="N247" s="245"/>
      <c r="O247" s="245"/>
      <c r="P247" s="245"/>
      <c r="Q247" s="245"/>
      <c r="R247" s="245"/>
      <c r="S247" s="245"/>
      <c r="T247" s="246"/>
      <c r="U247" s="13"/>
      <c r="V247" s="13"/>
      <c r="W247" s="13"/>
      <c r="X247" s="13"/>
      <c r="Y247" s="13"/>
      <c r="Z247" s="13"/>
      <c r="AA247" s="13"/>
      <c r="AB247" s="13"/>
      <c r="AC247" s="13"/>
      <c r="AD247" s="13"/>
      <c r="AE247" s="13"/>
      <c r="AT247" s="247" t="s">
        <v>133</v>
      </c>
      <c r="AU247" s="247" t="s">
        <v>87</v>
      </c>
      <c r="AV247" s="13" t="s">
        <v>87</v>
      </c>
      <c r="AW247" s="13" t="s">
        <v>34</v>
      </c>
      <c r="AX247" s="13" t="s">
        <v>85</v>
      </c>
      <c r="AY247" s="247" t="s">
        <v>122</v>
      </c>
    </row>
    <row r="248" s="2" customFormat="1" ht="24.15" customHeight="1">
      <c r="A248" s="39"/>
      <c r="B248" s="40"/>
      <c r="C248" s="219" t="s">
        <v>287</v>
      </c>
      <c r="D248" s="219" t="s">
        <v>124</v>
      </c>
      <c r="E248" s="220" t="s">
        <v>288</v>
      </c>
      <c r="F248" s="221" t="s">
        <v>289</v>
      </c>
      <c r="G248" s="222" t="s">
        <v>162</v>
      </c>
      <c r="H248" s="223">
        <v>6.383</v>
      </c>
      <c r="I248" s="224"/>
      <c r="J248" s="225">
        <f>ROUND(I248*H248,2)</f>
        <v>0</v>
      </c>
      <c r="K248" s="221" t="s">
        <v>128</v>
      </c>
      <c r="L248" s="45"/>
      <c r="M248" s="226" t="s">
        <v>1</v>
      </c>
      <c r="N248" s="227"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129</v>
      </c>
      <c r="AT248" s="230" t="s">
        <v>124</v>
      </c>
      <c r="AU248" s="230" t="s">
        <v>87</v>
      </c>
      <c r="AY248" s="18" t="s">
        <v>122</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129</v>
      </c>
      <c r="BM248" s="230" t="s">
        <v>290</v>
      </c>
    </row>
    <row r="249" s="2" customFormat="1">
      <c r="A249" s="39"/>
      <c r="B249" s="40"/>
      <c r="C249" s="41"/>
      <c r="D249" s="232" t="s">
        <v>131</v>
      </c>
      <c r="E249" s="41"/>
      <c r="F249" s="233" t="s">
        <v>291</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131</v>
      </c>
      <c r="AU249" s="18" t="s">
        <v>87</v>
      </c>
    </row>
    <row r="250" s="13" customFormat="1">
      <c r="A250" s="13"/>
      <c r="B250" s="237"/>
      <c r="C250" s="238"/>
      <c r="D250" s="232" t="s">
        <v>133</v>
      </c>
      <c r="E250" s="239" t="s">
        <v>1</v>
      </c>
      <c r="F250" s="240" t="s">
        <v>286</v>
      </c>
      <c r="G250" s="238"/>
      <c r="H250" s="241">
        <v>6.383</v>
      </c>
      <c r="I250" s="242"/>
      <c r="J250" s="238"/>
      <c r="K250" s="238"/>
      <c r="L250" s="243"/>
      <c r="M250" s="244"/>
      <c r="N250" s="245"/>
      <c r="O250" s="245"/>
      <c r="P250" s="245"/>
      <c r="Q250" s="245"/>
      <c r="R250" s="245"/>
      <c r="S250" s="245"/>
      <c r="T250" s="246"/>
      <c r="U250" s="13"/>
      <c r="V250" s="13"/>
      <c r="W250" s="13"/>
      <c r="X250" s="13"/>
      <c r="Y250" s="13"/>
      <c r="Z250" s="13"/>
      <c r="AA250" s="13"/>
      <c r="AB250" s="13"/>
      <c r="AC250" s="13"/>
      <c r="AD250" s="13"/>
      <c r="AE250" s="13"/>
      <c r="AT250" s="247" t="s">
        <v>133</v>
      </c>
      <c r="AU250" s="247" t="s">
        <v>87</v>
      </c>
      <c r="AV250" s="13" t="s">
        <v>87</v>
      </c>
      <c r="AW250" s="13" t="s">
        <v>34</v>
      </c>
      <c r="AX250" s="13" t="s">
        <v>85</v>
      </c>
      <c r="AY250" s="247" t="s">
        <v>122</v>
      </c>
    </row>
    <row r="251" s="12" customFormat="1" ht="22.8" customHeight="1">
      <c r="A251" s="12"/>
      <c r="B251" s="203"/>
      <c r="C251" s="204"/>
      <c r="D251" s="205" t="s">
        <v>76</v>
      </c>
      <c r="E251" s="217" t="s">
        <v>129</v>
      </c>
      <c r="F251" s="217" t="s">
        <v>292</v>
      </c>
      <c r="G251" s="204"/>
      <c r="H251" s="204"/>
      <c r="I251" s="207"/>
      <c r="J251" s="218">
        <f>BK251</f>
        <v>0</v>
      </c>
      <c r="K251" s="204"/>
      <c r="L251" s="209"/>
      <c r="M251" s="210"/>
      <c r="N251" s="211"/>
      <c r="O251" s="211"/>
      <c r="P251" s="212">
        <f>SUM(P252:P255)</f>
        <v>0</v>
      </c>
      <c r="Q251" s="211"/>
      <c r="R251" s="212">
        <f>SUM(R252:R255)</f>
        <v>0</v>
      </c>
      <c r="S251" s="211"/>
      <c r="T251" s="213">
        <f>SUM(T252:T255)</f>
        <v>0</v>
      </c>
      <c r="U251" s="12"/>
      <c r="V251" s="12"/>
      <c r="W251" s="12"/>
      <c r="X251" s="12"/>
      <c r="Y251" s="12"/>
      <c r="Z251" s="12"/>
      <c r="AA251" s="12"/>
      <c r="AB251" s="12"/>
      <c r="AC251" s="12"/>
      <c r="AD251" s="12"/>
      <c r="AE251" s="12"/>
      <c r="AR251" s="214" t="s">
        <v>85</v>
      </c>
      <c r="AT251" s="215" t="s">
        <v>76</v>
      </c>
      <c r="AU251" s="215" t="s">
        <v>85</v>
      </c>
      <c r="AY251" s="214" t="s">
        <v>122</v>
      </c>
      <c r="BK251" s="216">
        <f>SUM(BK252:BK255)</f>
        <v>0</v>
      </c>
    </row>
    <row r="252" s="2" customFormat="1" ht="16.5" customHeight="1">
      <c r="A252" s="39"/>
      <c r="B252" s="40"/>
      <c r="C252" s="219" t="s">
        <v>293</v>
      </c>
      <c r="D252" s="219" t="s">
        <v>124</v>
      </c>
      <c r="E252" s="220" t="s">
        <v>294</v>
      </c>
      <c r="F252" s="221" t="s">
        <v>295</v>
      </c>
      <c r="G252" s="222" t="s">
        <v>143</v>
      </c>
      <c r="H252" s="223">
        <v>1897.9400000000001</v>
      </c>
      <c r="I252" s="224"/>
      <c r="J252" s="225">
        <f>ROUND(I252*H252,2)</f>
        <v>0</v>
      </c>
      <c r="K252" s="221" t="s">
        <v>1</v>
      </c>
      <c r="L252" s="45"/>
      <c r="M252" s="226" t="s">
        <v>1</v>
      </c>
      <c r="N252" s="227"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129</v>
      </c>
      <c r="AT252" s="230" t="s">
        <v>124</v>
      </c>
      <c r="AU252" s="230" t="s">
        <v>87</v>
      </c>
      <c r="AY252" s="18" t="s">
        <v>122</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129</v>
      </c>
      <c r="BM252" s="230" t="s">
        <v>296</v>
      </c>
    </row>
    <row r="253" s="2" customFormat="1">
      <c r="A253" s="39"/>
      <c r="B253" s="40"/>
      <c r="C253" s="41"/>
      <c r="D253" s="232" t="s">
        <v>131</v>
      </c>
      <c r="E253" s="41"/>
      <c r="F253" s="233" t="s">
        <v>295</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131</v>
      </c>
      <c r="AU253" s="18" t="s">
        <v>87</v>
      </c>
    </row>
    <row r="254" s="2" customFormat="1">
      <c r="A254" s="39"/>
      <c r="B254" s="40"/>
      <c r="C254" s="41"/>
      <c r="D254" s="232" t="s">
        <v>165</v>
      </c>
      <c r="E254" s="41"/>
      <c r="F254" s="280" t="s">
        <v>297</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165</v>
      </c>
      <c r="AU254" s="18" t="s">
        <v>87</v>
      </c>
    </row>
    <row r="255" s="13" customFormat="1">
      <c r="A255" s="13"/>
      <c r="B255" s="237"/>
      <c r="C255" s="238"/>
      <c r="D255" s="232" t="s">
        <v>133</v>
      </c>
      <c r="E255" s="239" t="s">
        <v>1</v>
      </c>
      <c r="F255" s="240" t="s">
        <v>298</v>
      </c>
      <c r="G255" s="238"/>
      <c r="H255" s="241">
        <v>1897.9400000000001</v>
      </c>
      <c r="I255" s="242"/>
      <c r="J255" s="238"/>
      <c r="K255" s="238"/>
      <c r="L255" s="243"/>
      <c r="M255" s="244"/>
      <c r="N255" s="245"/>
      <c r="O255" s="245"/>
      <c r="P255" s="245"/>
      <c r="Q255" s="245"/>
      <c r="R255" s="245"/>
      <c r="S255" s="245"/>
      <c r="T255" s="246"/>
      <c r="U255" s="13"/>
      <c r="V255" s="13"/>
      <c r="W255" s="13"/>
      <c r="X255" s="13"/>
      <c r="Y255" s="13"/>
      <c r="Z255" s="13"/>
      <c r="AA255" s="13"/>
      <c r="AB255" s="13"/>
      <c r="AC255" s="13"/>
      <c r="AD255" s="13"/>
      <c r="AE255" s="13"/>
      <c r="AT255" s="247" t="s">
        <v>133</v>
      </c>
      <c r="AU255" s="247" t="s">
        <v>87</v>
      </c>
      <c r="AV255" s="13" t="s">
        <v>87</v>
      </c>
      <c r="AW255" s="13" t="s">
        <v>34</v>
      </c>
      <c r="AX255" s="13" t="s">
        <v>85</v>
      </c>
      <c r="AY255" s="247" t="s">
        <v>122</v>
      </c>
    </row>
    <row r="256" s="12" customFormat="1" ht="22.8" customHeight="1">
      <c r="A256" s="12"/>
      <c r="B256" s="203"/>
      <c r="C256" s="204"/>
      <c r="D256" s="205" t="s">
        <v>76</v>
      </c>
      <c r="E256" s="217" t="s">
        <v>158</v>
      </c>
      <c r="F256" s="217" t="s">
        <v>299</v>
      </c>
      <c r="G256" s="204"/>
      <c r="H256" s="204"/>
      <c r="I256" s="207"/>
      <c r="J256" s="218">
        <f>BK256</f>
        <v>0</v>
      </c>
      <c r="K256" s="204"/>
      <c r="L256" s="209"/>
      <c r="M256" s="210"/>
      <c r="N256" s="211"/>
      <c r="O256" s="211"/>
      <c r="P256" s="212">
        <f>SUM(P257:P259)</f>
        <v>0</v>
      </c>
      <c r="Q256" s="211"/>
      <c r="R256" s="212">
        <f>SUM(R257:R259)</f>
        <v>0.31979999999999997</v>
      </c>
      <c r="S256" s="211"/>
      <c r="T256" s="213">
        <f>SUM(T257:T259)</f>
        <v>0</v>
      </c>
      <c r="U256" s="12"/>
      <c r="V256" s="12"/>
      <c r="W256" s="12"/>
      <c r="X256" s="12"/>
      <c r="Y256" s="12"/>
      <c r="Z256" s="12"/>
      <c r="AA256" s="12"/>
      <c r="AB256" s="12"/>
      <c r="AC256" s="12"/>
      <c r="AD256" s="12"/>
      <c r="AE256" s="12"/>
      <c r="AR256" s="214" t="s">
        <v>85</v>
      </c>
      <c r="AT256" s="215" t="s">
        <v>76</v>
      </c>
      <c r="AU256" s="215" t="s">
        <v>85</v>
      </c>
      <c r="AY256" s="214" t="s">
        <v>122</v>
      </c>
      <c r="BK256" s="216">
        <f>SUM(BK257:BK259)</f>
        <v>0</v>
      </c>
    </row>
    <row r="257" s="2" customFormat="1" ht="21.75" customHeight="1">
      <c r="A257" s="39"/>
      <c r="B257" s="40"/>
      <c r="C257" s="219" t="s">
        <v>300</v>
      </c>
      <c r="D257" s="219" t="s">
        <v>124</v>
      </c>
      <c r="E257" s="220" t="s">
        <v>301</v>
      </c>
      <c r="F257" s="221" t="s">
        <v>302</v>
      </c>
      <c r="G257" s="222" t="s">
        <v>154</v>
      </c>
      <c r="H257" s="223">
        <v>30</v>
      </c>
      <c r="I257" s="224"/>
      <c r="J257" s="225">
        <f>ROUND(I257*H257,2)</f>
        <v>0</v>
      </c>
      <c r="K257" s="221" t="s">
        <v>128</v>
      </c>
      <c r="L257" s="45"/>
      <c r="M257" s="226" t="s">
        <v>1</v>
      </c>
      <c r="N257" s="227" t="s">
        <v>42</v>
      </c>
      <c r="O257" s="92"/>
      <c r="P257" s="228">
        <f>O257*H257</f>
        <v>0</v>
      </c>
      <c r="Q257" s="228">
        <v>0.010659999999999999</v>
      </c>
      <c r="R257" s="228">
        <f>Q257*H257</f>
        <v>0.31979999999999997</v>
      </c>
      <c r="S257" s="228">
        <v>0</v>
      </c>
      <c r="T257" s="229">
        <f>S257*H257</f>
        <v>0</v>
      </c>
      <c r="U257" s="39"/>
      <c r="V257" s="39"/>
      <c r="W257" s="39"/>
      <c r="X257" s="39"/>
      <c r="Y257" s="39"/>
      <c r="Z257" s="39"/>
      <c r="AA257" s="39"/>
      <c r="AB257" s="39"/>
      <c r="AC257" s="39"/>
      <c r="AD257" s="39"/>
      <c r="AE257" s="39"/>
      <c r="AR257" s="230" t="s">
        <v>129</v>
      </c>
      <c r="AT257" s="230" t="s">
        <v>124</v>
      </c>
      <c r="AU257" s="230" t="s">
        <v>87</v>
      </c>
      <c r="AY257" s="18" t="s">
        <v>122</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129</v>
      </c>
      <c r="BM257" s="230" t="s">
        <v>303</v>
      </c>
    </row>
    <row r="258" s="2" customFormat="1">
      <c r="A258" s="39"/>
      <c r="B258" s="40"/>
      <c r="C258" s="41"/>
      <c r="D258" s="232" t="s">
        <v>131</v>
      </c>
      <c r="E258" s="41"/>
      <c r="F258" s="233" t="s">
        <v>304</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131</v>
      </c>
      <c r="AU258" s="18" t="s">
        <v>87</v>
      </c>
    </row>
    <row r="259" s="13" customFormat="1">
      <c r="A259" s="13"/>
      <c r="B259" s="237"/>
      <c r="C259" s="238"/>
      <c r="D259" s="232" t="s">
        <v>133</v>
      </c>
      <c r="E259" s="239" t="s">
        <v>1</v>
      </c>
      <c r="F259" s="240" t="s">
        <v>305</v>
      </c>
      <c r="G259" s="238"/>
      <c r="H259" s="241">
        <v>30</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133</v>
      </c>
      <c r="AU259" s="247" t="s">
        <v>87</v>
      </c>
      <c r="AV259" s="13" t="s">
        <v>87</v>
      </c>
      <c r="AW259" s="13" t="s">
        <v>34</v>
      </c>
      <c r="AX259" s="13" t="s">
        <v>85</v>
      </c>
      <c r="AY259" s="247" t="s">
        <v>122</v>
      </c>
    </row>
    <row r="260" s="12" customFormat="1" ht="22.8" customHeight="1">
      <c r="A260" s="12"/>
      <c r="B260" s="203"/>
      <c r="C260" s="204"/>
      <c r="D260" s="205" t="s">
        <v>76</v>
      </c>
      <c r="E260" s="217" t="s">
        <v>163</v>
      </c>
      <c r="F260" s="217" t="s">
        <v>306</v>
      </c>
      <c r="G260" s="204"/>
      <c r="H260" s="204"/>
      <c r="I260" s="207"/>
      <c r="J260" s="218">
        <f>BK260</f>
        <v>0</v>
      </c>
      <c r="K260" s="204"/>
      <c r="L260" s="209"/>
      <c r="M260" s="210"/>
      <c r="N260" s="211"/>
      <c r="O260" s="211"/>
      <c r="P260" s="212">
        <f>SUM(P261:P267)</f>
        <v>0</v>
      </c>
      <c r="Q260" s="211"/>
      <c r="R260" s="212">
        <f>SUM(R261:R267)</f>
        <v>0.16514999999999999</v>
      </c>
      <c r="S260" s="211"/>
      <c r="T260" s="213">
        <f>SUM(T261:T267)</f>
        <v>0</v>
      </c>
      <c r="U260" s="12"/>
      <c r="V260" s="12"/>
      <c r="W260" s="12"/>
      <c r="X260" s="12"/>
      <c r="Y260" s="12"/>
      <c r="Z260" s="12"/>
      <c r="AA260" s="12"/>
      <c r="AB260" s="12"/>
      <c r="AC260" s="12"/>
      <c r="AD260" s="12"/>
      <c r="AE260" s="12"/>
      <c r="AR260" s="214" t="s">
        <v>85</v>
      </c>
      <c r="AT260" s="215" t="s">
        <v>76</v>
      </c>
      <c r="AU260" s="215" t="s">
        <v>85</v>
      </c>
      <c r="AY260" s="214" t="s">
        <v>122</v>
      </c>
      <c r="BK260" s="216">
        <f>SUM(BK261:BK267)</f>
        <v>0</v>
      </c>
    </row>
    <row r="261" s="2" customFormat="1" ht="24.15" customHeight="1">
      <c r="A261" s="39"/>
      <c r="B261" s="40"/>
      <c r="C261" s="219" t="s">
        <v>307</v>
      </c>
      <c r="D261" s="219" t="s">
        <v>124</v>
      </c>
      <c r="E261" s="220" t="s">
        <v>308</v>
      </c>
      <c r="F261" s="221" t="s">
        <v>309</v>
      </c>
      <c r="G261" s="222" t="s">
        <v>154</v>
      </c>
      <c r="H261" s="223">
        <v>36</v>
      </c>
      <c r="I261" s="224"/>
      <c r="J261" s="225">
        <f>ROUND(I261*H261,2)</f>
        <v>0</v>
      </c>
      <c r="K261" s="221" t="s">
        <v>128</v>
      </c>
      <c r="L261" s="45"/>
      <c r="M261" s="226" t="s">
        <v>1</v>
      </c>
      <c r="N261" s="227" t="s">
        <v>42</v>
      </c>
      <c r="O261" s="92"/>
      <c r="P261" s="228">
        <f>O261*H261</f>
        <v>0</v>
      </c>
      <c r="Q261" s="228">
        <v>2.0000000000000002E-05</v>
      </c>
      <c r="R261" s="228">
        <f>Q261*H261</f>
        <v>0.00072000000000000005</v>
      </c>
      <c r="S261" s="228">
        <v>0</v>
      </c>
      <c r="T261" s="229">
        <f>S261*H261</f>
        <v>0</v>
      </c>
      <c r="U261" s="39"/>
      <c r="V261" s="39"/>
      <c r="W261" s="39"/>
      <c r="X261" s="39"/>
      <c r="Y261" s="39"/>
      <c r="Z261" s="39"/>
      <c r="AA261" s="39"/>
      <c r="AB261" s="39"/>
      <c r="AC261" s="39"/>
      <c r="AD261" s="39"/>
      <c r="AE261" s="39"/>
      <c r="AR261" s="230" t="s">
        <v>129</v>
      </c>
      <c r="AT261" s="230" t="s">
        <v>124</v>
      </c>
      <c r="AU261" s="230" t="s">
        <v>87</v>
      </c>
      <c r="AY261" s="18" t="s">
        <v>122</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129</v>
      </c>
      <c r="BM261" s="230" t="s">
        <v>310</v>
      </c>
    </row>
    <row r="262" s="2" customFormat="1">
      <c r="A262" s="39"/>
      <c r="B262" s="40"/>
      <c r="C262" s="41"/>
      <c r="D262" s="232" t="s">
        <v>131</v>
      </c>
      <c r="E262" s="41"/>
      <c r="F262" s="233" t="s">
        <v>311</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131</v>
      </c>
      <c r="AU262" s="18" t="s">
        <v>87</v>
      </c>
    </row>
    <row r="263" s="2" customFormat="1">
      <c r="A263" s="39"/>
      <c r="B263" s="40"/>
      <c r="C263" s="41"/>
      <c r="D263" s="232" t="s">
        <v>165</v>
      </c>
      <c r="E263" s="41"/>
      <c r="F263" s="280" t="s">
        <v>312</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165</v>
      </c>
      <c r="AU263" s="18" t="s">
        <v>87</v>
      </c>
    </row>
    <row r="264" s="13" customFormat="1">
      <c r="A264" s="13"/>
      <c r="B264" s="237"/>
      <c r="C264" s="238"/>
      <c r="D264" s="232" t="s">
        <v>133</v>
      </c>
      <c r="E264" s="239" t="s">
        <v>1</v>
      </c>
      <c r="F264" s="240" t="s">
        <v>313</v>
      </c>
      <c r="G264" s="238"/>
      <c r="H264" s="241">
        <v>36</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133</v>
      </c>
      <c r="AU264" s="247" t="s">
        <v>87</v>
      </c>
      <c r="AV264" s="13" t="s">
        <v>87</v>
      </c>
      <c r="AW264" s="13" t="s">
        <v>34</v>
      </c>
      <c r="AX264" s="13" t="s">
        <v>85</v>
      </c>
      <c r="AY264" s="247" t="s">
        <v>122</v>
      </c>
    </row>
    <row r="265" s="2" customFormat="1" ht="24.15" customHeight="1">
      <c r="A265" s="39"/>
      <c r="B265" s="40"/>
      <c r="C265" s="270" t="s">
        <v>314</v>
      </c>
      <c r="D265" s="270" t="s">
        <v>159</v>
      </c>
      <c r="E265" s="271" t="s">
        <v>315</v>
      </c>
      <c r="F265" s="272" t="s">
        <v>316</v>
      </c>
      <c r="G265" s="273" t="s">
        <v>154</v>
      </c>
      <c r="H265" s="274">
        <v>36.539999999999999</v>
      </c>
      <c r="I265" s="275"/>
      <c r="J265" s="276">
        <f>ROUND(I265*H265,2)</f>
        <v>0</v>
      </c>
      <c r="K265" s="272" t="s">
        <v>128</v>
      </c>
      <c r="L265" s="277"/>
      <c r="M265" s="278" t="s">
        <v>1</v>
      </c>
      <c r="N265" s="279" t="s">
        <v>42</v>
      </c>
      <c r="O265" s="92"/>
      <c r="P265" s="228">
        <f>O265*H265</f>
        <v>0</v>
      </c>
      <c r="Q265" s="228">
        <v>0.0044999999999999997</v>
      </c>
      <c r="R265" s="228">
        <f>Q265*H265</f>
        <v>0.16442999999999999</v>
      </c>
      <c r="S265" s="228">
        <v>0</v>
      </c>
      <c r="T265" s="229">
        <f>S265*H265</f>
        <v>0</v>
      </c>
      <c r="U265" s="39"/>
      <c r="V265" s="39"/>
      <c r="W265" s="39"/>
      <c r="X265" s="39"/>
      <c r="Y265" s="39"/>
      <c r="Z265" s="39"/>
      <c r="AA265" s="39"/>
      <c r="AB265" s="39"/>
      <c r="AC265" s="39"/>
      <c r="AD265" s="39"/>
      <c r="AE265" s="39"/>
      <c r="AR265" s="230" t="s">
        <v>163</v>
      </c>
      <c r="AT265" s="230" t="s">
        <v>159</v>
      </c>
      <c r="AU265" s="230" t="s">
        <v>87</v>
      </c>
      <c r="AY265" s="18" t="s">
        <v>122</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129</v>
      </c>
      <c r="BM265" s="230" t="s">
        <v>317</v>
      </c>
    </row>
    <row r="266" s="2" customFormat="1">
      <c r="A266" s="39"/>
      <c r="B266" s="40"/>
      <c r="C266" s="41"/>
      <c r="D266" s="232" t="s">
        <v>131</v>
      </c>
      <c r="E266" s="41"/>
      <c r="F266" s="233" t="s">
        <v>316</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131</v>
      </c>
      <c r="AU266" s="18" t="s">
        <v>87</v>
      </c>
    </row>
    <row r="267" s="13" customFormat="1">
      <c r="A267" s="13"/>
      <c r="B267" s="237"/>
      <c r="C267" s="238"/>
      <c r="D267" s="232" t="s">
        <v>133</v>
      </c>
      <c r="E267" s="238"/>
      <c r="F267" s="240" t="s">
        <v>318</v>
      </c>
      <c r="G267" s="238"/>
      <c r="H267" s="241">
        <v>36.539999999999999</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133</v>
      </c>
      <c r="AU267" s="247" t="s">
        <v>87</v>
      </c>
      <c r="AV267" s="13" t="s">
        <v>87</v>
      </c>
      <c r="AW267" s="13" t="s">
        <v>4</v>
      </c>
      <c r="AX267" s="13" t="s">
        <v>85</v>
      </c>
      <c r="AY267" s="247" t="s">
        <v>122</v>
      </c>
    </row>
    <row r="268" s="12" customFormat="1" ht="22.8" customHeight="1">
      <c r="A268" s="12"/>
      <c r="B268" s="203"/>
      <c r="C268" s="204"/>
      <c r="D268" s="205" t="s">
        <v>76</v>
      </c>
      <c r="E268" s="217" t="s">
        <v>188</v>
      </c>
      <c r="F268" s="217" t="s">
        <v>319</v>
      </c>
      <c r="G268" s="204"/>
      <c r="H268" s="204"/>
      <c r="I268" s="207"/>
      <c r="J268" s="218">
        <f>BK268</f>
        <v>0</v>
      </c>
      <c r="K268" s="204"/>
      <c r="L268" s="209"/>
      <c r="M268" s="210"/>
      <c r="N268" s="211"/>
      <c r="O268" s="211"/>
      <c r="P268" s="212">
        <f>SUM(P269:P274)</f>
        <v>0</v>
      </c>
      <c r="Q268" s="211"/>
      <c r="R268" s="212">
        <f>SUM(R269:R274)</f>
        <v>11.772</v>
      </c>
      <c r="S268" s="211"/>
      <c r="T268" s="213">
        <f>SUM(T269:T274)</f>
        <v>0</v>
      </c>
      <c r="U268" s="12"/>
      <c r="V268" s="12"/>
      <c r="W268" s="12"/>
      <c r="X268" s="12"/>
      <c r="Y268" s="12"/>
      <c r="Z268" s="12"/>
      <c r="AA268" s="12"/>
      <c r="AB268" s="12"/>
      <c r="AC268" s="12"/>
      <c r="AD268" s="12"/>
      <c r="AE268" s="12"/>
      <c r="AR268" s="214" t="s">
        <v>85</v>
      </c>
      <c r="AT268" s="215" t="s">
        <v>76</v>
      </c>
      <c r="AU268" s="215" t="s">
        <v>85</v>
      </c>
      <c r="AY268" s="214" t="s">
        <v>122</v>
      </c>
      <c r="BK268" s="216">
        <f>SUM(BK269:BK274)</f>
        <v>0</v>
      </c>
    </row>
    <row r="269" s="2" customFormat="1" ht="33" customHeight="1">
      <c r="A269" s="39"/>
      <c r="B269" s="40"/>
      <c r="C269" s="219" t="s">
        <v>320</v>
      </c>
      <c r="D269" s="219" t="s">
        <v>124</v>
      </c>
      <c r="E269" s="220" t="s">
        <v>321</v>
      </c>
      <c r="F269" s="221" t="s">
        <v>322</v>
      </c>
      <c r="G269" s="222" t="s">
        <v>154</v>
      </c>
      <c r="H269" s="223">
        <v>60</v>
      </c>
      <c r="I269" s="224"/>
      <c r="J269" s="225">
        <f>ROUND(I269*H269,2)</f>
        <v>0</v>
      </c>
      <c r="K269" s="221" t="s">
        <v>128</v>
      </c>
      <c r="L269" s="45"/>
      <c r="M269" s="226" t="s">
        <v>1</v>
      </c>
      <c r="N269" s="227" t="s">
        <v>42</v>
      </c>
      <c r="O269" s="92"/>
      <c r="P269" s="228">
        <f>O269*H269</f>
        <v>0</v>
      </c>
      <c r="Q269" s="228">
        <v>0.15540000000000001</v>
      </c>
      <c r="R269" s="228">
        <f>Q269*H269</f>
        <v>9.3239999999999998</v>
      </c>
      <c r="S269" s="228">
        <v>0</v>
      </c>
      <c r="T269" s="229">
        <f>S269*H269</f>
        <v>0</v>
      </c>
      <c r="U269" s="39"/>
      <c r="V269" s="39"/>
      <c r="W269" s="39"/>
      <c r="X269" s="39"/>
      <c r="Y269" s="39"/>
      <c r="Z269" s="39"/>
      <c r="AA269" s="39"/>
      <c r="AB269" s="39"/>
      <c r="AC269" s="39"/>
      <c r="AD269" s="39"/>
      <c r="AE269" s="39"/>
      <c r="AR269" s="230" t="s">
        <v>129</v>
      </c>
      <c r="AT269" s="230" t="s">
        <v>124</v>
      </c>
      <c r="AU269" s="230" t="s">
        <v>87</v>
      </c>
      <c r="AY269" s="18" t="s">
        <v>122</v>
      </c>
      <c r="BE269" s="231">
        <f>IF(N269="základní",J269,0)</f>
        <v>0</v>
      </c>
      <c r="BF269" s="231">
        <f>IF(N269="snížená",J269,0)</f>
        <v>0</v>
      </c>
      <c r="BG269" s="231">
        <f>IF(N269="zákl. přenesená",J269,0)</f>
        <v>0</v>
      </c>
      <c r="BH269" s="231">
        <f>IF(N269="sníž. přenesená",J269,0)</f>
        <v>0</v>
      </c>
      <c r="BI269" s="231">
        <f>IF(N269="nulová",J269,0)</f>
        <v>0</v>
      </c>
      <c r="BJ269" s="18" t="s">
        <v>85</v>
      </c>
      <c r="BK269" s="231">
        <f>ROUND(I269*H269,2)</f>
        <v>0</v>
      </c>
      <c r="BL269" s="18" t="s">
        <v>129</v>
      </c>
      <c r="BM269" s="230" t="s">
        <v>323</v>
      </c>
    </row>
    <row r="270" s="2" customFormat="1">
      <c r="A270" s="39"/>
      <c r="B270" s="40"/>
      <c r="C270" s="41"/>
      <c r="D270" s="232" t="s">
        <v>131</v>
      </c>
      <c r="E270" s="41"/>
      <c r="F270" s="233" t="s">
        <v>324</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131</v>
      </c>
      <c r="AU270" s="18" t="s">
        <v>87</v>
      </c>
    </row>
    <row r="271" s="13" customFormat="1">
      <c r="A271" s="13"/>
      <c r="B271" s="237"/>
      <c r="C271" s="238"/>
      <c r="D271" s="232" t="s">
        <v>133</v>
      </c>
      <c r="E271" s="239" t="s">
        <v>1</v>
      </c>
      <c r="F271" s="240" t="s">
        <v>325</v>
      </c>
      <c r="G271" s="238"/>
      <c r="H271" s="241">
        <v>60</v>
      </c>
      <c r="I271" s="242"/>
      <c r="J271" s="238"/>
      <c r="K271" s="238"/>
      <c r="L271" s="243"/>
      <c r="M271" s="244"/>
      <c r="N271" s="245"/>
      <c r="O271" s="245"/>
      <c r="P271" s="245"/>
      <c r="Q271" s="245"/>
      <c r="R271" s="245"/>
      <c r="S271" s="245"/>
      <c r="T271" s="246"/>
      <c r="U271" s="13"/>
      <c r="V271" s="13"/>
      <c r="W271" s="13"/>
      <c r="X271" s="13"/>
      <c r="Y271" s="13"/>
      <c r="Z271" s="13"/>
      <c r="AA271" s="13"/>
      <c r="AB271" s="13"/>
      <c r="AC271" s="13"/>
      <c r="AD271" s="13"/>
      <c r="AE271" s="13"/>
      <c r="AT271" s="247" t="s">
        <v>133</v>
      </c>
      <c r="AU271" s="247" t="s">
        <v>87</v>
      </c>
      <c r="AV271" s="13" t="s">
        <v>87</v>
      </c>
      <c r="AW271" s="13" t="s">
        <v>34</v>
      </c>
      <c r="AX271" s="13" t="s">
        <v>85</v>
      </c>
      <c r="AY271" s="247" t="s">
        <v>122</v>
      </c>
    </row>
    <row r="272" s="2" customFormat="1" ht="16.5" customHeight="1">
      <c r="A272" s="39"/>
      <c r="B272" s="40"/>
      <c r="C272" s="270" t="s">
        <v>326</v>
      </c>
      <c r="D272" s="270" t="s">
        <v>159</v>
      </c>
      <c r="E272" s="271" t="s">
        <v>327</v>
      </c>
      <c r="F272" s="272" t="s">
        <v>328</v>
      </c>
      <c r="G272" s="273" t="s">
        <v>154</v>
      </c>
      <c r="H272" s="274">
        <v>61.200000000000003</v>
      </c>
      <c r="I272" s="275"/>
      <c r="J272" s="276">
        <f>ROUND(I272*H272,2)</f>
        <v>0</v>
      </c>
      <c r="K272" s="272" t="s">
        <v>128</v>
      </c>
      <c r="L272" s="277"/>
      <c r="M272" s="278" t="s">
        <v>1</v>
      </c>
      <c r="N272" s="279" t="s">
        <v>42</v>
      </c>
      <c r="O272" s="92"/>
      <c r="P272" s="228">
        <f>O272*H272</f>
        <v>0</v>
      </c>
      <c r="Q272" s="228">
        <v>0.040000000000000001</v>
      </c>
      <c r="R272" s="228">
        <f>Q272*H272</f>
        <v>2.448</v>
      </c>
      <c r="S272" s="228">
        <v>0</v>
      </c>
      <c r="T272" s="229">
        <f>S272*H272</f>
        <v>0</v>
      </c>
      <c r="U272" s="39"/>
      <c r="V272" s="39"/>
      <c r="W272" s="39"/>
      <c r="X272" s="39"/>
      <c r="Y272" s="39"/>
      <c r="Z272" s="39"/>
      <c r="AA272" s="39"/>
      <c r="AB272" s="39"/>
      <c r="AC272" s="39"/>
      <c r="AD272" s="39"/>
      <c r="AE272" s="39"/>
      <c r="AR272" s="230" t="s">
        <v>163</v>
      </c>
      <c r="AT272" s="230" t="s">
        <v>159</v>
      </c>
      <c r="AU272" s="230" t="s">
        <v>87</v>
      </c>
      <c r="AY272" s="18" t="s">
        <v>122</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129</v>
      </c>
      <c r="BM272" s="230" t="s">
        <v>329</v>
      </c>
    </row>
    <row r="273" s="2" customFormat="1">
      <c r="A273" s="39"/>
      <c r="B273" s="40"/>
      <c r="C273" s="41"/>
      <c r="D273" s="232" t="s">
        <v>131</v>
      </c>
      <c r="E273" s="41"/>
      <c r="F273" s="233" t="s">
        <v>328</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131</v>
      </c>
      <c r="AU273" s="18" t="s">
        <v>87</v>
      </c>
    </row>
    <row r="274" s="13" customFormat="1">
      <c r="A274" s="13"/>
      <c r="B274" s="237"/>
      <c r="C274" s="238"/>
      <c r="D274" s="232" t="s">
        <v>133</v>
      </c>
      <c r="E274" s="238"/>
      <c r="F274" s="240" t="s">
        <v>330</v>
      </c>
      <c r="G274" s="238"/>
      <c r="H274" s="241">
        <v>61.200000000000003</v>
      </c>
      <c r="I274" s="242"/>
      <c r="J274" s="238"/>
      <c r="K274" s="238"/>
      <c r="L274" s="243"/>
      <c r="M274" s="244"/>
      <c r="N274" s="245"/>
      <c r="O274" s="245"/>
      <c r="P274" s="245"/>
      <c r="Q274" s="245"/>
      <c r="R274" s="245"/>
      <c r="S274" s="245"/>
      <c r="T274" s="246"/>
      <c r="U274" s="13"/>
      <c r="V274" s="13"/>
      <c r="W274" s="13"/>
      <c r="X274" s="13"/>
      <c r="Y274" s="13"/>
      <c r="Z274" s="13"/>
      <c r="AA274" s="13"/>
      <c r="AB274" s="13"/>
      <c r="AC274" s="13"/>
      <c r="AD274" s="13"/>
      <c r="AE274" s="13"/>
      <c r="AT274" s="247" t="s">
        <v>133</v>
      </c>
      <c r="AU274" s="247" t="s">
        <v>87</v>
      </c>
      <c r="AV274" s="13" t="s">
        <v>87</v>
      </c>
      <c r="AW274" s="13" t="s">
        <v>4</v>
      </c>
      <c r="AX274" s="13" t="s">
        <v>85</v>
      </c>
      <c r="AY274" s="247" t="s">
        <v>122</v>
      </c>
    </row>
    <row r="275" s="12" customFormat="1" ht="22.8" customHeight="1">
      <c r="A275" s="12"/>
      <c r="B275" s="203"/>
      <c r="C275" s="204"/>
      <c r="D275" s="205" t="s">
        <v>76</v>
      </c>
      <c r="E275" s="217" t="s">
        <v>331</v>
      </c>
      <c r="F275" s="217" t="s">
        <v>332</v>
      </c>
      <c r="G275" s="204"/>
      <c r="H275" s="204"/>
      <c r="I275" s="207"/>
      <c r="J275" s="218">
        <f>BK275</f>
        <v>0</v>
      </c>
      <c r="K275" s="204"/>
      <c r="L275" s="209"/>
      <c r="M275" s="210"/>
      <c r="N275" s="211"/>
      <c r="O275" s="211"/>
      <c r="P275" s="212">
        <f>SUM(P276:P279)</f>
        <v>0</v>
      </c>
      <c r="Q275" s="211"/>
      <c r="R275" s="212">
        <f>SUM(R276:R279)</f>
        <v>0</v>
      </c>
      <c r="S275" s="211"/>
      <c r="T275" s="213">
        <f>SUM(T276:T279)</f>
        <v>0</v>
      </c>
      <c r="U275" s="12"/>
      <c r="V275" s="12"/>
      <c r="W275" s="12"/>
      <c r="X275" s="12"/>
      <c r="Y275" s="12"/>
      <c r="Z275" s="12"/>
      <c r="AA275" s="12"/>
      <c r="AB275" s="12"/>
      <c r="AC275" s="12"/>
      <c r="AD275" s="12"/>
      <c r="AE275" s="12"/>
      <c r="AR275" s="214" t="s">
        <v>85</v>
      </c>
      <c r="AT275" s="215" t="s">
        <v>76</v>
      </c>
      <c r="AU275" s="215" t="s">
        <v>85</v>
      </c>
      <c r="AY275" s="214" t="s">
        <v>122</v>
      </c>
      <c r="BK275" s="216">
        <f>SUM(BK276:BK279)</f>
        <v>0</v>
      </c>
    </row>
    <row r="276" s="2" customFormat="1" ht="24.15" customHeight="1">
      <c r="A276" s="39"/>
      <c r="B276" s="40"/>
      <c r="C276" s="219" t="s">
        <v>333</v>
      </c>
      <c r="D276" s="219" t="s">
        <v>124</v>
      </c>
      <c r="E276" s="220" t="s">
        <v>334</v>
      </c>
      <c r="F276" s="221" t="s">
        <v>335</v>
      </c>
      <c r="G276" s="222" t="s">
        <v>162</v>
      </c>
      <c r="H276" s="223">
        <v>169.77000000000001</v>
      </c>
      <c r="I276" s="224"/>
      <c r="J276" s="225">
        <f>ROUND(I276*H276,2)</f>
        <v>0</v>
      </c>
      <c r="K276" s="221" t="s">
        <v>128</v>
      </c>
      <c r="L276" s="45"/>
      <c r="M276" s="226" t="s">
        <v>1</v>
      </c>
      <c r="N276" s="227"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129</v>
      </c>
      <c r="AT276" s="230" t="s">
        <v>124</v>
      </c>
      <c r="AU276" s="230" t="s">
        <v>87</v>
      </c>
      <c r="AY276" s="18" t="s">
        <v>122</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129</v>
      </c>
      <c r="BM276" s="230" t="s">
        <v>336</v>
      </c>
    </row>
    <row r="277" s="2" customFormat="1">
      <c r="A277" s="39"/>
      <c r="B277" s="40"/>
      <c r="C277" s="41"/>
      <c r="D277" s="232" t="s">
        <v>131</v>
      </c>
      <c r="E277" s="41"/>
      <c r="F277" s="233" t="s">
        <v>337</v>
      </c>
      <c r="G277" s="41"/>
      <c r="H277" s="41"/>
      <c r="I277" s="234"/>
      <c r="J277" s="41"/>
      <c r="K277" s="41"/>
      <c r="L277" s="45"/>
      <c r="M277" s="235"/>
      <c r="N277" s="236"/>
      <c r="O277" s="92"/>
      <c r="P277" s="92"/>
      <c r="Q277" s="92"/>
      <c r="R277" s="92"/>
      <c r="S277" s="92"/>
      <c r="T277" s="93"/>
      <c r="U277" s="39"/>
      <c r="V277" s="39"/>
      <c r="W277" s="39"/>
      <c r="X277" s="39"/>
      <c r="Y277" s="39"/>
      <c r="Z277" s="39"/>
      <c r="AA277" s="39"/>
      <c r="AB277" s="39"/>
      <c r="AC277" s="39"/>
      <c r="AD277" s="39"/>
      <c r="AE277" s="39"/>
      <c r="AT277" s="18" t="s">
        <v>131</v>
      </c>
      <c r="AU277" s="18" t="s">
        <v>87</v>
      </c>
    </row>
    <row r="278" s="2" customFormat="1" ht="24.15" customHeight="1">
      <c r="A278" s="39"/>
      <c r="B278" s="40"/>
      <c r="C278" s="219" t="s">
        <v>338</v>
      </c>
      <c r="D278" s="219" t="s">
        <v>124</v>
      </c>
      <c r="E278" s="220" t="s">
        <v>339</v>
      </c>
      <c r="F278" s="221" t="s">
        <v>340</v>
      </c>
      <c r="G278" s="222" t="s">
        <v>162</v>
      </c>
      <c r="H278" s="223">
        <v>268.10700000000003</v>
      </c>
      <c r="I278" s="224"/>
      <c r="J278" s="225">
        <f>ROUND(I278*H278,2)</f>
        <v>0</v>
      </c>
      <c r="K278" s="221" t="s">
        <v>128</v>
      </c>
      <c r="L278" s="45"/>
      <c r="M278" s="226" t="s">
        <v>1</v>
      </c>
      <c r="N278" s="227"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129</v>
      </c>
      <c r="AT278" s="230" t="s">
        <v>124</v>
      </c>
      <c r="AU278" s="230" t="s">
        <v>87</v>
      </c>
      <c r="AY278" s="18" t="s">
        <v>122</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129</v>
      </c>
      <c r="BM278" s="230" t="s">
        <v>341</v>
      </c>
    </row>
    <row r="279" s="2" customFormat="1">
      <c r="A279" s="39"/>
      <c r="B279" s="40"/>
      <c r="C279" s="41"/>
      <c r="D279" s="232" t="s">
        <v>131</v>
      </c>
      <c r="E279" s="41"/>
      <c r="F279" s="233" t="s">
        <v>342</v>
      </c>
      <c r="G279" s="41"/>
      <c r="H279" s="41"/>
      <c r="I279" s="234"/>
      <c r="J279" s="41"/>
      <c r="K279" s="41"/>
      <c r="L279" s="45"/>
      <c r="M279" s="291"/>
      <c r="N279" s="292"/>
      <c r="O279" s="293"/>
      <c r="P279" s="293"/>
      <c r="Q279" s="293"/>
      <c r="R279" s="293"/>
      <c r="S279" s="293"/>
      <c r="T279" s="294"/>
      <c r="U279" s="39"/>
      <c r="V279" s="39"/>
      <c r="W279" s="39"/>
      <c r="X279" s="39"/>
      <c r="Y279" s="39"/>
      <c r="Z279" s="39"/>
      <c r="AA279" s="39"/>
      <c r="AB279" s="39"/>
      <c r="AC279" s="39"/>
      <c r="AD279" s="39"/>
      <c r="AE279" s="39"/>
      <c r="AT279" s="18" t="s">
        <v>131</v>
      </c>
      <c r="AU279" s="18" t="s">
        <v>87</v>
      </c>
    </row>
    <row r="280" s="2" customFormat="1" ht="6.96" customHeight="1">
      <c r="A280" s="39"/>
      <c r="B280" s="67"/>
      <c r="C280" s="68"/>
      <c r="D280" s="68"/>
      <c r="E280" s="68"/>
      <c r="F280" s="68"/>
      <c r="G280" s="68"/>
      <c r="H280" s="68"/>
      <c r="I280" s="68"/>
      <c r="J280" s="68"/>
      <c r="K280" s="68"/>
      <c r="L280" s="45"/>
      <c r="M280" s="39"/>
      <c r="O280" s="39"/>
      <c r="P280" s="39"/>
      <c r="Q280" s="39"/>
      <c r="R280" s="39"/>
      <c r="S280" s="39"/>
      <c r="T280" s="39"/>
      <c r="U280" s="39"/>
      <c r="V280" s="39"/>
      <c r="W280" s="39"/>
      <c r="X280" s="39"/>
      <c r="Y280" s="39"/>
      <c r="Z280" s="39"/>
      <c r="AA280" s="39"/>
      <c r="AB280" s="39"/>
      <c r="AC280" s="39"/>
      <c r="AD280" s="39"/>
      <c r="AE280" s="39"/>
    </row>
  </sheetData>
  <sheetProtection sheet="1" autoFilter="0" formatColumns="0" formatRows="0" objects="1" scenarios="1" spinCount="100000" saltValue="R1HULCzCrK7V1BPBn44rQyqwgpbGIsgmSbZcm7LMhAYFgzzdVSrjzzJFoEcHH1NiviqGCCvQBgO8leRRRRR3Cw==" hashValue="vIIxGzvyIloertenI90weujA7g/ycAsOgmiwfHkNix/n/MNPSoA2rPGVRLg8a6F01nWA8h4RzONOgYZgRNMJ+g==" algorithmName="SHA-512" password="CC35"/>
  <autoFilter ref="C123:K27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91</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Drásov - sanační projekt</v>
      </c>
      <c r="F7" s="141"/>
      <c r="G7" s="141"/>
      <c r="H7" s="141"/>
      <c r="L7" s="21"/>
    </row>
    <row r="8" s="2" customFormat="1" ht="12" customHeight="1">
      <c r="A8" s="39"/>
      <c r="B8" s="45"/>
      <c r="C8" s="39"/>
      <c r="D8" s="141" t="s">
        <v>92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343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4. 11. 2022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32</v>
      </c>
      <c r="F21" s="39"/>
      <c r="G21" s="39"/>
      <c r="H21" s="39"/>
      <c r="I21" s="141" t="s">
        <v>27</v>
      </c>
      <c r="J21" s="144" t="s">
        <v>33</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35</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36</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ROUND((SUM(BE123:BE187)),  2)</f>
        <v>0</v>
      </c>
      <c r="G33" s="39"/>
      <c r="H33" s="39"/>
      <c r="I33" s="156">
        <v>0.20999999999999999</v>
      </c>
      <c r="J33" s="155">
        <f>ROUND(((SUM(BE123:BE187))*I33),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ROUND((SUM(BF123:BF187)),  2)</f>
        <v>0</v>
      </c>
      <c r="G34" s="39"/>
      <c r="H34" s="39"/>
      <c r="I34" s="156">
        <v>0.12</v>
      </c>
      <c r="J34" s="155">
        <f>ROUND(((SUM(BF123:BF187))*I34),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ROUND((SUM(BG123:BG187)),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ROUND((SUM(BH123:BH187)),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ROUND((SUM(BI123:BI187)),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Drásov - sanační projekt</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92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220545-2 -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Drásov</v>
      </c>
      <c r="G89" s="41"/>
      <c r="H89" s="41"/>
      <c r="I89" s="33" t="s">
        <v>22</v>
      </c>
      <c r="J89" s="80" t="str">
        <f>IF(J12="","",J12)</f>
        <v>4. 11. 2022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30</v>
      </c>
      <c r="J91" s="37" t="str">
        <f>E21</f>
        <v>GEOtest,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35</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95</v>
      </c>
      <c r="D94" s="177"/>
      <c r="E94" s="177"/>
      <c r="F94" s="177"/>
      <c r="G94" s="177"/>
      <c r="H94" s="177"/>
      <c r="I94" s="177"/>
      <c r="J94" s="178" t="s">
        <v>96</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97</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98</v>
      </c>
    </row>
    <row r="97" s="9" customFormat="1" ht="24.96" customHeight="1">
      <c r="A97" s="9"/>
      <c r="B97" s="180"/>
      <c r="C97" s="181"/>
      <c r="D97" s="182" t="s">
        <v>99</v>
      </c>
      <c r="E97" s="183"/>
      <c r="F97" s="183"/>
      <c r="G97" s="183"/>
      <c r="H97" s="183"/>
      <c r="I97" s="183"/>
      <c r="J97" s="184">
        <f>J124</f>
        <v>0</v>
      </c>
      <c r="K97" s="181"/>
      <c r="L97" s="185"/>
      <c r="S97" s="9"/>
      <c r="T97" s="9"/>
      <c r="U97" s="9"/>
      <c r="V97" s="9"/>
      <c r="W97" s="9"/>
      <c r="X97" s="9"/>
      <c r="Y97" s="9"/>
      <c r="Z97" s="9"/>
      <c r="AA97" s="9"/>
      <c r="AB97" s="9"/>
      <c r="AC97" s="9"/>
      <c r="AD97" s="9"/>
      <c r="AE97" s="9"/>
    </row>
    <row r="98" s="9" customFormat="1" ht="24.96" customHeight="1">
      <c r="A98" s="9"/>
      <c r="B98" s="180"/>
      <c r="C98" s="181"/>
      <c r="D98" s="182" t="s">
        <v>344</v>
      </c>
      <c r="E98" s="183"/>
      <c r="F98" s="183"/>
      <c r="G98" s="183"/>
      <c r="H98" s="183"/>
      <c r="I98" s="183"/>
      <c r="J98" s="184">
        <f>J125</f>
        <v>0</v>
      </c>
      <c r="K98" s="181"/>
      <c r="L98" s="185"/>
      <c r="S98" s="9"/>
      <c r="T98" s="9"/>
      <c r="U98" s="9"/>
      <c r="V98" s="9"/>
      <c r="W98" s="9"/>
      <c r="X98" s="9"/>
      <c r="Y98" s="9"/>
      <c r="Z98" s="9"/>
      <c r="AA98" s="9"/>
      <c r="AB98" s="9"/>
      <c r="AC98" s="9"/>
      <c r="AD98" s="9"/>
      <c r="AE98" s="9"/>
    </row>
    <row r="99" s="9" customFormat="1" ht="24.96" customHeight="1">
      <c r="A99" s="9"/>
      <c r="B99" s="180"/>
      <c r="C99" s="181"/>
      <c r="D99" s="182" t="s">
        <v>345</v>
      </c>
      <c r="E99" s="183"/>
      <c r="F99" s="183"/>
      <c r="G99" s="183"/>
      <c r="H99" s="183"/>
      <c r="I99" s="183"/>
      <c r="J99" s="184">
        <f>J129</f>
        <v>0</v>
      </c>
      <c r="K99" s="181"/>
      <c r="L99" s="185"/>
      <c r="S99" s="9"/>
      <c r="T99" s="9"/>
      <c r="U99" s="9"/>
      <c r="V99" s="9"/>
      <c r="W99" s="9"/>
      <c r="X99" s="9"/>
      <c r="Y99" s="9"/>
      <c r="Z99" s="9"/>
      <c r="AA99" s="9"/>
      <c r="AB99" s="9"/>
      <c r="AC99" s="9"/>
      <c r="AD99" s="9"/>
      <c r="AE99" s="9"/>
    </row>
    <row r="100" s="10" customFormat="1" ht="19.92" customHeight="1">
      <c r="A100" s="10"/>
      <c r="B100" s="186"/>
      <c r="C100" s="187"/>
      <c r="D100" s="188" t="s">
        <v>346</v>
      </c>
      <c r="E100" s="189"/>
      <c r="F100" s="189"/>
      <c r="G100" s="189"/>
      <c r="H100" s="189"/>
      <c r="I100" s="189"/>
      <c r="J100" s="190">
        <f>J144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347</v>
      </c>
      <c r="E101" s="189"/>
      <c r="F101" s="189"/>
      <c r="G101" s="189"/>
      <c r="H101" s="189"/>
      <c r="I101" s="189"/>
      <c r="J101" s="190">
        <f>J154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348</v>
      </c>
      <c r="E102" s="189"/>
      <c r="F102" s="189"/>
      <c r="G102" s="189"/>
      <c r="H102" s="189"/>
      <c r="I102" s="189"/>
      <c r="J102" s="190">
        <f>J182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349</v>
      </c>
      <c r="E103" s="189"/>
      <c r="F103" s="189"/>
      <c r="G103" s="189"/>
      <c r="H103" s="189"/>
      <c r="I103" s="189"/>
      <c r="J103" s="190">
        <f>J185</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107</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Drásov - sanační projekt</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92</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220545-2 - Vedlejší a ostatní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Drásov</v>
      </c>
      <c r="G117" s="41"/>
      <c r="H117" s="41"/>
      <c r="I117" s="33" t="s">
        <v>22</v>
      </c>
      <c r="J117" s="80" t="str">
        <f>IF(J12="","",J12)</f>
        <v>4. 11. 2022</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 xml:space="preserve"> </v>
      </c>
      <c r="G119" s="41"/>
      <c r="H119" s="41"/>
      <c r="I119" s="33" t="s">
        <v>30</v>
      </c>
      <c r="J119" s="37" t="str">
        <f>E21</f>
        <v>GEOtest,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35</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108</v>
      </c>
      <c r="D122" s="195" t="s">
        <v>62</v>
      </c>
      <c r="E122" s="195" t="s">
        <v>58</v>
      </c>
      <c r="F122" s="195" t="s">
        <v>59</v>
      </c>
      <c r="G122" s="195" t="s">
        <v>109</v>
      </c>
      <c r="H122" s="195" t="s">
        <v>110</v>
      </c>
      <c r="I122" s="195" t="s">
        <v>111</v>
      </c>
      <c r="J122" s="195" t="s">
        <v>96</v>
      </c>
      <c r="K122" s="196" t="s">
        <v>112</v>
      </c>
      <c r="L122" s="197"/>
      <c r="M122" s="101" t="s">
        <v>1</v>
      </c>
      <c r="N122" s="102" t="s">
        <v>41</v>
      </c>
      <c r="O122" s="102" t="s">
        <v>113</v>
      </c>
      <c r="P122" s="102" t="s">
        <v>114</v>
      </c>
      <c r="Q122" s="102" t="s">
        <v>115</v>
      </c>
      <c r="R122" s="102" t="s">
        <v>116</v>
      </c>
      <c r="S122" s="102" t="s">
        <v>117</v>
      </c>
      <c r="T122" s="103" t="s">
        <v>118</v>
      </c>
      <c r="U122" s="192"/>
      <c r="V122" s="192"/>
      <c r="W122" s="192"/>
      <c r="X122" s="192"/>
      <c r="Y122" s="192"/>
      <c r="Z122" s="192"/>
      <c r="AA122" s="192"/>
      <c r="AB122" s="192"/>
      <c r="AC122" s="192"/>
      <c r="AD122" s="192"/>
      <c r="AE122" s="192"/>
    </row>
    <row r="123" s="2" customFormat="1" ht="22.8" customHeight="1">
      <c r="A123" s="39"/>
      <c r="B123" s="40"/>
      <c r="C123" s="108" t="s">
        <v>119</v>
      </c>
      <c r="D123" s="41"/>
      <c r="E123" s="41"/>
      <c r="F123" s="41"/>
      <c r="G123" s="41"/>
      <c r="H123" s="41"/>
      <c r="I123" s="41"/>
      <c r="J123" s="198">
        <f>BK123</f>
        <v>0</v>
      </c>
      <c r="K123" s="41"/>
      <c r="L123" s="45"/>
      <c r="M123" s="104"/>
      <c r="N123" s="199"/>
      <c r="O123" s="105"/>
      <c r="P123" s="200">
        <f>P124+P125+P129</f>
        <v>0</v>
      </c>
      <c r="Q123" s="105"/>
      <c r="R123" s="200">
        <f>R124+R125+R129</f>
        <v>0</v>
      </c>
      <c r="S123" s="105"/>
      <c r="T123" s="201">
        <f>T124+T125+T129</f>
        <v>0</v>
      </c>
      <c r="U123" s="39"/>
      <c r="V123" s="39"/>
      <c r="W123" s="39"/>
      <c r="X123" s="39"/>
      <c r="Y123" s="39"/>
      <c r="Z123" s="39"/>
      <c r="AA123" s="39"/>
      <c r="AB123" s="39"/>
      <c r="AC123" s="39"/>
      <c r="AD123" s="39"/>
      <c r="AE123" s="39"/>
      <c r="AT123" s="18" t="s">
        <v>76</v>
      </c>
      <c r="AU123" s="18" t="s">
        <v>98</v>
      </c>
      <c r="BK123" s="202">
        <f>BK124+BK125+BK129</f>
        <v>0</v>
      </c>
    </row>
    <row r="124" s="12" customFormat="1" ht="25.92" customHeight="1">
      <c r="A124" s="12"/>
      <c r="B124" s="203"/>
      <c r="C124" s="204"/>
      <c r="D124" s="205" t="s">
        <v>76</v>
      </c>
      <c r="E124" s="206" t="s">
        <v>120</v>
      </c>
      <c r="F124" s="206" t="s">
        <v>121</v>
      </c>
      <c r="G124" s="204"/>
      <c r="H124" s="204"/>
      <c r="I124" s="207"/>
      <c r="J124" s="208">
        <f>BK124</f>
        <v>0</v>
      </c>
      <c r="K124" s="204"/>
      <c r="L124" s="209"/>
      <c r="M124" s="210"/>
      <c r="N124" s="211"/>
      <c r="O124" s="211"/>
      <c r="P124" s="212">
        <v>0</v>
      </c>
      <c r="Q124" s="211"/>
      <c r="R124" s="212">
        <v>0</v>
      </c>
      <c r="S124" s="211"/>
      <c r="T124" s="213">
        <v>0</v>
      </c>
      <c r="U124" s="12"/>
      <c r="V124" s="12"/>
      <c r="W124" s="12"/>
      <c r="X124" s="12"/>
      <c r="Y124" s="12"/>
      <c r="Z124" s="12"/>
      <c r="AA124" s="12"/>
      <c r="AB124" s="12"/>
      <c r="AC124" s="12"/>
      <c r="AD124" s="12"/>
      <c r="AE124" s="12"/>
      <c r="AR124" s="214" t="s">
        <v>85</v>
      </c>
      <c r="AT124" s="215" t="s">
        <v>76</v>
      </c>
      <c r="AU124" s="215" t="s">
        <v>77</v>
      </c>
      <c r="AY124" s="214" t="s">
        <v>122</v>
      </c>
      <c r="BK124" s="216">
        <v>0</v>
      </c>
    </row>
    <row r="125" s="12" customFormat="1" ht="25.92" customHeight="1">
      <c r="A125" s="12"/>
      <c r="B125" s="203"/>
      <c r="C125" s="204"/>
      <c r="D125" s="205" t="s">
        <v>76</v>
      </c>
      <c r="E125" s="206" t="s">
        <v>350</v>
      </c>
      <c r="F125" s="206" t="s">
        <v>351</v>
      </c>
      <c r="G125" s="204"/>
      <c r="H125" s="204"/>
      <c r="I125" s="207"/>
      <c r="J125" s="208">
        <f>BK125</f>
        <v>0</v>
      </c>
      <c r="K125" s="204"/>
      <c r="L125" s="209"/>
      <c r="M125" s="210"/>
      <c r="N125" s="211"/>
      <c r="O125" s="211"/>
      <c r="P125" s="212">
        <f>SUM(P126:P128)</f>
        <v>0</v>
      </c>
      <c r="Q125" s="211"/>
      <c r="R125" s="212">
        <f>SUM(R126:R128)</f>
        <v>0</v>
      </c>
      <c r="S125" s="211"/>
      <c r="T125" s="213">
        <f>SUM(T126:T128)</f>
        <v>0</v>
      </c>
      <c r="U125" s="12"/>
      <c r="V125" s="12"/>
      <c r="W125" s="12"/>
      <c r="X125" s="12"/>
      <c r="Y125" s="12"/>
      <c r="Z125" s="12"/>
      <c r="AA125" s="12"/>
      <c r="AB125" s="12"/>
      <c r="AC125" s="12"/>
      <c r="AD125" s="12"/>
      <c r="AE125" s="12"/>
      <c r="AR125" s="214" t="s">
        <v>129</v>
      </c>
      <c r="AT125" s="215" t="s">
        <v>76</v>
      </c>
      <c r="AU125" s="215" t="s">
        <v>77</v>
      </c>
      <c r="AY125" s="214" t="s">
        <v>122</v>
      </c>
      <c r="BK125" s="216">
        <f>SUM(BK126:BK128)</f>
        <v>0</v>
      </c>
    </row>
    <row r="126" s="2" customFormat="1" ht="16.5" customHeight="1">
      <c r="A126" s="39"/>
      <c r="B126" s="40"/>
      <c r="C126" s="219" t="s">
        <v>85</v>
      </c>
      <c r="D126" s="219" t="s">
        <v>124</v>
      </c>
      <c r="E126" s="220" t="s">
        <v>352</v>
      </c>
      <c r="F126" s="221" t="s">
        <v>353</v>
      </c>
      <c r="G126" s="222" t="s">
        <v>354</v>
      </c>
      <c r="H126" s="223">
        <v>1</v>
      </c>
      <c r="I126" s="224"/>
      <c r="J126" s="225">
        <f>ROUND(I126*H126,2)</f>
        <v>0</v>
      </c>
      <c r="K126" s="221" t="s">
        <v>128</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355</v>
      </c>
      <c r="AT126" s="230" t="s">
        <v>124</v>
      </c>
      <c r="AU126" s="230" t="s">
        <v>85</v>
      </c>
      <c r="AY126" s="18" t="s">
        <v>122</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355</v>
      </c>
      <c r="BM126" s="230" t="s">
        <v>356</v>
      </c>
    </row>
    <row r="127" s="2" customFormat="1">
      <c r="A127" s="39"/>
      <c r="B127" s="40"/>
      <c r="C127" s="41"/>
      <c r="D127" s="232" t="s">
        <v>131</v>
      </c>
      <c r="E127" s="41"/>
      <c r="F127" s="233" t="s">
        <v>353</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131</v>
      </c>
      <c r="AU127" s="18" t="s">
        <v>85</v>
      </c>
    </row>
    <row r="128" s="2" customFormat="1">
      <c r="A128" s="39"/>
      <c r="B128" s="40"/>
      <c r="C128" s="41"/>
      <c r="D128" s="232" t="s">
        <v>165</v>
      </c>
      <c r="E128" s="41"/>
      <c r="F128" s="280" t="s">
        <v>357</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165</v>
      </c>
      <c r="AU128" s="18" t="s">
        <v>85</v>
      </c>
    </row>
    <row r="129" s="12" customFormat="1" ht="25.92" customHeight="1">
      <c r="A129" s="12"/>
      <c r="B129" s="203"/>
      <c r="C129" s="204"/>
      <c r="D129" s="205" t="s">
        <v>76</v>
      </c>
      <c r="E129" s="206" t="s">
        <v>358</v>
      </c>
      <c r="F129" s="206" t="s">
        <v>359</v>
      </c>
      <c r="G129" s="204"/>
      <c r="H129" s="204"/>
      <c r="I129" s="207"/>
      <c r="J129" s="208">
        <f>BK129</f>
        <v>0</v>
      </c>
      <c r="K129" s="204"/>
      <c r="L129" s="209"/>
      <c r="M129" s="210"/>
      <c r="N129" s="211"/>
      <c r="O129" s="211"/>
      <c r="P129" s="212">
        <f>P130+SUM(P131:P144)+P154+P182+P185</f>
        <v>0</v>
      </c>
      <c r="Q129" s="211"/>
      <c r="R129" s="212">
        <f>R130+SUM(R131:R144)+R154+R182+R185</f>
        <v>0</v>
      </c>
      <c r="S129" s="211"/>
      <c r="T129" s="213">
        <f>T130+SUM(T131:T144)+T154+T182+T185</f>
        <v>0</v>
      </c>
      <c r="U129" s="12"/>
      <c r="V129" s="12"/>
      <c r="W129" s="12"/>
      <c r="X129" s="12"/>
      <c r="Y129" s="12"/>
      <c r="Z129" s="12"/>
      <c r="AA129" s="12"/>
      <c r="AB129" s="12"/>
      <c r="AC129" s="12"/>
      <c r="AD129" s="12"/>
      <c r="AE129" s="12"/>
      <c r="AR129" s="214" t="s">
        <v>158</v>
      </c>
      <c r="AT129" s="215" t="s">
        <v>76</v>
      </c>
      <c r="AU129" s="215" t="s">
        <v>77</v>
      </c>
      <c r="AY129" s="214" t="s">
        <v>122</v>
      </c>
      <c r="BK129" s="216">
        <f>BK130+SUM(BK131:BK144)+BK154+BK182+BK185</f>
        <v>0</v>
      </c>
    </row>
    <row r="130" s="2" customFormat="1" ht="24.15" customHeight="1">
      <c r="A130" s="39"/>
      <c r="B130" s="40"/>
      <c r="C130" s="219" t="s">
        <v>87</v>
      </c>
      <c r="D130" s="219" t="s">
        <v>124</v>
      </c>
      <c r="E130" s="220" t="s">
        <v>360</v>
      </c>
      <c r="F130" s="221" t="s">
        <v>361</v>
      </c>
      <c r="G130" s="222" t="s">
        <v>354</v>
      </c>
      <c r="H130" s="223">
        <v>1</v>
      </c>
      <c r="I130" s="224"/>
      <c r="J130" s="225">
        <f>ROUND(I130*H130,2)</f>
        <v>0</v>
      </c>
      <c r="K130" s="221" t="s">
        <v>1</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129</v>
      </c>
      <c r="AT130" s="230" t="s">
        <v>124</v>
      </c>
      <c r="AU130" s="230" t="s">
        <v>85</v>
      </c>
      <c r="AY130" s="18" t="s">
        <v>122</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129</v>
      </c>
      <c r="BM130" s="230" t="s">
        <v>362</v>
      </c>
    </row>
    <row r="131" s="2" customFormat="1">
      <c r="A131" s="39"/>
      <c r="B131" s="40"/>
      <c r="C131" s="41"/>
      <c r="D131" s="232" t="s">
        <v>131</v>
      </c>
      <c r="E131" s="41"/>
      <c r="F131" s="233" t="s">
        <v>361</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131</v>
      </c>
      <c r="AU131" s="18" t="s">
        <v>85</v>
      </c>
    </row>
    <row r="132" s="2" customFormat="1">
      <c r="A132" s="39"/>
      <c r="B132" s="40"/>
      <c r="C132" s="41"/>
      <c r="D132" s="232" t="s">
        <v>165</v>
      </c>
      <c r="E132" s="41"/>
      <c r="F132" s="280" t="s">
        <v>363</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165</v>
      </c>
      <c r="AU132" s="18" t="s">
        <v>85</v>
      </c>
    </row>
    <row r="133" s="2" customFormat="1" ht="24.15" customHeight="1">
      <c r="A133" s="39"/>
      <c r="B133" s="40"/>
      <c r="C133" s="219" t="s">
        <v>140</v>
      </c>
      <c r="D133" s="219" t="s">
        <v>124</v>
      </c>
      <c r="E133" s="220" t="s">
        <v>364</v>
      </c>
      <c r="F133" s="221" t="s">
        <v>365</v>
      </c>
      <c r="G133" s="222" t="s">
        <v>276</v>
      </c>
      <c r="H133" s="223">
        <v>1</v>
      </c>
      <c r="I133" s="224"/>
      <c r="J133" s="225">
        <f>ROUND(I133*H133,2)</f>
        <v>0</v>
      </c>
      <c r="K133" s="221" t="s">
        <v>1</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129</v>
      </c>
      <c r="AT133" s="230" t="s">
        <v>124</v>
      </c>
      <c r="AU133" s="230" t="s">
        <v>85</v>
      </c>
      <c r="AY133" s="18" t="s">
        <v>122</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129</v>
      </c>
      <c r="BM133" s="230" t="s">
        <v>366</v>
      </c>
    </row>
    <row r="134" s="2" customFormat="1">
      <c r="A134" s="39"/>
      <c r="B134" s="40"/>
      <c r="C134" s="41"/>
      <c r="D134" s="232" t="s">
        <v>131</v>
      </c>
      <c r="E134" s="41"/>
      <c r="F134" s="233" t="s">
        <v>365</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131</v>
      </c>
      <c r="AU134" s="18" t="s">
        <v>85</v>
      </c>
    </row>
    <row r="135" s="2" customFormat="1" ht="21.75" customHeight="1">
      <c r="A135" s="39"/>
      <c r="B135" s="40"/>
      <c r="C135" s="219" t="s">
        <v>129</v>
      </c>
      <c r="D135" s="219" t="s">
        <v>124</v>
      </c>
      <c r="E135" s="220" t="s">
        <v>367</v>
      </c>
      <c r="F135" s="221" t="s">
        <v>368</v>
      </c>
      <c r="G135" s="222" t="s">
        <v>354</v>
      </c>
      <c r="H135" s="223">
        <v>1</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129</v>
      </c>
      <c r="AT135" s="230" t="s">
        <v>124</v>
      </c>
      <c r="AU135" s="230" t="s">
        <v>85</v>
      </c>
      <c r="AY135" s="18" t="s">
        <v>122</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129</v>
      </c>
      <c r="BM135" s="230" t="s">
        <v>369</v>
      </c>
    </row>
    <row r="136" s="2" customFormat="1">
      <c r="A136" s="39"/>
      <c r="B136" s="40"/>
      <c r="C136" s="41"/>
      <c r="D136" s="232" t="s">
        <v>131</v>
      </c>
      <c r="E136" s="41"/>
      <c r="F136" s="233" t="s">
        <v>368</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131</v>
      </c>
      <c r="AU136" s="18" t="s">
        <v>85</v>
      </c>
    </row>
    <row r="137" s="2" customFormat="1" ht="66.75" customHeight="1">
      <c r="A137" s="39"/>
      <c r="B137" s="40"/>
      <c r="C137" s="219" t="s">
        <v>158</v>
      </c>
      <c r="D137" s="219" t="s">
        <v>124</v>
      </c>
      <c r="E137" s="220" t="s">
        <v>370</v>
      </c>
      <c r="F137" s="221" t="s">
        <v>371</v>
      </c>
      <c r="G137" s="222" t="s">
        <v>354</v>
      </c>
      <c r="H137" s="223">
        <v>1</v>
      </c>
      <c r="I137" s="224"/>
      <c r="J137" s="225">
        <f>ROUND(I137*H137,2)</f>
        <v>0</v>
      </c>
      <c r="K137" s="221" t="s">
        <v>1</v>
      </c>
      <c r="L137" s="45"/>
      <c r="M137" s="226" t="s">
        <v>1</v>
      </c>
      <c r="N137" s="227" t="s">
        <v>42</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372</v>
      </c>
      <c r="AT137" s="230" t="s">
        <v>124</v>
      </c>
      <c r="AU137" s="230" t="s">
        <v>85</v>
      </c>
      <c r="AY137" s="18" t="s">
        <v>122</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372</v>
      </c>
      <c r="BM137" s="230" t="s">
        <v>373</v>
      </c>
    </row>
    <row r="138" s="2" customFormat="1">
      <c r="A138" s="39"/>
      <c r="B138" s="40"/>
      <c r="C138" s="41"/>
      <c r="D138" s="232" t="s">
        <v>131</v>
      </c>
      <c r="E138" s="41"/>
      <c r="F138" s="233" t="s">
        <v>371</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131</v>
      </c>
      <c r="AU138" s="18" t="s">
        <v>85</v>
      </c>
    </row>
    <row r="139" s="2" customFormat="1" ht="66.75" customHeight="1">
      <c r="A139" s="39"/>
      <c r="B139" s="40"/>
      <c r="C139" s="219" t="s">
        <v>168</v>
      </c>
      <c r="D139" s="219" t="s">
        <v>124</v>
      </c>
      <c r="E139" s="220" t="s">
        <v>374</v>
      </c>
      <c r="F139" s="221" t="s">
        <v>375</v>
      </c>
      <c r="G139" s="222" t="s">
        <v>354</v>
      </c>
      <c r="H139" s="223">
        <v>1</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372</v>
      </c>
      <c r="AT139" s="230" t="s">
        <v>124</v>
      </c>
      <c r="AU139" s="230" t="s">
        <v>85</v>
      </c>
      <c r="AY139" s="18" t="s">
        <v>122</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372</v>
      </c>
      <c r="BM139" s="230" t="s">
        <v>376</v>
      </c>
    </row>
    <row r="140" s="2" customFormat="1">
      <c r="A140" s="39"/>
      <c r="B140" s="40"/>
      <c r="C140" s="41"/>
      <c r="D140" s="232" t="s">
        <v>131</v>
      </c>
      <c r="E140" s="41"/>
      <c r="F140" s="233" t="s">
        <v>375</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131</v>
      </c>
      <c r="AU140" s="18" t="s">
        <v>85</v>
      </c>
    </row>
    <row r="141" s="2" customFormat="1" ht="16.5" customHeight="1">
      <c r="A141" s="39"/>
      <c r="B141" s="40"/>
      <c r="C141" s="219" t="s">
        <v>173</v>
      </c>
      <c r="D141" s="219" t="s">
        <v>124</v>
      </c>
      <c r="E141" s="220" t="s">
        <v>377</v>
      </c>
      <c r="F141" s="221" t="s">
        <v>378</v>
      </c>
      <c r="G141" s="222" t="s">
        <v>354</v>
      </c>
      <c r="H141" s="223">
        <v>1</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372</v>
      </c>
      <c r="AT141" s="230" t="s">
        <v>124</v>
      </c>
      <c r="AU141" s="230" t="s">
        <v>85</v>
      </c>
      <c r="AY141" s="18" t="s">
        <v>122</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372</v>
      </c>
      <c r="BM141" s="230" t="s">
        <v>379</v>
      </c>
    </row>
    <row r="142" s="2" customFormat="1">
      <c r="A142" s="39"/>
      <c r="B142" s="40"/>
      <c r="C142" s="41"/>
      <c r="D142" s="232" t="s">
        <v>131</v>
      </c>
      <c r="E142" s="41"/>
      <c r="F142" s="233" t="s">
        <v>378</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131</v>
      </c>
      <c r="AU142" s="18" t="s">
        <v>85</v>
      </c>
    </row>
    <row r="143" s="2" customFormat="1">
      <c r="A143" s="39"/>
      <c r="B143" s="40"/>
      <c r="C143" s="41"/>
      <c r="D143" s="232" t="s">
        <v>165</v>
      </c>
      <c r="E143" s="41"/>
      <c r="F143" s="280" t="s">
        <v>380</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165</v>
      </c>
      <c r="AU143" s="18" t="s">
        <v>85</v>
      </c>
    </row>
    <row r="144" s="12" customFormat="1" ht="22.8" customHeight="1">
      <c r="A144" s="12"/>
      <c r="B144" s="203"/>
      <c r="C144" s="204"/>
      <c r="D144" s="205" t="s">
        <v>76</v>
      </c>
      <c r="E144" s="217" t="s">
        <v>381</v>
      </c>
      <c r="F144" s="217" t="s">
        <v>382</v>
      </c>
      <c r="G144" s="204"/>
      <c r="H144" s="204"/>
      <c r="I144" s="207"/>
      <c r="J144" s="218">
        <f>BK144</f>
        <v>0</v>
      </c>
      <c r="K144" s="204"/>
      <c r="L144" s="209"/>
      <c r="M144" s="210"/>
      <c r="N144" s="211"/>
      <c r="O144" s="211"/>
      <c r="P144" s="212">
        <f>SUM(P145:P153)</f>
        <v>0</v>
      </c>
      <c r="Q144" s="211"/>
      <c r="R144" s="212">
        <f>SUM(R145:R153)</f>
        <v>0</v>
      </c>
      <c r="S144" s="211"/>
      <c r="T144" s="213">
        <f>SUM(T145:T153)</f>
        <v>0</v>
      </c>
      <c r="U144" s="12"/>
      <c r="V144" s="12"/>
      <c r="W144" s="12"/>
      <c r="X144" s="12"/>
      <c r="Y144" s="12"/>
      <c r="Z144" s="12"/>
      <c r="AA144" s="12"/>
      <c r="AB144" s="12"/>
      <c r="AC144" s="12"/>
      <c r="AD144" s="12"/>
      <c r="AE144" s="12"/>
      <c r="AR144" s="214" t="s">
        <v>158</v>
      </c>
      <c r="AT144" s="215" t="s">
        <v>76</v>
      </c>
      <c r="AU144" s="215" t="s">
        <v>85</v>
      </c>
      <c r="AY144" s="214" t="s">
        <v>122</v>
      </c>
      <c r="BK144" s="216">
        <f>SUM(BK145:BK153)</f>
        <v>0</v>
      </c>
    </row>
    <row r="145" s="2" customFormat="1" ht="16.5" customHeight="1">
      <c r="A145" s="39"/>
      <c r="B145" s="40"/>
      <c r="C145" s="219" t="s">
        <v>163</v>
      </c>
      <c r="D145" s="219" t="s">
        <v>124</v>
      </c>
      <c r="E145" s="220" t="s">
        <v>383</v>
      </c>
      <c r="F145" s="221" t="s">
        <v>384</v>
      </c>
      <c r="G145" s="222" t="s">
        <v>385</v>
      </c>
      <c r="H145" s="223">
        <v>1</v>
      </c>
      <c r="I145" s="224"/>
      <c r="J145" s="225">
        <f>ROUND(I145*H145,2)</f>
        <v>0</v>
      </c>
      <c r="K145" s="221" t="s">
        <v>128</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372</v>
      </c>
      <c r="AT145" s="230" t="s">
        <v>124</v>
      </c>
      <c r="AU145" s="230" t="s">
        <v>87</v>
      </c>
      <c r="AY145" s="18" t="s">
        <v>122</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372</v>
      </c>
      <c r="BM145" s="230" t="s">
        <v>386</v>
      </c>
    </row>
    <row r="146" s="2" customFormat="1">
      <c r="A146" s="39"/>
      <c r="B146" s="40"/>
      <c r="C146" s="41"/>
      <c r="D146" s="232" t="s">
        <v>131</v>
      </c>
      <c r="E146" s="41"/>
      <c r="F146" s="233" t="s">
        <v>384</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131</v>
      </c>
      <c r="AU146" s="18" t="s">
        <v>87</v>
      </c>
    </row>
    <row r="147" s="13" customFormat="1">
      <c r="A147" s="13"/>
      <c r="B147" s="237"/>
      <c r="C147" s="238"/>
      <c r="D147" s="232" t="s">
        <v>133</v>
      </c>
      <c r="E147" s="239" t="s">
        <v>1</v>
      </c>
      <c r="F147" s="240" t="s">
        <v>387</v>
      </c>
      <c r="G147" s="238"/>
      <c r="H147" s="241">
        <v>1</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133</v>
      </c>
      <c r="AU147" s="247" t="s">
        <v>87</v>
      </c>
      <c r="AV147" s="13" t="s">
        <v>87</v>
      </c>
      <c r="AW147" s="13" t="s">
        <v>34</v>
      </c>
      <c r="AX147" s="13" t="s">
        <v>85</v>
      </c>
      <c r="AY147" s="247" t="s">
        <v>122</v>
      </c>
    </row>
    <row r="148" s="2" customFormat="1" ht="16.5" customHeight="1">
      <c r="A148" s="39"/>
      <c r="B148" s="40"/>
      <c r="C148" s="219" t="s">
        <v>188</v>
      </c>
      <c r="D148" s="219" t="s">
        <v>124</v>
      </c>
      <c r="E148" s="220" t="s">
        <v>388</v>
      </c>
      <c r="F148" s="221" t="s">
        <v>389</v>
      </c>
      <c r="G148" s="222" t="s">
        <v>385</v>
      </c>
      <c r="H148" s="223">
        <v>1</v>
      </c>
      <c r="I148" s="224"/>
      <c r="J148" s="225">
        <f>ROUND(I148*H148,2)</f>
        <v>0</v>
      </c>
      <c r="K148" s="221" t="s">
        <v>128</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372</v>
      </c>
      <c r="AT148" s="230" t="s">
        <v>124</v>
      </c>
      <c r="AU148" s="230" t="s">
        <v>87</v>
      </c>
      <c r="AY148" s="18" t="s">
        <v>122</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372</v>
      </c>
      <c r="BM148" s="230" t="s">
        <v>390</v>
      </c>
    </row>
    <row r="149" s="2" customFormat="1">
      <c r="A149" s="39"/>
      <c r="B149" s="40"/>
      <c r="C149" s="41"/>
      <c r="D149" s="232" t="s">
        <v>131</v>
      </c>
      <c r="E149" s="41"/>
      <c r="F149" s="233" t="s">
        <v>389</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131</v>
      </c>
      <c r="AU149" s="18" t="s">
        <v>87</v>
      </c>
    </row>
    <row r="150" s="13" customFormat="1">
      <c r="A150" s="13"/>
      <c r="B150" s="237"/>
      <c r="C150" s="238"/>
      <c r="D150" s="232" t="s">
        <v>133</v>
      </c>
      <c r="E150" s="239" t="s">
        <v>1</v>
      </c>
      <c r="F150" s="240" t="s">
        <v>391</v>
      </c>
      <c r="G150" s="238"/>
      <c r="H150" s="241">
        <v>1</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133</v>
      </c>
      <c r="AU150" s="247" t="s">
        <v>87</v>
      </c>
      <c r="AV150" s="13" t="s">
        <v>87</v>
      </c>
      <c r="AW150" s="13" t="s">
        <v>34</v>
      </c>
      <c r="AX150" s="13" t="s">
        <v>85</v>
      </c>
      <c r="AY150" s="247" t="s">
        <v>122</v>
      </c>
    </row>
    <row r="151" s="2" customFormat="1" ht="33" customHeight="1">
      <c r="A151" s="39"/>
      <c r="B151" s="40"/>
      <c r="C151" s="219" t="s">
        <v>194</v>
      </c>
      <c r="D151" s="219" t="s">
        <v>124</v>
      </c>
      <c r="E151" s="220" t="s">
        <v>392</v>
      </c>
      <c r="F151" s="221" t="s">
        <v>393</v>
      </c>
      <c r="G151" s="222" t="s">
        <v>385</v>
      </c>
      <c r="H151" s="223">
        <v>1</v>
      </c>
      <c r="I151" s="224"/>
      <c r="J151" s="225">
        <f>ROUND(I151*H151,2)</f>
        <v>0</v>
      </c>
      <c r="K151" s="221" t="s">
        <v>128</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372</v>
      </c>
      <c r="AT151" s="230" t="s">
        <v>124</v>
      </c>
      <c r="AU151" s="230" t="s">
        <v>87</v>
      </c>
      <c r="AY151" s="18" t="s">
        <v>122</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372</v>
      </c>
      <c r="BM151" s="230" t="s">
        <v>394</v>
      </c>
    </row>
    <row r="152" s="2" customFormat="1">
      <c r="A152" s="39"/>
      <c r="B152" s="40"/>
      <c r="C152" s="41"/>
      <c r="D152" s="232" t="s">
        <v>131</v>
      </c>
      <c r="E152" s="41"/>
      <c r="F152" s="233" t="s">
        <v>389</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131</v>
      </c>
      <c r="AU152" s="18" t="s">
        <v>87</v>
      </c>
    </row>
    <row r="153" s="13" customFormat="1">
      <c r="A153" s="13"/>
      <c r="B153" s="237"/>
      <c r="C153" s="238"/>
      <c r="D153" s="232" t="s">
        <v>133</v>
      </c>
      <c r="E153" s="239" t="s">
        <v>1</v>
      </c>
      <c r="F153" s="240" t="s">
        <v>395</v>
      </c>
      <c r="G153" s="238"/>
      <c r="H153" s="241">
        <v>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133</v>
      </c>
      <c r="AU153" s="247" t="s">
        <v>87</v>
      </c>
      <c r="AV153" s="13" t="s">
        <v>87</v>
      </c>
      <c r="AW153" s="13" t="s">
        <v>34</v>
      </c>
      <c r="AX153" s="13" t="s">
        <v>85</v>
      </c>
      <c r="AY153" s="247" t="s">
        <v>122</v>
      </c>
    </row>
    <row r="154" s="12" customFormat="1" ht="22.8" customHeight="1">
      <c r="A154" s="12"/>
      <c r="B154" s="203"/>
      <c r="C154" s="204"/>
      <c r="D154" s="205" t="s">
        <v>76</v>
      </c>
      <c r="E154" s="217" t="s">
        <v>396</v>
      </c>
      <c r="F154" s="217" t="s">
        <v>397</v>
      </c>
      <c r="G154" s="204"/>
      <c r="H154" s="204"/>
      <c r="I154" s="207"/>
      <c r="J154" s="218">
        <f>BK154</f>
        <v>0</v>
      </c>
      <c r="K154" s="204"/>
      <c r="L154" s="209"/>
      <c r="M154" s="210"/>
      <c r="N154" s="211"/>
      <c r="O154" s="211"/>
      <c r="P154" s="212">
        <f>SUM(P155:P181)</f>
        <v>0</v>
      </c>
      <c r="Q154" s="211"/>
      <c r="R154" s="212">
        <f>SUM(R155:R181)</f>
        <v>0</v>
      </c>
      <c r="S154" s="211"/>
      <c r="T154" s="213">
        <f>SUM(T155:T181)</f>
        <v>0</v>
      </c>
      <c r="U154" s="12"/>
      <c r="V154" s="12"/>
      <c r="W154" s="12"/>
      <c r="X154" s="12"/>
      <c r="Y154" s="12"/>
      <c r="Z154" s="12"/>
      <c r="AA154" s="12"/>
      <c r="AB154" s="12"/>
      <c r="AC154" s="12"/>
      <c r="AD154" s="12"/>
      <c r="AE154" s="12"/>
      <c r="AR154" s="214" t="s">
        <v>158</v>
      </c>
      <c r="AT154" s="215" t="s">
        <v>76</v>
      </c>
      <c r="AU154" s="215" t="s">
        <v>85</v>
      </c>
      <c r="AY154" s="214" t="s">
        <v>122</v>
      </c>
      <c r="BK154" s="216">
        <f>SUM(BK155:BK181)</f>
        <v>0</v>
      </c>
    </row>
    <row r="155" s="2" customFormat="1" ht="16.5" customHeight="1">
      <c r="A155" s="39"/>
      <c r="B155" s="40"/>
      <c r="C155" s="219" t="s">
        <v>201</v>
      </c>
      <c r="D155" s="219" t="s">
        <v>124</v>
      </c>
      <c r="E155" s="220" t="s">
        <v>398</v>
      </c>
      <c r="F155" s="221" t="s">
        <v>399</v>
      </c>
      <c r="G155" s="222" t="s">
        <v>385</v>
      </c>
      <c r="H155" s="223">
        <v>1</v>
      </c>
      <c r="I155" s="224"/>
      <c r="J155" s="225">
        <f>ROUND(I155*H155,2)</f>
        <v>0</v>
      </c>
      <c r="K155" s="221" t="s">
        <v>128</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372</v>
      </c>
      <c r="AT155" s="230" t="s">
        <v>124</v>
      </c>
      <c r="AU155" s="230" t="s">
        <v>87</v>
      </c>
      <c r="AY155" s="18" t="s">
        <v>122</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372</v>
      </c>
      <c r="BM155" s="230" t="s">
        <v>400</v>
      </c>
    </row>
    <row r="156" s="2" customFormat="1">
      <c r="A156" s="39"/>
      <c r="B156" s="40"/>
      <c r="C156" s="41"/>
      <c r="D156" s="232" t="s">
        <v>131</v>
      </c>
      <c r="E156" s="41"/>
      <c r="F156" s="233" t="s">
        <v>399</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131</v>
      </c>
      <c r="AU156" s="18" t="s">
        <v>87</v>
      </c>
    </row>
    <row r="157" s="13" customFormat="1">
      <c r="A157" s="13"/>
      <c r="B157" s="237"/>
      <c r="C157" s="238"/>
      <c r="D157" s="232" t="s">
        <v>133</v>
      </c>
      <c r="E157" s="239" t="s">
        <v>1</v>
      </c>
      <c r="F157" s="240" t="s">
        <v>401</v>
      </c>
      <c r="G157" s="238"/>
      <c r="H157" s="241">
        <v>1</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133</v>
      </c>
      <c r="AU157" s="247" t="s">
        <v>87</v>
      </c>
      <c r="AV157" s="13" t="s">
        <v>87</v>
      </c>
      <c r="AW157" s="13" t="s">
        <v>34</v>
      </c>
      <c r="AX157" s="13" t="s">
        <v>85</v>
      </c>
      <c r="AY157" s="247" t="s">
        <v>122</v>
      </c>
    </row>
    <row r="158" s="2" customFormat="1" ht="16.5" customHeight="1">
      <c r="A158" s="39"/>
      <c r="B158" s="40"/>
      <c r="C158" s="219" t="s">
        <v>8</v>
      </c>
      <c r="D158" s="219" t="s">
        <v>124</v>
      </c>
      <c r="E158" s="220" t="s">
        <v>402</v>
      </c>
      <c r="F158" s="221" t="s">
        <v>403</v>
      </c>
      <c r="G158" s="222" t="s">
        <v>276</v>
      </c>
      <c r="H158" s="223">
        <v>74</v>
      </c>
      <c r="I158" s="224"/>
      <c r="J158" s="225">
        <f>ROUND(I158*H158,2)</f>
        <v>0</v>
      </c>
      <c r="K158" s="221" t="s">
        <v>128</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372</v>
      </c>
      <c r="AT158" s="230" t="s">
        <v>124</v>
      </c>
      <c r="AU158" s="230" t="s">
        <v>87</v>
      </c>
      <c r="AY158" s="18" t="s">
        <v>122</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372</v>
      </c>
      <c r="BM158" s="230" t="s">
        <v>404</v>
      </c>
    </row>
    <row r="159" s="2" customFormat="1">
      <c r="A159" s="39"/>
      <c r="B159" s="40"/>
      <c r="C159" s="41"/>
      <c r="D159" s="232" t="s">
        <v>131</v>
      </c>
      <c r="E159" s="41"/>
      <c r="F159" s="233" t="s">
        <v>403</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131</v>
      </c>
      <c r="AU159" s="18" t="s">
        <v>87</v>
      </c>
    </row>
    <row r="160" s="13" customFormat="1">
      <c r="A160" s="13"/>
      <c r="B160" s="237"/>
      <c r="C160" s="238"/>
      <c r="D160" s="232" t="s">
        <v>133</v>
      </c>
      <c r="E160" s="239" t="s">
        <v>1</v>
      </c>
      <c r="F160" s="240" t="s">
        <v>405</v>
      </c>
      <c r="G160" s="238"/>
      <c r="H160" s="241">
        <v>74</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133</v>
      </c>
      <c r="AU160" s="247" t="s">
        <v>87</v>
      </c>
      <c r="AV160" s="13" t="s">
        <v>87</v>
      </c>
      <c r="AW160" s="13" t="s">
        <v>34</v>
      </c>
      <c r="AX160" s="13" t="s">
        <v>85</v>
      </c>
      <c r="AY160" s="247" t="s">
        <v>122</v>
      </c>
    </row>
    <row r="161" s="2" customFormat="1" ht="16.5" customHeight="1">
      <c r="A161" s="39"/>
      <c r="B161" s="40"/>
      <c r="C161" s="219" t="s">
        <v>210</v>
      </c>
      <c r="D161" s="219" t="s">
        <v>124</v>
      </c>
      <c r="E161" s="220" t="s">
        <v>406</v>
      </c>
      <c r="F161" s="221" t="s">
        <v>403</v>
      </c>
      <c r="G161" s="222" t="s">
        <v>276</v>
      </c>
      <c r="H161" s="223">
        <v>70</v>
      </c>
      <c r="I161" s="224"/>
      <c r="J161" s="225">
        <f>ROUND(I161*H161,2)</f>
        <v>0</v>
      </c>
      <c r="K161" s="221" t="s">
        <v>128</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372</v>
      </c>
      <c r="AT161" s="230" t="s">
        <v>124</v>
      </c>
      <c r="AU161" s="230" t="s">
        <v>87</v>
      </c>
      <c r="AY161" s="18" t="s">
        <v>122</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372</v>
      </c>
      <c r="BM161" s="230" t="s">
        <v>407</v>
      </c>
    </row>
    <row r="162" s="2" customFormat="1">
      <c r="A162" s="39"/>
      <c r="B162" s="40"/>
      <c r="C162" s="41"/>
      <c r="D162" s="232" t="s">
        <v>131</v>
      </c>
      <c r="E162" s="41"/>
      <c r="F162" s="233" t="s">
        <v>403</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131</v>
      </c>
      <c r="AU162" s="18" t="s">
        <v>87</v>
      </c>
    </row>
    <row r="163" s="16" customFormat="1">
      <c r="A163" s="16"/>
      <c r="B163" s="281"/>
      <c r="C163" s="282"/>
      <c r="D163" s="232" t="s">
        <v>133</v>
      </c>
      <c r="E163" s="283" t="s">
        <v>1</v>
      </c>
      <c r="F163" s="284" t="s">
        <v>408</v>
      </c>
      <c r="G163" s="282"/>
      <c r="H163" s="283" t="s">
        <v>1</v>
      </c>
      <c r="I163" s="285"/>
      <c r="J163" s="282"/>
      <c r="K163" s="282"/>
      <c r="L163" s="286"/>
      <c r="M163" s="287"/>
      <c r="N163" s="288"/>
      <c r="O163" s="288"/>
      <c r="P163" s="288"/>
      <c r="Q163" s="288"/>
      <c r="R163" s="288"/>
      <c r="S163" s="288"/>
      <c r="T163" s="289"/>
      <c r="U163" s="16"/>
      <c r="V163" s="16"/>
      <c r="W163" s="16"/>
      <c r="X163" s="16"/>
      <c r="Y163" s="16"/>
      <c r="Z163" s="16"/>
      <c r="AA163" s="16"/>
      <c r="AB163" s="16"/>
      <c r="AC163" s="16"/>
      <c r="AD163" s="16"/>
      <c r="AE163" s="16"/>
      <c r="AT163" s="290" t="s">
        <v>133</v>
      </c>
      <c r="AU163" s="290" t="s">
        <v>87</v>
      </c>
      <c r="AV163" s="16" t="s">
        <v>85</v>
      </c>
      <c r="AW163" s="16" t="s">
        <v>34</v>
      </c>
      <c r="AX163" s="16" t="s">
        <v>77</v>
      </c>
      <c r="AY163" s="290" t="s">
        <v>122</v>
      </c>
    </row>
    <row r="164" s="13" customFormat="1">
      <c r="A164" s="13"/>
      <c r="B164" s="237"/>
      <c r="C164" s="238"/>
      <c r="D164" s="232" t="s">
        <v>133</v>
      </c>
      <c r="E164" s="239" t="s">
        <v>1</v>
      </c>
      <c r="F164" s="240" t="s">
        <v>409</v>
      </c>
      <c r="G164" s="238"/>
      <c r="H164" s="241">
        <v>57</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133</v>
      </c>
      <c r="AU164" s="247" t="s">
        <v>87</v>
      </c>
      <c r="AV164" s="13" t="s">
        <v>87</v>
      </c>
      <c r="AW164" s="13" t="s">
        <v>34</v>
      </c>
      <c r="AX164" s="13" t="s">
        <v>77</v>
      </c>
      <c r="AY164" s="247" t="s">
        <v>122</v>
      </c>
    </row>
    <row r="165" s="13" customFormat="1">
      <c r="A165" s="13"/>
      <c r="B165" s="237"/>
      <c r="C165" s="238"/>
      <c r="D165" s="232" t="s">
        <v>133</v>
      </c>
      <c r="E165" s="239" t="s">
        <v>1</v>
      </c>
      <c r="F165" s="240" t="s">
        <v>410</v>
      </c>
      <c r="G165" s="238"/>
      <c r="H165" s="241">
        <v>13</v>
      </c>
      <c r="I165" s="242"/>
      <c r="J165" s="238"/>
      <c r="K165" s="238"/>
      <c r="L165" s="243"/>
      <c r="M165" s="244"/>
      <c r="N165" s="245"/>
      <c r="O165" s="245"/>
      <c r="P165" s="245"/>
      <c r="Q165" s="245"/>
      <c r="R165" s="245"/>
      <c r="S165" s="245"/>
      <c r="T165" s="246"/>
      <c r="U165" s="13"/>
      <c r="V165" s="13"/>
      <c r="W165" s="13"/>
      <c r="X165" s="13"/>
      <c r="Y165" s="13"/>
      <c r="Z165" s="13"/>
      <c r="AA165" s="13"/>
      <c r="AB165" s="13"/>
      <c r="AC165" s="13"/>
      <c r="AD165" s="13"/>
      <c r="AE165" s="13"/>
      <c r="AT165" s="247" t="s">
        <v>133</v>
      </c>
      <c r="AU165" s="247" t="s">
        <v>87</v>
      </c>
      <c r="AV165" s="13" t="s">
        <v>87</v>
      </c>
      <c r="AW165" s="13" t="s">
        <v>34</v>
      </c>
      <c r="AX165" s="13" t="s">
        <v>77</v>
      </c>
      <c r="AY165" s="247" t="s">
        <v>122</v>
      </c>
    </row>
    <row r="166" s="14" customFormat="1">
      <c r="A166" s="14"/>
      <c r="B166" s="248"/>
      <c r="C166" s="249"/>
      <c r="D166" s="232" t="s">
        <v>133</v>
      </c>
      <c r="E166" s="250" t="s">
        <v>1</v>
      </c>
      <c r="F166" s="251" t="s">
        <v>148</v>
      </c>
      <c r="G166" s="249"/>
      <c r="H166" s="252">
        <v>70</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133</v>
      </c>
      <c r="AU166" s="258" t="s">
        <v>87</v>
      </c>
      <c r="AV166" s="14" t="s">
        <v>140</v>
      </c>
      <c r="AW166" s="14" t="s">
        <v>34</v>
      </c>
      <c r="AX166" s="14" t="s">
        <v>85</v>
      </c>
      <c r="AY166" s="258" t="s">
        <v>122</v>
      </c>
    </row>
    <row r="167" s="2" customFormat="1" ht="16.5" customHeight="1">
      <c r="A167" s="39"/>
      <c r="B167" s="40"/>
      <c r="C167" s="219" t="s">
        <v>216</v>
      </c>
      <c r="D167" s="219" t="s">
        <v>124</v>
      </c>
      <c r="E167" s="220" t="s">
        <v>411</v>
      </c>
      <c r="F167" s="221" t="s">
        <v>403</v>
      </c>
      <c r="G167" s="222" t="s">
        <v>276</v>
      </c>
      <c r="H167" s="223">
        <v>2</v>
      </c>
      <c r="I167" s="224"/>
      <c r="J167" s="225">
        <f>ROUND(I167*H167,2)</f>
        <v>0</v>
      </c>
      <c r="K167" s="221" t="s">
        <v>128</v>
      </c>
      <c r="L167" s="45"/>
      <c r="M167" s="226" t="s">
        <v>1</v>
      </c>
      <c r="N167" s="227"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372</v>
      </c>
      <c r="AT167" s="230" t="s">
        <v>124</v>
      </c>
      <c r="AU167" s="230" t="s">
        <v>87</v>
      </c>
      <c r="AY167" s="18" t="s">
        <v>122</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372</v>
      </c>
      <c r="BM167" s="230" t="s">
        <v>412</v>
      </c>
    </row>
    <row r="168" s="2" customFormat="1">
      <c r="A168" s="39"/>
      <c r="B168" s="40"/>
      <c r="C168" s="41"/>
      <c r="D168" s="232" t="s">
        <v>131</v>
      </c>
      <c r="E168" s="41"/>
      <c r="F168" s="233" t="s">
        <v>403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131</v>
      </c>
      <c r="AU168" s="18" t="s">
        <v>87</v>
      </c>
    </row>
    <row r="169" s="13" customFormat="1">
      <c r="A169" s="13"/>
      <c r="B169" s="237"/>
      <c r="C169" s="238"/>
      <c r="D169" s="232" t="s">
        <v>133</v>
      </c>
      <c r="E169" s="239" t="s">
        <v>1</v>
      </c>
      <c r="F169" s="240" t="s">
        <v>413</v>
      </c>
      <c r="G169" s="238"/>
      <c r="H169" s="241">
        <v>2</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133</v>
      </c>
      <c r="AU169" s="247" t="s">
        <v>87</v>
      </c>
      <c r="AV169" s="13" t="s">
        <v>87</v>
      </c>
      <c r="AW169" s="13" t="s">
        <v>34</v>
      </c>
      <c r="AX169" s="13" t="s">
        <v>85</v>
      </c>
      <c r="AY169" s="247" t="s">
        <v>122</v>
      </c>
    </row>
    <row r="170" s="2" customFormat="1" ht="16.5" customHeight="1">
      <c r="A170" s="39"/>
      <c r="B170" s="40"/>
      <c r="C170" s="219" t="s">
        <v>223</v>
      </c>
      <c r="D170" s="219" t="s">
        <v>124</v>
      </c>
      <c r="E170" s="220" t="s">
        <v>414</v>
      </c>
      <c r="F170" s="221" t="s">
        <v>403</v>
      </c>
      <c r="G170" s="222" t="s">
        <v>276</v>
      </c>
      <c r="H170" s="223">
        <v>1</v>
      </c>
      <c r="I170" s="224"/>
      <c r="J170" s="225">
        <f>ROUND(I170*H170,2)</f>
        <v>0</v>
      </c>
      <c r="K170" s="221" t="s">
        <v>128</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372</v>
      </c>
      <c r="AT170" s="230" t="s">
        <v>124</v>
      </c>
      <c r="AU170" s="230" t="s">
        <v>87</v>
      </c>
      <c r="AY170" s="18" t="s">
        <v>122</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372</v>
      </c>
      <c r="BM170" s="230" t="s">
        <v>415</v>
      </c>
    </row>
    <row r="171" s="2" customFormat="1">
      <c r="A171" s="39"/>
      <c r="B171" s="40"/>
      <c r="C171" s="41"/>
      <c r="D171" s="232" t="s">
        <v>131</v>
      </c>
      <c r="E171" s="41"/>
      <c r="F171" s="233" t="s">
        <v>403</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131</v>
      </c>
      <c r="AU171" s="18" t="s">
        <v>87</v>
      </c>
    </row>
    <row r="172" s="13" customFormat="1">
      <c r="A172" s="13"/>
      <c r="B172" s="237"/>
      <c r="C172" s="238"/>
      <c r="D172" s="232" t="s">
        <v>133</v>
      </c>
      <c r="E172" s="239" t="s">
        <v>1</v>
      </c>
      <c r="F172" s="240" t="s">
        <v>416</v>
      </c>
      <c r="G172" s="238"/>
      <c r="H172" s="241">
        <v>1</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133</v>
      </c>
      <c r="AU172" s="247" t="s">
        <v>87</v>
      </c>
      <c r="AV172" s="13" t="s">
        <v>87</v>
      </c>
      <c r="AW172" s="13" t="s">
        <v>34</v>
      </c>
      <c r="AX172" s="13" t="s">
        <v>85</v>
      </c>
      <c r="AY172" s="247" t="s">
        <v>122</v>
      </c>
    </row>
    <row r="173" s="2" customFormat="1" ht="16.5" customHeight="1">
      <c r="A173" s="39"/>
      <c r="B173" s="40"/>
      <c r="C173" s="219" t="s">
        <v>228</v>
      </c>
      <c r="D173" s="219" t="s">
        <v>124</v>
      </c>
      <c r="E173" s="220" t="s">
        <v>417</v>
      </c>
      <c r="F173" s="221" t="s">
        <v>403</v>
      </c>
      <c r="G173" s="222" t="s">
        <v>276</v>
      </c>
      <c r="H173" s="223">
        <v>1</v>
      </c>
      <c r="I173" s="224"/>
      <c r="J173" s="225">
        <f>ROUND(I173*H173,2)</f>
        <v>0</v>
      </c>
      <c r="K173" s="221" t="s">
        <v>128</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372</v>
      </c>
      <c r="AT173" s="230" t="s">
        <v>124</v>
      </c>
      <c r="AU173" s="230" t="s">
        <v>87</v>
      </c>
      <c r="AY173" s="18" t="s">
        <v>122</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372</v>
      </c>
      <c r="BM173" s="230" t="s">
        <v>418</v>
      </c>
    </row>
    <row r="174" s="2" customFormat="1">
      <c r="A174" s="39"/>
      <c r="B174" s="40"/>
      <c r="C174" s="41"/>
      <c r="D174" s="232" t="s">
        <v>131</v>
      </c>
      <c r="E174" s="41"/>
      <c r="F174" s="233" t="s">
        <v>403</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131</v>
      </c>
      <c r="AU174" s="18" t="s">
        <v>87</v>
      </c>
    </row>
    <row r="175" s="13" customFormat="1">
      <c r="A175" s="13"/>
      <c r="B175" s="237"/>
      <c r="C175" s="238"/>
      <c r="D175" s="232" t="s">
        <v>133</v>
      </c>
      <c r="E175" s="239" t="s">
        <v>1</v>
      </c>
      <c r="F175" s="240" t="s">
        <v>419</v>
      </c>
      <c r="G175" s="238"/>
      <c r="H175" s="241">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133</v>
      </c>
      <c r="AU175" s="247" t="s">
        <v>87</v>
      </c>
      <c r="AV175" s="13" t="s">
        <v>87</v>
      </c>
      <c r="AW175" s="13" t="s">
        <v>34</v>
      </c>
      <c r="AX175" s="13" t="s">
        <v>85</v>
      </c>
      <c r="AY175" s="247" t="s">
        <v>122</v>
      </c>
    </row>
    <row r="176" s="2" customFormat="1" ht="16.5" customHeight="1">
      <c r="A176" s="39"/>
      <c r="B176" s="40"/>
      <c r="C176" s="219" t="s">
        <v>233</v>
      </c>
      <c r="D176" s="219" t="s">
        <v>124</v>
      </c>
      <c r="E176" s="220" t="s">
        <v>420</v>
      </c>
      <c r="F176" s="221" t="s">
        <v>421</v>
      </c>
      <c r="G176" s="222" t="s">
        <v>385</v>
      </c>
      <c r="H176" s="223">
        <v>1</v>
      </c>
      <c r="I176" s="224"/>
      <c r="J176" s="225">
        <f>ROUND(I176*H176,2)</f>
        <v>0</v>
      </c>
      <c r="K176" s="221" t="s">
        <v>128</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372</v>
      </c>
      <c r="AT176" s="230" t="s">
        <v>124</v>
      </c>
      <c r="AU176" s="230" t="s">
        <v>87</v>
      </c>
      <c r="AY176" s="18" t="s">
        <v>122</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372</v>
      </c>
      <c r="BM176" s="230" t="s">
        <v>422</v>
      </c>
    </row>
    <row r="177" s="2" customFormat="1">
      <c r="A177" s="39"/>
      <c r="B177" s="40"/>
      <c r="C177" s="41"/>
      <c r="D177" s="232" t="s">
        <v>131</v>
      </c>
      <c r="E177" s="41"/>
      <c r="F177" s="233" t="s">
        <v>421</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131</v>
      </c>
      <c r="AU177" s="18" t="s">
        <v>87</v>
      </c>
    </row>
    <row r="178" s="13" customFormat="1">
      <c r="A178" s="13"/>
      <c r="B178" s="237"/>
      <c r="C178" s="238"/>
      <c r="D178" s="232" t="s">
        <v>133</v>
      </c>
      <c r="E178" s="239" t="s">
        <v>1</v>
      </c>
      <c r="F178" s="240" t="s">
        <v>423</v>
      </c>
      <c r="G178" s="238"/>
      <c r="H178" s="241">
        <v>1</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133</v>
      </c>
      <c r="AU178" s="247" t="s">
        <v>87</v>
      </c>
      <c r="AV178" s="13" t="s">
        <v>87</v>
      </c>
      <c r="AW178" s="13" t="s">
        <v>34</v>
      </c>
      <c r="AX178" s="13" t="s">
        <v>85</v>
      </c>
      <c r="AY178" s="247" t="s">
        <v>122</v>
      </c>
    </row>
    <row r="179" s="2" customFormat="1" ht="16.5" customHeight="1">
      <c r="A179" s="39"/>
      <c r="B179" s="40"/>
      <c r="C179" s="219" t="s">
        <v>238</v>
      </c>
      <c r="D179" s="219" t="s">
        <v>124</v>
      </c>
      <c r="E179" s="220" t="s">
        <v>424</v>
      </c>
      <c r="F179" s="221" t="s">
        <v>425</v>
      </c>
      <c r="G179" s="222" t="s">
        <v>385</v>
      </c>
      <c r="H179" s="223">
        <v>1</v>
      </c>
      <c r="I179" s="224"/>
      <c r="J179" s="225">
        <f>ROUND(I179*H179,2)</f>
        <v>0</v>
      </c>
      <c r="K179" s="221" t="s">
        <v>128</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372</v>
      </c>
      <c r="AT179" s="230" t="s">
        <v>124</v>
      </c>
      <c r="AU179" s="230" t="s">
        <v>87</v>
      </c>
      <c r="AY179" s="18" t="s">
        <v>122</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372</v>
      </c>
      <c r="BM179" s="230" t="s">
        <v>426</v>
      </c>
    </row>
    <row r="180" s="2" customFormat="1">
      <c r="A180" s="39"/>
      <c r="B180" s="40"/>
      <c r="C180" s="41"/>
      <c r="D180" s="232" t="s">
        <v>131</v>
      </c>
      <c r="E180" s="41"/>
      <c r="F180" s="233" t="s">
        <v>421</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131</v>
      </c>
      <c r="AU180" s="18" t="s">
        <v>87</v>
      </c>
    </row>
    <row r="181" s="13" customFormat="1">
      <c r="A181" s="13"/>
      <c r="B181" s="237"/>
      <c r="C181" s="238"/>
      <c r="D181" s="232" t="s">
        <v>133</v>
      </c>
      <c r="E181" s="239" t="s">
        <v>1</v>
      </c>
      <c r="F181" s="240" t="s">
        <v>427</v>
      </c>
      <c r="G181" s="238"/>
      <c r="H181" s="241">
        <v>1</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133</v>
      </c>
      <c r="AU181" s="247" t="s">
        <v>87</v>
      </c>
      <c r="AV181" s="13" t="s">
        <v>87</v>
      </c>
      <c r="AW181" s="13" t="s">
        <v>34</v>
      </c>
      <c r="AX181" s="13" t="s">
        <v>85</v>
      </c>
      <c r="AY181" s="247" t="s">
        <v>122</v>
      </c>
    </row>
    <row r="182" s="12" customFormat="1" ht="22.8" customHeight="1">
      <c r="A182" s="12"/>
      <c r="B182" s="203"/>
      <c r="C182" s="204"/>
      <c r="D182" s="205" t="s">
        <v>76</v>
      </c>
      <c r="E182" s="217" t="s">
        <v>428</v>
      </c>
      <c r="F182" s="217" t="s">
        <v>429</v>
      </c>
      <c r="G182" s="204"/>
      <c r="H182" s="204"/>
      <c r="I182" s="207"/>
      <c r="J182" s="218">
        <f>BK182</f>
        <v>0</v>
      </c>
      <c r="K182" s="204"/>
      <c r="L182" s="209"/>
      <c r="M182" s="210"/>
      <c r="N182" s="211"/>
      <c r="O182" s="211"/>
      <c r="P182" s="212">
        <f>SUM(P183:P184)</f>
        <v>0</v>
      </c>
      <c r="Q182" s="211"/>
      <c r="R182" s="212">
        <f>SUM(R183:R184)</f>
        <v>0</v>
      </c>
      <c r="S182" s="211"/>
      <c r="T182" s="213">
        <f>SUM(T183:T184)</f>
        <v>0</v>
      </c>
      <c r="U182" s="12"/>
      <c r="V182" s="12"/>
      <c r="W182" s="12"/>
      <c r="X182" s="12"/>
      <c r="Y182" s="12"/>
      <c r="Z182" s="12"/>
      <c r="AA182" s="12"/>
      <c r="AB182" s="12"/>
      <c r="AC182" s="12"/>
      <c r="AD182" s="12"/>
      <c r="AE182" s="12"/>
      <c r="AR182" s="214" t="s">
        <v>158</v>
      </c>
      <c r="AT182" s="215" t="s">
        <v>76</v>
      </c>
      <c r="AU182" s="215" t="s">
        <v>85</v>
      </c>
      <c r="AY182" s="214" t="s">
        <v>122</v>
      </c>
      <c r="BK182" s="216">
        <f>SUM(BK183:BK184)</f>
        <v>0</v>
      </c>
    </row>
    <row r="183" s="2" customFormat="1" ht="16.5" customHeight="1">
      <c r="A183" s="39"/>
      <c r="B183" s="40"/>
      <c r="C183" s="219" t="s">
        <v>244</v>
      </c>
      <c r="D183" s="219" t="s">
        <v>124</v>
      </c>
      <c r="E183" s="220" t="s">
        <v>430</v>
      </c>
      <c r="F183" s="221" t="s">
        <v>431</v>
      </c>
      <c r="G183" s="222" t="s">
        <v>385</v>
      </c>
      <c r="H183" s="223">
        <v>3</v>
      </c>
      <c r="I183" s="224"/>
      <c r="J183" s="225">
        <f>ROUND(I183*H183,2)</f>
        <v>0</v>
      </c>
      <c r="K183" s="221" t="s">
        <v>128</v>
      </c>
      <c r="L183" s="45"/>
      <c r="M183" s="226" t="s">
        <v>1</v>
      </c>
      <c r="N183" s="227"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372</v>
      </c>
      <c r="AT183" s="230" t="s">
        <v>124</v>
      </c>
      <c r="AU183" s="230" t="s">
        <v>87</v>
      </c>
      <c r="AY183" s="18" t="s">
        <v>122</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372</v>
      </c>
      <c r="BM183" s="230" t="s">
        <v>432</v>
      </c>
    </row>
    <row r="184" s="2" customFormat="1">
      <c r="A184" s="39"/>
      <c r="B184" s="40"/>
      <c r="C184" s="41"/>
      <c r="D184" s="232" t="s">
        <v>131</v>
      </c>
      <c r="E184" s="41"/>
      <c r="F184" s="233" t="s">
        <v>433</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131</v>
      </c>
      <c r="AU184" s="18" t="s">
        <v>87</v>
      </c>
    </row>
    <row r="185" s="12" customFormat="1" ht="22.8" customHeight="1">
      <c r="A185" s="12"/>
      <c r="B185" s="203"/>
      <c r="C185" s="204"/>
      <c r="D185" s="205" t="s">
        <v>76</v>
      </c>
      <c r="E185" s="217" t="s">
        <v>434</v>
      </c>
      <c r="F185" s="217" t="s">
        <v>435</v>
      </c>
      <c r="G185" s="204"/>
      <c r="H185" s="204"/>
      <c r="I185" s="207"/>
      <c r="J185" s="218">
        <f>BK185</f>
        <v>0</v>
      </c>
      <c r="K185" s="204"/>
      <c r="L185" s="209"/>
      <c r="M185" s="210"/>
      <c r="N185" s="211"/>
      <c r="O185" s="211"/>
      <c r="P185" s="212">
        <f>SUM(P186:P187)</f>
        <v>0</v>
      </c>
      <c r="Q185" s="211"/>
      <c r="R185" s="212">
        <f>SUM(R186:R187)</f>
        <v>0</v>
      </c>
      <c r="S185" s="211"/>
      <c r="T185" s="213">
        <f>SUM(T186:T187)</f>
        <v>0</v>
      </c>
      <c r="U185" s="12"/>
      <c r="V185" s="12"/>
      <c r="W185" s="12"/>
      <c r="X185" s="12"/>
      <c r="Y185" s="12"/>
      <c r="Z185" s="12"/>
      <c r="AA185" s="12"/>
      <c r="AB185" s="12"/>
      <c r="AC185" s="12"/>
      <c r="AD185" s="12"/>
      <c r="AE185" s="12"/>
      <c r="AR185" s="214" t="s">
        <v>158</v>
      </c>
      <c r="AT185" s="215" t="s">
        <v>76</v>
      </c>
      <c r="AU185" s="215" t="s">
        <v>85</v>
      </c>
      <c r="AY185" s="214" t="s">
        <v>122</v>
      </c>
      <c r="BK185" s="216">
        <f>SUM(BK186:BK187)</f>
        <v>0</v>
      </c>
    </row>
    <row r="186" s="2" customFormat="1" ht="16.5" customHeight="1">
      <c r="A186" s="39"/>
      <c r="B186" s="40"/>
      <c r="C186" s="219" t="s">
        <v>251</v>
      </c>
      <c r="D186" s="219" t="s">
        <v>124</v>
      </c>
      <c r="E186" s="220" t="s">
        <v>436</v>
      </c>
      <c r="F186" s="221" t="s">
        <v>437</v>
      </c>
      <c r="G186" s="222" t="s">
        <v>385</v>
      </c>
      <c r="H186" s="223">
        <v>1</v>
      </c>
      <c r="I186" s="224"/>
      <c r="J186" s="225">
        <f>ROUND(I186*H186,2)</f>
        <v>0</v>
      </c>
      <c r="K186" s="221" t="s">
        <v>128</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372</v>
      </c>
      <c r="AT186" s="230" t="s">
        <v>124</v>
      </c>
      <c r="AU186" s="230" t="s">
        <v>87</v>
      </c>
      <c r="AY186" s="18" t="s">
        <v>122</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372</v>
      </c>
      <c r="BM186" s="230" t="s">
        <v>438</v>
      </c>
    </row>
    <row r="187" s="2" customFormat="1">
      <c r="A187" s="39"/>
      <c r="B187" s="40"/>
      <c r="C187" s="41"/>
      <c r="D187" s="232" t="s">
        <v>131</v>
      </c>
      <c r="E187" s="41"/>
      <c r="F187" s="233" t="s">
        <v>437</v>
      </c>
      <c r="G187" s="41"/>
      <c r="H187" s="41"/>
      <c r="I187" s="234"/>
      <c r="J187" s="41"/>
      <c r="K187" s="41"/>
      <c r="L187" s="45"/>
      <c r="M187" s="291"/>
      <c r="N187" s="292"/>
      <c r="O187" s="293"/>
      <c r="P187" s="293"/>
      <c r="Q187" s="293"/>
      <c r="R187" s="293"/>
      <c r="S187" s="293"/>
      <c r="T187" s="294"/>
      <c r="U187" s="39"/>
      <c r="V187" s="39"/>
      <c r="W187" s="39"/>
      <c r="X187" s="39"/>
      <c r="Y187" s="39"/>
      <c r="Z187" s="39"/>
      <c r="AA187" s="39"/>
      <c r="AB187" s="39"/>
      <c r="AC187" s="39"/>
      <c r="AD187" s="39"/>
      <c r="AE187" s="39"/>
      <c r="AT187" s="18" t="s">
        <v>131</v>
      </c>
      <c r="AU187" s="18" t="s">
        <v>87</v>
      </c>
    </row>
    <row r="188" s="2" customFormat="1" ht="6.96" customHeight="1">
      <c r="A188" s="39"/>
      <c r="B188" s="67"/>
      <c r="C188" s="68"/>
      <c r="D188" s="68"/>
      <c r="E188" s="68"/>
      <c r="F188" s="68"/>
      <c r="G188" s="68"/>
      <c r="H188" s="68"/>
      <c r="I188" s="68"/>
      <c r="J188" s="68"/>
      <c r="K188" s="68"/>
      <c r="L188" s="45"/>
      <c r="M188" s="39"/>
      <c r="O188" s="39"/>
      <c r="P188" s="39"/>
      <c r="Q188" s="39"/>
      <c r="R188" s="39"/>
      <c r="S188" s="39"/>
      <c r="T188" s="39"/>
      <c r="U188" s="39"/>
      <c r="V188" s="39"/>
      <c r="W188" s="39"/>
      <c r="X188" s="39"/>
      <c r="Y188" s="39"/>
      <c r="Z188" s="39"/>
      <c r="AA188" s="39"/>
      <c r="AB188" s="39"/>
      <c r="AC188" s="39"/>
      <c r="AD188" s="39"/>
      <c r="AE188" s="39"/>
    </row>
  </sheetData>
  <sheetProtection sheet="1" autoFilter="0" formatColumns="0" formatRows="0" objects="1" scenarios="1" spinCount="100000" saltValue="fHTELnM9KWNbHbU4PlQ74fmTi3cBzP3MLZrwiJfdbWGZFgFd7WvgNXb6NnkN8LUEqxMagWEQUcgaaPocjc1W4g==" hashValue="Kn93avxLJcOSr6dCc+WMirT2hykesOK2RXj16unVl3xCKqcEKNUK5VWaLykZCC0BIcQ+Oa/bQAeRoyVmu9dyXQ==" algorithmName="SHA-512" password="CC35"/>
  <autoFilter ref="C122:K18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Jaroslav Gric</dc:creator>
  <cp:lastModifiedBy>Jaroslav Gric</cp:lastModifiedBy>
  <dcterms:created xsi:type="dcterms:W3CDTF">2024-04-03T05:19:43Z</dcterms:created>
  <dcterms:modified xsi:type="dcterms:W3CDTF">2024-04-03T05:19:47Z</dcterms:modified>
</cp:coreProperties>
</file>