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4 malířské práce\"/>
    </mc:Choice>
  </mc:AlternateContent>
  <xr:revisionPtr revIDLastSave="0" documentId="8_{134C7C1F-F6B7-4981-B421-7173B61BCAB7}" xr6:coauthVersionLast="47" xr6:coauthVersionMax="47" xr10:uidLastSave="{00000000-0000-0000-0000-000000000000}"/>
  <bookViews>
    <workbookView xWindow="-120" yWindow="-120" windowWidth="29040" windowHeight="15840" xr2:uid="{94F69F57-539B-468B-84FE-819FBC4DC4C0}"/>
  </bookViews>
  <sheets>
    <sheet name="Výběrové řízení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8" l="1"/>
  <c r="X15" i="8" s="1"/>
  <c r="H16" i="8"/>
  <c r="I16" i="8"/>
  <c r="T15" i="8"/>
  <c r="S15" i="8"/>
  <c r="R15" i="8"/>
  <c r="Q15" i="8"/>
  <c r="P15" i="8"/>
  <c r="O15" i="8"/>
  <c r="I15" i="8"/>
  <c r="K15" i="8" s="1"/>
  <c r="Q13" i="8"/>
  <c r="P13" i="8"/>
  <c r="O13" i="8"/>
  <c r="I13" i="8"/>
  <c r="S14" i="8"/>
  <c r="R14" i="8"/>
  <c r="Q14" i="8"/>
  <c r="P14" i="8"/>
  <c r="O14" i="8"/>
  <c r="I14" i="8"/>
  <c r="I12" i="8"/>
  <c r="I11" i="8"/>
  <c r="I10" i="8"/>
  <c r="I9" i="8"/>
  <c r="I8" i="8"/>
  <c r="I7" i="8"/>
  <c r="J8" i="8"/>
  <c r="J9" i="8" s="1"/>
  <c r="J10" i="8" s="1"/>
  <c r="J11" i="8" s="1"/>
  <c r="J12" i="8" s="1"/>
  <c r="J13" i="8" s="1"/>
  <c r="J14" i="8" s="1"/>
  <c r="J16" i="8" s="1"/>
  <c r="O7" i="8"/>
  <c r="P7" i="8"/>
  <c r="Q7" i="8"/>
  <c r="R7" i="8"/>
  <c r="S7" i="8"/>
  <c r="T7" i="8"/>
  <c r="O8" i="8"/>
  <c r="P8" i="8"/>
  <c r="Q8" i="8"/>
  <c r="R8" i="8"/>
  <c r="S8" i="8"/>
  <c r="T8" i="8"/>
  <c r="T16" i="8"/>
  <c r="Q16" i="8"/>
  <c r="P16" i="8"/>
  <c r="O16" i="8"/>
  <c r="K13" i="8" l="1"/>
  <c r="AB13" i="8" s="1"/>
  <c r="V14" i="8"/>
  <c r="X14" i="8" s="1"/>
  <c r="K14" i="8"/>
  <c r="K8" i="8"/>
  <c r="AB8" i="8" s="1"/>
  <c r="K7" i="8"/>
  <c r="AB14" i="8" l="1"/>
  <c r="AB7" i="8"/>
  <c r="K16" i="8"/>
  <c r="S16" i="8" l="1"/>
  <c r="R16" i="8"/>
  <c r="Q12" i="8"/>
  <c r="P12" i="8"/>
  <c r="O12" i="8"/>
  <c r="Q11" i="8"/>
  <c r="P11" i="8"/>
  <c r="O11" i="8"/>
  <c r="Q10" i="8"/>
  <c r="P10" i="8"/>
  <c r="O10" i="8"/>
  <c r="Q9" i="8"/>
  <c r="P9" i="8"/>
  <c r="O9" i="8"/>
  <c r="K11" i="8" l="1"/>
  <c r="K9" i="8"/>
  <c r="K12" i="8"/>
  <c r="AB12" i="8" l="1"/>
  <c r="AB9" i="8"/>
  <c r="AB11" i="8"/>
  <c r="K10" i="8" l="1"/>
  <c r="X1" i="8" s="1"/>
  <c r="AB10" i="8" l="1"/>
  <c r="X2" i="8" l="1"/>
  <c r="X3" i="8" s="1"/>
</calcChain>
</file>

<file path=xl/sharedStrings.xml><?xml version="1.0" encoding="utf-8"?>
<sst xmlns="http://schemas.openxmlformats.org/spreadsheetml/2006/main" count="58" uniqueCount="42">
  <si>
    <t>poznámka</t>
  </si>
  <si>
    <t>popis</t>
  </si>
  <si>
    <t>Střední škola informatiky poštovnictví a finančnictví Brno, příspěvková organizace</t>
  </si>
  <si>
    <t>Příloha 1a - Specifikace předmětu plnění</t>
  </si>
  <si>
    <t>Položka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</si>
  <si>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</t>
    </r>
  </si>
  <si>
    <r>
      <t>cena z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
bez DPH</t>
    </r>
  </si>
  <si>
    <t>termín</t>
  </si>
  <si>
    <t>Budova</t>
  </si>
  <si>
    <t>šířka místnosti</t>
  </si>
  <si>
    <t>délka místnosti</t>
  </si>
  <si>
    <t>výška místnosti</t>
  </si>
  <si>
    <t>Barva BÍLÁ</t>
  </si>
  <si>
    <t>odpočty (okna, obložení)</t>
  </si>
  <si>
    <t>schodiště</t>
  </si>
  <si>
    <t>D</t>
  </si>
  <si>
    <t>Barva RŮZNÁ</t>
  </si>
  <si>
    <t>Chodba</t>
  </si>
  <si>
    <t>cena bez DPH</t>
  </si>
  <si>
    <t>SUMA bez DPH</t>
  </si>
  <si>
    <t>21% DPH</t>
  </si>
  <si>
    <t>SUMA s DPH</t>
  </si>
  <si>
    <t>Ano/Ne</t>
  </si>
  <si>
    <t>Suma dle výběru bez DPH</t>
  </si>
  <si>
    <t>počet místností</t>
  </si>
  <si>
    <t>Pokoje II</t>
  </si>
  <si>
    <t>Pokoje III</t>
  </si>
  <si>
    <t>WC, koupelna</t>
  </si>
  <si>
    <t>předsíň</t>
  </si>
  <si>
    <t>plně omyvatelná barva, pololesk</t>
  </si>
  <si>
    <r>
      <rPr>
        <sz val="12"/>
        <color theme="1"/>
        <rFont val="Calibri"/>
        <family val="2"/>
        <charset val="238"/>
        <scheme val="minor"/>
      </rPr>
      <t>Požadavky na provedení malířských prací v areálu školy:
- Malování stěn a stropů bílou barvou. V případě koupelen a WC protiplísňovou.
- Bělost bílé barvy je požadována min. 77% BaSO</t>
    </r>
    <r>
      <rPr>
        <vertAlign val="subscript"/>
        <sz val="12"/>
        <color theme="1"/>
        <rFont val="Calibri"/>
        <family val="2"/>
        <charset val="238"/>
        <scheme val="minor"/>
      </rPr>
      <t>4</t>
    </r>
    <r>
      <rPr>
        <sz val="12"/>
        <color theme="1"/>
        <rFont val="Calibri"/>
        <family val="2"/>
        <charset val="238"/>
        <scheme val="minor"/>
      </rPr>
      <t xml:space="preserve">, není-li určeno jinak.
Do nabízené ceny zahrňte:
- zakrytí stavebních otvorů, 
- opravu nerovností stěn (20% plochy, u WC a koupelen 60%),
- sestěhování a zakrytí nábytku a zařizovacích předmětů před malováním, umístění nábytku zpět.
- zakrytí podlahy
- práci, dopravu
- komplexní úklid po malování.
</t>
    </r>
    <r>
      <rPr>
        <b/>
        <sz val="12"/>
        <color theme="1"/>
        <rFont val="Calibri"/>
        <family val="2"/>
        <charset val="238"/>
        <scheme val="minor"/>
      </rPr>
      <t xml:space="preserve">
Malířské práce je možné provádět denně včetně víkendů - týká se všech položek. 
</t>
    </r>
  </si>
  <si>
    <t>A2/8, A2/9, A2/3</t>
  </si>
  <si>
    <t>A2/4</t>
  </si>
  <si>
    <t>A2/2</t>
  </si>
  <si>
    <t>A2/3</t>
  </si>
  <si>
    <t>Studovna</t>
  </si>
  <si>
    <t>Omyvatelná barva</t>
  </si>
  <si>
    <t>Malířské práce 2024</t>
  </si>
  <si>
    <t>324, 423, 421</t>
  </si>
  <si>
    <t>Chodba + předsíně 405,408,412</t>
  </si>
  <si>
    <t>E2/1</t>
  </si>
  <si>
    <t>Infocentrum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</si>
</sst>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166" fontId="1" fillId="0" borderId="0" xfId="0" applyNumberFormat="1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vertical="top" wrapText="1"/>
    </xf>
    <xf numFmtId="14" fontId="2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AC51-12B8-4812-9B9F-F353A10CF493}">
  <sheetPr>
    <pageSetUpPr fitToPage="1"/>
  </sheetPr>
  <dimension ref="A1:AB28"/>
  <sheetViews>
    <sheetView tabSelected="1" zoomScaleNormal="100" workbookViewId="0">
      <selection activeCell="W14" sqref="W14"/>
    </sheetView>
  </sheetViews>
  <sheetFormatPr defaultRowHeight="15" x14ac:dyDescent="0.25"/>
  <cols>
    <col min="2" max="2" width="15.5703125" bestFit="1" customWidth="1"/>
    <col min="3" max="3" width="28" bestFit="1" customWidth="1"/>
    <col min="4" max="4" width="10" customWidth="1"/>
    <col min="5" max="8" width="10.7109375" customWidth="1"/>
    <col min="9" max="9" width="10.28515625" customWidth="1"/>
    <col min="10" max="11" width="12.7109375" customWidth="1"/>
    <col min="12" max="12" width="21.42578125" hidden="1" customWidth="1"/>
    <col min="13" max="13" width="12" bestFit="1" customWidth="1"/>
    <col min="14" max="14" width="2.28515625" customWidth="1"/>
    <col min="15" max="16" width="9.140625" hidden="1" customWidth="1"/>
    <col min="17" max="17" width="16.42578125" hidden="1" customWidth="1"/>
    <col min="18" max="18" width="11.42578125" hidden="1" customWidth="1"/>
    <col min="19" max="19" width="12" hidden="1" customWidth="1"/>
    <col min="20" max="20" width="10.85546875" hidden="1" customWidth="1"/>
    <col min="21" max="21" width="11.42578125" hidden="1" customWidth="1"/>
    <col min="22" max="22" width="11.85546875" bestFit="1" customWidth="1"/>
    <col min="23" max="23" width="10.28515625" customWidth="1"/>
    <col min="24" max="24" width="10.5703125" bestFit="1" customWidth="1"/>
    <col min="25" max="25" width="30.42578125" bestFit="1" customWidth="1"/>
    <col min="26" max="26" width="2.5703125" customWidth="1"/>
    <col min="27" max="27" width="0" style="20" hidden="1" customWidth="1"/>
    <col min="28" max="28" width="13.85546875" style="21" hidden="1" customWidth="1"/>
  </cols>
  <sheetData>
    <row r="1" spans="1:28" ht="20.25" thickTop="1" thickBot="1" x14ac:dyDescent="0.3">
      <c r="B1" s="30" t="s">
        <v>3</v>
      </c>
      <c r="C1" s="30"/>
      <c r="D1" s="30"/>
      <c r="E1" s="30"/>
      <c r="F1" s="30"/>
      <c r="G1" s="30"/>
      <c r="H1" s="30"/>
      <c r="I1" s="30"/>
      <c r="J1" s="30"/>
      <c r="K1" s="30"/>
      <c r="L1" s="30"/>
      <c r="V1" s="31" t="s">
        <v>19</v>
      </c>
      <c r="W1" s="32"/>
      <c r="X1" s="33">
        <f>SUM(K7:K16)+SUM(X7:X16)</f>
        <v>0</v>
      </c>
      <c r="Y1" s="34"/>
      <c r="AA1"/>
      <c r="AB1"/>
    </row>
    <row r="2" spans="1:28" ht="20.25" thickTop="1" thickBot="1" x14ac:dyDescent="0.3"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V2" s="31" t="s">
        <v>20</v>
      </c>
      <c r="W2" s="32"/>
      <c r="X2" s="33">
        <f>X1*0.21</f>
        <v>0</v>
      </c>
      <c r="Y2" s="34"/>
      <c r="AA2"/>
      <c r="AB2"/>
    </row>
    <row r="3" spans="1:28" ht="20.25" thickTop="1" thickBot="1" x14ac:dyDescent="0.3">
      <c r="B3" s="30" t="s">
        <v>37</v>
      </c>
      <c r="C3" s="30"/>
      <c r="D3" s="30"/>
      <c r="E3" s="30"/>
      <c r="F3" s="30"/>
      <c r="G3" s="30"/>
      <c r="H3" s="30"/>
      <c r="I3" s="30"/>
      <c r="J3" s="30"/>
      <c r="K3" s="30"/>
      <c r="L3" s="30"/>
      <c r="V3" s="31" t="s">
        <v>21</v>
      </c>
      <c r="W3" s="32"/>
      <c r="X3" s="33">
        <f>X1+X2</f>
        <v>0</v>
      </c>
      <c r="Y3" s="34"/>
      <c r="AA3"/>
      <c r="AB3"/>
    </row>
    <row r="4" spans="1:28" ht="16.5" thickTop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8" x14ac:dyDescent="0.25">
      <c r="A5" t="s">
        <v>12</v>
      </c>
      <c r="O5" t="s">
        <v>16</v>
      </c>
      <c r="V5" t="s">
        <v>36</v>
      </c>
    </row>
    <row r="6" spans="1:28" s="6" customFormat="1" ht="47.25" x14ac:dyDescent="0.25">
      <c r="A6" s="4" t="s">
        <v>4</v>
      </c>
      <c r="B6" s="4" t="s">
        <v>8</v>
      </c>
      <c r="C6" s="4" t="s">
        <v>1</v>
      </c>
      <c r="D6" s="5" t="s">
        <v>24</v>
      </c>
      <c r="E6" s="5" t="s">
        <v>9</v>
      </c>
      <c r="F6" s="5" t="s">
        <v>10</v>
      </c>
      <c r="G6" s="5" t="s">
        <v>11</v>
      </c>
      <c r="H6" s="5" t="s">
        <v>13</v>
      </c>
      <c r="I6" s="5" t="s">
        <v>5</v>
      </c>
      <c r="J6" s="5" t="s">
        <v>6</v>
      </c>
      <c r="K6" s="5" t="s">
        <v>18</v>
      </c>
      <c r="L6" s="4" t="s">
        <v>0</v>
      </c>
      <c r="M6" s="4" t="s">
        <v>7</v>
      </c>
      <c r="O6" s="4" t="s">
        <v>4</v>
      </c>
      <c r="P6" s="4" t="s">
        <v>8</v>
      </c>
      <c r="Q6" s="4" t="s">
        <v>1</v>
      </c>
      <c r="R6" s="5" t="s">
        <v>9</v>
      </c>
      <c r="S6" s="5" t="s">
        <v>10</v>
      </c>
      <c r="T6" s="5" t="s">
        <v>11</v>
      </c>
      <c r="U6" s="5" t="s">
        <v>13</v>
      </c>
      <c r="V6" s="5" t="s">
        <v>5</v>
      </c>
      <c r="W6" s="5" t="s">
        <v>6</v>
      </c>
      <c r="X6" s="5" t="s">
        <v>18</v>
      </c>
      <c r="Y6" s="4" t="s">
        <v>0</v>
      </c>
      <c r="AA6" s="19" t="s">
        <v>22</v>
      </c>
      <c r="AB6" s="22" t="s">
        <v>23</v>
      </c>
    </row>
    <row r="7" spans="1:28" x14ac:dyDescent="0.25">
      <c r="A7" s="3">
        <v>1</v>
      </c>
      <c r="B7" s="26" t="s">
        <v>15</v>
      </c>
      <c r="C7" s="1" t="s">
        <v>38</v>
      </c>
      <c r="D7" s="26">
        <v>3</v>
      </c>
      <c r="E7" s="14">
        <v>7.62</v>
      </c>
      <c r="F7" s="14">
        <v>8.75</v>
      </c>
      <c r="G7" s="14">
        <v>3.2</v>
      </c>
      <c r="H7" s="14">
        <v>15</v>
      </c>
      <c r="I7" s="7">
        <f>((E7*F7)+(E7*G7*2)+(F7*G7*2)-H7)*D7</f>
        <v>469.32899999999995</v>
      </c>
      <c r="J7" s="28"/>
      <c r="K7" s="8">
        <f>I7*J7</f>
        <v>0</v>
      </c>
      <c r="L7" s="2"/>
      <c r="M7" s="25">
        <v>45524</v>
      </c>
      <c r="O7" s="3">
        <f t="shared" ref="O7:O16" si="0">A7</f>
        <v>1</v>
      </c>
      <c r="P7" s="23" t="str">
        <f t="shared" ref="P7:P16" si="1">B7</f>
        <v>D</v>
      </c>
      <c r="Q7" s="1" t="str">
        <f t="shared" ref="Q7:Q16" si="2">C7</f>
        <v>324, 423, 421</v>
      </c>
      <c r="R7" s="14">
        <f t="shared" ref="R7:T8" si="3">E7</f>
        <v>7.62</v>
      </c>
      <c r="S7" s="14">
        <f t="shared" si="3"/>
        <v>8.75</v>
      </c>
      <c r="T7" s="14">
        <f t="shared" si="3"/>
        <v>3.2</v>
      </c>
      <c r="U7" s="14"/>
      <c r="V7" s="7"/>
      <c r="W7" s="7"/>
      <c r="X7" s="8"/>
      <c r="Y7" s="2"/>
      <c r="AA7" s="20">
        <v>1</v>
      </c>
      <c r="AB7" s="21">
        <f t="shared" ref="AB7:AB8" si="4">IF(AA7=1,K7+X7,"")</f>
        <v>0</v>
      </c>
    </row>
    <row r="8" spans="1:28" x14ac:dyDescent="0.25">
      <c r="A8" s="3">
        <v>2</v>
      </c>
      <c r="B8" s="26" t="s">
        <v>15</v>
      </c>
      <c r="C8" s="1" t="s">
        <v>14</v>
      </c>
      <c r="D8" s="26">
        <v>15</v>
      </c>
      <c r="E8" s="14">
        <v>7.62</v>
      </c>
      <c r="F8" s="14">
        <v>8.75</v>
      </c>
      <c r="G8" s="14">
        <v>3.2</v>
      </c>
      <c r="H8" s="14">
        <v>15</v>
      </c>
      <c r="I8" s="7">
        <f t="shared" ref="I8:I16" si="5">((E8*F8)+(E8*G8*2)+(F8*G8*2)-H8)*D8</f>
        <v>2346.6449999999995</v>
      </c>
      <c r="J8" s="7">
        <f>J7</f>
        <v>0</v>
      </c>
      <c r="K8" s="8">
        <f t="shared" ref="K8" si="6">I8*J8</f>
        <v>0</v>
      </c>
      <c r="L8" s="2"/>
      <c r="M8" s="25">
        <v>45524</v>
      </c>
      <c r="O8" s="3">
        <f t="shared" si="0"/>
        <v>2</v>
      </c>
      <c r="P8" s="23" t="str">
        <f t="shared" si="1"/>
        <v>D</v>
      </c>
      <c r="Q8" s="1" t="str">
        <f t="shared" si="2"/>
        <v>schodiště</v>
      </c>
      <c r="R8" s="14">
        <f t="shared" si="3"/>
        <v>7.62</v>
      </c>
      <c r="S8" s="14">
        <f t="shared" si="3"/>
        <v>8.75</v>
      </c>
      <c r="T8" s="14">
        <f t="shared" si="3"/>
        <v>3.2</v>
      </c>
      <c r="U8" s="14"/>
      <c r="V8" s="7"/>
      <c r="W8" s="7"/>
      <c r="X8" s="8"/>
      <c r="Y8" s="2"/>
      <c r="AA8" s="20">
        <v>1</v>
      </c>
      <c r="AB8" s="21">
        <f t="shared" si="4"/>
        <v>0</v>
      </c>
    </row>
    <row r="9" spans="1:28" x14ac:dyDescent="0.25">
      <c r="A9" s="3">
        <v>3</v>
      </c>
      <c r="B9" s="27" t="s">
        <v>34</v>
      </c>
      <c r="C9" s="1" t="s">
        <v>25</v>
      </c>
      <c r="D9" s="26">
        <v>8</v>
      </c>
      <c r="E9" s="14">
        <v>3.4</v>
      </c>
      <c r="F9" s="14">
        <v>5.8</v>
      </c>
      <c r="G9" s="14">
        <v>3.2</v>
      </c>
      <c r="H9" s="14">
        <v>2</v>
      </c>
      <c r="I9" s="7">
        <f t="shared" si="5"/>
        <v>612.79999999999995</v>
      </c>
      <c r="J9" s="7">
        <f t="shared" ref="J9:J14" si="7">J8</f>
        <v>0</v>
      </c>
      <c r="K9" s="8">
        <f t="shared" ref="K9:K12" si="8">I9*J9</f>
        <v>0</v>
      </c>
      <c r="L9" s="2"/>
      <c r="M9" s="25">
        <v>45524</v>
      </c>
      <c r="O9" s="3">
        <f t="shared" si="0"/>
        <v>3</v>
      </c>
      <c r="P9" s="18" t="str">
        <f t="shared" si="1"/>
        <v>A2/3</v>
      </c>
      <c r="Q9" s="1" t="str">
        <f t="shared" si="2"/>
        <v>Pokoje II</v>
      </c>
      <c r="R9" s="14"/>
      <c r="S9" s="14"/>
      <c r="T9" s="14"/>
      <c r="U9" s="14"/>
      <c r="V9" s="7"/>
      <c r="W9" s="7"/>
      <c r="X9" s="8"/>
      <c r="Y9" s="2"/>
      <c r="AA9" s="20">
        <v>1</v>
      </c>
      <c r="AB9" s="21">
        <f t="shared" ref="AB9:AB12" si="9">IF(AA9=1,K9+X9,"")</f>
        <v>0</v>
      </c>
    </row>
    <row r="10" spans="1:28" x14ac:dyDescent="0.25">
      <c r="A10" s="3">
        <v>4</v>
      </c>
      <c r="B10" s="27" t="s">
        <v>34</v>
      </c>
      <c r="C10" s="1" t="s">
        <v>26</v>
      </c>
      <c r="D10" s="26">
        <v>7</v>
      </c>
      <c r="E10" s="14">
        <v>3.4</v>
      </c>
      <c r="F10" s="14">
        <v>3.7</v>
      </c>
      <c r="G10" s="14">
        <v>3.2</v>
      </c>
      <c r="H10" s="14">
        <v>2</v>
      </c>
      <c r="I10" s="7">
        <f t="shared" si="5"/>
        <v>392.1400000000001</v>
      </c>
      <c r="J10" s="7">
        <f t="shared" si="7"/>
        <v>0</v>
      </c>
      <c r="K10" s="8">
        <f t="shared" si="8"/>
        <v>0</v>
      </c>
      <c r="L10" s="2"/>
      <c r="M10" s="25">
        <v>45524</v>
      </c>
      <c r="O10" s="3">
        <f t="shared" si="0"/>
        <v>4</v>
      </c>
      <c r="P10" s="18" t="str">
        <f t="shared" si="1"/>
        <v>A2/3</v>
      </c>
      <c r="Q10" s="1" t="str">
        <f t="shared" si="2"/>
        <v>Pokoje III</v>
      </c>
      <c r="R10" s="14"/>
      <c r="S10" s="14"/>
      <c r="T10" s="14"/>
      <c r="U10" s="14"/>
      <c r="V10" s="7"/>
      <c r="W10" s="7"/>
      <c r="X10" s="8"/>
      <c r="Y10" s="2"/>
      <c r="AA10" s="20">
        <v>1</v>
      </c>
      <c r="AB10" s="21">
        <f t="shared" si="9"/>
        <v>0</v>
      </c>
    </row>
    <row r="11" spans="1:28" x14ac:dyDescent="0.25">
      <c r="A11" s="3">
        <v>5</v>
      </c>
      <c r="B11" s="27" t="s">
        <v>33</v>
      </c>
      <c r="C11" s="1" t="s">
        <v>27</v>
      </c>
      <c r="D11" s="26">
        <v>8</v>
      </c>
      <c r="E11" s="14">
        <v>2.2999999999999998</v>
      </c>
      <c r="F11" s="14">
        <v>2</v>
      </c>
      <c r="G11" s="14">
        <v>3.2</v>
      </c>
      <c r="H11" s="14">
        <v>10</v>
      </c>
      <c r="I11" s="7">
        <f t="shared" si="5"/>
        <v>176.96000000000004</v>
      </c>
      <c r="J11" s="7">
        <f t="shared" si="7"/>
        <v>0</v>
      </c>
      <c r="K11" s="8">
        <f t="shared" si="8"/>
        <v>0</v>
      </c>
      <c r="L11" s="2"/>
      <c r="M11" s="25">
        <v>45524</v>
      </c>
      <c r="O11" s="3">
        <f t="shared" si="0"/>
        <v>5</v>
      </c>
      <c r="P11" s="18" t="str">
        <f t="shared" si="1"/>
        <v>A2/2</v>
      </c>
      <c r="Q11" s="1" t="str">
        <f t="shared" si="2"/>
        <v>WC, koupelna</v>
      </c>
      <c r="R11" s="14"/>
      <c r="S11" s="14"/>
      <c r="T11" s="14"/>
      <c r="U11" s="14"/>
      <c r="V11" s="7"/>
      <c r="W11" s="7"/>
      <c r="X11" s="8"/>
      <c r="Y11" s="2"/>
      <c r="AA11" s="20">
        <v>1</v>
      </c>
      <c r="AB11" s="21">
        <f t="shared" si="9"/>
        <v>0</v>
      </c>
    </row>
    <row r="12" spans="1:28" x14ac:dyDescent="0.25">
      <c r="A12" s="3">
        <v>6</v>
      </c>
      <c r="B12" s="27" t="s">
        <v>34</v>
      </c>
      <c r="C12" s="1" t="s">
        <v>28</v>
      </c>
      <c r="D12" s="26">
        <v>8</v>
      </c>
      <c r="E12" s="14">
        <v>1.2</v>
      </c>
      <c r="F12" s="14">
        <v>2</v>
      </c>
      <c r="G12" s="14">
        <v>3.2</v>
      </c>
      <c r="H12" s="14">
        <v>6</v>
      </c>
      <c r="I12" s="7">
        <f t="shared" si="5"/>
        <v>135.04000000000002</v>
      </c>
      <c r="J12" s="7">
        <f t="shared" si="7"/>
        <v>0</v>
      </c>
      <c r="K12" s="8">
        <f t="shared" si="8"/>
        <v>0</v>
      </c>
      <c r="L12" s="2"/>
      <c r="M12" s="25">
        <v>45524</v>
      </c>
      <c r="O12" s="3">
        <f t="shared" si="0"/>
        <v>6</v>
      </c>
      <c r="P12" s="18" t="str">
        <f t="shared" si="1"/>
        <v>A2/3</v>
      </c>
      <c r="Q12" s="1" t="str">
        <f t="shared" si="2"/>
        <v>předsíň</v>
      </c>
      <c r="R12" s="14"/>
      <c r="S12" s="14"/>
      <c r="T12" s="14"/>
      <c r="U12" s="14"/>
      <c r="V12" s="7"/>
      <c r="W12" s="7"/>
      <c r="X12" s="8"/>
      <c r="Y12" s="2"/>
      <c r="AA12" s="20">
        <v>1</v>
      </c>
      <c r="AB12" s="21">
        <f t="shared" si="9"/>
        <v>0</v>
      </c>
    </row>
    <row r="13" spans="1:28" x14ac:dyDescent="0.25">
      <c r="A13" s="3">
        <v>7</v>
      </c>
      <c r="B13" s="27" t="s">
        <v>34</v>
      </c>
      <c r="C13" s="1" t="s">
        <v>35</v>
      </c>
      <c r="D13" s="26">
        <v>1</v>
      </c>
      <c r="E13" s="14">
        <v>3.4</v>
      </c>
      <c r="F13" s="14">
        <v>13</v>
      </c>
      <c r="G13" s="14">
        <v>3.2</v>
      </c>
      <c r="H13" s="14">
        <v>10</v>
      </c>
      <c r="I13" s="7">
        <f t="shared" ref="I13" si="10">((E13*F13)+(E13*G13*2)+(F13*G13*2)-H13)*D13</f>
        <v>139.16</v>
      </c>
      <c r="J13" s="7">
        <f t="shared" si="7"/>
        <v>0</v>
      </c>
      <c r="K13" s="8">
        <f t="shared" ref="K13" si="11">I13*J13</f>
        <v>0</v>
      </c>
      <c r="L13" s="2"/>
      <c r="M13" s="25">
        <v>45524</v>
      </c>
      <c r="O13" s="3">
        <f t="shared" si="0"/>
        <v>7</v>
      </c>
      <c r="P13" s="18" t="str">
        <f t="shared" si="1"/>
        <v>A2/3</v>
      </c>
      <c r="Q13" s="1" t="str">
        <f t="shared" si="2"/>
        <v>Studovna</v>
      </c>
      <c r="R13" s="14"/>
      <c r="S13" s="14"/>
      <c r="T13" s="14"/>
      <c r="U13" s="14"/>
      <c r="V13" s="7"/>
      <c r="W13" s="7"/>
      <c r="X13" s="8"/>
      <c r="Y13" s="2"/>
      <c r="AA13" s="20">
        <v>1</v>
      </c>
      <c r="AB13" s="21">
        <f t="shared" ref="AB13" si="12">IF(AA13=1,K13+X13,"")</f>
        <v>0</v>
      </c>
    </row>
    <row r="14" spans="1:28" x14ac:dyDescent="0.25">
      <c r="A14" s="3">
        <v>8</v>
      </c>
      <c r="B14" s="27" t="s">
        <v>31</v>
      </c>
      <c r="C14" s="1" t="s">
        <v>17</v>
      </c>
      <c r="D14" s="26">
        <v>3</v>
      </c>
      <c r="E14" s="14">
        <v>1.7</v>
      </c>
      <c r="F14" s="14">
        <v>29</v>
      </c>
      <c r="G14" s="14">
        <v>3.2</v>
      </c>
      <c r="H14" s="14">
        <v>20</v>
      </c>
      <c r="I14" s="7">
        <f t="shared" ref="I14:I15" si="13">((E14*F14)+(E14*G14*2)+(F14*G14*2)-H14)*D14</f>
        <v>677.34000000000015</v>
      </c>
      <c r="J14" s="7">
        <f t="shared" si="7"/>
        <v>0</v>
      </c>
      <c r="K14" s="8">
        <f t="shared" ref="K14:K15" si="14">I14*J14</f>
        <v>0</v>
      </c>
      <c r="L14" s="2"/>
      <c r="M14" s="25">
        <v>45524</v>
      </c>
      <c r="O14" s="3">
        <f t="shared" si="0"/>
        <v>8</v>
      </c>
      <c r="P14" s="18" t="str">
        <f t="shared" si="1"/>
        <v>A2/8, A2/9, A2/3</v>
      </c>
      <c r="Q14" s="1" t="str">
        <f t="shared" si="2"/>
        <v>Chodba</v>
      </c>
      <c r="R14" s="14">
        <f>E14</f>
        <v>1.7</v>
      </c>
      <c r="S14" s="14">
        <f>F14</f>
        <v>29</v>
      </c>
      <c r="T14" s="14">
        <v>1.2</v>
      </c>
      <c r="U14" s="14"/>
      <c r="V14" s="7">
        <f>((S14*T14*2)+(R14*T14*2)-U14)*D14</f>
        <v>221.03999999999996</v>
      </c>
      <c r="W14" s="28"/>
      <c r="X14" s="8">
        <f t="shared" ref="X14:X15" si="15">V14*W14</f>
        <v>0</v>
      </c>
      <c r="Y14" s="2" t="s">
        <v>29</v>
      </c>
      <c r="AA14" s="20">
        <v>1</v>
      </c>
      <c r="AB14" s="21">
        <f t="shared" ref="AB14" si="16">IF(AA14=1,K14+X14,"")</f>
        <v>0</v>
      </c>
    </row>
    <row r="15" spans="1:28" x14ac:dyDescent="0.25">
      <c r="A15" s="3">
        <v>9</v>
      </c>
      <c r="B15" s="27" t="s">
        <v>32</v>
      </c>
      <c r="C15" s="1" t="s">
        <v>39</v>
      </c>
      <c r="D15" s="26">
        <v>1</v>
      </c>
      <c r="E15" s="14"/>
      <c r="F15" s="14"/>
      <c r="G15" s="14"/>
      <c r="H15" s="14"/>
      <c r="I15" s="7">
        <f t="shared" si="13"/>
        <v>0</v>
      </c>
      <c r="J15" s="7"/>
      <c r="K15" s="8">
        <f t="shared" si="14"/>
        <v>0</v>
      </c>
      <c r="L15" s="2"/>
      <c r="M15" s="25">
        <v>45524</v>
      </c>
      <c r="O15" s="3">
        <f t="shared" ref="O15" si="17">A15</f>
        <v>9</v>
      </c>
      <c r="P15" s="18" t="str">
        <f t="shared" ref="P15" si="18">B15</f>
        <v>A2/4</v>
      </c>
      <c r="Q15" s="1" t="str">
        <f t="shared" ref="Q15" si="19">C15</f>
        <v>Chodba + předsíně 405,408,412</v>
      </c>
      <c r="R15" s="14">
        <f t="shared" ref="R15:T16" si="20">R12</f>
        <v>0</v>
      </c>
      <c r="S15" s="14">
        <f t="shared" si="20"/>
        <v>0</v>
      </c>
      <c r="T15" s="14">
        <f t="shared" si="20"/>
        <v>0</v>
      </c>
      <c r="U15" s="14"/>
      <c r="V15" s="7">
        <v>295</v>
      </c>
      <c r="W15" s="7">
        <f>W14</f>
        <v>0</v>
      </c>
      <c r="X15" s="8">
        <f t="shared" si="15"/>
        <v>0</v>
      </c>
      <c r="Y15" s="2" t="s">
        <v>29</v>
      </c>
    </row>
    <row r="16" spans="1:28" x14ac:dyDescent="0.25">
      <c r="A16" s="3">
        <v>9</v>
      </c>
      <c r="B16" s="27" t="s">
        <v>40</v>
      </c>
      <c r="C16" s="1" t="s">
        <v>41</v>
      </c>
      <c r="D16" s="26">
        <v>1</v>
      </c>
      <c r="E16" s="14">
        <v>6.5</v>
      </c>
      <c r="F16" s="14">
        <v>13</v>
      </c>
      <c r="G16" s="14">
        <v>3.2</v>
      </c>
      <c r="H16" s="14">
        <f>(E16*G16)+(F16*G16)</f>
        <v>62.400000000000006</v>
      </c>
      <c r="I16" s="7">
        <f t="shared" si="5"/>
        <v>146.9</v>
      </c>
      <c r="J16" s="7">
        <f>J14</f>
        <v>0</v>
      </c>
      <c r="K16" s="8">
        <f t="shared" ref="K16" si="21">I16*J16</f>
        <v>0</v>
      </c>
      <c r="L16" s="2"/>
      <c r="M16" s="25">
        <v>45524</v>
      </c>
      <c r="O16" s="3">
        <f t="shared" si="0"/>
        <v>9</v>
      </c>
      <c r="P16" s="18" t="str">
        <f t="shared" si="1"/>
        <v>E2/1</v>
      </c>
      <c r="Q16" s="1" t="str">
        <f t="shared" si="2"/>
        <v>Infocentrum 1/2</v>
      </c>
      <c r="R16" s="14">
        <f t="shared" si="20"/>
        <v>0</v>
      </c>
      <c r="S16" s="14">
        <f t="shared" si="20"/>
        <v>0</v>
      </c>
      <c r="T16" s="14">
        <f t="shared" si="20"/>
        <v>0</v>
      </c>
      <c r="U16" s="14"/>
      <c r="V16" s="7"/>
      <c r="W16" s="7"/>
      <c r="X16" s="8"/>
      <c r="Y16" s="2"/>
    </row>
    <row r="17" spans="1:28" x14ac:dyDescent="0.25">
      <c r="A17" s="15"/>
      <c r="B17" s="17"/>
      <c r="C17" s="16"/>
      <c r="D17" s="16"/>
      <c r="E17" s="16"/>
      <c r="F17" s="16"/>
      <c r="G17" s="16"/>
      <c r="H17" s="16"/>
      <c r="I17" s="10"/>
      <c r="J17" s="10"/>
      <c r="K17" s="11"/>
      <c r="L17" s="12"/>
      <c r="M17" s="13"/>
    </row>
    <row r="18" spans="1:28" ht="240" customHeight="1" x14ac:dyDescent="0.25">
      <c r="A18" s="29" t="s">
        <v>30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AA18"/>
      <c r="AB18"/>
    </row>
    <row r="19" spans="1:28" ht="18.7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AA19"/>
      <c r="AB19"/>
    </row>
    <row r="20" spans="1:28" ht="18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AA20"/>
      <c r="AB20"/>
    </row>
    <row r="21" spans="1:28" ht="1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8" ht="1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8" ht="1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8" ht="1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8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8" ht="1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8" ht="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8" ht="1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</sheetData>
  <sheetProtection sheet="1" objects="1" scenarios="1" selectLockedCells="1"/>
  <mergeCells count="10">
    <mergeCell ref="A18:Y18"/>
    <mergeCell ref="B3:L3"/>
    <mergeCell ref="V3:W3"/>
    <mergeCell ref="X3:Y3"/>
    <mergeCell ref="B1:L1"/>
    <mergeCell ref="V1:W1"/>
    <mergeCell ref="X1:Y1"/>
    <mergeCell ref="B2:L2"/>
    <mergeCell ref="V2:W2"/>
    <mergeCell ref="X2:Y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Výběrové 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2024-03-14T07:42:30Z</cp:lastPrinted>
  <dcterms:created xsi:type="dcterms:W3CDTF">2021-07-27T06:07:15Z</dcterms:created>
  <dcterms:modified xsi:type="dcterms:W3CDTF">2024-04-03T12:37:29Z</dcterms:modified>
</cp:coreProperties>
</file>