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16" yWindow="65416" windowWidth="29040" windowHeight="15840" activeTab="2"/>
  </bookViews>
  <sheets>
    <sheet name="Krycí list" sheetId="5" r:id="rId1"/>
    <sheet name="Rekapitulace" sheetId="2" r:id="rId2"/>
    <sheet name="Položky" sheetId="4" r:id="rId3"/>
  </sheets>
  <definedNames>
    <definedName name="cisloobjektu">#REF!</definedName>
    <definedName name="cislostavby">#REF!</definedName>
    <definedName name="Datum">#REF!</definedName>
    <definedName name="Dil">'Rekapitulace'!$A$6</definedName>
    <definedName name="Dodavka">'Rekapitulace'!$G$13</definedName>
    <definedName name="Dodavka0" localSheetId="2">'Položky'!#REF!</definedName>
    <definedName name="Dodavka0">#REF!</definedName>
    <definedName name="HSV">'Rekapitulace'!$E$13</definedName>
    <definedName name="HSV0" localSheetId="2">'Položky'!#REF!</definedName>
    <definedName name="HSV0">#REF!</definedName>
    <definedName name="HZS">'Rekapitulace'!$I$13</definedName>
    <definedName name="HZS0" localSheetId="2">'Položky'!#REF!</definedName>
    <definedName name="HZS0">#REF!</definedName>
    <definedName name="JKSO">#REF!</definedName>
    <definedName name="MJ">#REF!</definedName>
    <definedName name="Mont">'Rekapitulace'!$H$13</definedName>
    <definedName name="Montaz0" localSheetId="2">'Položky'!#REF!</definedName>
    <definedName name="Montaz0">#REF!</definedName>
    <definedName name="NazevDilu">'Rekapitulace'!$B$6</definedName>
    <definedName name="nazevobjektu">#REF!</definedName>
    <definedName name="nazevstavby">#REF!</definedName>
    <definedName name="Objednatel">#REF!</definedName>
    <definedName name="_xlnm.Print_Area" localSheetId="2">'Položky'!$A$1:$G$241</definedName>
    <definedName name="_xlnm.Print_Area" localSheetId="1">'Rekapitulace'!$A$1:$I$15</definedName>
    <definedName name="PocetMJ">#REF!</definedName>
    <definedName name="Poznamka">#REF!</definedName>
    <definedName name="Projektant">#REF!</definedName>
    <definedName name="PSV">'Rekapitulace'!$F$13</definedName>
    <definedName name="PSV0" localSheetId="2">'Položky'!#REF!</definedName>
    <definedName name="PSV0">#REF!</definedName>
    <definedName name="SazbaDPH1">#REF!</definedName>
    <definedName name="SazbaDPH2">#REF!</definedName>
    <definedName name="SloupecCC" localSheetId="2">'Položky'!$G$6</definedName>
    <definedName name="SloupecCC">#REF!</definedName>
    <definedName name="SloupecCisloPol" localSheetId="2">'Položky'!$B$6</definedName>
    <definedName name="SloupecCisloPol">#REF!</definedName>
    <definedName name="SloupecJC" localSheetId="2">'Položky'!$F$6</definedName>
    <definedName name="SloupecJC">#REF!</definedName>
    <definedName name="SloupecMJ" localSheetId="2">'Položky'!$D$6</definedName>
    <definedName name="SloupecMJ">#REF!</definedName>
    <definedName name="SloupecMnozstvi" localSheetId="2">'Položky'!$E$6</definedName>
    <definedName name="SloupecMnozstvi">#REF!</definedName>
    <definedName name="SloupecNazPol" localSheetId="2">'Položky'!$C$6</definedName>
    <definedName name="SloupecNazPol">#REF!</definedName>
    <definedName name="SloupecPC" localSheetId="2">'Položky'!$A$6</definedName>
    <definedName name="SloupecPC">#REF!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 localSheetId="2">'Položky'!#REF!</definedName>
    <definedName name="Typ">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1">'Rekapitulace'!$1:$6</definedName>
    <definedName name="_xlnm.Print_Titles" localSheetId="2">'Položky'!$1:$6</definedName>
  </definedNames>
  <calcPr calcId="181029"/>
</workbook>
</file>

<file path=xl/sharedStrings.xml><?xml version="1.0" encoding="utf-8"?>
<sst xmlns="http://schemas.openxmlformats.org/spreadsheetml/2006/main" count="610" uniqueCount="431">
  <si>
    <t>HZS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</si>
  <si>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</si>
  <si>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</si>
  <si>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</si>
  <si>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</si>
  <si>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</si>
  <si>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</si>
  <si>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</si>
  <si>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</si>
  <si>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</si>
  <si>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</si>
  <si>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</si>
  <si>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</si>
  <si>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</si>
  <si>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</si>
  <si>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</si>
  <si>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</si>
  <si>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</si>
  <si>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</si>
  <si>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</si>
  <si>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</si>
  <si>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ZP1:</t>
  </si>
  <si>
    <t>t</t>
  </si>
  <si>
    <t>projekt nestanoví - předpoklad:</t>
  </si>
  <si>
    <t>m</t>
  </si>
  <si>
    <t>713</t>
  </si>
  <si>
    <t>Izolace tepelné</t>
  </si>
  <si>
    <t>Rozvod potrubí</t>
  </si>
  <si>
    <t>733</t>
  </si>
  <si>
    <t>Odmaštění ředidlovým odmašťovačem potrubí DN do 50 mm</t>
  </si>
  <si>
    <t>Základní jednonásobný syntetický nátěr potrubí DN do 50 mm</t>
  </si>
  <si>
    <t>734</t>
  </si>
  <si>
    <t>Armatury</t>
  </si>
  <si>
    <t>ks</t>
  </si>
  <si>
    <t>Ventil závitový odvzdušňovací G 3/8"</t>
  </si>
  <si>
    <t>Montáž odvzušňovacích ventilů, včetně příslušenství</t>
  </si>
  <si>
    <t>Drobný těsnící a spojovací materiál</t>
  </si>
  <si>
    <t>Pomocné ocel.konstrukce</t>
  </si>
  <si>
    <t>767</t>
  </si>
  <si>
    <t>730</t>
  </si>
  <si>
    <t>hod</t>
  </si>
  <si>
    <t xml:space="preserve">Zaregulování a vyvážení systému, vyhotovení protokolu o vyvážení a zaregulování regulačních </t>
  </si>
  <si>
    <t>Funkční a tlaková zkouška</t>
  </si>
  <si>
    <t>Minimálně 3x propláchnutí, odkalení, napuštění systému, vč. vyčištění filtrů a napuštění upravenou vodu</t>
  </si>
  <si>
    <t>Orientační štítky, označení zařízení a rozvodů</t>
  </si>
  <si>
    <t>732</t>
  </si>
  <si>
    <t>Strojovny</t>
  </si>
  <si>
    <t>Průhledná hadice na odkalování DN15, 20m</t>
  </si>
  <si>
    <t xml:space="preserve">Klapka mezipřírubová uzavírací DN65 PN16 </t>
  </si>
  <si>
    <t xml:space="preserve">Klapka mezipřírubová uzavírací DN100 PN16 </t>
  </si>
  <si>
    <t xml:space="preserve">Klapka mezipřírubová uzavírací DN125 PN16 </t>
  </si>
  <si>
    <t>Montáž vypouštěcích ventilů</t>
  </si>
  <si>
    <t>Kohout plnící a vypouštěcí G 1/2</t>
  </si>
  <si>
    <t>Odmaštění ředidlovým odmašťovačem potrubí DN do 100 mm</t>
  </si>
  <si>
    <t>Odmaštění ředidlovým odmašťovačem potrubí DN do 150 mm</t>
  </si>
  <si>
    <t>Základní jednonásobný syntetický nátěr potrubí DN do 100 mm</t>
  </si>
  <si>
    <t>Základní jednonásobný syntetický nátěr potrubí DN do 150 mm</t>
  </si>
  <si>
    <t>Připojení chladiče VZT jednotky na rozvod chladu DN50; přívod a zpátečka, včetně šroubení, montážního a těsnícího materiálu, vč. montáže</t>
  </si>
  <si>
    <t>Připojení chladiče VZT jednotky na rozvod chladu DN65; přívod a zpátečka, včetně šroubení, montážního a těsnícího materiálu, vč. montáže</t>
  </si>
  <si>
    <t>Připojení chladiče VZT jednotky na rozvod chladu DN32; přívod a zpátečka, včetně šroubení, montážního a těsnícího materiálu, vč. Montáže</t>
  </si>
  <si>
    <t>Připojení chladiče FCU na rozvod chladu DN20; přívod a zpátečka, včetně šroubení, montážního a těsnícího materiálu, vč. montáže</t>
  </si>
  <si>
    <t>Připojení chladiče FCU na rozvod chladu DN25; přívod a zpátečka, včetně šroubení, montážního a těsnícího materiálu, vč. montáže</t>
  </si>
  <si>
    <t>Montáž tlakoměrů, včetně montážního příslušenství</t>
  </si>
  <si>
    <t>Montáž teploměrů; s ochranným pouzdrem nebo pevným stonkem a jímkou</t>
  </si>
  <si>
    <t xml:space="preserve">Zpětná klapka závitová G 3/4 </t>
  </si>
  <si>
    <t>Chladící zkouška</t>
  </si>
  <si>
    <t>Nepředvídatelné práce koordinací na stavbě</t>
  </si>
  <si>
    <t>Provozní řád</t>
  </si>
  <si>
    <t>Zaškolení obsluhy</t>
  </si>
  <si>
    <t>Revize zařízení, protokoly</t>
  </si>
  <si>
    <t>Režijní náklady</t>
  </si>
  <si>
    <t>Základní ocelová deska pod oběhové čerpadlo; vč. montáže</t>
  </si>
  <si>
    <t>Potrubní kaučuková izolace s dif.odporem ≥ 7000 µ  tl. 19 mm   D 28 (pro potrubí DN20), vč. izolace tvarovek a armatur</t>
  </si>
  <si>
    <t>Potrubní kaučuková izolace s dif.odporem ≥ 7000 µ  tl. 19 mm   D 35 (pro potrubí DN25), vč. izolace tvarovek a armatur</t>
  </si>
  <si>
    <t>Potrubní kaučuková izolace s dif.odporem ≥ 7000 µ  tl. 19 mm   D 42 (pro potrubí DN32), vč. izolace tvarovek a armatur</t>
  </si>
  <si>
    <t>Potrubní kaučuková izolace s dif.odporem ≥ 7000 µ  tl. 19 mm   D 48 (pro potrubí DN40), vč. izolace tvarovek a armatur</t>
  </si>
  <si>
    <t>Potrubní kaučuková izolace s dif.odporem ≥ 7000 µ  tl. 19 mm   D 60 (pro potrubí DN50), vč. izolace tvarovek a armatur</t>
  </si>
  <si>
    <t>Potrubní kaučuková izolace s dif.odporem ≥ 7000 µ  tl. 19 mm   D 76 (pro potrubí DN65), vč. izolace tvarovek a armatur</t>
  </si>
  <si>
    <t>Potrubní kaučuková izolace s dif.odporem ≥ 7000 µ  tl. 19 mm   D 108 (pro potrubí DN100), vč. izolace tvarovek a armatur</t>
  </si>
  <si>
    <t>Pevný bod kotevní pro potrubí DN125, (přívod+zpátečka),Kompletní dodávka montážního materiálu pevného bodu přívod + zpátečka včetně kotvení do stropní k-ce, systémových spojek, čepů a nosníkových matek. Montážní materiál z otevřených C profilů, dimenze dle jednotlivých podpěr/závěsů. Povrchová úprava montážního systému v galvanickém pozinku, vč. montáže</t>
  </si>
  <si>
    <t>Pevný bod kotevní pro potrubí DN100 (přívod+zpátečka),Kompletní dodávka montážního materiálu pevného bodu přívod + zpátečka včetně kotvení do stropní k-ce, systémových spojek, čepů a nosníkových matek. Montážní materiál z otevřených C profilů, dimenze dle jednotlivých podpěr/závěsů. Povrchová úprava montážního systému v galvanickém pozinku, vč. montáže</t>
  </si>
  <si>
    <t>Lešení, práce ve výškách</t>
  </si>
  <si>
    <t>Doprava a přesun materiálu v objektech</t>
  </si>
  <si>
    <t>Montáž armatury přírubové se dvěma přírubami DN65, vč. protipřírub DN65 a příslušenství</t>
  </si>
  <si>
    <t>Montáž armatury přírubové se dvěma přírubami DN80, vč. protipřírub DN80 a příslušenství</t>
  </si>
  <si>
    <t>Montáž armatury přírubové se dvěma přírubami DN100, vč. protipřírub DN100 a příslušenství</t>
  </si>
  <si>
    <t>Montáž armatury přírubové se dvěma přírubami DN125, vč. protipřírub DN125 a příslušenství</t>
  </si>
  <si>
    <t>m2</t>
  </si>
  <si>
    <t>Montáž tepelné izolace potrubí potrubními pouzdry bez úpravy slepenými 1x tl. izolace do 50 mm, vč. montážního materiálu</t>
  </si>
  <si>
    <t>Montáž tepelné izolace potrubí potrubními pouzdry bez úpravy slepenými 1x tl. izolace do 100 mm, vč. montážního materiálu</t>
  </si>
  <si>
    <t>Montáž tepelné izolace potrubí potrubními pouzdry bez úpravy slepenými 1x tl. izolace do 150 mm, vč. montážního materiálu</t>
  </si>
  <si>
    <t>Rozpočet chlazení</t>
  </si>
  <si>
    <t>CHL001</t>
  </si>
  <si>
    <t>CHL004</t>
  </si>
  <si>
    <t>CHL006</t>
  </si>
  <si>
    <t>CHL007</t>
  </si>
  <si>
    <t>CHL011</t>
  </si>
  <si>
    <t>CHL013</t>
  </si>
  <si>
    <t>CHL014</t>
  </si>
  <si>
    <t>CHL016</t>
  </si>
  <si>
    <t>CHL017</t>
  </si>
  <si>
    <t>CHL018</t>
  </si>
  <si>
    <t>CHL021</t>
  </si>
  <si>
    <t>CHL027</t>
  </si>
  <si>
    <t>CHL028</t>
  </si>
  <si>
    <t>CHL029</t>
  </si>
  <si>
    <t>CHL030</t>
  </si>
  <si>
    <t>CHL031</t>
  </si>
  <si>
    <t>CHL032</t>
  </si>
  <si>
    <t>CHL034</t>
  </si>
  <si>
    <t>CHL035</t>
  </si>
  <si>
    <t>CHL039</t>
  </si>
  <si>
    <t>CHL040</t>
  </si>
  <si>
    <t>CHL041</t>
  </si>
  <si>
    <t>CHL042</t>
  </si>
  <si>
    <t>CHL043</t>
  </si>
  <si>
    <t>CHL044</t>
  </si>
  <si>
    <t>CHL046</t>
  </si>
  <si>
    <t>CHL047</t>
  </si>
  <si>
    <t>CHL050</t>
  </si>
  <si>
    <t>CHL051</t>
  </si>
  <si>
    <t>CHL052</t>
  </si>
  <si>
    <t>CHL054</t>
  </si>
  <si>
    <t>CHL055</t>
  </si>
  <si>
    <t>CHL056</t>
  </si>
  <si>
    <t>CHL058</t>
  </si>
  <si>
    <t>CHL059</t>
  </si>
  <si>
    <t>CHL061</t>
  </si>
  <si>
    <t>CHL062</t>
  </si>
  <si>
    <t>CHL066</t>
  </si>
  <si>
    <t>CHL067</t>
  </si>
  <si>
    <t>CHL071</t>
  </si>
  <si>
    <t>CHL072</t>
  </si>
  <si>
    <t>CHL074</t>
  </si>
  <si>
    <t>CHL076</t>
  </si>
  <si>
    <t>CHL077</t>
  </si>
  <si>
    <t>CHL078</t>
  </si>
  <si>
    <t>CHL079</t>
  </si>
  <si>
    <t>CHL080</t>
  </si>
  <si>
    <t>CHL081</t>
  </si>
  <si>
    <t>CHL083</t>
  </si>
  <si>
    <t>CHL084</t>
  </si>
  <si>
    <t>CHL087</t>
  </si>
  <si>
    <t>CHL088</t>
  </si>
  <si>
    <t>CHL089</t>
  </si>
  <si>
    <t>CHL095</t>
  </si>
  <si>
    <t>CHL096</t>
  </si>
  <si>
    <t>CHL101</t>
  </si>
  <si>
    <t>CHL102</t>
  </si>
  <si>
    <t>CHL103</t>
  </si>
  <si>
    <t>CHL105</t>
  </si>
  <si>
    <t>CHL107</t>
  </si>
  <si>
    <t>CHL124</t>
  </si>
  <si>
    <t>CHL125</t>
  </si>
  <si>
    <t>CHL126</t>
  </si>
  <si>
    <t>CHL128</t>
  </si>
  <si>
    <t>CHL129</t>
  </si>
  <si>
    <t>CHL130</t>
  </si>
  <si>
    <t>CHL131</t>
  </si>
  <si>
    <t>CHL132</t>
  </si>
  <si>
    <t>CHL135</t>
  </si>
  <si>
    <t>CHL136</t>
  </si>
  <si>
    <t>CHL137</t>
  </si>
  <si>
    <t>CHL138</t>
  </si>
  <si>
    <t>0+0+0+0+0+0+116+0+0+0</t>
  </si>
  <si>
    <t>2.NP - Montážní instalační systém pro zavěšení potrubí instalací chlazení.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chlazení je chyceno do objímek s tepelně izolačním pouzdrem – elastomer s vnější PVC parozábranou. Objímky s vlastností snížení hlučnosti potrubí. V místech souběhu více potrubí jsou potrubí sdružené na hrazdách, konzolách . Závěsy jsou navrženy včetně tlumících prvků.</t>
  </si>
  <si>
    <t>1.PP - Montážní instalační systém pro zavěšení potrubí instalací chlazení.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chlazení je chyceno do objímek s tepelně izolačním pouzdrem – elastomer s vnější PVC parozábranou. Objímky s vlastností snížení hlučnosti potrubí. V místech souběhu více potrubí jsou potrubí sdružené na hrazdách, konzolách . Závěsy jsou navrženy včetně tlumících prvků.</t>
  </si>
  <si>
    <t>1.NP - Montážní instalační systém pro zavěšení potrubí instalací chlazení.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chlazení je chyceno do objímek s tepelně izolačním pouzdrem – elastomer s vnější PVC parozábranou. Objímky s vlastností snížení hlučnosti potrubí. V místech souběhu více potrubí jsou potrubí sdružené na hrazdách, konzolách . Závěsy jsou navrženy včetně tlumících prvků.</t>
  </si>
  <si>
    <t>3.NP - Montážní instalační systém pro zavěšení potrubí instalací chlazení.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chlazení je chyceno do objímek s tepelně izolačním pouzdrem – elastomer s vnější PVC parozábranou. Objímky s vlastností snížení hlučnosti potrubí. V místech souběhu více potrubí jsou potrubí sdružené na hrazdách, konzolách . Závěsy jsou navrženy včetně tlumících prvků.</t>
  </si>
  <si>
    <t>4.NP - Montážní instalační systém pro zavěšení potrubí instalací chlazení.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chlazení je chyceno do objímek s tepelně izolačním pouzdrem – elastomer s vnější PVC parozábranou. Objímky s vlastností snížení hlučnosti potrubí. V místech souběhu více potrubí jsou potrubí sdružené na hrazdách, konzolách . Závěsy jsou navrženy včetně tlumících prvků.</t>
  </si>
  <si>
    <t>5.NP - Montážní instalační systém pro zavěšení potrubí instalací chlazení.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chlazení je chyceno do objímek s tepelně izolačním pouzdrem – elastomer s vnější PVC parozábranou. Objímky s vlastností snížení hlučnosti potrubí. V místech souběhu více potrubí jsou potrubí sdružené na hrazdách, konzolách . Závěsy jsou navrženy včetně tlumících prvků.</t>
  </si>
  <si>
    <t>6.NP -Montážní instalační systém pro zavěšení potrubí instalací chlazení.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chlazení je chyceno do objímek s tepelně izolačním pouzdrem – elastomer s vnější PVC parozábranou. Objímky s vlastností snížení hlučnosti potrubí. V místech souběhu více potrubí jsou potrubí sdružené na hrazdách, konzolách . Závěsy jsou navrženy včetně tlumících prvků.</t>
  </si>
  <si>
    <t>soubor</t>
  </si>
  <si>
    <t>Dokumentace pro realizaci stavby</t>
  </si>
  <si>
    <t>Náklady na vyhotovení dokumentace pro realizaci stavby a její předání objednateli v požadované formě a požadovaném počtu. Dokumentace zohlednuje koordninaci jednotlivých profesí a jejich konkrétních výrobků, postupy a atesty, které bude GD dodávat.</t>
  </si>
  <si>
    <t>Dokumentace dílenská a výrobní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</si>
  <si>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</si>
  <si>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</si>
  <si>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kg</t>
  </si>
  <si>
    <t>Legenda:</t>
  </si>
  <si>
    <t>dílčí součty položek po patrech:</t>
  </si>
  <si>
    <t>Protipožární ucpávka pro potrubí CHL DN100 - protipožární bandáž, 2 vrstvy bandáže(omotání), oboustranně - prostup stěnou. Protipožární odolnost EI 60 min. Včetně identifikačního štítku. Protipožární akrylátový tmel k dotěsnění bandáže, vč. montáže.</t>
  </si>
  <si>
    <t>Protipožární ucpávka pro potrubí CHL DN65 - protipožární bandáž, 2 vrstvy bandáže(omotání), oboustranně - prostup stěnou. Protipožární odolnost EI 60 min. Včetně identifikačního štítku. Protipožární akrylátový tmel k dotěsnění bandáže, vč. montáže.</t>
  </si>
  <si>
    <t>Protipožární ucpávka pro potrubí CHL DN40 - protipožární bandáž, 2 vrstvy bandáže(omotání), oboustranně - prostup stěnou. Protipožární odolnost EI 60 min. Včetně identifikačního štítku. Protipožární akrylátový tmel k dotěsnění bandáže, vč. montáže.</t>
  </si>
  <si>
    <t>Protipožární ucpávka pro potrubí CHL DN25 - protipožární bandáž, 2 vrstvy bandáže(omotání), oboustranně - prostup stěnou. Protipožární odolnost EI 60 min. Včetně identifikačního štítku. Protipožární akrylátový tmel k dotěsnění bandáže, vč. montáže.</t>
  </si>
  <si>
    <t>Protipožární ucpávka pro potrubí CHL DN32 - protipožární bandáž, 2 vrstvy bandáže(omotání), oboustranně - prostup stěnou. Protipožární odolnost EI 60 min. Včetně identifikačního štítku. Protipožární akrylátový tmel k dotěsnění bandáže, vč. montáže.</t>
  </si>
  <si>
    <t>Obnova S - centra Hodonín, p. o.</t>
  </si>
  <si>
    <t>SO01+SO02</t>
  </si>
  <si>
    <t>D.1.4.A.003</t>
  </si>
  <si>
    <t>KRYCÍ LIST ROZPOČTU</t>
  </si>
  <si>
    <t>Název objektu :</t>
  </si>
  <si>
    <t>JKSO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</si>
  <si>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</si>
  <si>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</si>
  <si>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</si>
  <si>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</si>
  <si>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</si>
  <si>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</si>
  <si>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</si>
  <si>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</si>
  <si>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</si>
  <si>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Subtech s.r.o.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</si>
  <si>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</si>
  <si>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</si>
  <si>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</si>
  <si>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</si>
  <si>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</si>
  <si>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</si>
  <si>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</si>
  <si>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</si>
  <si>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</si>
  <si>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</si>
  <si>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</si>
  <si>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</si>
  <si>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</si>
  <si>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</si>
  <si>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</si>
  <si>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</si>
  <si>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</si>
  <si>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</si>
  <si>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</si>
  <si>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</si>
  <si>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</si>
  <si>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</si>
  <si>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</si>
  <si>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</si>
  <si>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</si>
  <si>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</si>
  <si>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</si>
  <si>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1.PP+1.NP+2.NP+3.NP+4.NP+5.NP+6.NP</t>
  </si>
  <si>
    <t>2+0+0+0+0+0+0 odpovídá</t>
  </si>
  <si>
    <t>Potrubí ocelové závitové černé bezešvé svařované běžné DN20; vč. tvarovek</t>
  </si>
  <si>
    <t>Potrubí ocelové závitové černé bezešvé svařované běžné DN25; vč. tvarovek</t>
  </si>
  <si>
    <t>Potrubí ocelové závitové černé bezešvé svařované běžné DN32; vč. tvarovek</t>
  </si>
  <si>
    <t>Potrubí ocelové závitové černé bezešvé svařované běžné DN40; vč. tvarovek</t>
  </si>
  <si>
    <t>Potrubí ocelové hladké bezešvé nízkotlaké nebo středotlaké D 57x2,9; vč. tvarovek</t>
  </si>
  <si>
    <t>Potrubí ocelové hladké bezešvé nízkotlaké nebo středotlaké D 76x3,2; vč. tvarovek</t>
  </si>
  <si>
    <t>Potrubí ocelové hladké bezešvé nízkotlaké nebo středotlaké D 108x4; vč. tvarovek</t>
  </si>
  <si>
    <t>Potrubí ocelové hladké bezešvé nízkotlaké nebo středotlaké D 133x4,5; vč. tvarovek</t>
  </si>
  <si>
    <t>Montáž potrubí trouby ocelové závitové DN20; vč. montážního materiálu</t>
  </si>
  <si>
    <t>Montáž potrubí trouby ocelové závitové DN25; vč. montážního materiálu</t>
  </si>
  <si>
    <t>Montáž potrubí trouby ocelové závitové DN32; vč. montážního materiálu</t>
  </si>
  <si>
    <t>Montáž potrubí trouby ocelové závitové DN40; vč. montážního materiálu</t>
  </si>
  <si>
    <t>Montáž potrubí trouby ocelové hladké tř. 11-13 D 57 mm, tl. 2,9 mm; vč. montážního materiálu</t>
  </si>
  <si>
    <t>Montáž potrubí trouby ocelové hladké tř. 11-13 D 76 mm, tl. 3,2 mm; vč. montážního materiálu</t>
  </si>
  <si>
    <t>Montáž potrubí trouby ocelové hladké tř. 11-13 D 108 mm, tl. 4 mm; vč. montážního materiálu</t>
  </si>
  <si>
    <t>Montáž potrubí trouby ocelové hladké tř. 11-13 D 133 mm, tl 4,5 mm; vč. montážního materiálu</t>
  </si>
  <si>
    <t>0+0+0+0+0+0+3</t>
  </si>
  <si>
    <t>Připojení chladiče VZT jednotky na rozvod chladu DN25; přívod a zpátečka, včetně šroubení, montážního a těsnícího materiálu, vč. Montáže</t>
  </si>
  <si>
    <t>2+0+0+0+0+0+0</t>
  </si>
  <si>
    <t>1+0+0+0+0+0+0</t>
  </si>
  <si>
    <t>3+0+0+0+0+0+0</t>
  </si>
  <si>
    <t>0+5+0+0+0+0+0</t>
  </si>
  <si>
    <t>0+1+3+3+3+3+0</t>
  </si>
  <si>
    <t>Zhotovení návarků a odběrů pro teploměry, tlakoměry a prvky profese MaR (čidla) - dle požadavků MaR, vč. montáže a montážního materiálu</t>
  </si>
  <si>
    <t>10+0+0+0+0+0+0</t>
  </si>
  <si>
    <t>48+25+60+61+61+56+0</t>
  </si>
  <si>
    <t>54+22+27+27+27+33+0</t>
  </si>
  <si>
    <t>8+116+0+0+7+0+0</t>
  </si>
  <si>
    <t>6+0+7+7+0+0+0</t>
  </si>
  <si>
    <t>52+0+0+0+0+96+14</t>
  </si>
  <si>
    <t>0+137+7+8+7+43+0</t>
  </si>
  <si>
    <t>88+47+0+0+0+0+0</t>
  </si>
  <si>
    <t>Montáž tepelné izolace desky z kamenné vlny s Al fólií staženými Al páskou  (přídavná izolace pro potrubí v exteriéru)</t>
  </si>
  <si>
    <t>Protipožární ucpávka pro potrubí CHL DN125 - protipožární bandáž, 2 vrstvy bandáže(omotání), oboustranně - prostup stěnou. Protipožární odolnost EI 60 min. Včetně identifikačního štítku. Protipožární akrylátový tmel k dotěsnění bandáže, vč. montáže.</t>
  </si>
  <si>
    <t>0+0+4+4+4+2+0</t>
  </si>
  <si>
    <t>4+4+2+2+2+2+0</t>
  </si>
  <si>
    <t>2+4+0+0+0+0+0</t>
  </si>
  <si>
    <t>2+0+0+0+0+6+0</t>
  </si>
  <si>
    <t>0+4+0+0+0+4+0</t>
  </si>
  <si>
    <t>4+2+0+0+0+0+0</t>
  </si>
  <si>
    <t>Potrubní kaučuková izolace s dif.odporem ≥ 7000 µ  tl. 32mm   D 140 (pro potrubí DN125), vč. izolace tvarovek a armatur</t>
  </si>
  <si>
    <t>0+40+0+0+0+0+3</t>
  </si>
  <si>
    <t>Deska z kamenné vlny s polepem hliníkovou fólií se skleněnou
mřížkou šířka 1000 mm, tl. 80 mm, vč. izolace tvarovek a armatur (přídavná izolace pro potrubí v exteriéru)</t>
  </si>
  <si>
    <t>Jeřáb - doprava tepelných čerpadel na místo osazení</t>
  </si>
  <si>
    <t>Tato dokumentave se předpokládá, že bude zpracována pro části, které potřebují další podorbnější dokumentaci než je realizační. Náklady na vyhotovení dokumentace a její předání objednateli v požadované formě a požadovaném počtu. Dokumentace se předpokládá zejména na části závěsný systém, pevné a posuvné body, osazení jednotlivých zařízení, pomocné ocelové konstrukce, atypické prvky.</t>
  </si>
  <si>
    <t>Oplechování rozvodů CHL v exteriéru, Al plechem tl. min. 1,0 mm; vč. materiálu, příslušenství a montáže</t>
  </si>
  <si>
    <t>240+0+0+0+0+0+0</t>
  </si>
  <si>
    <t>0+360+0+0+0+0+0</t>
  </si>
  <si>
    <t>0+0+32+0+0+0+0</t>
  </si>
  <si>
    <t>0+0+0+0+32+0+0</t>
  </si>
  <si>
    <t>0+0+0+0+0+78+0</t>
  </si>
  <si>
    <t>0+0+0+0+0+0+5</t>
  </si>
  <si>
    <t>Pevný bod kotevní pro potrubí DN25 (přívod+zpátečka),Kompletní dodávka montážního materiálu pevného bodu přívod + zpátečka včetně kotvení do stropní k-ce, systémových spojek, čepů a nosníkových matek. Montážní materiál z otevřených C profilů, dimenze dle jednotlivých podpěr/závěsů. Povrchová úprava montážního systému v galvanickém pozinku, vč. montáže</t>
  </si>
  <si>
    <t>0+1+0+0+0+0+0</t>
  </si>
  <si>
    <t>0+0+1+0+0+1+0</t>
  </si>
  <si>
    <t>0+0+1+1+1+1+0</t>
  </si>
  <si>
    <t>kompletní demontáže stávajících rozvodů a zařízení chlazení, včetně odvozu a ekologické likvidace</t>
  </si>
  <si>
    <t>Tepelné čerpadlo se 4 ks Scroll kompresory, topný výkon=136 kW, dT=50/47°C, CHL výkon 210kW, dT=8/14 °C, chladivo R32, Soft starter, Lw = 84 dB(A), COP=2,1, SCOP=3,7, SEER = 3.03, el. příkon 69,3 kW; 187 A, tlaková ztráta 14 kPa, vč. regulace montáže a uvedení TČ do provozu, odzkoušení, odevzdání, zaučení obsluhy</t>
  </si>
  <si>
    <t>výkres č. 110, pozice: 20.1a, 20.1b</t>
  </si>
  <si>
    <t>Ocelová izolovaná AKU nádoba na CHL atyp, V = 2,5 m3, pr. 1,3 m, Hmax = 2,73 m, PN10, 4 hrdla DN125, vč. kaučukové izolace tl. 32 mm a montáže</t>
  </si>
  <si>
    <t>výkres č. 110, pozice: 31.1</t>
  </si>
  <si>
    <t>výkres č. 110, pozice: 30.0, 32.0</t>
  </si>
  <si>
    <t>Oběhové suchoběžné čerpadlo tř. A s integrovaným elektronickým měničem otáček DN80, PN16, regulace na konstantní diferenční tlak, se snímačem, H = 13 m, Q = 58 m3/h, P = 3 kW (5,8 A) / 400 V, vč. izolace a montáže
médium upravená voda, uzavřený systém</t>
  </si>
  <si>
    <t>Oběhové suchoběžné čerpadlo tř. A s integrovaným elektronickým měničem otáček DN65, PN16, regulace na konstantní diferenční tlak, se snímačem, H = 9,5 m, Q = 29,9 m3/h, P = 1,1 kW (2,2 A) / 400 V, vč. izolace a montáže, médium upravená voda, uzavřený systém</t>
  </si>
  <si>
    <t>výkres č. 110, pozice: 34.0, 36.0</t>
  </si>
  <si>
    <t>Ventil vyvažovací přírubový přímý DN100, šedá litina, PN16, vyvažovací a uzavírací</t>
  </si>
  <si>
    <t>Ventil vyvažovací přírubový přímý DN125, šedá litina, PN16, vyvažovací a uzavírací</t>
  </si>
  <si>
    <t>Pozice: 340, 360</t>
  </si>
  <si>
    <t>Pozice: 300, 320</t>
  </si>
  <si>
    <t>tlaková expanzní nádoba 300l, PN6, vč.KK se zajištěním MK1", vč. montáže</t>
  </si>
  <si>
    <t>výkres č. 110, pozice: 35.1</t>
  </si>
  <si>
    <t>výkres č. 110, pozice: 33.1</t>
  </si>
  <si>
    <t>vakuové odplyňovací a doplňovací zařízení (odplyňovací automat),  max.4,5 bar, 0,55m3/h P=1,1kW vč. montáže a uvedení do provozu</t>
  </si>
  <si>
    <t>Dávkování inhibit. koroze pro ocel. uzavřené systémy CHL, dávkovací membrán. čerpadlo s vodoměrem s impulzním výstupem a s plastovou nádrží 50 l, vč. příslušenství a montáže</t>
  </si>
  <si>
    <t>výkres č. 110, pozice: 23.1</t>
  </si>
  <si>
    <t>výkres č. 110, pozice: 30.a, 30.b, 40.a, 40.b</t>
  </si>
  <si>
    <t>Tlakově nezávislý regulační a vyvažovací ventil DN20 (těleso a kuželka AMETAL) vč.příslušenství, pohon 24V AC (proporcionální regulace 0-10V)</t>
  </si>
  <si>
    <t>Tlakově nezávislý regulační a vyvažovací ventil DN32 (těleso a kuželka AMETAL) vč.příslušenství, pohon 24V AC (proporcionální regulace 0-10V)</t>
  </si>
  <si>
    <t>Tlakově nezávislý regulační a vyvažovací ventil DN40 (těleso a kuželka AMETAL) vč.příslušenství, pohon 24V AC (proporcionální regulace 0-10V)</t>
  </si>
  <si>
    <t>Tlakově nezávislý regulační a vyvažovací ventil DN50 (těleso a kuželka AMETAL) vč.příslušenství, pohon 24V AC (proporcionální regulace 0-10V)</t>
  </si>
  <si>
    <t>Tlakově nezávislý regulační a vyvažovací ventil DN65 (těleso a kuželka AMETAL) vč.příslušenství, pohon 24V AC (proporcionální regulace 0-10V)</t>
  </si>
  <si>
    <t>2+6+3+3+3+3+0</t>
  </si>
  <si>
    <t>0+0+0+0+0+0+2</t>
  </si>
  <si>
    <t>0+0+0+0+0+0+1</t>
  </si>
  <si>
    <t>Uzavírací kohout kulový přímý G 3/4"</t>
  </si>
  <si>
    <t xml:space="preserve">Uzavírací kohout kulový přímý G 1" </t>
  </si>
  <si>
    <t xml:space="preserve">Uzavírací kohout kulový přímý G 5/4"  </t>
  </si>
  <si>
    <t>Kohout kulový přímý G 2"</t>
  </si>
  <si>
    <t>Uzavírací kohout kulový přímý s filtrem G 3/4"</t>
  </si>
  <si>
    <t>Uzavírací kohout kulový přímý s filtrem G 1"</t>
  </si>
  <si>
    <t>Osový přírubový pryžový kompenzátor DN65, PN16</t>
  </si>
  <si>
    <t>Osový přírubový pryžový kompenzátor DN80, PN16</t>
  </si>
  <si>
    <t>Osový přírubový pryžový kompenzátor DN100, PN16</t>
  </si>
  <si>
    <t>Klapka mezipřírubová zpětná DN100 model 2000</t>
  </si>
  <si>
    <t>Klapka mezipřírubová zpětná DN125 model 2000</t>
  </si>
  <si>
    <t>Filtr DN65, přírubový litinový s vypouštěcí zátkou</t>
  </si>
  <si>
    <t>Filtr DN100, přírubový litinový s vypouštěcí zátkou</t>
  </si>
  <si>
    <t>Filtr DN125, přírubový litinový s vypouštěcí zátkou</t>
  </si>
  <si>
    <t>Teploměr technický s pevným stonkem a jímkou 0-60°C</t>
  </si>
  <si>
    <t>Tlakoměr s pevným stonkem a zpětnou klapkou,tlak 0-10 bar průměr 50 mm spodní připojení, vč. kondenzační smyčky k přivaření zahnuté</t>
  </si>
  <si>
    <t>Ventil závitový pojistný G 1/2" x 3/4" otev. přetlak 2 bar, průtočný průřez So = 113 mm2, výtokový souč. αv = 0,444; vč. montáže</t>
  </si>
  <si>
    <t>Ventil závitový pojistný G 1/2" x 3/4" otev. přetlak 6 bar, průtočný průřez So = 113 mm2, výtokový souč. αv = 0,444; vč. montáže</t>
  </si>
  <si>
    <t xml:space="preserve">Filtr závitový přímý G 5/4" </t>
  </si>
  <si>
    <t>Filtr závitový přímý G 2"</t>
  </si>
  <si>
    <t>Montáž armatur závitových,s dvěma závity, G 3/4"</t>
  </si>
  <si>
    <t>Montáž armatury závitové s dvěma závity G 1"</t>
  </si>
  <si>
    <t>Montáž armatur závitových,s 2 závity, G 5/4"</t>
  </si>
  <si>
    <t>Montáž armatur závitových,s 2 závity, G 2"</t>
  </si>
  <si>
    <t>Montáž armatury přírubové se dvěma přírubami DN50, vč. protipřírub DN50 a příslušenství</t>
  </si>
  <si>
    <t>Montáž armatury přírubové se dvěma přírubami DN40, vč. protipřírub DN40 a příslušenství</t>
  </si>
  <si>
    <t>Stavební chlazení</t>
  </si>
  <si>
    <t>2+1+3+3+3+3+0</t>
  </si>
  <si>
    <t>6+0+0+0+0+0+0</t>
  </si>
  <si>
    <t>2+1+0+0+0+0+0</t>
  </si>
  <si>
    <t>Vlnité trubky z ušlechtilé oceli DN20 G3/4" PN10 dl.400 mm</t>
  </si>
  <si>
    <t>Vlnité trubky z ušlechtilé oceli DN25 G1" PN10 dl.400 mm</t>
  </si>
  <si>
    <t>0+0+0+0+0+0+6</t>
  </si>
  <si>
    <t>0+6+0+0+0+0+0</t>
  </si>
  <si>
    <t>0+9+0+0+0+0+0</t>
  </si>
  <si>
    <t>0+2+0+0+0+0+0</t>
  </si>
  <si>
    <t>0+4+0+0+0+0+0</t>
  </si>
  <si>
    <t>12+20+6+6+6+6+5</t>
  </si>
  <si>
    <t>12+22+3+3+3+3+9</t>
  </si>
  <si>
    <t>10+6+0+0+0+0+6</t>
  </si>
  <si>
    <t>10+12+0+0+0+0+6</t>
  </si>
  <si>
    <t>zhotovení prostupu ve stěně/strropu průměru do 100mm pro rozvody vytápění vč. materiálu a zapravení, vč. montáže</t>
  </si>
  <si>
    <t>zhotovení prostupu ve stěně/strropu průměru do 250mm pro rozvody vytápění vč. materiálu a zapravení, vč. montáže</t>
  </si>
  <si>
    <t>6+18+6+6+6+4+6</t>
  </si>
  <si>
    <t>10+8+0+0+0+8+6</t>
  </si>
  <si>
    <t>CHL002</t>
  </si>
  <si>
    <t>CHL003</t>
  </si>
  <si>
    <t>CHL005</t>
  </si>
  <si>
    <t>CHL008</t>
  </si>
  <si>
    <t>CHL009</t>
  </si>
  <si>
    <t>CHL010</t>
  </si>
  <si>
    <t>CHL012</t>
  </si>
  <si>
    <t>CHL015</t>
  </si>
  <si>
    <t>CHL019</t>
  </si>
  <si>
    <t>CHL020</t>
  </si>
  <si>
    <t>CHL022</t>
  </si>
  <si>
    <t>CHL023</t>
  </si>
  <si>
    <t>CHL024</t>
  </si>
  <si>
    <t>CHL025</t>
  </si>
  <si>
    <t>CHL026</t>
  </si>
  <si>
    <t>CHL033</t>
  </si>
  <si>
    <t>CHL036</t>
  </si>
  <si>
    <t>CHL037</t>
  </si>
  <si>
    <t>CHL038</t>
  </si>
  <si>
    <t>CHL045</t>
  </si>
  <si>
    <t>CHL048</t>
  </si>
  <si>
    <t>CHL049</t>
  </si>
  <si>
    <t>CHL053</t>
  </si>
  <si>
    <t>CHL057</t>
  </si>
  <si>
    <t>CHL060</t>
  </si>
  <si>
    <t>CHL063</t>
  </si>
  <si>
    <t>CHL064</t>
  </si>
  <si>
    <t>CHL065</t>
  </si>
  <si>
    <t>CHL068</t>
  </si>
  <si>
    <t>CHL069</t>
  </si>
  <si>
    <t>CHL070</t>
  </si>
  <si>
    <t>CHL073</t>
  </si>
  <si>
    <t>CHL075</t>
  </si>
  <si>
    <t>CHL082</t>
  </si>
  <si>
    <t>CHL085</t>
  </si>
  <si>
    <t>CHL086</t>
  </si>
  <si>
    <t>CHL090</t>
  </si>
  <si>
    <t>CHL091</t>
  </si>
  <si>
    <t>CHL092</t>
  </si>
  <si>
    <t>CHL093</t>
  </si>
  <si>
    <t>CHL094</t>
  </si>
  <si>
    <t>CHL097</t>
  </si>
  <si>
    <t>CHL098</t>
  </si>
  <si>
    <t>CHL099</t>
  </si>
  <si>
    <t>CHL100</t>
  </si>
  <si>
    <t>CHL104</t>
  </si>
  <si>
    <t>CHL106</t>
  </si>
  <si>
    <t>CHL108</t>
  </si>
  <si>
    <t>CHL109</t>
  </si>
  <si>
    <t>CHL110</t>
  </si>
  <si>
    <t>CHL111</t>
  </si>
  <si>
    <t>CHL112</t>
  </si>
  <si>
    <t>CHL113</t>
  </si>
  <si>
    <t>CHL114</t>
  </si>
  <si>
    <t>CHL115</t>
  </si>
  <si>
    <t>CHL116</t>
  </si>
  <si>
    <t>CHL117</t>
  </si>
  <si>
    <t>CHL118</t>
  </si>
  <si>
    <t>CHL119</t>
  </si>
  <si>
    <t>CHL120</t>
  </si>
  <si>
    <t>CHL121</t>
  </si>
  <si>
    <t>CHL122</t>
  </si>
  <si>
    <t>CHL123</t>
  </si>
  <si>
    <t>CHL127</t>
  </si>
  <si>
    <t>CHL133</t>
  </si>
  <si>
    <t>CHL134</t>
  </si>
  <si>
    <t>Pozn:</t>
  </si>
  <si>
    <t>V ceně za dílo musí být zahrnuty veškeré materiály a výkony odpovídající textové a výkresové části dokumentace, které jsou nedílnou součástí agregovaných položek výkazu výměr.</t>
  </si>
  <si>
    <t>Dodavatel je zodpovědný za úplnost své cenové nabídky, a je povinnen si ověřit skutečné množství a požadovanou kvalitu dodávaných stavebních prací, výrobků a jejich součástí dle předložené dokumentace.</t>
  </si>
  <si>
    <t>Cena každé položky musí zahrnovat kompletní provedení, tzn. celkovou dodávku a montáž, vč. ostatních pomocných a doplňkových materiálů a prací, přesunu hmot a všech režií a nákladů zhotovitele souvisejících s realizovanou částí.</t>
  </si>
  <si>
    <t>uzavírací mezipřírubová klapka s pohonem 24V AC ON-OFF 90Nm, DN100 kvs=580 vč.montáže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</si>
</sst>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\ &quot;Kč&quot;"/>
  </numFmts>
  <fonts count="30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i/>
      <sz val="10"/>
      <name val="Arial"/>
      <family val="2"/>
    </font>
    <font>
      <sz val="8"/>
      <name val="Arial CE"/>
      <family val="2"/>
    </font>
    <font>
      <sz val="8"/>
      <color theme="1"/>
      <name val="Arial"/>
      <family val="2"/>
    </font>
    <font>
      <b/>
      <sz val="10"/>
      <name val="Times New Roman"/>
      <family val="1"/>
    </font>
    <font>
      <b/>
      <sz val="10"/>
      <name val="Times New Roman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0"/>
      <name val="Calibri"/>
      <family val="2"/>
    </font>
    <font>
      <sz val="10"/>
      <name val="Times New Roman"/>
      <family val="1"/>
    </font>
    <font>
      <sz val="10"/>
      <name val="Times New Roman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dotted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91">
    <xf numFmtId="0" fontId="0" fillId="0" borderId="0" xfId="0"/>
    <xf numFmtId="0" fontId="1" fillId="0" borderId="0" xfId="0" applyFont="1"/>
    <xf numFmtId="49" fontId="3" fillId="0" borderId="1" xfId="20" applyNumberFormat="1" applyFont="1" applyBorder="1">
      <alignment/>
      <protection/>
    </xf>
    <xf numFmtId="49" fontId="1" fillId="0" borderId="1" xfId="20" applyNumberFormat="1" applyFont="1" applyBorder="1">
      <alignment/>
      <protection/>
    </xf>
    <xf numFmtId="49" fontId="1" fillId="0" borderId="1" xfId="20" applyNumberFormat="1" applyFont="1" applyBorder="1" applyAlignment="1">
      <alignment horizontal="right"/>
      <protection/>
    </xf>
    <xf numFmtId="49" fontId="3" fillId="0" borderId="2" xfId="20" applyNumberFormat="1" applyFont="1" applyBorder="1">
      <alignment/>
      <protection/>
    </xf>
    <xf numFmtId="49" fontId="1" fillId="0" borderId="2" xfId="20" applyNumberFormat="1" applyFont="1" applyBorder="1">
      <alignment/>
      <protection/>
    </xf>
    <xf numFmtId="49" fontId="1" fillId="0" borderId="2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0" xfId="0" applyFont="1"/>
    <xf numFmtId="3" fontId="1" fillId="0" borderId="9" xfId="0" applyNumberFormat="1" applyFont="1" applyBorder="1"/>
    <xf numFmtId="0" fontId="3" fillId="2" borderId="3" xfId="0" applyFont="1" applyFill="1" applyBorder="1"/>
    <xf numFmtId="0" fontId="3" fillId="2" borderId="4" xfId="0" applyFont="1" applyFill="1" applyBorder="1"/>
    <xf numFmtId="3" fontId="3" fillId="2" borderId="5" xfId="0" applyNumberFormat="1" applyFont="1" applyFill="1" applyBorder="1"/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0" fontId="5" fillId="0" borderId="0" xfId="0" applyFont="1"/>
    <xf numFmtId="3" fontId="6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9" fillId="0" borderId="0" xfId="20" applyFont="1" applyAlignment="1">
      <alignment horizontal="right"/>
      <protection/>
    </xf>
    <xf numFmtId="0" fontId="1" fillId="0" borderId="1" xfId="20" applyFont="1" applyBorder="1">
      <alignment/>
      <protection/>
    </xf>
    <xf numFmtId="0" fontId="4" fillId="0" borderId="10" xfId="20" applyFont="1" applyBorder="1" applyAlignment="1">
      <alignment horizontal="right"/>
      <protection/>
    </xf>
    <xf numFmtId="49" fontId="1" fillId="0" borderId="1" xfId="20" applyNumberFormat="1" applyFont="1" applyBorder="1" applyAlignment="1">
      <alignment horizontal="left"/>
      <protection/>
    </xf>
    <xf numFmtId="0" fontId="1" fillId="0" borderId="11" xfId="20" applyFont="1" applyBorder="1">
      <alignment/>
      <protection/>
    </xf>
    <xf numFmtId="0" fontId="1" fillId="0" borderId="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4" fillId="2" borderId="12" xfId="20" applyNumberFormat="1" applyFont="1" applyFill="1" applyBorder="1">
      <alignment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2" xfId="20" applyFont="1" applyFill="1" applyBorder="1" applyAlignment="1">
      <alignment horizontal="center"/>
      <protection/>
    </xf>
    <xf numFmtId="0" fontId="3" fillId="0" borderId="14" xfId="20" applyFont="1" applyBorder="1" applyAlignment="1">
      <alignment horizontal="center"/>
      <protection/>
    </xf>
    <xf numFmtId="49" fontId="3" fillId="0" borderId="14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16" xfId="20" applyFont="1" applyBorder="1" applyAlignment="1">
      <alignment horizontal="center"/>
      <protection/>
    </xf>
    <xf numFmtId="0" fontId="1" fillId="0" borderId="16" xfId="20" applyFont="1" applyBorder="1" applyAlignment="1">
      <alignment horizontal="right"/>
      <protection/>
    </xf>
    <xf numFmtId="0" fontId="1" fillId="0" borderId="13" xfId="20" applyFont="1" applyBorder="1">
      <alignment/>
      <protection/>
    </xf>
    <xf numFmtId="0" fontId="10" fillId="0" borderId="0" xfId="20" applyFont="1">
      <alignment/>
      <protection/>
    </xf>
    <xf numFmtId="0" fontId="10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1" fillId="2" borderId="12" xfId="20" applyFont="1" applyFill="1" applyBorder="1" applyAlignment="1">
      <alignment horizontal="center"/>
      <protection/>
    </xf>
    <xf numFmtId="49" fontId="14" fillId="2" borderId="12" xfId="20" applyNumberFormat="1" applyFont="1" applyFill="1" applyBorder="1" applyAlignment="1">
      <alignment horizontal="left"/>
      <protection/>
    </xf>
    <xf numFmtId="0" fontId="14" fillId="2" borderId="15" xfId="20" applyFont="1" applyFill="1" applyBorder="1">
      <alignment/>
      <protection/>
    </xf>
    <xf numFmtId="0" fontId="1" fillId="2" borderId="16" xfId="20" applyFont="1" applyFill="1" applyBorder="1" applyAlignment="1">
      <alignment horizontal="center"/>
      <protection/>
    </xf>
    <xf numFmtId="4" fontId="1" fillId="2" borderId="16" xfId="20" applyNumberFormat="1" applyFont="1" applyFill="1" applyBorder="1" applyAlignment="1">
      <alignment horizontal="right"/>
      <protection/>
    </xf>
    <xf numFmtId="4" fontId="1" fillId="2" borderId="13" xfId="20" applyNumberFormat="1" applyFont="1" applyFill="1" applyBorder="1" applyAlignment="1">
      <alignment horizontal="right"/>
      <protection/>
    </xf>
    <xf numFmtId="4" fontId="3" fillId="2" borderId="12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15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>
      <alignment/>
      <protection/>
    </xf>
    <xf numFmtId="3" fontId="16" fillId="0" borderId="0" xfId="20" applyNumberFormat="1" applyFont="1" applyAlignment="1">
      <alignment horizontal="right"/>
      <protection/>
    </xf>
    <xf numFmtId="4" fontId="16" fillId="0" borderId="0" xfId="20" applyNumberFormat="1" applyFont="1">
      <alignment/>
      <protection/>
    </xf>
    <xf numFmtId="3" fontId="1" fillId="0" borderId="17" xfId="0" applyNumberFormat="1" applyFont="1" applyBorder="1"/>
    <xf numFmtId="3" fontId="1" fillId="0" borderId="14" xfId="0" applyNumberFormat="1" applyFont="1" applyBorder="1"/>
    <xf numFmtId="3" fontId="1" fillId="0" borderId="18" xfId="0" applyNumberFormat="1" applyFont="1" applyBorder="1"/>
    <xf numFmtId="4" fontId="11" fillId="0" borderId="19" xfId="20" applyNumberFormat="1" applyFont="1" applyBorder="1">
      <alignment/>
      <protection/>
    </xf>
    <xf numFmtId="4" fontId="11" fillId="0" borderId="20" xfId="20" applyNumberFormat="1" applyFont="1" applyBorder="1">
      <alignment/>
      <protection/>
    </xf>
    <xf numFmtId="4" fontId="11" fillId="0" borderId="21" xfId="20" applyNumberFormat="1" applyFont="1" applyBorder="1">
      <alignment/>
      <protection/>
    </xf>
    <xf numFmtId="4" fontId="11" fillId="0" borderId="22" xfId="20" applyNumberFormat="1" applyFont="1" applyBorder="1" applyAlignment="1">
      <alignment horizontal="right"/>
      <protection/>
    </xf>
    <xf numFmtId="0" fontId="11" fillId="0" borderId="21" xfId="20" applyFont="1" applyBorder="1" applyAlignment="1">
      <alignment horizontal="center" vertical="top"/>
      <protection/>
    </xf>
    <xf numFmtId="49" fontId="11" fillId="0" borderId="21" xfId="20" applyNumberFormat="1" applyFont="1" applyBorder="1" applyAlignment="1">
      <alignment vertical="top"/>
      <protection/>
    </xf>
    <xf numFmtId="49" fontId="4" fillId="0" borderId="0" xfId="0" applyNumberFormat="1" applyFont="1"/>
    <xf numFmtId="0" fontId="19" fillId="0" borderId="23" xfId="20" applyFont="1" applyBorder="1" applyAlignment="1">
      <alignment vertical="top" wrapText="1"/>
      <protection/>
    </xf>
    <xf numFmtId="0" fontId="18" fillId="0" borderId="12" xfId="20" applyFont="1" applyBorder="1" applyAlignment="1">
      <alignment wrapText="1"/>
      <protection/>
    </xf>
    <xf numFmtId="4" fontId="18" fillId="0" borderId="21" xfId="20" applyNumberFormat="1" applyFont="1" applyBorder="1" applyAlignment="1">
      <alignment horizontal="right"/>
      <protection/>
    </xf>
    <xf numFmtId="4" fontId="11" fillId="0" borderId="12" xfId="20" applyNumberFormat="1" applyFont="1" applyBorder="1" applyAlignment="1">
      <alignment horizontal="right"/>
      <protection/>
    </xf>
    <xf numFmtId="0" fontId="11" fillId="0" borderId="14" xfId="20" applyFont="1" applyBorder="1" applyAlignment="1">
      <alignment horizontal="center" vertical="top"/>
      <protection/>
    </xf>
    <xf numFmtId="0" fontId="11" fillId="3" borderId="24" xfId="20" applyFont="1" applyFill="1" applyBorder="1" applyAlignment="1">
      <alignment horizontal="left" wrapText="1"/>
      <protection/>
    </xf>
    <xf numFmtId="4" fontId="19" fillId="0" borderId="20" xfId="20" applyNumberFormat="1" applyFont="1" applyBorder="1">
      <alignment/>
      <protection/>
    </xf>
    <xf numFmtId="0" fontId="4" fillId="0" borderId="14" xfId="20" applyFont="1" applyBorder="1" applyAlignment="1">
      <alignment horizontal="center"/>
      <protection/>
    </xf>
    <xf numFmtId="49" fontId="4" fillId="0" borderId="14" xfId="20" applyNumberFormat="1" applyFont="1" applyBorder="1" applyAlignment="1">
      <alignment horizontal="right"/>
      <protection/>
    </xf>
    <xf numFmtId="4" fontId="13" fillId="3" borderId="25" xfId="20" applyNumberFormat="1" applyFont="1" applyFill="1" applyBorder="1" applyAlignment="1">
      <alignment horizontal="right" wrapText="1"/>
      <protection/>
    </xf>
    <xf numFmtId="0" fontId="13" fillId="3" borderId="24" xfId="20" applyFont="1" applyFill="1" applyBorder="1" applyAlignment="1">
      <alignment horizontal="left" wrapText="1"/>
      <protection/>
    </xf>
    <xf numFmtId="0" fontId="13" fillId="0" borderId="17" xfId="0" applyFont="1" applyBorder="1" applyAlignment="1">
      <alignment horizontal="right"/>
    </xf>
    <xf numFmtId="0" fontId="11" fillId="0" borderId="23" xfId="20" applyFont="1" applyBorder="1" applyAlignment="1">
      <alignment horizontal="center" vertical="top"/>
      <protection/>
    </xf>
    <xf numFmtId="49" fontId="11" fillId="0" borderId="23" xfId="20" applyNumberFormat="1" applyFont="1" applyBorder="1" applyAlignment="1">
      <alignment horizontal="left" vertical="top"/>
      <protection/>
    </xf>
    <xf numFmtId="0" fontId="11" fillId="0" borderId="23" xfId="20" applyFont="1" applyBorder="1" applyAlignment="1">
      <alignment vertical="top" wrapText="1"/>
      <protection/>
    </xf>
    <xf numFmtId="49" fontId="11" fillId="0" borderId="23" xfId="20" applyNumberFormat="1" applyFont="1" applyBorder="1" applyAlignment="1">
      <alignment horizontal="center" shrinkToFit="1"/>
      <protection/>
    </xf>
    <xf numFmtId="4" fontId="11" fillId="0" borderId="23" xfId="20" applyNumberFormat="1" applyFont="1" applyBorder="1" applyAlignment="1">
      <alignment horizontal="right"/>
      <protection/>
    </xf>
    <xf numFmtId="4" fontId="11" fillId="0" borderId="23" xfId="20" applyNumberFormat="1" applyFont="1" applyBorder="1">
      <alignment/>
      <protection/>
    </xf>
    <xf numFmtId="4" fontId="19" fillId="0" borderId="23" xfId="20" applyNumberFormat="1" applyFont="1" applyBorder="1" applyAlignment="1">
      <alignment horizontal="right"/>
      <protection/>
    </xf>
    <xf numFmtId="4" fontId="11" fillId="0" borderId="26" xfId="20" applyNumberFormat="1" applyFont="1" applyBorder="1" applyAlignment="1">
      <alignment horizontal="right"/>
      <protection/>
    </xf>
    <xf numFmtId="4" fontId="19" fillId="0" borderId="26" xfId="20" applyNumberFormat="1" applyFont="1" applyBorder="1" applyAlignment="1">
      <alignment horizontal="right"/>
      <protection/>
    </xf>
    <xf numFmtId="49" fontId="18" fillId="0" borderId="27" xfId="0" applyNumberFormat="1" applyFont="1" applyBorder="1" applyAlignment="1">
      <alignment horizontal="left" vertical="top" wrapText="1"/>
    </xf>
    <xf numFmtId="0" fontId="20" fillId="0" borderId="0" xfId="21" applyFont="1" applyAlignment="1">
      <alignment horizontal="left" vertical="center" wrapText="1"/>
      <protection/>
    </xf>
    <xf numFmtId="0" fontId="21" fillId="0" borderId="0" xfId="0" applyFont="1" applyAlignment="1">
      <alignment vertical="center" wrapText="1"/>
    </xf>
    <xf numFmtId="0" fontId="20" fillId="0" borderId="0" xfId="21" applyFont="1" applyAlignment="1">
      <alignment vertical="center"/>
      <protection/>
    </xf>
    <xf numFmtId="0" fontId="8" fillId="0" borderId="0" xfId="20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9" fontId="23" fillId="4" borderId="32" xfId="0" applyNumberFormat="1" applyFont="1" applyFill="1" applyBorder="1"/>
    <xf numFmtId="49" fontId="0" fillId="4" borderId="17" xfId="0" applyNumberFormat="1" applyFill="1" applyBorder="1"/>
    <xf numFmtId="0" fontId="0" fillId="4" borderId="0" xfId="0" applyFill="1"/>
    <xf numFmtId="0" fontId="0" fillId="0" borderId="9" xfId="0" applyBorder="1"/>
    <xf numFmtId="0" fontId="0" fillId="4" borderId="33" xfId="0" applyFill="1" applyBorder="1"/>
    <xf numFmtId="0" fontId="0" fillId="4" borderId="26" xfId="0" applyFill="1" applyBorder="1"/>
    <xf numFmtId="0" fontId="0" fillId="4" borderId="34" xfId="0" applyFill="1" applyBorder="1"/>
    <xf numFmtId="0" fontId="0" fillId="0" borderId="35" xfId="0" applyBorder="1"/>
    <xf numFmtId="0" fontId="0" fillId="0" borderId="36" xfId="0" applyBorder="1"/>
    <xf numFmtId="49" fontId="0" fillId="0" borderId="24" xfId="0" applyNumberFormat="1" applyBorder="1" applyAlignment="1">
      <alignment horizontal="left"/>
    </xf>
    <xf numFmtId="0" fontId="0" fillId="0" borderId="33" xfId="0" applyBorder="1"/>
    <xf numFmtId="0" fontId="0" fillId="0" borderId="34" xfId="0" applyBorder="1"/>
    <xf numFmtId="3" fontId="0" fillId="0" borderId="36" xfId="0" applyNumberFormat="1" applyBorder="1"/>
    <xf numFmtId="0" fontId="0" fillId="0" borderId="37" xfId="0" applyBorder="1"/>
    <xf numFmtId="0" fontId="0" fillId="0" borderId="16" xfId="0" applyBorder="1"/>
    <xf numFmtId="0" fontId="0" fillId="0" borderId="15" xfId="0" applyBorder="1"/>
    <xf numFmtId="0" fontId="0" fillId="0" borderId="38" xfId="0" applyBorder="1"/>
    <xf numFmtId="0" fontId="0" fillId="0" borderId="32" xfId="0" applyBorder="1"/>
    <xf numFmtId="0" fontId="0" fillId="0" borderId="24" xfId="0" applyBorder="1"/>
    <xf numFmtId="0" fontId="22" fillId="0" borderId="39" xfId="0" applyFont="1" applyBorder="1" applyAlignment="1">
      <alignment horizontal="centerContinuous" vertical="center"/>
    </xf>
    <xf numFmtId="0" fontId="26" fillId="0" borderId="40" xfId="0" applyFon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42" xfId="0" applyBorder="1"/>
    <xf numFmtId="0" fontId="0" fillId="0" borderId="20" xfId="0" applyBorder="1"/>
    <xf numFmtId="3" fontId="0" fillId="0" borderId="43" xfId="0" applyNumberFormat="1" applyBorder="1"/>
    <xf numFmtId="0" fontId="0" fillId="0" borderId="44" xfId="0" applyBorder="1"/>
    <xf numFmtId="3" fontId="0" fillId="0" borderId="45" xfId="0" applyNumberFormat="1" applyBorder="1"/>
    <xf numFmtId="0" fontId="0" fillId="0" borderId="46" xfId="0" applyBorder="1"/>
    <xf numFmtId="3" fontId="0" fillId="0" borderId="16" xfId="0" applyNumberFormat="1" applyBorder="1"/>
    <xf numFmtId="0" fontId="0" fillId="0" borderId="13" xfId="0" applyBorder="1"/>
    <xf numFmtId="0" fontId="0" fillId="0" borderId="47" xfId="0" applyBorder="1"/>
    <xf numFmtId="0" fontId="0" fillId="0" borderId="48" xfId="0" applyBorder="1"/>
    <xf numFmtId="0" fontId="0" fillId="0" borderId="37" xfId="0" applyFont="1" applyBorder="1"/>
    <xf numFmtId="3" fontId="0" fillId="0" borderId="49" xfId="0" applyNumberFormat="1" applyBorder="1"/>
    <xf numFmtId="0" fontId="0" fillId="0" borderId="50" xfId="0" applyBorder="1"/>
    <xf numFmtId="3" fontId="0" fillId="0" borderId="51" xfId="0" applyNumberFormat="1" applyBorder="1"/>
    <xf numFmtId="0" fontId="0" fillId="0" borderId="52" xfId="0" applyBorder="1"/>
    <xf numFmtId="0" fontId="0" fillId="0" borderId="53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35" xfId="0" applyBorder="1" applyAlignment="1">
      <alignment horizontal="right"/>
    </xf>
    <xf numFmtId="165" fontId="0" fillId="0" borderId="16" xfId="0" applyNumberFormat="1" applyBorder="1"/>
    <xf numFmtId="165" fontId="0" fillId="0" borderId="0" xfId="0" applyNumberFormat="1"/>
    <xf numFmtId="0" fontId="26" fillId="0" borderId="50" xfId="0" applyFont="1" applyBorder="1"/>
    <xf numFmtId="0" fontId="26" fillId="0" borderId="51" xfId="0" applyFont="1" applyBorder="1"/>
    <xf numFmtId="0" fontId="26" fillId="0" borderId="54" xfId="0" applyFont="1" applyBorder="1"/>
    <xf numFmtId="165" fontId="26" fillId="0" borderId="51" xfId="0" applyNumberFormat="1" applyFont="1" applyBorder="1"/>
    <xf numFmtId="0" fontId="26" fillId="0" borderId="55" xfId="0" applyFont="1" applyBorder="1"/>
    <xf numFmtId="49" fontId="3" fillId="0" borderId="56" xfId="20" applyNumberFormat="1" applyFont="1" applyBorder="1">
      <alignment/>
      <protection/>
    </xf>
    <xf numFmtId="4" fontId="13" fillId="0" borderId="25" xfId="20" applyNumberFormat="1" applyFont="1" applyBorder="1" applyAlignment="1">
      <alignment horizontal="right" wrapText="1"/>
      <protection/>
    </xf>
    <xf numFmtId="0" fontId="27" fillId="0" borderId="0" xfId="20" applyFont="1">
      <alignment/>
      <protection/>
    </xf>
    <xf numFmtId="0" fontId="0" fillId="0" borderId="12" xfId="20" applyBorder="1">
      <alignment/>
      <protection/>
    </xf>
    <xf numFmtId="0" fontId="28" fillId="0" borderId="12" xfId="21" applyFont="1" applyBorder="1" applyAlignment="1">
      <alignment horizontal="left" vertical="center" wrapText="1"/>
      <protection/>
    </xf>
    <xf numFmtId="0" fontId="29" fillId="0" borderId="12" xfId="0" applyFont="1" applyBorder="1" applyAlignment="1">
      <alignment vertical="center" wrapText="1"/>
    </xf>
    <xf numFmtId="0" fontId="24" fillId="4" borderId="56" xfId="0" applyFont="1" applyFill="1" applyBorder="1" applyAlignment="1">
      <alignment wrapText="1"/>
    </xf>
    <xf numFmtId="0" fontId="0" fillId="4" borderId="20" xfId="0" applyFont="1" applyFill="1" applyBorder="1"/>
    <xf numFmtId="0" fontId="0" fillId="4" borderId="19" xfId="0" applyFont="1" applyFill="1" applyBorder="1"/>
    <xf numFmtId="0" fontId="25" fillId="0" borderId="16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7" fillId="0" borderId="62" xfId="20" applyFont="1" applyBorder="1" applyAlignment="1">
      <alignment horizontal="center" shrinkToFit="1"/>
      <protection/>
    </xf>
    <xf numFmtId="0" fontId="17" fillId="0" borderId="2" xfId="20" applyFont="1" applyBorder="1" applyAlignment="1">
      <alignment horizontal="center" shrinkToFit="1"/>
      <protection/>
    </xf>
    <xf numFmtId="0" fontId="17" fillId="0" borderId="63" xfId="20" applyFont="1" applyBorder="1" applyAlignment="1">
      <alignment horizontal="center" shrinkToFit="1"/>
      <protection/>
    </xf>
    <xf numFmtId="49" fontId="13" fillId="3" borderId="64" xfId="20" applyNumberFormat="1" applyFont="1" applyFill="1" applyBorder="1" applyAlignment="1">
      <alignment horizontal="left" wrapText="1"/>
      <protection/>
    </xf>
    <xf numFmtId="49" fontId="13" fillId="3" borderId="65" xfId="20" applyNumberFormat="1" applyFont="1" applyFill="1" applyBorder="1" applyAlignment="1">
      <alignment horizontal="left" wrapText="1"/>
      <protection/>
    </xf>
    <xf numFmtId="0" fontId="7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49" fontId="13" fillId="0" borderId="64" xfId="20" applyNumberFormat="1" applyFont="1" applyBorder="1" applyAlignment="1">
      <alignment horizontal="left" wrapText="1"/>
      <protection/>
    </xf>
    <xf numFmtId="49" fontId="13" fillId="0" borderId="65" xfId="20" applyNumberFormat="1" applyFont="1" applyBorder="1" applyAlignment="1">
      <alignment horizontal="left" wrapText="1"/>
      <protection/>
    </xf>
    <xf numFmtId="49" fontId="13" fillId="3" borderId="56" xfId="20" applyNumberFormat="1" applyFont="1" applyFill="1" applyBorder="1" applyAlignment="1">
      <alignment horizontal="left" wrapText="1"/>
      <protection/>
    </xf>
    <xf numFmtId="49" fontId="13" fillId="3" borderId="19" xfId="20" applyNumberFormat="1" applyFont="1" applyFill="1" applyBorder="1" applyAlignment="1">
      <alignment horizontal="left" wrapText="1"/>
      <protection/>
    </xf>
    <xf numFmtId="0" fontId="0" fillId="0" borderId="23" xfId="20" applyBorder="1" applyAlignment="1">
      <alignment horizontal="center"/>
      <protection/>
    </xf>
    <xf numFmtId="0" fontId="0" fillId="0" borderId="14" xfId="20" applyBorder="1" applyAlignment="1">
      <alignment horizontal="center"/>
      <protection/>
    </xf>
    <xf numFmtId="0" fontId="0" fillId="0" borderId="21" xfId="20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Zadávací podklad pro profes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workbookViewId="0" topLeftCell="A1">
      <selection activeCell="J22" sqref="J22"/>
    </sheetView>
  </sheetViews>
  <sheetFormatPr defaultColWidth="9.00390625" defaultRowHeight="12.75"/>
  <cols>
    <col min="3" max="3" width="16.25390625" style="0" customWidth="1"/>
    <col min="6" max="6" width="17.875" style="0" customWidth="1"/>
  </cols>
  <sheetData>
    <row r="1" spans="1:7" ht="18">
      <c r="A1" s="99" t="s">
        <v>189</v>
      </c>
      <c r="B1" s="100"/>
      <c r="C1" s="100"/>
      <c r="D1" s="100"/>
      <c r="E1" s="100"/>
      <c r="F1" s="100"/>
      <c r="G1" s="100"/>
    </row>
    <row r="2" ht="13.5" thickBot="1"/>
    <row r="3" spans="1:7" ht="12.75">
      <c r="A3" s="101" t="s">
        <v>2</v>
      </c>
      <c r="B3" s="102"/>
      <c r="C3" s="103" t="s">
        <v>190</v>
      </c>
      <c r="D3" s="103"/>
      <c r="E3" s="103"/>
      <c r="F3" s="103" t="s">
        <v>191</v>
      </c>
      <c r="G3" s="104"/>
    </row>
    <row r="4" spans="1:7" ht="15">
      <c r="A4" s="105"/>
      <c r="B4" s="106"/>
      <c r="C4" s="159" t="s">
        <v>187</v>
      </c>
      <c r="D4" s="107"/>
      <c r="E4" s="107"/>
      <c r="G4" s="108"/>
    </row>
    <row r="5" spans="1:7" ht="12.75">
      <c r="A5" s="109" t="s">
        <v>1</v>
      </c>
      <c r="B5" s="110"/>
      <c r="C5" s="107" t="s">
        <v>192</v>
      </c>
      <c r="D5" s="111"/>
      <c r="E5" s="111"/>
      <c r="F5" s="112" t="s">
        <v>193</v>
      </c>
      <c r="G5" s="113"/>
    </row>
    <row r="6" spans="1:7" ht="15">
      <c r="A6" s="105"/>
      <c r="B6" s="106"/>
      <c r="C6" s="165" t="s">
        <v>186</v>
      </c>
      <c r="D6" s="166"/>
      <c r="E6" s="167"/>
      <c r="F6" s="114"/>
      <c r="G6" s="108"/>
    </row>
    <row r="7" spans="1:7" ht="12.75">
      <c r="A7" s="115" t="s">
        <v>194</v>
      </c>
      <c r="B7" s="116"/>
      <c r="C7" s="168"/>
      <c r="D7" s="169"/>
      <c r="E7" s="112" t="s">
        <v>195</v>
      </c>
      <c r="F7" s="116"/>
      <c r="G7" s="113">
        <v>0</v>
      </c>
    </row>
    <row r="8" spans="1:7" ht="12.75">
      <c r="A8" s="115" t="s">
        <v>196</v>
      </c>
      <c r="B8" s="116"/>
      <c r="C8" s="168"/>
      <c r="D8" s="169"/>
      <c r="E8" s="112" t="s">
        <v>197</v>
      </c>
      <c r="F8" s="116"/>
      <c r="G8" s="117">
        <v>0</v>
      </c>
    </row>
    <row r="9" spans="1:7" ht="12.75">
      <c r="A9" s="118" t="s">
        <v>198</v>
      </c>
      <c r="B9" s="119"/>
      <c r="C9" s="119"/>
      <c r="D9" s="119"/>
      <c r="E9" s="120" t="s">
        <v>199</v>
      </c>
      <c r="F9" s="119"/>
      <c r="G9" s="121"/>
    </row>
    <row r="10" spans="1:7" ht="12.75">
      <c r="A10" s="122" t="s">
        <v>200</v>
      </c>
      <c r="C10" t="s">
        <v>201</v>
      </c>
      <c r="E10" s="123" t="s">
        <v>202</v>
      </c>
      <c r="G10" s="108"/>
    </row>
    <row r="11" spans="1:7" ht="12.75">
      <c r="A11" s="122"/>
      <c r="E11" s="170"/>
      <c r="F11" s="171"/>
      <c r="G11" s="172"/>
    </row>
    <row r="12" spans="1:7" ht="18.75" thickBot="1">
      <c r="A12" s="124" t="s">
        <v>203</v>
      </c>
      <c r="B12" s="125"/>
      <c r="C12" s="125"/>
      <c r="D12" s="125"/>
      <c r="E12" s="126"/>
      <c r="F12" s="126"/>
      <c r="G12" s="127"/>
    </row>
    <row r="13" spans="1:7" ht="13.5" thickBot="1">
      <c r="A13" s="128" t="s">
        <v>204</v>
      </c>
      <c r="B13" s="129"/>
      <c r="C13" s="130"/>
      <c r="D13" s="131" t="s">
        <v>205</v>
      </c>
      <c r="E13" s="132"/>
      <c r="F13" s="132"/>
      <c r="G13" s="130"/>
    </row>
    <row r="14" spans="1:7" ht="12.75">
      <c r="A14" s="133"/>
      <c r="B14" s="134" t="s">
        <v>206</v>
      </c>
      <c r="C14" s="135">
        <f>Dodavka</f>
        <v>0</v>
      </c>
      <c r="D14" s="136"/>
      <c r="E14" s="137"/>
      <c r="F14" s="138"/>
      <c r="G14" s="135"/>
    </row>
    <row r="15" spans="1:7" ht="12.75">
      <c r="A15" s="133" t="s">
        <v>207</v>
      </c>
      <c r="B15" s="134" t="s">
        <v>208</v>
      </c>
      <c r="C15" s="135">
        <f>Mont</f>
        <v>0</v>
      </c>
      <c r="D15" s="118"/>
      <c r="E15" s="139"/>
      <c r="F15" s="140"/>
      <c r="G15" s="135"/>
    </row>
    <row r="16" spans="1:7" ht="12.75">
      <c r="A16" s="133" t="s">
        <v>209</v>
      </c>
      <c r="B16" s="134" t="s">
        <v>210</v>
      </c>
      <c r="C16" s="135">
        <f>HSV</f>
        <v>0</v>
      </c>
      <c r="D16" s="118"/>
      <c r="E16" s="139"/>
      <c r="F16" s="140"/>
      <c r="G16" s="135"/>
    </row>
    <row r="17" spans="1:7" ht="12.75">
      <c r="A17" s="141" t="s">
        <v>211</v>
      </c>
      <c r="B17" s="134" t="s">
        <v>212</v>
      </c>
      <c r="C17" s="135">
        <f>PSV</f>
        <v>0</v>
      </c>
      <c r="D17" s="118"/>
      <c r="E17" s="139"/>
      <c r="F17" s="140"/>
      <c r="G17" s="135"/>
    </row>
    <row r="18" spans="1:7" ht="12.75">
      <c r="A18" s="142" t="s">
        <v>213</v>
      </c>
      <c r="B18" s="134"/>
      <c r="C18" s="135">
        <f>SUM(C14:C17)</f>
        <v>0</v>
      </c>
      <c r="D18" s="143"/>
      <c r="E18" s="139"/>
      <c r="F18" s="140"/>
      <c r="G18" s="135"/>
    </row>
    <row r="19" spans="1:7" ht="12.75">
      <c r="A19" s="142"/>
      <c r="B19" s="134"/>
      <c r="C19" s="135"/>
      <c r="D19" s="118"/>
      <c r="E19" s="139"/>
      <c r="F19" s="140"/>
      <c r="G19" s="135"/>
    </row>
    <row r="20" spans="1:7" ht="12.75">
      <c r="A20" s="142" t="s">
        <v>0</v>
      </c>
      <c r="B20" s="134"/>
      <c r="C20" s="135">
        <f>HZS</f>
        <v>0</v>
      </c>
      <c r="D20" s="118"/>
      <c r="E20" s="139"/>
      <c r="F20" s="140"/>
      <c r="G20" s="135"/>
    </row>
    <row r="21" spans="1:7" ht="12.75">
      <c r="A21" s="122" t="s">
        <v>214</v>
      </c>
      <c r="C21" s="135">
        <f>C18+C20</f>
        <v>0</v>
      </c>
      <c r="D21" s="118" t="s">
        <v>215</v>
      </c>
      <c r="E21" s="139"/>
      <c r="F21" s="140"/>
      <c r="G21" s="135">
        <v>0</v>
      </c>
    </row>
    <row r="22" spans="1:7" ht="13.5" thickBot="1">
      <c r="A22" s="118" t="s">
        <v>216</v>
      </c>
      <c r="B22" s="119"/>
      <c r="C22" s="144">
        <f>C21+G22</f>
        <v>0</v>
      </c>
      <c r="D22" s="145" t="s">
        <v>217</v>
      </c>
      <c r="E22" s="146"/>
      <c r="F22" s="147"/>
      <c r="G22" s="135">
        <v>0</v>
      </c>
    </row>
    <row r="23" spans="1:7" ht="12.75">
      <c r="A23" s="101" t="s">
        <v>218</v>
      </c>
      <c r="B23" s="103"/>
      <c r="C23" s="148" t="s">
        <v>219</v>
      </c>
      <c r="D23" s="103"/>
      <c r="E23" s="148" t="s">
        <v>220</v>
      </c>
      <c r="F23" s="103"/>
      <c r="G23" s="104"/>
    </row>
    <row r="24" spans="1:7" ht="12.75">
      <c r="A24" s="115"/>
      <c r="B24" s="116"/>
      <c r="C24" s="112" t="s">
        <v>221</v>
      </c>
      <c r="D24" s="116"/>
      <c r="E24" s="112" t="s">
        <v>221</v>
      </c>
      <c r="F24" s="116"/>
      <c r="G24" s="113"/>
    </row>
    <row r="25" spans="1:7" ht="12.75">
      <c r="A25" s="122" t="s">
        <v>222</v>
      </c>
      <c r="B25" s="149"/>
      <c r="C25" s="123" t="s">
        <v>222</v>
      </c>
      <c r="E25" s="123" t="s">
        <v>222</v>
      </c>
      <c r="G25" s="108"/>
    </row>
    <row r="26" spans="1:7" ht="12.75">
      <c r="A26" s="122"/>
      <c r="B26" s="150"/>
      <c r="C26" s="123" t="s">
        <v>223</v>
      </c>
      <c r="E26" s="123" t="s">
        <v>224</v>
      </c>
      <c r="G26" s="108"/>
    </row>
    <row r="27" spans="1:7" ht="12.75">
      <c r="A27" s="122"/>
      <c r="C27" s="123"/>
      <c r="E27" s="123"/>
      <c r="G27" s="108"/>
    </row>
    <row r="28" spans="1:7" ht="12.75">
      <c r="A28" s="122"/>
      <c r="C28" s="123"/>
      <c r="E28" s="123"/>
      <c r="G28" s="108"/>
    </row>
    <row r="29" spans="1:7" ht="12.75">
      <c r="A29" s="115" t="s">
        <v>225</v>
      </c>
      <c r="B29" s="116"/>
      <c r="C29" s="151">
        <v>0</v>
      </c>
      <c r="D29" s="116" t="s">
        <v>226</v>
      </c>
      <c r="E29" s="112"/>
      <c r="F29" s="152">
        <v>0</v>
      </c>
      <c r="G29" s="113"/>
    </row>
    <row r="30" spans="1:7" ht="12.75">
      <c r="A30" s="115" t="s">
        <v>225</v>
      </c>
      <c r="B30" s="116"/>
      <c r="C30" s="151">
        <v>10</v>
      </c>
      <c r="D30" s="116" t="s">
        <v>226</v>
      </c>
      <c r="E30" s="112"/>
      <c r="F30" s="152">
        <v>0</v>
      </c>
      <c r="G30" s="113"/>
    </row>
    <row r="31" spans="1:7" ht="12.75">
      <c r="A31" s="115" t="s">
        <v>227</v>
      </c>
      <c r="B31" s="116"/>
      <c r="C31" s="151">
        <v>10</v>
      </c>
      <c r="D31" s="116" t="s">
        <v>226</v>
      </c>
      <c r="E31" s="112"/>
      <c r="F31" s="153">
        <f>ROUND(PRODUCT(F30,C31/100),1)</f>
        <v>0</v>
      </c>
      <c r="G31" s="121"/>
    </row>
    <row r="32" spans="1:7" ht="12.75">
      <c r="A32" s="115" t="s">
        <v>225</v>
      </c>
      <c r="B32" s="116"/>
      <c r="C32" s="151">
        <v>21</v>
      </c>
      <c r="D32" s="116" t="s">
        <v>226</v>
      </c>
      <c r="E32" s="112"/>
      <c r="F32" s="152">
        <f>C22</f>
        <v>0</v>
      </c>
      <c r="G32" s="113"/>
    </row>
    <row r="33" spans="1:7" ht="12.75">
      <c r="A33" s="115" t="s">
        <v>227</v>
      </c>
      <c r="B33" s="116"/>
      <c r="C33" s="151">
        <v>21</v>
      </c>
      <c r="D33" s="116" t="s">
        <v>226</v>
      </c>
      <c r="E33" s="112"/>
      <c r="F33" s="153">
        <f>ROUND(PRODUCT(F32,C33/100),1)</f>
        <v>0</v>
      </c>
      <c r="G33" s="121"/>
    </row>
    <row r="34" spans="1:7" ht="16.5" thickBot="1">
      <c r="A34" s="154" t="s">
        <v>228</v>
      </c>
      <c r="B34" s="155"/>
      <c r="C34" s="155"/>
      <c r="D34" s="155"/>
      <c r="E34" s="156"/>
      <c r="F34" s="157">
        <f>CEILING(SUM(F29:F33),IF(SUM(F29:F33)&gt;=0,1,-1))</f>
        <v>0</v>
      </c>
      <c r="G34" s="158"/>
    </row>
  </sheetData>
  <mergeCells count="4">
    <mergeCell ref="C6:E6"/>
    <mergeCell ref="C7:D7"/>
    <mergeCell ref="C8:D8"/>
    <mergeCell ref="E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workbookViewId="0" topLeftCell="A1">
      <selection activeCell="J22" sqref="J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73" t="s">
        <v>1</v>
      </c>
      <c r="B1" s="174"/>
      <c r="C1" s="2" t="s">
        <v>186</v>
      </c>
      <c r="D1" s="3"/>
      <c r="E1" s="4"/>
      <c r="F1" s="3"/>
      <c r="G1" s="31" t="s">
        <v>11</v>
      </c>
      <c r="H1" s="32" t="s">
        <v>188</v>
      </c>
      <c r="I1" s="33"/>
    </row>
    <row r="2" spans="1:9" ht="13.5" thickBot="1">
      <c r="A2" s="175" t="s">
        <v>2</v>
      </c>
      <c r="B2" s="176"/>
      <c r="C2" s="5" t="s">
        <v>187</v>
      </c>
      <c r="D2" s="6"/>
      <c r="E2" s="7"/>
      <c r="F2" s="6"/>
      <c r="G2" s="177" t="s">
        <v>91</v>
      </c>
      <c r="H2" s="178"/>
      <c r="I2" s="179"/>
    </row>
    <row r="3" spans="1:9" ht="13.5" thickTop="1">
      <c r="A3" s="1"/>
      <c r="B3" s="1"/>
      <c r="C3" s="1"/>
      <c r="D3" s="1"/>
      <c r="E3" s="1"/>
      <c r="F3" s="1"/>
      <c r="G3" s="1"/>
      <c r="H3" s="1"/>
      <c r="I3" s="1"/>
    </row>
    <row r="4" spans="1:9" ht="19.5" customHeight="1">
      <c r="A4" s="8" t="s">
        <v>3</v>
      </c>
      <c r="B4" s="9"/>
      <c r="C4" s="9"/>
      <c r="D4" s="9"/>
      <c r="E4" s="9"/>
      <c r="F4" s="9"/>
      <c r="G4" s="9"/>
      <c r="H4" s="9"/>
      <c r="I4" s="9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Bot="1">
      <c r="A6" s="10"/>
      <c r="B6" s="11" t="s">
        <v>4</v>
      </c>
      <c r="C6" s="11"/>
      <c r="D6" s="12"/>
      <c r="E6" s="13" t="s">
        <v>5</v>
      </c>
      <c r="F6" s="14" t="s">
        <v>6</v>
      </c>
      <c r="G6" s="14" t="s">
        <v>7</v>
      </c>
      <c r="H6" s="14" t="s">
        <v>8</v>
      </c>
      <c r="I6" s="15" t="s">
        <v>0</v>
      </c>
    </row>
    <row r="7" spans="1:9" ht="12.75">
      <c r="A7" s="71" t="str">
        <f>Položky!B7</f>
        <v>732</v>
      </c>
      <c r="B7" s="16" t="str">
        <f>Položky!C7</f>
        <v>Strojovny</v>
      </c>
      <c r="C7" s="1"/>
      <c r="D7" s="17"/>
      <c r="E7" s="62">
        <f>Položky!G29</f>
        <v>0</v>
      </c>
      <c r="F7" s="63">
        <v>0</v>
      </c>
      <c r="G7" s="63">
        <v>0</v>
      </c>
      <c r="H7" s="63">
        <v>0</v>
      </c>
      <c r="I7" s="64">
        <v>0</v>
      </c>
    </row>
    <row r="8" spans="1:9" ht="12.75">
      <c r="A8" s="71" t="str">
        <f>Položky!B30</f>
        <v>733</v>
      </c>
      <c r="B8" s="16" t="str">
        <f>Položky!C30</f>
        <v>Rozvod potrubí</v>
      </c>
      <c r="C8" s="1"/>
      <c r="D8" s="17"/>
      <c r="E8" s="62">
        <f>Položky!G77</f>
        <v>0</v>
      </c>
      <c r="F8" s="63">
        <v>0</v>
      </c>
      <c r="G8" s="63">
        <v>0</v>
      </c>
      <c r="H8" s="63">
        <v>0</v>
      </c>
      <c r="I8" s="64">
        <v>0</v>
      </c>
    </row>
    <row r="9" spans="1:9" ht="12.75">
      <c r="A9" s="71" t="str">
        <f>Položky!B78</f>
        <v>713</v>
      </c>
      <c r="B9" s="16" t="str">
        <f>Položky!C78</f>
        <v>Izolace tepelné</v>
      </c>
      <c r="C9" s="1"/>
      <c r="D9" s="17"/>
      <c r="E9" s="62">
        <f>Položky!G105</f>
        <v>0</v>
      </c>
      <c r="F9" s="63">
        <v>0</v>
      </c>
      <c r="G9" s="63">
        <v>0</v>
      </c>
      <c r="H9" s="63">
        <v>0</v>
      </c>
      <c r="I9" s="64">
        <v>0</v>
      </c>
    </row>
    <row r="10" spans="1:9" ht="12.75">
      <c r="A10" s="71" t="str">
        <f>Položky!B106</f>
        <v>734</v>
      </c>
      <c r="B10" s="16" t="str">
        <f>Položky!C106</f>
        <v>Armatury</v>
      </c>
      <c r="C10" s="1"/>
      <c r="D10" s="17"/>
      <c r="E10" s="62">
        <f>Položky!G184</f>
        <v>0</v>
      </c>
      <c r="F10" s="63">
        <v>0</v>
      </c>
      <c r="G10" s="63">
        <v>0</v>
      </c>
      <c r="H10" s="63">
        <v>0</v>
      </c>
      <c r="I10" s="64">
        <v>0</v>
      </c>
    </row>
    <row r="11" spans="1:9" ht="12.75">
      <c r="A11" s="71" t="str">
        <f>Položky!B185</f>
        <v>767</v>
      </c>
      <c r="B11" s="16" t="str">
        <f>Položky!C185</f>
        <v>Pomocné ocel.konstrukce</v>
      </c>
      <c r="C11" s="1"/>
      <c r="D11" s="17"/>
      <c r="E11" s="62">
        <f>Položky!G207</f>
        <v>0</v>
      </c>
      <c r="F11" s="63">
        <v>0</v>
      </c>
      <c r="G11" s="63">
        <v>0</v>
      </c>
      <c r="H11" s="63">
        <v>0</v>
      </c>
      <c r="I11" s="64">
        <v>0</v>
      </c>
    </row>
    <row r="12" spans="1:9" ht="13.5" thickBot="1">
      <c r="A12" s="71" t="str">
        <f>Položky!B208</f>
        <v>730</v>
      </c>
      <c r="B12" s="16" t="str">
        <f>Položky!C208</f>
        <v>Stavební chlazení</v>
      </c>
      <c r="C12" s="1"/>
      <c r="D12" s="17"/>
      <c r="E12" s="62">
        <v>0</v>
      </c>
      <c r="F12" s="63">
        <f>Položky!G233</f>
        <v>0</v>
      </c>
      <c r="G12" s="63">
        <v>0</v>
      </c>
      <c r="H12" s="63">
        <v>0</v>
      </c>
      <c r="I12" s="64">
        <v>0</v>
      </c>
    </row>
    <row r="13" spans="1:9" s="23" customFormat="1" ht="13.5" thickBot="1">
      <c r="A13" s="18"/>
      <c r="B13" s="19" t="s">
        <v>9</v>
      </c>
      <c r="C13" s="19"/>
      <c r="D13" s="20"/>
      <c r="E13" s="21">
        <f>SUM(E7:E12)</f>
        <v>0</v>
      </c>
      <c r="F13" s="22">
        <f>SUM(F7:F12)</f>
        <v>0</v>
      </c>
      <c r="G13" s="22">
        <f>SUM(G7:G12)</f>
        <v>0</v>
      </c>
      <c r="H13" s="22">
        <f>SUM(H7:H12)</f>
        <v>0</v>
      </c>
      <c r="I13" s="22">
        <f>SUM(I7:I12)</f>
        <v>0</v>
      </c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6" spans="2:9" ht="12.75">
      <c r="B16" s="23"/>
      <c r="F16" s="24"/>
      <c r="G16" s="25"/>
      <c r="H16" s="25"/>
      <c r="I16" s="26"/>
    </row>
    <row r="17" spans="6:9" ht="12.75">
      <c r="F17" s="24"/>
      <c r="G17" s="25"/>
      <c r="H17" s="25"/>
      <c r="I17" s="26"/>
    </row>
    <row r="18" spans="6:9" ht="12.75">
      <c r="F18" s="24"/>
      <c r="G18" s="25"/>
      <c r="H18" s="25"/>
      <c r="I18" s="26"/>
    </row>
    <row r="19" spans="6:9" ht="12.75">
      <c r="F19" s="24"/>
      <c r="G19" s="25"/>
      <c r="H19" s="25"/>
      <c r="I19" s="26"/>
    </row>
    <row r="20" spans="6:9" ht="12.75">
      <c r="F20" s="24"/>
      <c r="G20" s="25"/>
      <c r="H20" s="25"/>
      <c r="I20" s="26"/>
    </row>
    <row r="21" spans="6:9" ht="12.75">
      <c r="F21" s="24"/>
      <c r="G21" s="25"/>
      <c r="H21" s="25"/>
      <c r="I21" s="26"/>
    </row>
    <row r="22" spans="6:9" ht="12.75">
      <c r="F22" s="24"/>
      <c r="G22" s="25"/>
      <c r="H22" s="25"/>
      <c r="I22" s="26"/>
    </row>
    <row r="23" spans="6:9" ht="12.75">
      <c r="F23" s="24"/>
      <c r="G23" s="25"/>
      <c r="H23" s="25"/>
      <c r="I23" s="26"/>
    </row>
    <row r="24" spans="6:9" ht="12.75">
      <c r="F24" s="24"/>
      <c r="G24" s="25"/>
      <c r="H24" s="25"/>
      <c r="I24" s="26"/>
    </row>
    <row r="25" spans="6:9" ht="12.75">
      <c r="F25" s="24"/>
      <c r="G25" s="25"/>
      <c r="H25" s="25"/>
      <c r="I25" s="26"/>
    </row>
    <row r="26" spans="6:9" ht="12.75">
      <c r="F26" s="24"/>
      <c r="G26" s="25"/>
      <c r="H26" s="25"/>
      <c r="I26" s="26"/>
    </row>
    <row r="27" spans="6:9" ht="12.75">
      <c r="F27" s="24"/>
      <c r="G27" s="25"/>
      <c r="H27" s="25"/>
      <c r="I27" s="26"/>
    </row>
    <row r="28" spans="6:9" ht="12.75">
      <c r="F28" s="24"/>
      <c r="G28" s="25"/>
      <c r="H28" s="25"/>
      <c r="I28" s="26"/>
    </row>
    <row r="29" spans="6:9" ht="12.75">
      <c r="F29" s="24"/>
      <c r="G29" s="25"/>
      <c r="H29" s="25"/>
      <c r="I29" s="26"/>
    </row>
    <row r="30" spans="6:9" ht="12.75">
      <c r="F30" s="24"/>
      <c r="G30" s="25"/>
      <c r="H30" s="25"/>
      <c r="I30" s="26"/>
    </row>
    <row r="31" spans="6:9" ht="12.75">
      <c r="F31" s="24"/>
      <c r="G31" s="25"/>
      <c r="H31" s="25"/>
      <c r="I31" s="26"/>
    </row>
    <row r="32" spans="6:9" ht="12.75">
      <c r="F32" s="24"/>
      <c r="G32" s="25"/>
      <c r="H32" s="25"/>
      <c r="I32" s="26"/>
    </row>
    <row r="33" spans="6:9" ht="12.75">
      <c r="F33" s="24"/>
      <c r="G33" s="25"/>
      <c r="H33" s="25"/>
      <c r="I33" s="26"/>
    </row>
    <row r="34" spans="6:9" ht="12.75">
      <c r="F34" s="24"/>
      <c r="G34" s="25"/>
      <c r="H34" s="25"/>
      <c r="I34" s="26"/>
    </row>
    <row r="35" spans="6:9" ht="12.75">
      <c r="F35" s="24"/>
      <c r="G35" s="25"/>
      <c r="H35" s="25"/>
      <c r="I35" s="26"/>
    </row>
    <row r="36" spans="6:9" ht="12.75">
      <c r="F36" s="24"/>
      <c r="G36" s="25"/>
      <c r="H36" s="25"/>
      <c r="I36" s="26"/>
    </row>
    <row r="37" spans="6:9" ht="12.75">
      <c r="F37" s="24"/>
      <c r="G37" s="25"/>
      <c r="H37" s="25"/>
      <c r="I37" s="26"/>
    </row>
    <row r="38" spans="6:9" ht="12.75">
      <c r="F38" s="24"/>
      <c r="G38" s="25"/>
      <c r="H38" s="25"/>
      <c r="I38" s="26"/>
    </row>
    <row r="39" spans="6:9" ht="12.75">
      <c r="F39" s="24"/>
      <c r="G39" s="25"/>
      <c r="H39" s="25"/>
      <c r="I39" s="26"/>
    </row>
    <row r="40" spans="6:9" ht="12.75">
      <c r="F40" s="24"/>
      <c r="G40" s="25"/>
      <c r="H40" s="25"/>
      <c r="I40" s="26"/>
    </row>
    <row r="41" spans="6:9" ht="12.75">
      <c r="F41" s="24"/>
      <c r="G41" s="25"/>
      <c r="H41" s="25"/>
      <c r="I41" s="26"/>
    </row>
    <row r="42" spans="6:9" ht="12.75">
      <c r="F42" s="24"/>
      <c r="G42" s="25"/>
      <c r="H42" s="25"/>
      <c r="I42" s="26"/>
    </row>
    <row r="43" spans="6:9" ht="12.75">
      <c r="F43" s="24"/>
      <c r="G43" s="25"/>
      <c r="H43" s="25"/>
      <c r="I43" s="26"/>
    </row>
    <row r="44" spans="6:9" ht="12.75">
      <c r="F44" s="24"/>
      <c r="G44" s="25"/>
      <c r="H44" s="25"/>
      <c r="I44" s="26"/>
    </row>
    <row r="45" spans="6:9" ht="12.75">
      <c r="F45" s="24"/>
      <c r="G45" s="25"/>
      <c r="H45" s="25"/>
      <c r="I45" s="26"/>
    </row>
    <row r="46" spans="6:9" ht="12.75">
      <c r="F46" s="24"/>
      <c r="G46" s="25"/>
      <c r="H46" s="25"/>
      <c r="I46" s="26"/>
    </row>
    <row r="47" spans="6:9" ht="12.75">
      <c r="F47" s="24"/>
      <c r="G47" s="25"/>
      <c r="H47" s="25"/>
      <c r="I47" s="26"/>
    </row>
    <row r="48" spans="6:9" ht="12.75">
      <c r="F48" s="24"/>
      <c r="G48" s="25"/>
      <c r="H48" s="25"/>
      <c r="I48" s="26"/>
    </row>
    <row r="49" spans="6:9" ht="12.75">
      <c r="F49" s="24"/>
      <c r="G49" s="25"/>
      <c r="H49" s="25"/>
      <c r="I49" s="26"/>
    </row>
    <row r="50" spans="6:9" ht="12.75">
      <c r="F50" s="24"/>
      <c r="G50" s="25"/>
      <c r="H50" s="25"/>
      <c r="I50" s="26"/>
    </row>
    <row r="51" spans="6:9" ht="12.75">
      <c r="F51" s="24"/>
      <c r="G51" s="25"/>
      <c r="H51" s="25"/>
      <c r="I51" s="26"/>
    </row>
    <row r="52" spans="6:9" ht="12.75">
      <c r="F52" s="24"/>
      <c r="G52" s="25"/>
      <c r="H52" s="25"/>
      <c r="I52" s="26"/>
    </row>
    <row r="53" spans="6:9" ht="12.75">
      <c r="F53" s="24"/>
      <c r="G53" s="25"/>
      <c r="H53" s="25"/>
      <c r="I53" s="26"/>
    </row>
    <row r="54" spans="6:9" ht="12.75">
      <c r="F54" s="24"/>
      <c r="G54" s="25"/>
      <c r="H54" s="25"/>
      <c r="I54" s="26"/>
    </row>
    <row r="55" spans="6:9" ht="12.75">
      <c r="F55" s="24"/>
      <c r="G55" s="25"/>
      <c r="H55" s="25"/>
      <c r="I55" s="26"/>
    </row>
    <row r="56" spans="6:9" ht="12.75">
      <c r="F56" s="24"/>
      <c r="G56" s="25"/>
      <c r="H56" s="25"/>
      <c r="I56" s="26"/>
    </row>
    <row r="57" spans="6:9" ht="12.75">
      <c r="F57" s="24"/>
      <c r="G57" s="25"/>
      <c r="H57" s="25"/>
      <c r="I57" s="26"/>
    </row>
    <row r="58" spans="6:9" ht="12.75">
      <c r="F58" s="24"/>
      <c r="G58" s="25"/>
      <c r="H58" s="25"/>
      <c r="I58" s="26"/>
    </row>
    <row r="59" spans="6:9" ht="12.75">
      <c r="F59" s="24"/>
      <c r="G59" s="25"/>
      <c r="H59" s="25"/>
      <c r="I59" s="26"/>
    </row>
    <row r="60" spans="6:9" ht="12.75">
      <c r="F60" s="24"/>
      <c r="G60" s="25"/>
      <c r="H60" s="25"/>
      <c r="I60" s="26"/>
    </row>
    <row r="61" spans="6:9" ht="12.75">
      <c r="F61" s="24"/>
      <c r="G61" s="25"/>
      <c r="H61" s="25"/>
      <c r="I61" s="26"/>
    </row>
    <row r="62" spans="6:9" ht="12.75">
      <c r="F62" s="24"/>
      <c r="G62" s="25"/>
      <c r="H62" s="25"/>
      <c r="I62" s="26"/>
    </row>
    <row r="63" spans="6:9" ht="12.75">
      <c r="F63" s="24"/>
      <c r="G63" s="25"/>
      <c r="H63" s="25"/>
      <c r="I63" s="26"/>
    </row>
    <row r="64" spans="6:9" ht="12.75">
      <c r="F64" s="24"/>
      <c r="G64" s="25"/>
      <c r="H64" s="25"/>
      <c r="I64" s="26"/>
    </row>
    <row r="65" spans="6:9" ht="12.75">
      <c r="F65" s="24"/>
      <c r="G65" s="25"/>
      <c r="H65" s="25"/>
      <c r="I65" s="26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302"/>
  <sheetViews>
    <sheetView showGridLines="0" showZeros="0" tabSelected="1" zoomScale="145" zoomScaleNormal="145" workbookViewId="0" topLeftCell="A226">
      <selection activeCell="E111" sqref="E111"/>
    </sheetView>
  </sheetViews>
  <sheetFormatPr defaultColWidth="9.125" defaultRowHeight="12.75"/>
  <cols>
    <col min="1" max="1" width="4.375" style="27" customWidth="1"/>
    <col min="2" max="2" width="11.625" style="27" customWidth="1"/>
    <col min="3" max="3" width="40.375" style="27" customWidth="1"/>
    <col min="4" max="4" width="5.625" style="27" customWidth="1"/>
    <col min="5" max="5" width="8.625" style="58" customWidth="1"/>
    <col min="6" max="6" width="9.875" style="27" customWidth="1"/>
    <col min="7" max="7" width="13.875" style="27" customWidth="1"/>
    <col min="8" max="8" width="9.125" style="27" customWidth="1"/>
    <col min="9" max="10" width="10.125" style="27" bestFit="1" customWidth="1"/>
    <col min="11" max="11" width="9.125" style="27" customWidth="1"/>
    <col min="12" max="12" width="75.375" style="27" customWidth="1"/>
    <col min="13" max="13" width="45.25390625" style="27" customWidth="1"/>
    <col min="14" max="16384" width="9.125" style="27" customWidth="1"/>
  </cols>
  <sheetData>
    <row r="1" spans="1:7" ht="15.75">
      <c r="A1" s="182" t="s">
        <v>10</v>
      </c>
      <c r="B1" s="182"/>
      <c r="C1" s="182"/>
      <c r="D1" s="182"/>
      <c r="E1" s="182"/>
      <c r="F1" s="182"/>
      <c r="G1" s="182"/>
    </row>
    <row r="2" spans="1:7" ht="14.25" customHeight="1" thickBot="1">
      <c r="A2" s="28"/>
      <c r="B2" s="97"/>
      <c r="C2" s="98"/>
      <c r="D2" s="98"/>
      <c r="E2" s="29"/>
      <c r="F2" s="98"/>
      <c r="G2" s="98"/>
    </row>
    <row r="3" spans="1:7" ht="13.5" thickTop="1">
      <c r="A3" s="173" t="s">
        <v>1</v>
      </c>
      <c r="B3" s="174"/>
      <c r="C3" s="2" t="s">
        <v>186</v>
      </c>
      <c r="D3" s="30"/>
      <c r="E3" s="31" t="s">
        <v>11</v>
      </c>
      <c r="F3" s="32" t="s">
        <v>188</v>
      </c>
      <c r="G3" s="33"/>
    </row>
    <row r="4" spans="1:7" ht="13.5" thickBot="1">
      <c r="A4" s="183" t="s">
        <v>2</v>
      </c>
      <c r="B4" s="176"/>
      <c r="C4" s="5" t="s">
        <v>187</v>
      </c>
      <c r="D4" s="34"/>
      <c r="E4" s="177" t="s">
        <v>91</v>
      </c>
      <c r="F4" s="178"/>
      <c r="G4" s="179"/>
    </row>
    <row r="5" spans="1:7" ht="13.5" thickTop="1">
      <c r="A5" s="35"/>
      <c r="B5" s="28"/>
      <c r="C5" s="28"/>
      <c r="D5" s="28"/>
      <c r="E5" s="36"/>
      <c r="F5" s="28"/>
      <c r="G5" s="28"/>
    </row>
    <row r="6" spans="1:7" ht="12.75">
      <c r="A6" s="37" t="s">
        <v>12</v>
      </c>
      <c r="B6" s="38" t="s">
        <v>13</v>
      </c>
      <c r="C6" s="38" t="s">
        <v>14</v>
      </c>
      <c r="D6" s="38" t="s">
        <v>15</v>
      </c>
      <c r="E6" s="38" t="s">
        <v>16</v>
      </c>
      <c r="F6" s="38" t="s">
        <v>17</v>
      </c>
      <c r="G6" s="39" t="s">
        <v>18</v>
      </c>
    </row>
    <row r="7" spans="1:7" ht="12.75">
      <c r="A7" s="40" t="s">
        <v>19</v>
      </c>
      <c r="B7" s="41" t="s">
        <v>45</v>
      </c>
      <c r="C7" s="42" t="s">
        <v>46</v>
      </c>
      <c r="D7" s="43"/>
      <c r="E7" s="44"/>
      <c r="F7" s="44"/>
      <c r="G7" s="45"/>
    </row>
    <row r="8" spans="1:7" ht="69.75" customHeight="1">
      <c r="A8" s="84">
        <v>1</v>
      </c>
      <c r="B8" s="85" t="s">
        <v>92</v>
      </c>
      <c r="C8" s="86" t="s">
        <v>288</v>
      </c>
      <c r="D8" s="87" t="s">
        <v>33</v>
      </c>
      <c r="E8" s="68">
        <v>2</v>
      </c>
      <c r="F8" s="90"/>
      <c r="G8" s="89">
        <f>E8*F8</f>
        <v>0</v>
      </c>
    </row>
    <row r="9" spans="1:7" ht="12.75">
      <c r="A9" s="69"/>
      <c r="B9" s="70"/>
      <c r="C9" s="180" t="s">
        <v>289</v>
      </c>
      <c r="D9" s="181"/>
      <c r="E9" s="67"/>
      <c r="F9" s="66"/>
      <c r="G9" s="65"/>
    </row>
    <row r="10" spans="1:7" ht="33.75">
      <c r="A10" s="84">
        <v>2</v>
      </c>
      <c r="B10" s="85" t="s">
        <v>360</v>
      </c>
      <c r="C10" s="72" t="s">
        <v>290</v>
      </c>
      <c r="D10" s="87" t="s">
        <v>33</v>
      </c>
      <c r="E10" s="68">
        <v>1</v>
      </c>
      <c r="F10" s="88"/>
      <c r="G10" s="89">
        <f>E10*F10</f>
        <v>0</v>
      </c>
    </row>
    <row r="11" spans="1:7" ht="12.75">
      <c r="A11" s="69"/>
      <c r="B11" s="70"/>
      <c r="C11" s="180" t="s">
        <v>291</v>
      </c>
      <c r="D11" s="181"/>
      <c r="E11" s="67"/>
      <c r="F11" s="66"/>
      <c r="G11" s="65"/>
    </row>
    <row r="12" spans="1:7" ht="57.75" customHeight="1">
      <c r="A12" s="84">
        <v>3</v>
      </c>
      <c r="B12" s="85" t="s">
        <v>361</v>
      </c>
      <c r="C12" s="86" t="s">
        <v>293</v>
      </c>
      <c r="D12" s="87" t="s">
        <v>33</v>
      </c>
      <c r="E12" s="68">
        <v>2</v>
      </c>
      <c r="F12" s="90"/>
      <c r="G12" s="89">
        <f>E12*F12</f>
        <v>0</v>
      </c>
    </row>
    <row r="13" spans="1:7" ht="12.75">
      <c r="A13" s="69"/>
      <c r="B13" s="70"/>
      <c r="C13" s="180" t="s">
        <v>292</v>
      </c>
      <c r="D13" s="181"/>
      <c r="E13" s="67"/>
      <c r="F13" s="66"/>
      <c r="G13" s="65"/>
    </row>
    <row r="14" spans="1:7" ht="56.25">
      <c r="A14" s="84">
        <v>4</v>
      </c>
      <c r="B14" s="85" t="s">
        <v>93</v>
      </c>
      <c r="C14" s="86" t="s">
        <v>294</v>
      </c>
      <c r="D14" s="87" t="s">
        <v>33</v>
      </c>
      <c r="E14" s="68">
        <v>2</v>
      </c>
      <c r="F14" s="90"/>
      <c r="G14" s="89">
        <f>E14*F14</f>
        <v>0</v>
      </c>
    </row>
    <row r="15" spans="1:7" ht="12.75">
      <c r="A15" s="69"/>
      <c r="B15" s="70"/>
      <c r="C15" s="180" t="s">
        <v>295</v>
      </c>
      <c r="D15" s="181"/>
      <c r="E15" s="67"/>
      <c r="F15" s="66"/>
      <c r="G15" s="65"/>
    </row>
    <row r="16" spans="1:7" ht="22.5">
      <c r="A16" s="76">
        <v>5</v>
      </c>
      <c r="B16" s="85" t="s">
        <v>362</v>
      </c>
      <c r="C16" s="86" t="s">
        <v>71</v>
      </c>
      <c r="D16" s="87" t="s">
        <v>33</v>
      </c>
      <c r="E16" s="68">
        <v>4</v>
      </c>
      <c r="F16" s="90"/>
      <c r="G16" s="89">
        <f>E16*F16</f>
        <v>0</v>
      </c>
    </row>
    <row r="17" spans="1:7" ht="22.5">
      <c r="A17" s="84">
        <v>6</v>
      </c>
      <c r="B17" s="85" t="s">
        <v>94</v>
      </c>
      <c r="C17" s="86" t="s">
        <v>296</v>
      </c>
      <c r="D17" s="87" t="s">
        <v>33</v>
      </c>
      <c r="E17" s="68">
        <v>2</v>
      </c>
      <c r="F17" s="90"/>
      <c r="G17" s="89">
        <f>E17*F17</f>
        <v>0</v>
      </c>
    </row>
    <row r="18" spans="1:7" ht="12.75">
      <c r="A18" s="69"/>
      <c r="B18" s="70"/>
      <c r="C18" s="180" t="s">
        <v>298</v>
      </c>
      <c r="D18" s="181"/>
      <c r="E18" s="67"/>
      <c r="F18" s="66"/>
      <c r="G18" s="65"/>
    </row>
    <row r="19" spans="1:7" ht="22.5">
      <c r="A19" s="84">
        <v>7</v>
      </c>
      <c r="B19" s="85" t="s">
        <v>95</v>
      </c>
      <c r="C19" s="86" t="s">
        <v>297</v>
      </c>
      <c r="D19" s="87" t="s">
        <v>33</v>
      </c>
      <c r="E19" s="68">
        <v>2</v>
      </c>
      <c r="F19" s="90"/>
      <c r="G19" s="89">
        <f>E19*F19</f>
        <v>0</v>
      </c>
    </row>
    <row r="20" spans="1:7" ht="12.75">
      <c r="A20" s="69"/>
      <c r="B20" s="70"/>
      <c r="C20" s="180" t="s">
        <v>299</v>
      </c>
      <c r="D20" s="181"/>
      <c r="E20" s="67"/>
      <c r="F20" s="66"/>
      <c r="G20" s="65"/>
    </row>
    <row r="21" spans="1:7" ht="22.5">
      <c r="A21" s="84">
        <v>8</v>
      </c>
      <c r="B21" s="85" t="s">
        <v>363</v>
      </c>
      <c r="C21" s="86" t="s">
        <v>300</v>
      </c>
      <c r="D21" s="87" t="s">
        <v>33</v>
      </c>
      <c r="E21" s="68">
        <v>1</v>
      </c>
      <c r="F21" s="90"/>
      <c r="G21" s="89">
        <f>E21*F21</f>
        <v>0</v>
      </c>
    </row>
    <row r="22" spans="1:7" ht="12.75">
      <c r="A22" s="69"/>
      <c r="B22" s="70"/>
      <c r="C22" s="180" t="s">
        <v>301</v>
      </c>
      <c r="D22" s="181"/>
      <c r="E22" s="67"/>
      <c r="F22" s="66"/>
      <c r="G22" s="65"/>
    </row>
    <row r="23" spans="1:7" ht="33.75">
      <c r="A23" s="84">
        <v>9</v>
      </c>
      <c r="B23" s="85" t="s">
        <v>364</v>
      </c>
      <c r="C23" s="72" t="s">
        <v>303</v>
      </c>
      <c r="D23" s="87" t="s">
        <v>33</v>
      </c>
      <c r="E23" s="68">
        <v>1</v>
      </c>
      <c r="F23" s="90"/>
      <c r="G23" s="89">
        <f>E23*F23</f>
        <v>0</v>
      </c>
    </row>
    <row r="24" spans="1:7" ht="12.75">
      <c r="A24" s="69"/>
      <c r="B24" s="70"/>
      <c r="C24" s="180" t="s">
        <v>302</v>
      </c>
      <c r="D24" s="181"/>
      <c r="E24" s="67"/>
      <c r="F24" s="66"/>
      <c r="G24" s="65"/>
    </row>
    <row r="25" spans="1:7" ht="45">
      <c r="A25" s="84">
        <v>10</v>
      </c>
      <c r="B25" s="85" t="s">
        <v>365</v>
      </c>
      <c r="C25" s="72" t="s">
        <v>304</v>
      </c>
      <c r="D25" s="87" t="s">
        <v>33</v>
      </c>
      <c r="E25" s="68">
        <v>1</v>
      </c>
      <c r="F25" s="90"/>
      <c r="G25" s="89">
        <f>E25*F25</f>
        <v>0</v>
      </c>
    </row>
    <row r="26" spans="1:7" ht="12.75">
      <c r="A26" s="69"/>
      <c r="B26" s="70"/>
      <c r="C26" s="180" t="s">
        <v>305</v>
      </c>
      <c r="D26" s="181"/>
      <c r="E26" s="67"/>
      <c r="F26" s="66"/>
      <c r="G26" s="65"/>
    </row>
    <row r="27" spans="1:7" ht="22.5">
      <c r="A27" s="84">
        <v>11</v>
      </c>
      <c r="B27" s="85" t="s">
        <v>96</v>
      </c>
      <c r="C27" s="72" t="s">
        <v>430</v>
      </c>
      <c r="D27" s="87" t="s">
        <v>33</v>
      </c>
      <c r="E27" s="68">
        <v>4</v>
      </c>
      <c r="F27" s="90"/>
      <c r="G27" s="89">
        <f>E27*F27</f>
        <v>0</v>
      </c>
    </row>
    <row r="28" spans="1:7" ht="12.75">
      <c r="A28" s="69"/>
      <c r="B28" s="70"/>
      <c r="C28" s="180" t="s">
        <v>306</v>
      </c>
      <c r="D28" s="181"/>
      <c r="E28" s="67"/>
      <c r="F28" s="66"/>
      <c r="G28" s="65"/>
    </row>
    <row r="29" spans="1:7" ht="12.75">
      <c r="A29" s="49"/>
      <c r="B29" s="50" t="s">
        <v>20</v>
      </c>
      <c r="C29" s="51" t="str">
        <f>CONCATENATE(B7," ",C7)</f>
        <v>732 Strojovny</v>
      </c>
      <c r="D29" s="52"/>
      <c r="E29" s="53"/>
      <c r="F29" s="54"/>
      <c r="G29" s="55">
        <f>SUM(G8:G28)</f>
        <v>0</v>
      </c>
    </row>
    <row r="30" spans="1:15" ht="12.75">
      <c r="A30" s="40" t="s">
        <v>19</v>
      </c>
      <c r="B30" s="41" t="s">
        <v>28</v>
      </c>
      <c r="C30" s="42" t="s">
        <v>27</v>
      </c>
      <c r="D30" s="43"/>
      <c r="E30" s="44"/>
      <c r="F30" s="44"/>
      <c r="G30" s="45"/>
      <c r="O30" s="46">
        <v>1</v>
      </c>
    </row>
    <row r="31" spans="1:15" ht="22.5">
      <c r="A31" s="84">
        <v>12</v>
      </c>
      <c r="B31" s="85" t="s">
        <v>366</v>
      </c>
      <c r="C31" s="86" t="s">
        <v>231</v>
      </c>
      <c r="D31" s="87" t="s">
        <v>24</v>
      </c>
      <c r="E31" s="68">
        <v>10</v>
      </c>
      <c r="F31" s="92"/>
      <c r="G31" s="89">
        <f>E31*F31</f>
        <v>0</v>
      </c>
      <c r="O31" s="46"/>
    </row>
    <row r="32" spans="1:15" ht="12.75">
      <c r="A32" s="69"/>
      <c r="B32" s="70"/>
      <c r="C32" s="180" t="s">
        <v>255</v>
      </c>
      <c r="D32" s="181"/>
      <c r="E32" s="67"/>
      <c r="F32" s="66"/>
      <c r="G32" s="65"/>
      <c r="O32" s="46"/>
    </row>
    <row r="33" spans="1:15" ht="22.5">
      <c r="A33" s="84">
        <v>13</v>
      </c>
      <c r="B33" s="85" t="s">
        <v>97</v>
      </c>
      <c r="C33" s="86" t="s">
        <v>232</v>
      </c>
      <c r="D33" s="87" t="s">
        <v>24</v>
      </c>
      <c r="E33" s="68">
        <v>311</v>
      </c>
      <c r="F33" s="92"/>
      <c r="G33" s="89">
        <f>E33*F33</f>
        <v>0</v>
      </c>
      <c r="O33" s="46"/>
    </row>
    <row r="34" spans="1:15" ht="12.75">
      <c r="A34" s="69"/>
      <c r="B34" s="70"/>
      <c r="C34" s="180" t="s">
        <v>256</v>
      </c>
      <c r="D34" s="181"/>
      <c r="E34" s="67"/>
      <c r="F34" s="66"/>
      <c r="G34" s="65"/>
      <c r="O34" s="46"/>
    </row>
    <row r="35" spans="1:15" ht="22.5">
      <c r="A35" s="84">
        <v>14</v>
      </c>
      <c r="B35" s="85" t="s">
        <v>98</v>
      </c>
      <c r="C35" s="86" t="s">
        <v>233</v>
      </c>
      <c r="D35" s="87" t="s">
        <v>24</v>
      </c>
      <c r="E35" s="68">
        <v>190</v>
      </c>
      <c r="F35" s="92"/>
      <c r="G35" s="89">
        <f>E35*F35</f>
        <v>0</v>
      </c>
      <c r="O35" s="46"/>
    </row>
    <row r="36" spans="1:15" ht="12.75">
      <c r="A36" s="69"/>
      <c r="B36" s="70"/>
      <c r="C36" s="180" t="s">
        <v>257</v>
      </c>
      <c r="D36" s="181"/>
      <c r="E36" s="67"/>
      <c r="F36" s="66"/>
      <c r="G36" s="65"/>
      <c r="O36" s="46"/>
    </row>
    <row r="37" spans="1:15" ht="22.5">
      <c r="A37" s="84">
        <v>15</v>
      </c>
      <c r="B37" s="85" t="s">
        <v>367</v>
      </c>
      <c r="C37" s="86" t="s">
        <v>234</v>
      </c>
      <c r="D37" s="87" t="s">
        <v>24</v>
      </c>
      <c r="E37" s="68">
        <v>131</v>
      </c>
      <c r="F37" s="92"/>
      <c r="G37" s="89">
        <f>E37*F37</f>
        <v>0</v>
      </c>
      <c r="O37" s="46"/>
    </row>
    <row r="38" spans="1:15" ht="12.75">
      <c r="A38" s="69"/>
      <c r="B38" s="70"/>
      <c r="C38" s="180" t="s">
        <v>258</v>
      </c>
      <c r="D38" s="181"/>
      <c r="E38" s="67"/>
      <c r="F38" s="66"/>
      <c r="G38" s="65"/>
      <c r="O38" s="46"/>
    </row>
    <row r="39" spans="1:15" ht="22.5">
      <c r="A39" s="84">
        <v>16</v>
      </c>
      <c r="B39" s="85" t="s">
        <v>99</v>
      </c>
      <c r="C39" s="86" t="s">
        <v>235</v>
      </c>
      <c r="D39" s="87" t="s">
        <v>24</v>
      </c>
      <c r="E39" s="68">
        <v>20</v>
      </c>
      <c r="F39" s="92"/>
      <c r="G39" s="89">
        <f>E39*F39</f>
        <v>0</v>
      </c>
      <c r="O39" s="46"/>
    </row>
    <row r="40" spans="1:15" ht="12.75">
      <c r="A40" s="69"/>
      <c r="B40" s="70"/>
      <c r="C40" s="180" t="s">
        <v>259</v>
      </c>
      <c r="D40" s="181"/>
      <c r="E40" s="67"/>
      <c r="F40" s="66"/>
      <c r="G40" s="65"/>
      <c r="O40" s="46"/>
    </row>
    <row r="41" spans="1:15" ht="22.5">
      <c r="A41" s="84">
        <v>17</v>
      </c>
      <c r="B41" s="85" t="s">
        <v>100</v>
      </c>
      <c r="C41" s="86" t="s">
        <v>236</v>
      </c>
      <c r="D41" s="87" t="s">
        <v>24</v>
      </c>
      <c r="E41" s="68">
        <v>162</v>
      </c>
      <c r="F41" s="92"/>
      <c r="G41" s="89">
        <f>E41*F41</f>
        <v>0</v>
      </c>
      <c r="O41" s="46"/>
    </row>
    <row r="42" spans="1:15" ht="12.75">
      <c r="A42" s="69"/>
      <c r="B42" s="70"/>
      <c r="C42" s="180" t="s">
        <v>260</v>
      </c>
      <c r="D42" s="181"/>
      <c r="E42" s="67"/>
      <c r="F42" s="66"/>
      <c r="G42" s="65"/>
      <c r="O42" s="46"/>
    </row>
    <row r="43" spans="1:15" ht="22.5">
      <c r="A43" s="84">
        <v>18</v>
      </c>
      <c r="B43" s="85" t="s">
        <v>101</v>
      </c>
      <c r="C43" s="86" t="s">
        <v>237</v>
      </c>
      <c r="D43" s="87" t="s">
        <v>24</v>
      </c>
      <c r="E43" s="68">
        <v>202</v>
      </c>
      <c r="F43" s="92"/>
      <c r="G43" s="89">
        <f>E43*F43</f>
        <v>0</v>
      </c>
      <c r="O43" s="46"/>
    </row>
    <row r="44" spans="1:15" ht="12.75">
      <c r="A44" s="69"/>
      <c r="B44" s="70"/>
      <c r="C44" s="180" t="s">
        <v>261</v>
      </c>
      <c r="D44" s="181"/>
      <c r="E44" s="67"/>
      <c r="F44" s="66"/>
      <c r="G44" s="65"/>
      <c r="O44" s="46"/>
    </row>
    <row r="45" spans="1:15" ht="22.5">
      <c r="A45" s="84">
        <v>19</v>
      </c>
      <c r="B45" s="85" t="s">
        <v>368</v>
      </c>
      <c r="C45" s="86" t="s">
        <v>238</v>
      </c>
      <c r="D45" s="87" t="s">
        <v>24</v>
      </c>
      <c r="E45" s="68">
        <v>135</v>
      </c>
      <c r="F45" s="92"/>
      <c r="G45" s="89">
        <f>E45*F45</f>
        <v>0</v>
      </c>
      <c r="O45" s="46"/>
    </row>
    <row r="46" spans="1:15" ht="12.75">
      <c r="A46" s="69"/>
      <c r="B46" s="70"/>
      <c r="C46" s="180" t="s">
        <v>262</v>
      </c>
      <c r="D46" s="181"/>
      <c r="E46" s="67"/>
      <c r="F46" s="66"/>
      <c r="G46" s="65"/>
      <c r="O46" s="46"/>
    </row>
    <row r="47" spans="1:15" ht="22.5">
      <c r="A47" s="84">
        <v>20</v>
      </c>
      <c r="B47" s="85" t="s">
        <v>369</v>
      </c>
      <c r="C47" s="86" t="s">
        <v>239</v>
      </c>
      <c r="D47" s="87" t="s">
        <v>24</v>
      </c>
      <c r="E47" s="68">
        <v>10</v>
      </c>
      <c r="F47" s="91"/>
      <c r="G47" s="89">
        <f aca="true" t="shared" si="0" ref="G47:G72">E47*F47</f>
        <v>0</v>
      </c>
      <c r="O47" s="46"/>
    </row>
    <row r="48" spans="1:15" ht="22.5">
      <c r="A48" s="84">
        <v>21</v>
      </c>
      <c r="B48" s="85" t="s">
        <v>102</v>
      </c>
      <c r="C48" s="73" t="s">
        <v>240</v>
      </c>
      <c r="D48" s="87" t="s">
        <v>24</v>
      </c>
      <c r="E48" s="68">
        <v>311</v>
      </c>
      <c r="F48" s="91"/>
      <c r="G48" s="89">
        <f t="shared" si="0"/>
        <v>0</v>
      </c>
      <c r="O48" s="46"/>
    </row>
    <row r="49" spans="1:15" ht="22.5">
      <c r="A49" s="84">
        <v>22</v>
      </c>
      <c r="B49" s="85" t="s">
        <v>370</v>
      </c>
      <c r="C49" s="73" t="s">
        <v>241</v>
      </c>
      <c r="D49" s="87" t="s">
        <v>24</v>
      </c>
      <c r="E49" s="68">
        <v>190</v>
      </c>
      <c r="F49" s="91"/>
      <c r="G49" s="89">
        <f t="shared" si="0"/>
        <v>0</v>
      </c>
      <c r="O49" s="46"/>
    </row>
    <row r="50" spans="1:15" ht="22.5">
      <c r="A50" s="84">
        <v>23</v>
      </c>
      <c r="B50" s="85" t="s">
        <v>371</v>
      </c>
      <c r="C50" s="73" t="s">
        <v>242</v>
      </c>
      <c r="D50" s="87" t="s">
        <v>24</v>
      </c>
      <c r="E50" s="68">
        <v>131</v>
      </c>
      <c r="F50" s="91"/>
      <c r="G50" s="89">
        <f t="shared" si="0"/>
        <v>0</v>
      </c>
      <c r="O50" s="46"/>
    </row>
    <row r="51" spans="1:15" ht="22.5" customHeight="1">
      <c r="A51" s="84">
        <v>24</v>
      </c>
      <c r="B51" s="85" t="s">
        <v>372</v>
      </c>
      <c r="C51" s="73" t="s">
        <v>243</v>
      </c>
      <c r="D51" s="87" t="s">
        <v>24</v>
      </c>
      <c r="E51" s="68">
        <v>20</v>
      </c>
      <c r="F51" s="91"/>
      <c r="G51" s="89">
        <f t="shared" si="0"/>
        <v>0</v>
      </c>
      <c r="O51" s="46"/>
    </row>
    <row r="52" spans="1:15" ht="22.5" customHeight="1">
      <c r="A52" s="84">
        <v>25</v>
      </c>
      <c r="B52" s="85" t="s">
        <v>373</v>
      </c>
      <c r="C52" s="73" t="s">
        <v>244</v>
      </c>
      <c r="D52" s="87" t="s">
        <v>24</v>
      </c>
      <c r="E52" s="68">
        <v>162</v>
      </c>
      <c r="F52" s="91"/>
      <c r="G52" s="89">
        <f t="shared" si="0"/>
        <v>0</v>
      </c>
      <c r="O52" s="46"/>
    </row>
    <row r="53" spans="1:15" ht="22.5">
      <c r="A53" s="84">
        <v>26</v>
      </c>
      <c r="B53" s="85" t="s">
        <v>374</v>
      </c>
      <c r="C53" s="73" t="s">
        <v>245</v>
      </c>
      <c r="D53" s="87" t="s">
        <v>24</v>
      </c>
      <c r="E53" s="68">
        <v>202</v>
      </c>
      <c r="F53" s="91"/>
      <c r="G53" s="89">
        <f t="shared" si="0"/>
        <v>0</v>
      </c>
      <c r="O53" s="46"/>
    </row>
    <row r="54" spans="1:15" ht="22.5">
      <c r="A54" s="84">
        <v>27</v>
      </c>
      <c r="B54" s="85" t="s">
        <v>103</v>
      </c>
      <c r="C54" s="73" t="s">
        <v>246</v>
      </c>
      <c r="D54" s="87" t="s">
        <v>24</v>
      </c>
      <c r="E54" s="68">
        <v>135</v>
      </c>
      <c r="F54" s="91"/>
      <c r="G54" s="89">
        <f t="shared" si="0"/>
        <v>0</v>
      </c>
      <c r="O54" s="46"/>
    </row>
    <row r="55" spans="1:15" ht="22.5">
      <c r="A55" s="84">
        <v>28</v>
      </c>
      <c r="B55" s="85" t="s">
        <v>104</v>
      </c>
      <c r="C55" s="86" t="s">
        <v>29</v>
      </c>
      <c r="D55" s="87" t="s">
        <v>24</v>
      </c>
      <c r="E55" s="68">
        <v>662</v>
      </c>
      <c r="F55" s="91"/>
      <c r="G55" s="89">
        <f t="shared" si="0"/>
        <v>0</v>
      </c>
      <c r="O55" s="46"/>
    </row>
    <row r="56" spans="1:15" ht="22.5">
      <c r="A56" s="84">
        <v>29</v>
      </c>
      <c r="B56" s="85" t="s">
        <v>105</v>
      </c>
      <c r="C56" s="86" t="s">
        <v>53</v>
      </c>
      <c r="D56" s="87" t="s">
        <v>24</v>
      </c>
      <c r="E56" s="68">
        <v>364</v>
      </c>
      <c r="F56" s="91"/>
      <c r="G56" s="89">
        <f t="shared" si="0"/>
        <v>0</v>
      </c>
      <c r="O56" s="46"/>
    </row>
    <row r="57" spans="1:15" ht="22.5">
      <c r="A57" s="84">
        <v>30</v>
      </c>
      <c r="B57" s="85" t="s">
        <v>106</v>
      </c>
      <c r="C57" s="86" t="s">
        <v>54</v>
      </c>
      <c r="D57" s="87" t="s">
        <v>24</v>
      </c>
      <c r="E57" s="68">
        <v>135</v>
      </c>
      <c r="F57" s="91"/>
      <c r="G57" s="89">
        <f t="shared" si="0"/>
        <v>0</v>
      </c>
      <c r="O57" s="46"/>
    </row>
    <row r="58" spans="1:15" ht="22.5">
      <c r="A58" s="84">
        <v>31</v>
      </c>
      <c r="B58" s="85" t="s">
        <v>107</v>
      </c>
      <c r="C58" s="86" t="s">
        <v>30</v>
      </c>
      <c r="D58" s="87" t="s">
        <v>24</v>
      </c>
      <c r="E58" s="68">
        <v>662</v>
      </c>
      <c r="F58" s="91"/>
      <c r="G58" s="89">
        <f t="shared" si="0"/>
        <v>0</v>
      </c>
      <c r="O58" s="46"/>
    </row>
    <row r="59" spans="1:15" ht="22.5">
      <c r="A59" s="84">
        <v>32</v>
      </c>
      <c r="B59" s="85" t="s">
        <v>108</v>
      </c>
      <c r="C59" s="86" t="s">
        <v>55</v>
      </c>
      <c r="D59" s="87" t="s">
        <v>24</v>
      </c>
      <c r="E59" s="68">
        <v>364</v>
      </c>
      <c r="F59" s="91"/>
      <c r="G59" s="89">
        <f t="shared" si="0"/>
        <v>0</v>
      </c>
      <c r="O59" s="46"/>
    </row>
    <row r="60" spans="1:15" ht="22.5">
      <c r="A60" s="84">
        <v>33</v>
      </c>
      <c r="B60" s="85" t="s">
        <v>375</v>
      </c>
      <c r="C60" s="86" t="s">
        <v>56</v>
      </c>
      <c r="D60" s="87" t="s">
        <v>24</v>
      </c>
      <c r="E60" s="68">
        <v>135</v>
      </c>
      <c r="F60" s="91"/>
      <c r="G60" s="89">
        <f t="shared" si="0"/>
        <v>0</v>
      </c>
      <c r="O60" s="46"/>
    </row>
    <row r="61" spans="1:15" ht="33.75">
      <c r="A61" s="84">
        <v>34</v>
      </c>
      <c r="B61" s="85" t="s">
        <v>109</v>
      </c>
      <c r="C61" s="86" t="s">
        <v>254</v>
      </c>
      <c r="D61" s="87" t="s">
        <v>172</v>
      </c>
      <c r="E61" s="68">
        <v>1</v>
      </c>
      <c r="F61" s="91"/>
      <c r="G61" s="89">
        <f t="shared" si="0"/>
        <v>0</v>
      </c>
      <c r="O61" s="46"/>
    </row>
    <row r="62" spans="1:15" ht="33.75">
      <c r="A62" s="84">
        <v>35</v>
      </c>
      <c r="B62" s="85" t="s">
        <v>110</v>
      </c>
      <c r="C62" s="86" t="s">
        <v>248</v>
      </c>
      <c r="D62" s="87" t="s">
        <v>33</v>
      </c>
      <c r="E62" s="68">
        <v>2</v>
      </c>
      <c r="F62" s="92"/>
      <c r="G62" s="89">
        <f aca="true" t="shared" si="1" ref="G62">E62*F62</f>
        <v>0</v>
      </c>
      <c r="O62" s="46"/>
    </row>
    <row r="63" spans="1:15" ht="12.75">
      <c r="A63" s="69"/>
      <c r="B63" s="70"/>
      <c r="C63" s="180" t="s">
        <v>249</v>
      </c>
      <c r="D63" s="181"/>
      <c r="E63" s="67"/>
      <c r="F63" s="66"/>
      <c r="G63" s="65"/>
      <c r="O63" s="46"/>
    </row>
    <row r="64" spans="1:15" ht="33.75">
      <c r="A64" s="84">
        <v>36</v>
      </c>
      <c r="B64" s="85" t="s">
        <v>376</v>
      </c>
      <c r="C64" s="86" t="s">
        <v>59</v>
      </c>
      <c r="D64" s="87" t="s">
        <v>33</v>
      </c>
      <c r="E64" s="68">
        <v>3</v>
      </c>
      <c r="F64" s="92"/>
      <c r="G64" s="89">
        <f t="shared" si="0"/>
        <v>0</v>
      </c>
      <c r="O64" s="46"/>
    </row>
    <row r="65" spans="1:15" ht="12.75">
      <c r="A65" s="69"/>
      <c r="B65" s="70"/>
      <c r="C65" s="180" t="s">
        <v>251</v>
      </c>
      <c r="D65" s="181"/>
      <c r="E65" s="67"/>
      <c r="F65" s="66"/>
      <c r="G65" s="65"/>
      <c r="O65" s="46"/>
    </row>
    <row r="66" spans="1:15" ht="33.75">
      <c r="A66" s="84">
        <v>37</v>
      </c>
      <c r="B66" s="85" t="s">
        <v>377</v>
      </c>
      <c r="C66" s="86" t="s">
        <v>57</v>
      </c>
      <c r="D66" s="87" t="s">
        <v>33</v>
      </c>
      <c r="E66" s="68">
        <v>1</v>
      </c>
      <c r="F66" s="92"/>
      <c r="G66" s="89">
        <f t="shared" si="0"/>
        <v>0</v>
      </c>
      <c r="O66" s="46"/>
    </row>
    <row r="67" spans="1:15" ht="12.75">
      <c r="A67" s="69"/>
      <c r="B67" s="70"/>
      <c r="C67" s="180" t="s">
        <v>250</v>
      </c>
      <c r="D67" s="181"/>
      <c r="E67" s="67"/>
      <c r="F67" s="66"/>
      <c r="G67" s="65"/>
      <c r="O67" s="46"/>
    </row>
    <row r="68" spans="1:15" ht="33.75">
      <c r="A68" s="84">
        <v>38</v>
      </c>
      <c r="B68" s="85" t="s">
        <v>378</v>
      </c>
      <c r="C68" s="86" t="s">
        <v>58</v>
      </c>
      <c r="D68" s="87" t="s">
        <v>33</v>
      </c>
      <c r="E68" s="68">
        <v>3</v>
      </c>
      <c r="F68" s="92"/>
      <c r="G68" s="89">
        <f t="shared" si="0"/>
        <v>0</v>
      </c>
      <c r="O68" s="46"/>
    </row>
    <row r="69" spans="1:15" ht="12.75">
      <c r="A69" s="69"/>
      <c r="B69" s="70"/>
      <c r="C69" s="180" t="s">
        <v>247</v>
      </c>
      <c r="D69" s="181"/>
      <c r="E69" s="67"/>
      <c r="F69" s="66"/>
      <c r="G69" s="65"/>
      <c r="O69" s="46"/>
    </row>
    <row r="70" spans="1:15" ht="33.75">
      <c r="A70" s="84">
        <v>39</v>
      </c>
      <c r="B70" s="85" t="s">
        <v>111</v>
      </c>
      <c r="C70" s="86" t="s">
        <v>60</v>
      </c>
      <c r="D70" s="87" t="s">
        <v>33</v>
      </c>
      <c r="E70" s="68">
        <v>5</v>
      </c>
      <c r="F70" s="92"/>
      <c r="G70" s="89">
        <f t="shared" si="0"/>
        <v>0</v>
      </c>
      <c r="O70" s="46"/>
    </row>
    <row r="71" spans="1:15" ht="12.75">
      <c r="A71" s="69"/>
      <c r="B71" s="70"/>
      <c r="C71" s="180" t="s">
        <v>252</v>
      </c>
      <c r="D71" s="181"/>
      <c r="E71" s="67"/>
      <c r="F71" s="66"/>
      <c r="G71" s="65"/>
      <c r="O71" s="46"/>
    </row>
    <row r="72" spans="1:15" ht="33.75">
      <c r="A72" s="84">
        <v>40</v>
      </c>
      <c r="B72" s="85" t="s">
        <v>112</v>
      </c>
      <c r="C72" s="86" t="s">
        <v>61</v>
      </c>
      <c r="D72" s="87" t="s">
        <v>33</v>
      </c>
      <c r="E72" s="68">
        <v>13</v>
      </c>
      <c r="F72" s="92"/>
      <c r="G72" s="89">
        <f t="shared" si="0"/>
        <v>0</v>
      </c>
      <c r="O72" s="46"/>
    </row>
    <row r="73" spans="1:15" ht="12.75">
      <c r="A73" s="69"/>
      <c r="B73" s="70"/>
      <c r="C73" s="180" t="s">
        <v>253</v>
      </c>
      <c r="D73" s="181"/>
      <c r="E73" s="67"/>
      <c r="F73" s="66"/>
      <c r="G73" s="65"/>
      <c r="O73" s="46"/>
    </row>
    <row r="74" spans="1:15" ht="12.75" customHeight="1">
      <c r="A74" s="84">
        <v>41</v>
      </c>
      <c r="B74" s="85" t="s">
        <v>113</v>
      </c>
      <c r="C74" s="86" t="s">
        <v>345</v>
      </c>
      <c r="D74" s="87" t="s">
        <v>33</v>
      </c>
      <c r="E74" s="68">
        <v>10</v>
      </c>
      <c r="F74" s="75"/>
      <c r="G74" s="89">
        <f aca="true" t="shared" si="2" ref="G74:G76">E74*F74</f>
        <v>0</v>
      </c>
      <c r="O74" s="46"/>
    </row>
    <row r="75" spans="1:15" ht="12.75">
      <c r="A75" s="84">
        <v>42</v>
      </c>
      <c r="B75" s="85" t="s">
        <v>114</v>
      </c>
      <c r="C75" s="86" t="s">
        <v>346</v>
      </c>
      <c r="D75" s="87" t="s">
        <v>33</v>
      </c>
      <c r="E75" s="68">
        <v>30</v>
      </c>
      <c r="F75" s="74"/>
      <c r="G75" s="89">
        <f t="shared" si="2"/>
        <v>0</v>
      </c>
      <c r="O75" s="46"/>
    </row>
    <row r="76" spans="1:15" ht="12.75">
      <c r="A76" s="84">
        <v>43</v>
      </c>
      <c r="B76" s="85" t="s">
        <v>115</v>
      </c>
      <c r="C76" s="86" t="s">
        <v>47</v>
      </c>
      <c r="D76" s="87" t="s">
        <v>33</v>
      </c>
      <c r="E76" s="88">
        <v>3</v>
      </c>
      <c r="F76" s="92"/>
      <c r="G76" s="89">
        <f t="shared" si="2"/>
        <v>0</v>
      </c>
      <c r="O76" s="46"/>
    </row>
    <row r="77" spans="1:57" ht="12.75">
      <c r="A77" s="49"/>
      <c r="B77" s="50" t="s">
        <v>20</v>
      </c>
      <c r="C77" s="51" t="str">
        <f>CONCATENATE(B30," ",C30)</f>
        <v>733 Rozvod potrubí</v>
      </c>
      <c r="D77" s="52"/>
      <c r="E77" s="53"/>
      <c r="F77" s="54"/>
      <c r="G77" s="55">
        <f>SUM(G30:G76)</f>
        <v>0</v>
      </c>
      <c r="K77" s="161"/>
      <c r="O77" s="46">
        <v>4</v>
      </c>
      <c r="BA77" s="56">
        <f>SUM(BA30:BA61)</f>
        <v>0</v>
      </c>
      <c r="BB77" s="56">
        <f>SUM(BB30:BB61)</f>
        <v>0</v>
      </c>
      <c r="BC77" s="56">
        <f>SUM(BC30:BC61)</f>
        <v>0</v>
      </c>
      <c r="BD77" s="56">
        <f>SUM(BD30:BD61)</f>
        <v>0</v>
      </c>
      <c r="BE77" s="56">
        <f>SUM(BE30:BE61)</f>
        <v>0</v>
      </c>
    </row>
    <row r="78" spans="1:15" ht="12.75">
      <c r="A78" s="40" t="s">
        <v>19</v>
      </c>
      <c r="B78" s="41" t="s">
        <v>25</v>
      </c>
      <c r="C78" s="42" t="s">
        <v>26</v>
      </c>
      <c r="D78" s="43"/>
      <c r="E78" s="44"/>
      <c r="F78" s="44"/>
      <c r="G78" s="45"/>
      <c r="O78" s="46">
        <v>1</v>
      </c>
    </row>
    <row r="79" spans="1:80" ht="33.75">
      <c r="A79" s="84">
        <v>44</v>
      </c>
      <c r="B79" s="85" t="s">
        <v>116</v>
      </c>
      <c r="C79" s="86" t="s">
        <v>72</v>
      </c>
      <c r="D79" s="87" t="s">
        <v>24</v>
      </c>
      <c r="E79" s="68">
        <v>10</v>
      </c>
      <c r="F79" s="90"/>
      <c r="G79" s="89">
        <f aca="true" t="shared" si="3" ref="G79:G86">E79*F79</f>
        <v>0</v>
      </c>
      <c r="O79" s="46"/>
      <c r="CA79" s="47"/>
      <c r="CB79" s="47"/>
    </row>
    <row r="80" spans="1:80" ht="33.75">
      <c r="A80" s="84">
        <v>45</v>
      </c>
      <c r="B80" s="85" t="s">
        <v>379</v>
      </c>
      <c r="C80" s="86" t="s">
        <v>73</v>
      </c>
      <c r="D80" s="87" t="s">
        <v>24</v>
      </c>
      <c r="E80" s="68">
        <v>311</v>
      </c>
      <c r="F80" s="90"/>
      <c r="G80" s="89">
        <f t="shared" si="3"/>
        <v>0</v>
      </c>
      <c r="O80" s="46"/>
      <c r="CA80" s="47"/>
      <c r="CB80" s="47"/>
    </row>
    <row r="81" spans="1:80" ht="33.75">
      <c r="A81" s="84">
        <v>46</v>
      </c>
      <c r="B81" s="85" t="s">
        <v>117</v>
      </c>
      <c r="C81" s="86" t="s">
        <v>74</v>
      </c>
      <c r="D81" s="87" t="s">
        <v>24</v>
      </c>
      <c r="E81" s="68">
        <v>190</v>
      </c>
      <c r="F81" s="90"/>
      <c r="G81" s="89">
        <f t="shared" si="3"/>
        <v>0</v>
      </c>
      <c r="O81" s="46"/>
      <c r="CA81" s="47"/>
      <c r="CB81" s="47"/>
    </row>
    <row r="82" spans="1:80" ht="33.75" customHeight="1">
      <c r="A82" s="84">
        <v>47</v>
      </c>
      <c r="B82" s="85" t="s">
        <v>118</v>
      </c>
      <c r="C82" s="86" t="s">
        <v>75</v>
      </c>
      <c r="D82" s="87" t="s">
        <v>24</v>
      </c>
      <c r="E82" s="68">
        <v>131</v>
      </c>
      <c r="F82" s="90"/>
      <c r="G82" s="89">
        <f t="shared" si="3"/>
        <v>0</v>
      </c>
      <c r="O82" s="46"/>
      <c r="CA82" s="47"/>
      <c r="CB82" s="47"/>
    </row>
    <row r="83" spans="1:80" ht="33.75">
      <c r="A83" s="84">
        <v>48</v>
      </c>
      <c r="B83" s="85" t="s">
        <v>380</v>
      </c>
      <c r="C83" s="86" t="s">
        <v>76</v>
      </c>
      <c r="D83" s="87" t="s">
        <v>24</v>
      </c>
      <c r="E83" s="68">
        <v>20</v>
      </c>
      <c r="F83" s="90"/>
      <c r="G83" s="89">
        <f t="shared" si="3"/>
        <v>0</v>
      </c>
      <c r="O83" s="46"/>
      <c r="CA83" s="47"/>
      <c r="CB83" s="47"/>
    </row>
    <row r="84" spans="1:80" ht="33.75">
      <c r="A84" s="84">
        <v>49</v>
      </c>
      <c r="B84" s="85" t="s">
        <v>381</v>
      </c>
      <c r="C84" s="86" t="s">
        <v>77</v>
      </c>
      <c r="D84" s="87" t="s">
        <v>24</v>
      </c>
      <c r="E84" s="68">
        <v>162</v>
      </c>
      <c r="F84" s="90"/>
      <c r="G84" s="89">
        <f t="shared" si="3"/>
        <v>0</v>
      </c>
      <c r="O84" s="46"/>
      <c r="CA84" s="47"/>
      <c r="CB84" s="47"/>
    </row>
    <row r="85" spans="1:80" ht="33.75">
      <c r="A85" s="84">
        <v>50</v>
      </c>
      <c r="B85" s="85" t="s">
        <v>119</v>
      </c>
      <c r="C85" s="86" t="s">
        <v>78</v>
      </c>
      <c r="D85" s="87" t="s">
        <v>24</v>
      </c>
      <c r="E85" s="68">
        <v>202</v>
      </c>
      <c r="F85" s="90"/>
      <c r="G85" s="89">
        <f t="shared" si="3"/>
        <v>0</v>
      </c>
      <c r="O85" s="46"/>
      <c r="CA85" s="47"/>
      <c r="CB85" s="47"/>
    </row>
    <row r="86" spans="1:80" ht="33.75">
      <c r="A86" s="84">
        <v>51</v>
      </c>
      <c r="B86" s="85" t="s">
        <v>120</v>
      </c>
      <c r="C86" s="86" t="s">
        <v>271</v>
      </c>
      <c r="D86" s="87" t="s">
        <v>24</v>
      </c>
      <c r="E86" s="68">
        <v>135</v>
      </c>
      <c r="F86" s="90"/>
      <c r="G86" s="89">
        <f t="shared" si="3"/>
        <v>0</v>
      </c>
      <c r="O86" s="46"/>
      <c r="CA86" s="47"/>
      <c r="CB86" s="47"/>
    </row>
    <row r="87" spans="1:80" ht="33.75">
      <c r="A87" s="84">
        <v>52</v>
      </c>
      <c r="B87" s="85" t="s">
        <v>121</v>
      </c>
      <c r="C87" s="86" t="s">
        <v>88</v>
      </c>
      <c r="D87" s="87" t="s">
        <v>24</v>
      </c>
      <c r="E87" s="68">
        <v>662</v>
      </c>
      <c r="F87" s="88"/>
      <c r="G87" s="89">
        <f aca="true" t="shared" si="4" ref="G87:G89">E87*F87</f>
        <v>0</v>
      </c>
      <c r="O87" s="46"/>
      <c r="CA87" s="47"/>
      <c r="CB87" s="47"/>
    </row>
    <row r="88" spans="1:80" ht="33.75">
      <c r="A88" s="84">
        <v>53</v>
      </c>
      <c r="B88" s="85" t="s">
        <v>382</v>
      </c>
      <c r="C88" s="86" t="s">
        <v>89</v>
      </c>
      <c r="D88" s="87" t="s">
        <v>24</v>
      </c>
      <c r="E88" s="68">
        <v>364</v>
      </c>
      <c r="F88" s="88"/>
      <c r="G88" s="89">
        <f t="shared" si="4"/>
        <v>0</v>
      </c>
      <c r="O88" s="46"/>
      <c r="CA88" s="47"/>
      <c r="CB88" s="47"/>
    </row>
    <row r="89" spans="1:80" ht="33.75">
      <c r="A89" s="84">
        <v>54</v>
      </c>
      <c r="B89" s="85" t="s">
        <v>122</v>
      </c>
      <c r="C89" s="86" t="s">
        <v>90</v>
      </c>
      <c r="D89" s="87" t="s">
        <v>24</v>
      </c>
      <c r="E89" s="68">
        <v>135</v>
      </c>
      <c r="F89" s="88"/>
      <c r="G89" s="89">
        <f t="shared" si="4"/>
        <v>0</v>
      </c>
      <c r="O89" s="46"/>
      <c r="CA89" s="47"/>
      <c r="CB89" s="47"/>
    </row>
    <row r="90" spans="1:80" ht="45">
      <c r="A90" s="84">
        <v>55</v>
      </c>
      <c r="B90" s="85" t="s">
        <v>123</v>
      </c>
      <c r="C90" s="86" t="s">
        <v>273</v>
      </c>
      <c r="D90" s="87" t="s">
        <v>87</v>
      </c>
      <c r="E90" s="88">
        <v>43</v>
      </c>
      <c r="F90" s="90"/>
      <c r="G90" s="89">
        <f>E90*F90</f>
        <v>0</v>
      </c>
      <c r="O90" s="46"/>
      <c r="CA90" s="47"/>
      <c r="CB90" s="47"/>
    </row>
    <row r="91" spans="1:80" ht="12.75">
      <c r="A91" s="79"/>
      <c r="B91" s="80"/>
      <c r="C91" s="180" t="s">
        <v>272</v>
      </c>
      <c r="D91" s="181"/>
      <c r="E91" s="160"/>
      <c r="F91" s="82"/>
      <c r="G91" s="83"/>
      <c r="O91" s="46"/>
      <c r="CA91" s="47"/>
      <c r="CB91" s="47"/>
    </row>
    <row r="92" spans="1:80" ht="33.75">
      <c r="A92" s="84">
        <v>56</v>
      </c>
      <c r="B92" s="85" t="s">
        <v>124</v>
      </c>
      <c r="C92" s="86" t="s">
        <v>263</v>
      </c>
      <c r="D92" s="87" t="s">
        <v>24</v>
      </c>
      <c r="E92" s="88">
        <v>43</v>
      </c>
      <c r="F92" s="88"/>
      <c r="G92" s="89">
        <f aca="true" t="shared" si="5" ref="G92">E92*F92</f>
        <v>0</v>
      </c>
      <c r="O92" s="46"/>
      <c r="CA92" s="47"/>
      <c r="CB92" s="47"/>
    </row>
    <row r="93" spans="1:80" ht="56.25">
      <c r="A93" s="84">
        <v>57</v>
      </c>
      <c r="B93" s="85" t="s">
        <v>383</v>
      </c>
      <c r="C93" s="86" t="s">
        <v>184</v>
      </c>
      <c r="D93" s="87" t="s">
        <v>172</v>
      </c>
      <c r="E93" s="88">
        <v>14</v>
      </c>
      <c r="F93" s="88"/>
      <c r="G93" s="89">
        <f>E93*F93</f>
        <v>0</v>
      </c>
      <c r="O93" s="46"/>
      <c r="CA93" s="47"/>
      <c r="CB93" s="47"/>
    </row>
    <row r="94" spans="1:80" ht="12.75">
      <c r="A94" s="79"/>
      <c r="B94" s="80"/>
      <c r="C94" s="184" t="s">
        <v>265</v>
      </c>
      <c r="D94" s="185"/>
      <c r="E94" s="81"/>
      <c r="F94" s="82"/>
      <c r="G94" s="83"/>
      <c r="O94" s="46"/>
      <c r="CA94" s="47"/>
      <c r="CB94" s="47"/>
    </row>
    <row r="95" spans="1:80" ht="56.25">
      <c r="A95" s="84">
        <v>58</v>
      </c>
      <c r="B95" s="85" t="s">
        <v>125</v>
      </c>
      <c r="C95" s="86" t="s">
        <v>185</v>
      </c>
      <c r="D95" s="87" t="s">
        <v>172</v>
      </c>
      <c r="E95" s="88">
        <v>16</v>
      </c>
      <c r="F95" s="88"/>
      <c r="G95" s="89">
        <f>E95*F95</f>
        <v>0</v>
      </c>
      <c r="O95" s="46"/>
      <c r="CA95" s="47"/>
      <c r="CB95" s="47"/>
    </row>
    <row r="96" spans="1:80" ht="12.75">
      <c r="A96" s="79"/>
      <c r="B96" s="80"/>
      <c r="C96" s="184" t="s">
        <v>266</v>
      </c>
      <c r="D96" s="185"/>
      <c r="E96" s="81"/>
      <c r="F96" s="82"/>
      <c r="G96" s="83"/>
      <c r="O96" s="46"/>
      <c r="CA96" s="47"/>
      <c r="CB96" s="47"/>
    </row>
    <row r="97" spans="1:80" ht="56.25">
      <c r="A97" s="84">
        <v>59</v>
      </c>
      <c r="B97" s="85" t="s">
        <v>126</v>
      </c>
      <c r="C97" s="86" t="s">
        <v>183</v>
      </c>
      <c r="D97" s="87" t="s">
        <v>172</v>
      </c>
      <c r="E97" s="88">
        <v>6</v>
      </c>
      <c r="F97" s="88"/>
      <c r="G97" s="89">
        <f>E97*F97</f>
        <v>0</v>
      </c>
      <c r="O97" s="46"/>
      <c r="CA97" s="47"/>
      <c r="CB97" s="47"/>
    </row>
    <row r="98" spans="1:80" ht="12.75">
      <c r="A98" s="79"/>
      <c r="B98" s="80"/>
      <c r="C98" s="184" t="s">
        <v>267</v>
      </c>
      <c r="D98" s="185"/>
      <c r="E98" s="81"/>
      <c r="F98" s="82"/>
      <c r="G98" s="83"/>
      <c r="O98" s="46"/>
      <c r="CA98" s="47"/>
      <c r="CB98" s="47"/>
    </row>
    <row r="99" spans="1:80" ht="56.25">
      <c r="A99" s="84">
        <v>60</v>
      </c>
      <c r="B99" s="85" t="s">
        <v>384</v>
      </c>
      <c r="C99" s="86" t="s">
        <v>182</v>
      </c>
      <c r="D99" s="87" t="s">
        <v>172</v>
      </c>
      <c r="E99" s="88">
        <v>8</v>
      </c>
      <c r="F99" s="88"/>
      <c r="G99" s="89">
        <f>E99*F99</f>
        <v>0</v>
      </c>
      <c r="O99" s="46"/>
      <c r="CA99" s="47"/>
      <c r="CB99" s="47"/>
    </row>
    <row r="100" spans="1:80" ht="12.75">
      <c r="A100" s="79"/>
      <c r="B100" s="80"/>
      <c r="C100" s="184" t="s">
        <v>268</v>
      </c>
      <c r="D100" s="185"/>
      <c r="E100" s="81"/>
      <c r="F100" s="82"/>
      <c r="G100" s="83"/>
      <c r="O100" s="46"/>
      <c r="CA100" s="47"/>
      <c r="CB100" s="47"/>
    </row>
    <row r="101" spans="1:80" ht="56.25">
      <c r="A101" s="84">
        <v>61</v>
      </c>
      <c r="B101" s="85" t="s">
        <v>127</v>
      </c>
      <c r="C101" s="86" t="s">
        <v>181</v>
      </c>
      <c r="D101" s="87" t="s">
        <v>172</v>
      </c>
      <c r="E101" s="88">
        <v>8</v>
      </c>
      <c r="F101" s="88"/>
      <c r="G101" s="89">
        <f>E101*F101</f>
        <v>0</v>
      </c>
      <c r="O101" s="46"/>
      <c r="CA101" s="47"/>
      <c r="CB101" s="47"/>
    </row>
    <row r="102" spans="1:80" ht="12.75">
      <c r="A102" s="79"/>
      <c r="B102" s="80"/>
      <c r="C102" s="184" t="s">
        <v>269</v>
      </c>
      <c r="D102" s="185"/>
      <c r="E102" s="81"/>
      <c r="F102" s="82"/>
      <c r="G102" s="83"/>
      <c r="O102" s="46"/>
      <c r="CA102" s="47"/>
      <c r="CB102" s="47"/>
    </row>
    <row r="103" spans="1:80" ht="56.25">
      <c r="A103" s="84">
        <v>62</v>
      </c>
      <c r="B103" s="85" t="s">
        <v>128</v>
      </c>
      <c r="C103" s="86" t="s">
        <v>264</v>
      </c>
      <c r="D103" s="87" t="s">
        <v>172</v>
      </c>
      <c r="E103" s="88">
        <v>6</v>
      </c>
      <c r="F103" s="88"/>
      <c r="G103" s="89">
        <f>E103*F103</f>
        <v>0</v>
      </c>
      <c r="O103" s="46"/>
      <c r="CA103" s="47"/>
      <c r="CB103" s="47"/>
    </row>
    <row r="104" spans="1:80" ht="12.75">
      <c r="A104" s="79"/>
      <c r="B104" s="80"/>
      <c r="C104" s="184" t="s">
        <v>270</v>
      </c>
      <c r="D104" s="185"/>
      <c r="E104" s="81"/>
      <c r="F104" s="82"/>
      <c r="G104" s="83"/>
      <c r="O104" s="46"/>
      <c r="CA104" s="47"/>
      <c r="CB104" s="47"/>
    </row>
    <row r="105" spans="1:57" ht="12.75">
      <c r="A105" s="49"/>
      <c r="B105" s="50" t="s">
        <v>20</v>
      </c>
      <c r="C105" s="51" t="str">
        <f>CONCATENATE(B78," ",C78)</f>
        <v>713 Izolace tepelné</v>
      </c>
      <c r="D105" s="52"/>
      <c r="E105" s="53"/>
      <c r="F105" s="54"/>
      <c r="G105" s="55">
        <f>SUM(G78:G104)</f>
        <v>0</v>
      </c>
      <c r="O105" s="46">
        <v>4</v>
      </c>
      <c r="BA105" s="56">
        <f>SUM(BA78:BA104)</f>
        <v>0</v>
      </c>
      <c r="BB105" s="56">
        <f>SUM(BB78:BB104)</f>
        <v>0</v>
      </c>
      <c r="BC105" s="56">
        <f>SUM(BC78:BC104)</f>
        <v>0</v>
      </c>
      <c r="BD105" s="56">
        <f>SUM(BD78:BD104)</f>
        <v>0</v>
      </c>
      <c r="BE105" s="56">
        <f>SUM(BE78:BE104)</f>
        <v>0</v>
      </c>
    </row>
    <row r="106" spans="1:14" ht="12.75">
      <c r="A106" s="40" t="s">
        <v>19</v>
      </c>
      <c r="B106" s="41" t="s">
        <v>31</v>
      </c>
      <c r="C106" s="42" t="s">
        <v>32</v>
      </c>
      <c r="D106" s="43"/>
      <c r="E106" s="44"/>
      <c r="F106" s="44"/>
      <c r="G106" s="45"/>
      <c r="N106" s="46">
        <v>1</v>
      </c>
    </row>
    <row r="107" spans="1:103" ht="12.75">
      <c r="A107" s="84">
        <v>63</v>
      </c>
      <c r="B107" s="85" t="s">
        <v>385</v>
      </c>
      <c r="C107" s="86" t="s">
        <v>335</v>
      </c>
      <c r="D107" s="87" t="s">
        <v>33</v>
      </c>
      <c r="E107" s="88">
        <v>41</v>
      </c>
      <c r="F107" s="90"/>
      <c r="G107" s="89">
        <f>E107*F107</f>
        <v>0</v>
      </c>
      <c r="N107" s="46">
        <v>2</v>
      </c>
      <c r="Z107" s="27">
        <v>1</v>
      </c>
      <c r="AA107" s="27">
        <v>1</v>
      </c>
      <c r="AB107" s="27">
        <v>1</v>
      </c>
      <c r="AY107" s="27">
        <v>1</v>
      </c>
      <c r="AZ107" s="27">
        <f>IF(AY107=1,G107,0)</f>
        <v>0</v>
      </c>
      <c r="BA107" s="27">
        <f>IF(AY107=2,G107,0)</f>
        <v>0</v>
      </c>
      <c r="BB107" s="27">
        <f>IF(AY107=3,G107,0)</f>
        <v>0</v>
      </c>
      <c r="BC107" s="27">
        <f>IF(AY107=4,G107,0)</f>
        <v>0</v>
      </c>
      <c r="BD107" s="27">
        <f>IF(AY107=5,G107,0)</f>
        <v>0</v>
      </c>
      <c r="BZ107" s="47">
        <v>1</v>
      </c>
      <c r="CA107" s="47">
        <v>1</v>
      </c>
      <c r="CY107" s="27">
        <v>2.525</v>
      </c>
    </row>
    <row r="108" spans="1:79" ht="12.75">
      <c r="A108" s="84">
        <v>64</v>
      </c>
      <c r="B108" s="85" t="s">
        <v>386</v>
      </c>
      <c r="C108" s="86" t="s">
        <v>336</v>
      </c>
      <c r="D108" s="87" t="s">
        <v>33</v>
      </c>
      <c r="E108" s="88">
        <v>30</v>
      </c>
      <c r="F108" s="90"/>
      <c r="G108" s="89">
        <f>E108*F108</f>
        <v>0</v>
      </c>
      <c r="N108" s="46"/>
      <c r="BZ108" s="47"/>
      <c r="CA108" s="47"/>
    </row>
    <row r="109" spans="1:79" ht="12.75">
      <c r="A109" s="84">
        <v>65</v>
      </c>
      <c r="B109" s="85" t="s">
        <v>387</v>
      </c>
      <c r="C109" s="86" t="s">
        <v>337</v>
      </c>
      <c r="D109" s="87" t="s">
        <v>33</v>
      </c>
      <c r="E109" s="88">
        <v>12</v>
      </c>
      <c r="F109" s="90"/>
      <c r="G109" s="89">
        <f aca="true" t="shared" si="6" ref="G109:G120">E109*F109</f>
        <v>0</v>
      </c>
      <c r="N109" s="46"/>
      <c r="BZ109" s="47"/>
      <c r="CA109" s="47"/>
    </row>
    <row r="110" spans="1:79" ht="12.75">
      <c r="A110" s="84">
        <v>66</v>
      </c>
      <c r="B110" s="85" t="s">
        <v>129</v>
      </c>
      <c r="C110" s="86" t="s">
        <v>338</v>
      </c>
      <c r="D110" s="87" t="s">
        <v>33</v>
      </c>
      <c r="E110" s="88">
        <v>6</v>
      </c>
      <c r="F110" s="90"/>
      <c r="G110" s="89">
        <f t="shared" si="6"/>
        <v>0</v>
      </c>
      <c r="N110" s="46"/>
      <c r="BZ110" s="47"/>
      <c r="CA110" s="47"/>
    </row>
    <row r="111" spans="1:79" ht="22.5">
      <c r="A111" s="84">
        <v>67</v>
      </c>
      <c r="B111" s="85" t="s">
        <v>130</v>
      </c>
      <c r="C111" s="86" t="s">
        <v>340</v>
      </c>
      <c r="D111" s="87" t="s">
        <v>33</v>
      </c>
      <c r="E111" s="88">
        <v>1</v>
      </c>
      <c r="F111" s="90"/>
      <c r="G111" s="89">
        <f t="shared" si="6"/>
        <v>0</v>
      </c>
      <c r="N111" s="46"/>
      <c r="BZ111" s="47"/>
      <c r="CA111" s="47"/>
    </row>
    <row r="112" spans="1:79" ht="22.5">
      <c r="A112" s="84">
        <v>68</v>
      </c>
      <c r="B112" s="85" t="s">
        <v>388</v>
      </c>
      <c r="C112" s="86" t="s">
        <v>339</v>
      </c>
      <c r="D112" s="87" t="s">
        <v>33</v>
      </c>
      <c r="E112" s="88">
        <v>2</v>
      </c>
      <c r="F112" s="90"/>
      <c r="G112" s="89">
        <f aca="true" t="shared" si="7" ref="G112">E112*F112</f>
        <v>0</v>
      </c>
      <c r="N112" s="46"/>
      <c r="BZ112" s="47"/>
      <c r="CA112" s="47"/>
    </row>
    <row r="113" spans="1:79" ht="22.5">
      <c r="A113" s="84">
        <v>69</v>
      </c>
      <c r="B113" s="85" t="s">
        <v>389</v>
      </c>
      <c r="C113" s="86" t="s">
        <v>83</v>
      </c>
      <c r="D113" s="87" t="s">
        <v>33</v>
      </c>
      <c r="E113" s="88">
        <v>5</v>
      </c>
      <c r="F113" s="90"/>
      <c r="G113" s="89">
        <f aca="true" t="shared" si="8" ref="G113">E113*F113</f>
        <v>0</v>
      </c>
      <c r="N113" s="46"/>
      <c r="BZ113" s="47"/>
      <c r="CA113" s="47"/>
    </row>
    <row r="114" spans="1:79" ht="22.5">
      <c r="A114" s="84">
        <v>70</v>
      </c>
      <c r="B114" s="85" t="s">
        <v>390</v>
      </c>
      <c r="C114" s="86" t="s">
        <v>84</v>
      </c>
      <c r="D114" s="87" t="s">
        <v>33</v>
      </c>
      <c r="E114" s="88">
        <v>4</v>
      </c>
      <c r="F114" s="90"/>
      <c r="G114" s="89">
        <f t="shared" si="6"/>
        <v>0</v>
      </c>
      <c r="N114" s="46"/>
      <c r="BZ114" s="47"/>
      <c r="CA114" s="47"/>
    </row>
    <row r="115" spans="1:79" ht="22.5">
      <c r="A115" s="84">
        <v>71</v>
      </c>
      <c r="B115" s="85" t="s">
        <v>131</v>
      </c>
      <c r="C115" s="86" t="s">
        <v>85</v>
      </c>
      <c r="D115" s="87" t="s">
        <v>33</v>
      </c>
      <c r="E115" s="88">
        <v>16</v>
      </c>
      <c r="F115" s="90"/>
      <c r="G115" s="89">
        <f t="shared" si="6"/>
        <v>0</v>
      </c>
      <c r="N115" s="46"/>
      <c r="BZ115" s="47"/>
      <c r="CA115" s="47"/>
    </row>
    <row r="116" spans="1:79" ht="22.5">
      <c r="A116" s="84">
        <v>72</v>
      </c>
      <c r="B116" s="85" t="s">
        <v>132</v>
      </c>
      <c r="C116" s="86" t="s">
        <v>86</v>
      </c>
      <c r="D116" s="87" t="s">
        <v>33</v>
      </c>
      <c r="E116" s="88">
        <v>17</v>
      </c>
      <c r="F116" s="90"/>
      <c r="G116" s="89">
        <f t="shared" si="6"/>
        <v>0</v>
      </c>
      <c r="N116" s="46"/>
      <c r="BZ116" s="47"/>
      <c r="CA116" s="47"/>
    </row>
    <row r="117" spans="1:79" ht="12.75">
      <c r="A117" s="84">
        <v>73</v>
      </c>
      <c r="B117" s="85" t="s">
        <v>391</v>
      </c>
      <c r="C117" s="86" t="s">
        <v>35</v>
      </c>
      <c r="D117" s="87" t="s">
        <v>33</v>
      </c>
      <c r="E117" s="88">
        <v>62</v>
      </c>
      <c r="F117" s="90"/>
      <c r="G117" s="89">
        <f t="shared" si="6"/>
        <v>0</v>
      </c>
      <c r="N117" s="46"/>
      <c r="BZ117" s="47"/>
      <c r="CA117" s="47"/>
    </row>
    <row r="118" spans="1:79" ht="12.75">
      <c r="A118" s="84">
        <v>74</v>
      </c>
      <c r="B118" s="85" t="s">
        <v>133</v>
      </c>
      <c r="C118" s="86" t="s">
        <v>51</v>
      </c>
      <c r="D118" s="87" t="s">
        <v>33</v>
      </c>
      <c r="E118" s="88">
        <v>56</v>
      </c>
      <c r="F118" s="90"/>
      <c r="G118" s="89">
        <f t="shared" si="6"/>
        <v>0</v>
      </c>
      <c r="N118" s="46"/>
      <c r="BZ118" s="47"/>
      <c r="CA118" s="47"/>
    </row>
    <row r="119" spans="1:79" ht="12.75">
      <c r="A119" s="84">
        <v>75</v>
      </c>
      <c r="B119" s="85" t="s">
        <v>392</v>
      </c>
      <c r="C119" s="86" t="s">
        <v>62</v>
      </c>
      <c r="D119" s="87" t="s">
        <v>33</v>
      </c>
      <c r="E119" s="88">
        <v>30</v>
      </c>
      <c r="F119" s="90"/>
      <c r="G119" s="89">
        <f t="shared" si="6"/>
        <v>0</v>
      </c>
      <c r="N119" s="46"/>
      <c r="BZ119" s="47"/>
      <c r="CA119" s="47"/>
    </row>
    <row r="120" spans="1:79" ht="22.5">
      <c r="A120" s="84">
        <v>76</v>
      </c>
      <c r="B120" s="85" t="s">
        <v>134</v>
      </c>
      <c r="C120" s="86" t="s">
        <v>63</v>
      </c>
      <c r="D120" s="87" t="s">
        <v>33</v>
      </c>
      <c r="E120" s="88">
        <v>22</v>
      </c>
      <c r="F120" s="90"/>
      <c r="G120" s="89">
        <f t="shared" si="6"/>
        <v>0</v>
      </c>
      <c r="N120" s="46"/>
      <c r="BZ120" s="47"/>
      <c r="CA120" s="47"/>
    </row>
    <row r="121" spans="1:79" ht="33.75">
      <c r="A121" s="84">
        <v>77</v>
      </c>
      <c r="B121" s="85" t="s">
        <v>135</v>
      </c>
      <c r="C121" s="86" t="s">
        <v>307</v>
      </c>
      <c r="D121" s="87" t="s">
        <v>33</v>
      </c>
      <c r="E121" s="88">
        <v>20</v>
      </c>
      <c r="F121" s="88"/>
      <c r="G121" s="89">
        <f>E121*F121</f>
        <v>0</v>
      </c>
      <c r="N121" s="46"/>
      <c r="BZ121" s="47"/>
      <c r="CA121" s="47"/>
    </row>
    <row r="122" spans="1:79" ht="12.75">
      <c r="A122" s="79"/>
      <c r="B122" s="80"/>
      <c r="C122" s="180" t="s">
        <v>312</v>
      </c>
      <c r="D122" s="181"/>
      <c r="E122" s="81">
        <v>0</v>
      </c>
      <c r="F122" s="77"/>
      <c r="G122" s="83"/>
      <c r="N122" s="46"/>
      <c r="BZ122" s="47"/>
      <c r="CA122" s="47"/>
    </row>
    <row r="123" spans="1:79" ht="33.75">
      <c r="A123" s="84">
        <v>78</v>
      </c>
      <c r="B123" s="85" t="s">
        <v>136</v>
      </c>
      <c r="C123" s="86" t="s">
        <v>308</v>
      </c>
      <c r="D123" s="87" t="s">
        <v>33</v>
      </c>
      <c r="E123" s="88">
        <v>3</v>
      </c>
      <c r="F123" s="88"/>
      <c r="G123" s="89">
        <f>E123*F123</f>
        <v>0</v>
      </c>
      <c r="N123" s="46"/>
      <c r="BZ123" s="47"/>
      <c r="CA123" s="47"/>
    </row>
    <row r="124" spans="1:79" ht="12.75">
      <c r="A124" s="79"/>
      <c r="B124" s="80"/>
      <c r="C124" s="180" t="s">
        <v>251</v>
      </c>
      <c r="D124" s="181"/>
      <c r="E124" s="81"/>
      <c r="F124" s="77"/>
      <c r="G124" s="83"/>
      <c r="N124" s="46"/>
      <c r="BZ124" s="47"/>
      <c r="CA124" s="47"/>
    </row>
    <row r="125" spans="1:79" ht="33.75">
      <c r="A125" s="84">
        <v>79</v>
      </c>
      <c r="B125" s="85" t="s">
        <v>137</v>
      </c>
      <c r="C125" s="86" t="s">
        <v>309</v>
      </c>
      <c r="D125" s="87" t="s">
        <v>33</v>
      </c>
      <c r="E125" s="88">
        <v>1</v>
      </c>
      <c r="F125" s="88"/>
      <c r="G125" s="89">
        <f>E125*F125</f>
        <v>0</v>
      </c>
      <c r="N125" s="46"/>
      <c r="BZ125" s="47"/>
      <c r="CA125" s="47"/>
    </row>
    <row r="126" spans="1:79" ht="12.75">
      <c r="A126" s="79"/>
      <c r="B126" s="80"/>
      <c r="C126" s="180" t="s">
        <v>250</v>
      </c>
      <c r="D126" s="181"/>
      <c r="E126" s="81"/>
      <c r="F126" s="77"/>
      <c r="G126" s="83"/>
      <c r="N126" s="46"/>
      <c r="BZ126" s="47"/>
      <c r="CA126" s="47"/>
    </row>
    <row r="127" spans="1:79" ht="33.75">
      <c r="A127" s="84">
        <v>80</v>
      </c>
      <c r="B127" s="85" t="s">
        <v>138</v>
      </c>
      <c r="C127" s="86" t="s">
        <v>310</v>
      </c>
      <c r="D127" s="87" t="s">
        <v>33</v>
      </c>
      <c r="E127" s="88">
        <v>2</v>
      </c>
      <c r="F127" s="88"/>
      <c r="G127" s="89">
        <f>E127*F127</f>
        <v>0</v>
      </c>
      <c r="N127" s="46"/>
      <c r="BZ127" s="47"/>
      <c r="CA127" s="47"/>
    </row>
    <row r="128" spans="1:79" ht="12.75">
      <c r="A128" s="79"/>
      <c r="B128" s="80"/>
      <c r="C128" s="180" t="s">
        <v>313</v>
      </c>
      <c r="D128" s="181"/>
      <c r="E128" s="81">
        <v>0</v>
      </c>
      <c r="F128" s="77"/>
      <c r="G128" s="83"/>
      <c r="N128" s="46"/>
      <c r="BZ128" s="47"/>
      <c r="CA128" s="47"/>
    </row>
    <row r="129" spans="1:79" ht="33.75">
      <c r="A129" s="84">
        <v>81</v>
      </c>
      <c r="B129" s="85" t="s">
        <v>139</v>
      </c>
      <c r="C129" s="86" t="s">
        <v>311</v>
      </c>
      <c r="D129" s="87" t="s">
        <v>33</v>
      </c>
      <c r="E129" s="88">
        <v>1</v>
      </c>
      <c r="F129" s="88"/>
      <c r="G129" s="89">
        <f>E129*F129</f>
        <v>0</v>
      </c>
      <c r="N129" s="46"/>
      <c r="BZ129" s="47"/>
      <c r="CA129" s="47"/>
    </row>
    <row r="130" spans="1:79" ht="12.75">
      <c r="A130" s="79"/>
      <c r="B130" s="80"/>
      <c r="C130" s="180" t="s">
        <v>314</v>
      </c>
      <c r="D130" s="181"/>
      <c r="E130" s="81">
        <v>0</v>
      </c>
      <c r="F130" s="77"/>
      <c r="G130" s="83"/>
      <c r="N130" s="46"/>
      <c r="BZ130" s="47"/>
      <c r="CA130" s="47"/>
    </row>
    <row r="131" spans="1:103" ht="12.75">
      <c r="A131" s="84">
        <v>82</v>
      </c>
      <c r="B131" s="85" t="s">
        <v>393</v>
      </c>
      <c r="C131" s="86" t="s">
        <v>315</v>
      </c>
      <c r="D131" s="87" t="s">
        <v>33</v>
      </c>
      <c r="E131" s="88">
        <v>5</v>
      </c>
      <c r="F131" s="90"/>
      <c r="G131" s="89">
        <f>E131*F131</f>
        <v>0</v>
      </c>
      <c r="N131" s="46">
        <v>2</v>
      </c>
      <c r="Z131" s="27">
        <v>1</v>
      </c>
      <c r="AA131" s="27">
        <v>1</v>
      </c>
      <c r="AB131" s="27">
        <v>1</v>
      </c>
      <c r="AY131" s="27">
        <v>1</v>
      </c>
      <c r="AZ131" s="27">
        <f>IF(AY131=1,G131,0)</f>
        <v>0</v>
      </c>
      <c r="BA131" s="27">
        <f>IF(AY131=2,G131,0)</f>
        <v>0</v>
      </c>
      <c r="BB131" s="27">
        <f>IF(AY131=3,G131,0)</f>
        <v>0</v>
      </c>
      <c r="BC131" s="27">
        <f>IF(AY131=4,G131,0)</f>
        <v>0</v>
      </c>
      <c r="BD131" s="27">
        <f>IF(AY131=5,G131,0)</f>
        <v>0</v>
      </c>
      <c r="BZ131" s="47">
        <v>1</v>
      </c>
      <c r="CA131" s="47">
        <v>1</v>
      </c>
      <c r="CY131" s="27">
        <v>1.05702</v>
      </c>
    </row>
    <row r="132" spans="1:14" ht="12.75">
      <c r="A132" s="79"/>
      <c r="B132" s="80"/>
      <c r="C132" s="180" t="s">
        <v>252</v>
      </c>
      <c r="D132" s="181"/>
      <c r="E132" s="81"/>
      <c r="F132" s="82"/>
      <c r="G132" s="83"/>
      <c r="L132" s="48" t="s">
        <v>23</v>
      </c>
      <c r="N132" s="46"/>
    </row>
    <row r="133" spans="1:14" ht="12.75">
      <c r="A133" s="84">
        <v>83</v>
      </c>
      <c r="B133" s="85" t="s">
        <v>140</v>
      </c>
      <c r="C133" s="86" t="s">
        <v>316</v>
      </c>
      <c r="D133" s="87" t="s">
        <v>33</v>
      </c>
      <c r="E133" s="88">
        <v>15</v>
      </c>
      <c r="F133" s="90"/>
      <c r="G133" s="89">
        <f>E133*F133</f>
        <v>0</v>
      </c>
      <c r="L133" s="48"/>
      <c r="N133" s="46"/>
    </row>
    <row r="134" spans="1:14" ht="12.75">
      <c r="A134" s="79"/>
      <c r="B134" s="80"/>
      <c r="C134" s="180" t="s">
        <v>342</v>
      </c>
      <c r="D134" s="181"/>
      <c r="E134" s="81"/>
      <c r="F134" s="82"/>
      <c r="G134" s="83"/>
      <c r="L134" s="48"/>
      <c r="N134" s="46"/>
    </row>
    <row r="135" spans="1:14" ht="12.75">
      <c r="A135" s="84">
        <v>84</v>
      </c>
      <c r="B135" s="85" t="s">
        <v>141</v>
      </c>
      <c r="C135" s="86" t="s">
        <v>317</v>
      </c>
      <c r="D135" s="87" t="s">
        <v>33</v>
      </c>
      <c r="E135" s="88">
        <v>6</v>
      </c>
      <c r="F135" s="90"/>
      <c r="G135" s="89">
        <f>E135*F135</f>
        <v>0</v>
      </c>
      <c r="L135" s="48"/>
      <c r="N135" s="46"/>
    </row>
    <row r="136" spans="1:14" ht="12.75">
      <c r="A136" s="79"/>
      <c r="B136" s="80"/>
      <c r="C136" s="180" t="s">
        <v>343</v>
      </c>
      <c r="D136" s="181"/>
      <c r="E136" s="81"/>
      <c r="F136" s="82"/>
      <c r="G136" s="83"/>
      <c r="L136" s="48"/>
      <c r="N136" s="46"/>
    </row>
    <row r="137" spans="1:14" ht="12.75">
      <c r="A137" s="84">
        <v>85</v>
      </c>
      <c r="B137" s="85" t="s">
        <v>394</v>
      </c>
      <c r="C137" s="86" t="s">
        <v>318</v>
      </c>
      <c r="D137" s="87" t="s">
        <v>33</v>
      </c>
      <c r="E137" s="88">
        <v>3</v>
      </c>
      <c r="F137" s="90"/>
      <c r="G137" s="89">
        <f>E137*F137</f>
        <v>0</v>
      </c>
      <c r="L137" s="48"/>
      <c r="N137" s="46"/>
    </row>
    <row r="138" spans="1:14" ht="12.75">
      <c r="A138" s="79"/>
      <c r="B138" s="80"/>
      <c r="C138" s="180" t="s">
        <v>344</v>
      </c>
      <c r="D138" s="181"/>
      <c r="E138" s="81"/>
      <c r="F138" s="82"/>
      <c r="G138" s="83"/>
      <c r="L138" s="48"/>
      <c r="N138" s="46"/>
    </row>
    <row r="139" spans="1:14" ht="12.75">
      <c r="A139" s="84">
        <v>86</v>
      </c>
      <c r="B139" s="85" t="s">
        <v>395</v>
      </c>
      <c r="C139" s="86" t="s">
        <v>319</v>
      </c>
      <c r="D139" s="87" t="s">
        <v>33</v>
      </c>
      <c r="E139" s="88">
        <v>8</v>
      </c>
      <c r="F139" s="90"/>
      <c r="G139" s="89">
        <f>E139*F139</f>
        <v>0</v>
      </c>
      <c r="L139" s="48"/>
      <c r="N139" s="46"/>
    </row>
    <row r="140" spans="1:14" ht="12.75">
      <c r="A140" s="79"/>
      <c r="B140" s="80"/>
      <c r="C140" s="180" t="s">
        <v>252</v>
      </c>
      <c r="D140" s="181"/>
      <c r="E140" s="81"/>
      <c r="F140" s="82"/>
      <c r="G140" s="83"/>
      <c r="L140" s="48"/>
      <c r="N140" s="46"/>
    </row>
    <row r="141" spans="1:14" ht="12.75">
      <c r="A141" s="84">
        <v>87</v>
      </c>
      <c r="B141" s="85" t="s">
        <v>142</v>
      </c>
      <c r="C141" s="86" t="s">
        <v>320</v>
      </c>
      <c r="D141" s="87" t="s">
        <v>33</v>
      </c>
      <c r="E141" s="88">
        <v>15</v>
      </c>
      <c r="F141" s="90"/>
      <c r="G141" s="89">
        <f>E141*F141</f>
        <v>0</v>
      </c>
      <c r="L141" s="48"/>
      <c r="N141" s="46"/>
    </row>
    <row r="142" spans="1:14" ht="12.75">
      <c r="A142" s="79"/>
      <c r="B142" s="80"/>
      <c r="C142" s="180" t="s">
        <v>342</v>
      </c>
      <c r="D142" s="181"/>
      <c r="E142" s="81"/>
      <c r="F142" s="82"/>
      <c r="G142" s="83"/>
      <c r="L142" s="48"/>
      <c r="N142" s="46"/>
    </row>
    <row r="143" spans="1:14" ht="12.75">
      <c r="A143" s="84">
        <v>88</v>
      </c>
      <c r="B143" s="85" t="s">
        <v>143</v>
      </c>
      <c r="C143" s="86" t="s">
        <v>48</v>
      </c>
      <c r="D143" s="87" t="s">
        <v>33</v>
      </c>
      <c r="E143" s="88">
        <v>12</v>
      </c>
      <c r="F143" s="90"/>
      <c r="G143" s="89">
        <f>E143*F143</f>
        <v>0</v>
      </c>
      <c r="L143" s="48"/>
      <c r="N143" s="46"/>
    </row>
    <row r="144" spans="1:14" ht="12.75">
      <c r="A144" s="79"/>
      <c r="B144" s="80"/>
      <c r="C144" s="180" t="s">
        <v>347</v>
      </c>
      <c r="D144" s="181"/>
      <c r="E144" s="81"/>
      <c r="F144" s="82"/>
      <c r="G144" s="83"/>
      <c r="L144" s="48"/>
      <c r="N144" s="46"/>
    </row>
    <row r="145" spans="1:14" ht="12.75">
      <c r="A145" s="84">
        <v>89</v>
      </c>
      <c r="B145" s="85" t="s">
        <v>144</v>
      </c>
      <c r="C145" s="86" t="s">
        <v>49</v>
      </c>
      <c r="D145" s="87" t="s">
        <v>33</v>
      </c>
      <c r="E145" s="88">
        <v>6</v>
      </c>
      <c r="F145" s="90"/>
      <c r="G145" s="89">
        <f>E145*F145</f>
        <v>0</v>
      </c>
      <c r="L145" s="48"/>
      <c r="N145" s="46"/>
    </row>
    <row r="146" spans="1:14" ht="12.75">
      <c r="A146" s="79"/>
      <c r="B146" s="80"/>
      <c r="C146" s="180" t="s">
        <v>348</v>
      </c>
      <c r="D146" s="181"/>
      <c r="E146" s="81"/>
      <c r="F146" s="82"/>
      <c r="G146" s="83"/>
      <c r="L146" s="48"/>
      <c r="N146" s="46"/>
    </row>
    <row r="147" spans="1:14" ht="12.75">
      <c r="A147" s="84">
        <v>90</v>
      </c>
      <c r="B147" s="85" t="s">
        <v>396</v>
      </c>
      <c r="C147" s="86" t="s">
        <v>50</v>
      </c>
      <c r="D147" s="87" t="s">
        <v>33</v>
      </c>
      <c r="E147" s="88">
        <v>9</v>
      </c>
      <c r="F147" s="90"/>
      <c r="G147" s="89">
        <f>E147*F147</f>
        <v>0</v>
      </c>
      <c r="L147" s="48"/>
      <c r="N147" s="46"/>
    </row>
    <row r="148" spans="1:14" ht="12.75">
      <c r="A148" s="79"/>
      <c r="B148" s="80"/>
      <c r="C148" s="180" t="s">
        <v>349</v>
      </c>
      <c r="D148" s="181"/>
      <c r="E148" s="81"/>
      <c r="F148" s="82"/>
      <c r="G148" s="83"/>
      <c r="L148" s="48"/>
      <c r="N148" s="46"/>
    </row>
    <row r="149" spans="1:14" ht="12.75">
      <c r="A149" s="84">
        <v>91</v>
      </c>
      <c r="B149" s="85" t="s">
        <v>397</v>
      </c>
      <c r="C149" s="86" t="s">
        <v>333</v>
      </c>
      <c r="D149" s="87" t="s">
        <v>33</v>
      </c>
      <c r="E149" s="88">
        <v>3</v>
      </c>
      <c r="F149" s="90"/>
      <c r="G149" s="89">
        <f>E149*F149</f>
        <v>0</v>
      </c>
      <c r="L149" s="48"/>
      <c r="N149" s="46"/>
    </row>
    <row r="150" spans="1:14" ht="12.75">
      <c r="A150" s="79"/>
      <c r="B150" s="80"/>
      <c r="C150" s="180" t="s">
        <v>251</v>
      </c>
      <c r="D150" s="181"/>
      <c r="E150" s="81"/>
      <c r="F150" s="82"/>
      <c r="G150" s="83"/>
      <c r="L150" s="48"/>
      <c r="N150" s="46"/>
    </row>
    <row r="151" spans="1:14" ht="12.75">
      <c r="A151" s="84">
        <v>92</v>
      </c>
      <c r="B151" s="85" t="s">
        <v>398</v>
      </c>
      <c r="C151" s="86" t="s">
        <v>334</v>
      </c>
      <c r="D151" s="87" t="s">
        <v>33</v>
      </c>
      <c r="E151" s="88">
        <v>1</v>
      </c>
      <c r="F151" s="90"/>
      <c r="G151" s="89">
        <f>E151*F151</f>
        <v>0</v>
      </c>
      <c r="L151" s="48"/>
      <c r="N151" s="46"/>
    </row>
    <row r="152" spans="1:14" ht="12.75">
      <c r="A152" s="79"/>
      <c r="B152" s="80"/>
      <c r="C152" s="180" t="s">
        <v>250</v>
      </c>
      <c r="D152" s="181"/>
      <c r="E152" s="81"/>
      <c r="F152" s="82"/>
      <c r="G152" s="83"/>
      <c r="L152" s="48"/>
      <c r="N152" s="46"/>
    </row>
    <row r="153" spans="1:14" ht="12.75" customHeight="1">
      <c r="A153" s="84">
        <v>93</v>
      </c>
      <c r="B153" s="85" t="s">
        <v>399</v>
      </c>
      <c r="C153" s="86" t="s">
        <v>326</v>
      </c>
      <c r="D153" s="87" t="s">
        <v>33</v>
      </c>
      <c r="E153" s="88">
        <v>3</v>
      </c>
      <c r="F153" s="90"/>
      <c r="G153" s="89">
        <f>E153*F153</f>
        <v>0</v>
      </c>
      <c r="L153" s="48"/>
      <c r="N153" s="46"/>
    </row>
    <row r="154" spans="1:14" ht="12.75">
      <c r="A154" s="79"/>
      <c r="B154" s="80"/>
      <c r="C154" s="180" t="s">
        <v>247</v>
      </c>
      <c r="D154" s="181"/>
      <c r="E154" s="81"/>
      <c r="F154" s="82"/>
      <c r="G154" s="83"/>
      <c r="L154" s="48"/>
      <c r="N154" s="46"/>
    </row>
    <row r="155" spans="1:14" ht="12.75" customHeight="1">
      <c r="A155" s="84">
        <v>94</v>
      </c>
      <c r="B155" s="85" t="s">
        <v>400</v>
      </c>
      <c r="C155" s="86" t="s">
        <v>327</v>
      </c>
      <c r="D155" s="87" t="s">
        <v>33</v>
      </c>
      <c r="E155" s="88">
        <v>2</v>
      </c>
      <c r="F155" s="90"/>
      <c r="G155" s="89">
        <f>E155*F155</f>
        <v>0</v>
      </c>
      <c r="L155" s="48"/>
      <c r="N155" s="46"/>
    </row>
    <row r="156" spans="1:14" ht="12.75">
      <c r="A156" s="79"/>
      <c r="B156" s="80"/>
      <c r="C156" s="180" t="s">
        <v>350</v>
      </c>
      <c r="D156" s="181"/>
      <c r="E156" s="81"/>
      <c r="F156" s="82"/>
      <c r="G156" s="83"/>
      <c r="L156" s="48"/>
      <c r="N156" s="46"/>
    </row>
    <row r="157" spans="1:14" ht="12.75" customHeight="1">
      <c r="A157" s="84">
        <v>95</v>
      </c>
      <c r="B157" s="85" t="s">
        <v>145</v>
      </c>
      <c r="C157" s="86" t="s">
        <v>328</v>
      </c>
      <c r="D157" s="87" t="s">
        <v>33</v>
      </c>
      <c r="E157" s="88">
        <v>2</v>
      </c>
      <c r="F157" s="90"/>
      <c r="G157" s="89">
        <f>E157*F157</f>
        <v>0</v>
      </c>
      <c r="L157" s="48"/>
      <c r="N157" s="46"/>
    </row>
    <row r="158" spans="1:14" ht="12.75">
      <c r="A158" s="79"/>
      <c r="B158" s="80"/>
      <c r="C158" s="180" t="s">
        <v>350</v>
      </c>
      <c r="D158" s="181"/>
      <c r="E158" s="81"/>
      <c r="F158" s="82"/>
      <c r="G158" s="83"/>
      <c r="L158" s="48"/>
      <c r="N158" s="46"/>
    </row>
    <row r="159" spans="1:14" ht="12.75">
      <c r="A159" s="84">
        <v>96</v>
      </c>
      <c r="B159" s="85" t="s">
        <v>146</v>
      </c>
      <c r="C159" s="72" t="s">
        <v>321</v>
      </c>
      <c r="D159" s="87" t="s">
        <v>33</v>
      </c>
      <c r="E159" s="88">
        <v>4</v>
      </c>
      <c r="F159" s="90"/>
      <c r="G159" s="89">
        <f>E159*F159</f>
        <v>0</v>
      </c>
      <c r="L159" s="48"/>
      <c r="N159" s="46"/>
    </row>
    <row r="160" spans="1:14" ht="12.75">
      <c r="A160" s="79"/>
      <c r="B160" s="80"/>
      <c r="C160" s="180" t="s">
        <v>351</v>
      </c>
      <c r="D160" s="181"/>
      <c r="E160" s="81"/>
      <c r="F160" s="82"/>
      <c r="G160" s="83"/>
      <c r="L160" s="48"/>
      <c r="N160" s="46"/>
    </row>
    <row r="161" spans="1:14" ht="12.75">
      <c r="A161" s="84">
        <v>97</v>
      </c>
      <c r="B161" s="85" t="s">
        <v>401</v>
      </c>
      <c r="C161" s="72" t="s">
        <v>322</v>
      </c>
      <c r="D161" s="87" t="s">
        <v>33</v>
      </c>
      <c r="E161" s="88">
        <v>4</v>
      </c>
      <c r="F161" s="90"/>
      <c r="G161" s="89">
        <f>E161*F161</f>
        <v>0</v>
      </c>
      <c r="L161" s="48"/>
      <c r="N161" s="46"/>
    </row>
    <row r="162" spans="1:14" ht="12.75">
      <c r="A162" s="79"/>
      <c r="B162" s="80"/>
      <c r="C162" s="180" t="s">
        <v>351</v>
      </c>
      <c r="D162" s="181"/>
      <c r="E162" s="81"/>
      <c r="F162" s="82"/>
      <c r="G162" s="83"/>
      <c r="L162" s="48"/>
      <c r="N162" s="46"/>
    </row>
    <row r="163" spans="1:14" ht="12.75">
      <c r="A163" s="84">
        <v>98</v>
      </c>
      <c r="B163" s="85" t="s">
        <v>402</v>
      </c>
      <c r="C163" s="72" t="s">
        <v>323</v>
      </c>
      <c r="D163" s="87" t="s">
        <v>33</v>
      </c>
      <c r="E163" s="88">
        <v>4</v>
      </c>
      <c r="F163" s="90"/>
      <c r="G163" s="89">
        <f>E163*F163</f>
        <v>0</v>
      </c>
      <c r="L163" s="48"/>
      <c r="N163" s="46"/>
    </row>
    <row r="164" spans="1:14" ht="12.75">
      <c r="A164" s="79"/>
      <c r="B164" s="80"/>
      <c r="C164" s="180" t="s">
        <v>351</v>
      </c>
      <c r="D164" s="181"/>
      <c r="E164" s="81"/>
      <c r="F164" s="82"/>
      <c r="G164" s="83"/>
      <c r="L164" s="48"/>
      <c r="N164" s="46"/>
    </row>
    <row r="165" spans="1:14" ht="12.75">
      <c r="A165" s="84">
        <v>99</v>
      </c>
      <c r="B165" s="85" t="s">
        <v>403</v>
      </c>
      <c r="C165" s="86" t="s">
        <v>64</v>
      </c>
      <c r="D165" s="87" t="s">
        <v>33</v>
      </c>
      <c r="E165" s="88">
        <v>1</v>
      </c>
      <c r="F165" s="90"/>
      <c r="G165" s="89">
        <f>E165*F165</f>
        <v>0</v>
      </c>
      <c r="L165" s="48"/>
      <c r="N165" s="46"/>
    </row>
    <row r="166" spans="1:14" ht="12.75">
      <c r="A166" s="79"/>
      <c r="B166" s="80"/>
      <c r="C166" s="180" t="s">
        <v>250</v>
      </c>
      <c r="D166" s="181"/>
      <c r="E166" s="81"/>
      <c r="F166" s="82"/>
      <c r="G166" s="83"/>
      <c r="L166" s="48"/>
      <c r="N166" s="46"/>
    </row>
    <row r="167" spans="1:14" ht="12.75">
      <c r="A167" s="84">
        <v>100</v>
      </c>
      <c r="B167" s="85" t="s">
        <v>404</v>
      </c>
      <c r="C167" s="86" t="s">
        <v>324</v>
      </c>
      <c r="D167" s="87" t="s">
        <v>33</v>
      </c>
      <c r="E167" s="88">
        <v>2</v>
      </c>
      <c r="F167" s="88"/>
      <c r="G167" s="89">
        <f>E167*F167</f>
        <v>0</v>
      </c>
      <c r="L167" s="48"/>
      <c r="N167" s="46"/>
    </row>
    <row r="168" spans="1:14" ht="12.75">
      <c r="A168" s="79"/>
      <c r="B168" s="80"/>
      <c r="C168" s="180" t="s">
        <v>350</v>
      </c>
      <c r="D168" s="181"/>
      <c r="E168" s="81"/>
      <c r="F168" s="77"/>
      <c r="G168" s="83"/>
      <c r="L168" s="48"/>
      <c r="N168" s="46"/>
    </row>
    <row r="169" spans="1:14" ht="12.75">
      <c r="A169" s="84">
        <v>101</v>
      </c>
      <c r="B169" s="85" t="s">
        <v>147</v>
      </c>
      <c r="C169" s="86" t="s">
        <v>325</v>
      </c>
      <c r="D169" s="87" t="s">
        <v>33</v>
      </c>
      <c r="E169" s="88">
        <v>2</v>
      </c>
      <c r="F169" s="88"/>
      <c r="G169" s="89">
        <f>E169*F169</f>
        <v>0</v>
      </c>
      <c r="L169" s="48"/>
      <c r="N169" s="46"/>
    </row>
    <row r="170" spans="1:14" ht="12.75">
      <c r="A170" s="79"/>
      <c r="B170" s="80"/>
      <c r="C170" s="180" t="s">
        <v>350</v>
      </c>
      <c r="D170" s="181"/>
      <c r="E170" s="81"/>
      <c r="F170" s="77"/>
      <c r="G170" s="83"/>
      <c r="L170" s="48"/>
      <c r="N170" s="46"/>
    </row>
    <row r="171" spans="1:101" ht="12.75">
      <c r="A171" s="84">
        <v>102</v>
      </c>
      <c r="B171" s="85" t="s">
        <v>148</v>
      </c>
      <c r="C171" s="86" t="s">
        <v>34</v>
      </c>
      <c r="D171" s="87" t="s">
        <v>33</v>
      </c>
      <c r="E171" s="88">
        <v>62</v>
      </c>
      <c r="F171" s="90"/>
      <c r="G171" s="89">
        <f>E171*F171</f>
        <v>0</v>
      </c>
      <c r="L171" s="46">
        <v>2</v>
      </c>
      <c r="X171" s="27">
        <v>1</v>
      </c>
      <c r="Y171" s="27">
        <v>1</v>
      </c>
      <c r="Z171" s="27">
        <v>1</v>
      </c>
      <c r="AW171" s="27">
        <v>1</v>
      </c>
      <c r="AX171" s="27">
        <f>IF(AW171=1,G171,0)</f>
        <v>0</v>
      </c>
      <c r="AY171" s="27">
        <f>IF(AW171=2,G171,0)</f>
        <v>0</v>
      </c>
      <c r="AZ171" s="27">
        <f>IF(AW171=3,G171,0)</f>
        <v>0</v>
      </c>
      <c r="BA171" s="27">
        <f>IF(AW171=4,G171,0)</f>
        <v>0</v>
      </c>
      <c r="BB171" s="27">
        <f>IF(AW171=5,G171,0)</f>
        <v>0</v>
      </c>
      <c r="BX171" s="47">
        <v>1</v>
      </c>
      <c r="BY171" s="47">
        <v>1</v>
      </c>
      <c r="CW171" s="27">
        <v>1.175</v>
      </c>
    </row>
    <row r="172" spans="1:14" ht="12.75">
      <c r="A172" s="79"/>
      <c r="B172" s="80"/>
      <c r="C172" s="180" t="s">
        <v>352</v>
      </c>
      <c r="D172" s="181"/>
      <c r="E172" s="81"/>
      <c r="F172" s="82"/>
      <c r="G172" s="83"/>
      <c r="L172" s="48" t="s">
        <v>21</v>
      </c>
      <c r="N172" s="46"/>
    </row>
    <row r="173" spans="1:14" ht="12.75">
      <c r="A173" s="84">
        <v>103</v>
      </c>
      <c r="B173" s="85" t="s">
        <v>149</v>
      </c>
      <c r="C173" s="86" t="s">
        <v>52</v>
      </c>
      <c r="D173" s="87" t="s">
        <v>33</v>
      </c>
      <c r="E173" s="88">
        <v>56</v>
      </c>
      <c r="F173" s="90"/>
      <c r="G173" s="89">
        <f>E173*F173</f>
        <v>0</v>
      </c>
      <c r="L173" s="48"/>
      <c r="N173" s="46"/>
    </row>
    <row r="174" spans="1:14" ht="12.75">
      <c r="A174" s="79"/>
      <c r="B174" s="80"/>
      <c r="C174" s="180" t="s">
        <v>353</v>
      </c>
      <c r="D174" s="181"/>
      <c r="E174" s="81"/>
      <c r="F174" s="82"/>
      <c r="G174" s="83"/>
      <c r="L174" s="48"/>
      <c r="N174" s="46"/>
    </row>
    <row r="175" spans="1:14" ht="12.75">
      <c r="A175" s="84">
        <v>104</v>
      </c>
      <c r="B175" s="85" t="s">
        <v>405</v>
      </c>
      <c r="C175" s="86" t="s">
        <v>329</v>
      </c>
      <c r="D175" s="87" t="s">
        <v>33</v>
      </c>
      <c r="E175" s="88">
        <v>22</v>
      </c>
      <c r="F175" s="90"/>
      <c r="G175" s="89">
        <f>E175*F175</f>
        <v>0</v>
      </c>
      <c r="L175" s="48"/>
      <c r="N175" s="46"/>
    </row>
    <row r="176" spans="1:14" ht="12.75">
      <c r="A176" s="79"/>
      <c r="B176" s="80"/>
      <c r="C176" s="180" t="s">
        <v>354</v>
      </c>
      <c r="D176" s="181"/>
      <c r="E176" s="81"/>
      <c r="F176" s="82"/>
      <c r="G176" s="83"/>
      <c r="L176" s="48"/>
      <c r="N176" s="46"/>
    </row>
    <row r="177" spans="1:14" ht="33.75">
      <c r="A177" s="84">
        <v>105</v>
      </c>
      <c r="B177" s="85" t="s">
        <v>150</v>
      </c>
      <c r="C177" s="86" t="s">
        <v>330</v>
      </c>
      <c r="D177" s="87" t="s">
        <v>33</v>
      </c>
      <c r="E177" s="88">
        <v>30</v>
      </c>
      <c r="F177" s="90"/>
      <c r="G177" s="89">
        <f>E177*F177</f>
        <v>0</v>
      </c>
      <c r="L177" s="48"/>
      <c r="N177" s="46"/>
    </row>
    <row r="178" spans="1:14" ht="12.75">
      <c r="A178" s="79"/>
      <c r="B178" s="80"/>
      <c r="C178" s="180" t="s">
        <v>355</v>
      </c>
      <c r="D178" s="181"/>
      <c r="E178" s="81"/>
      <c r="F178" s="82"/>
      <c r="G178" s="83"/>
      <c r="L178" s="48"/>
      <c r="N178" s="46"/>
    </row>
    <row r="179" spans="1:14" ht="33.75">
      <c r="A179" s="84">
        <v>106</v>
      </c>
      <c r="B179" s="85" t="s">
        <v>406</v>
      </c>
      <c r="C179" s="72" t="s">
        <v>331</v>
      </c>
      <c r="D179" s="87" t="s">
        <v>33</v>
      </c>
      <c r="E179" s="88">
        <v>2</v>
      </c>
      <c r="F179" s="90"/>
      <c r="G179" s="89">
        <f>E179*F179</f>
        <v>0</v>
      </c>
      <c r="L179" s="48"/>
      <c r="N179" s="46"/>
    </row>
    <row r="180" spans="1:14" ht="12.75">
      <c r="A180" s="79"/>
      <c r="B180" s="80"/>
      <c r="C180" s="180" t="s">
        <v>350</v>
      </c>
      <c r="D180" s="181"/>
      <c r="E180" s="81"/>
      <c r="F180" s="82"/>
      <c r="G180" s="83"/>
      <c r="L180" s="48"/>
      <c r="N180" s="46"/>
    </row>
    <row r="181" spans="1:14" ht="33.75">
      <c r="A181" s="84">
        <v>107</v>
      </c>
      <c r="B181" s="85" t="s">
        <v>151</v>
      </c>
      <c r="C181" s="72" t="s">
        <v>332</v>
      </c>
      <c r="D181" s="87" t="s">
        <v>33</v>
      </c>
      <c r="E181" s="88">
        <v>1</v>
      </c>
      <c r="F181" s="90"/>
      <c r="G181" s="89">
        <f>E181*F181</f>
        <v>0</v>
      </c>
      <c r="L181" s="48"/>
      <c r="N181" s="46"/>
    </row>
    <row r="182" spans="1:14" ht="12.75">
      <c r="A182" s="79"/>
      <c r="B182" s="80"/>
      <c r="C182" s="180" t="s">
        <v>284</v>
      </c>
      <c r="D182" s="181"/>
      <c r="E182" s="81"/>
      <c r="F182" s="82"/>
      <c r="G182" s="83"/>
      <c r="L182" s="48"/>
      <c r="N182" s="46"/>
    </row>
    <row r="183" spans="1:14" ht="12.75">
      <c r="A183" s="84">
        <v>108</v>
      </c>
      <c r="B183" s="85" t="s">
        <v>407</v>
      </c>
      <c r="C183" s="86" t="s">
        <v>36</v>
      </c>
      <c r="D183" s="87" t="s">
        <v>172</v>
      </c>
      <c r="E183" s="88">
        <v>1</v>
      </c>
      <c r="F183" s="88"/>
      <c r="G183" s="89">
        <f>E183*F183</f>
        <v>0</v>
      </c>
      <c r="L183" s="48"/>
      <c r="N183" s="46"/>
    </row>
    <row r="184" spans="1:56" ht="12.75">
      <c r="A184" s="49"/>
      <c r="B184" s="50" t="s">
        <v>20</v>
      </c>
      <c r="C184" s="51" t="str">
        <f>CONCATENATE(B106," ",C106)</f>
        <v>734 Armatury</v>
      </c>
      <c r="D184" s="52"/>
      <c r="E184" s="53"/>
      <c r="F184" s="54"/>
      <c r="G184" s="55">
        <f>SUM(G106:G183)</f>
        <v>0</v>
      </c>
      <c r="N184" s="46">
        <v>4</v>
      </c>
      <c r="AZ184" s="56">
        <f>SUM(AZ106:AZ183)</f>
        <v>0</v>
      </c>
      <c r="BA184" s="56">
        <f>SUM(BA106:BA183)</f>
        <v>0</v>
      </c>
      <c r="BB184" s="56">
        <f>SUM(BB106:BB183)</f>
        <v>0</v>
      </c>
      <c r="BC184" s="56">
        <f>SUM(BC106:BC183)</f>
        <v>0</v>
      </c>
      <c r="BD184" s="56">
        <f>SUM(BD106:BD183)</f>
        <v>0</v>
      </c>
    </row>
    <row r="185" spans="1:15" ht="12.75">
      <c r="A185" s="40" t="s">
        <v>19</v>
      </c>
      <c r="B185" s="41" t="s">
        <v>38</v>
      </c>
      <c r="C185" s="42" t="s">
        <v>37</v>
      </c>
      <c r="D185" s="43"/>
      <c r="E185" s="44"/>
      <c r="F185" s="44"/>
      <c r="G185" s="45"/>
      <c r="O185" s="46">
        <v>1</v>
      </c>
    </row>
    <row r="186" spans="1:15" ht="146.25">
      <c r="A186" s="84">
        <v>109</v>
      </c>
      <c r="B186" s="85" t="s">
        <v>408</v>
      </c>
      <c r="C186" s="86" t="s">
        <v>166</v>
      </c>
      <c r="D186" s="87" t="s">
        <v>178</v>
      </c>
      <c r="E186" s="88">
        <v>240</v>
      </c>
      <c r="F186" s="88"/>
      <c r="G186" s="89">
        <f>E186*F186</f>
        <v>0</v>
      </c>
      <c r="M186" s="48"/>
      <c r="O186" s="46"/>
    </row>
    <row r="187" spans="1:15" ht="12.75">
      <c r="A187" s="79"/>
      <c r="B187" s="80"/>
      <c r="C187" s="180" t="s">
        <v>277</v>
      </c>
      <c r="D187" s="181"/>
      <c r="E187" s="81">
        <v>0</v>
      </c>
      <c r="F187" s="82"/>
      <c r="G187" s="83"/>
      <c r="M187" s="48"/>
      <c r="O187" s="46"/>
    </row>
    <row r="188" spans="1:15" ht="146.25">
      <c r="A188" s="84">
        <v>110</v>
      </c>
      <c r="B188" s="85" t="s">
        <v>409</v>
      </c>
      <c r="C188" s="86" t="s">
        <v>167</v>
      </c>
      <c r="D188" s="87" t="s">
        <v>178</v>
      </c>
      <c r="E188" s="88">
        <v>360</v>
      </c>
      <c r="F188" s="88"/>
      <c r="G188" s="89">
        <f>E188*F188</f>
        <v>0</v>
      </c>
      <c r="M188" s="48"/>
      <c r="O188" s="46"/>
    </row>
    <row r="189" spans="1:15" ht="12.75">
      <c r="A189" s="79"/>
      <c r="B189" s="80"/>
      <c r="C189" s="180" t="s">
        <v>278</v>
      </c>
      <c r="D189" s="181"/>
      <c r="E189" s="81">
        <v>0</v>
      </c>
      <c r="F189" s="82"/>
      <c r="G189" s="83"/>
      <c r="M189" s="48"/>
      <c r="O189" s="46"/>
    </row>
    <row r="190" spans="1:15" ht="146.25">
      <c r="A190" s="84">
        <v>111</v>
      </c>
      <c r="B190" s="85" t="s">
        <v>410</v>
      </c>
      <c r="C190" s="86" t="s">
        <v>165</v>
      </c>
      <c r="D190" s="87" t="s">
        <v>178</v>
      </c>
      <c r="E190" s="88">
        <v>32</v>
      </c>
      <c r="F190" s="88"/>
      <c r="G190" s="89">
        <f>E190*F190</f>
        <v>0</v>
      </c>
      <c r="M190" s="48"/>
      <c r="O190" s="46"/>
    </row>
    <row r="191" spans="1:15" ht="12.75">
      <c r="A191" s="79"/>
      <c r="B191" s="80"/>
      <c r="C191" s="180" t="s">
        <v>279</v>
      </c>
      <c r="D191" s="181"/>
      <c r="E191" s="81">
        <v>0</v>
      </c>
      <c r="F191" s="82"/>
      <c r="G191" s="83"/>
      <c r="M191" s="48"/>
      <c r="O191" s="46"/>
    </row>
    <row r="192" spans="1:15" ht="146.25">
      <c r="A192" s="84">
        <v>112</v>
      </c>
      <c r="B192" s="85" t="s">
        <v>411</v>
      </c>
      <c r="C192" s="86" t="s">
        <v>168</v>
      </c>
      <c r="D192" s="87" t="s">
        <v>178</v>
      </c>
      <c r="E192" s="88">
        <v>32</v>
      </c>
      <c r="F192" s="88"/>
      <c r="G192" s="89">
        <f>E192*F192</f>
        <v>0</v>
      </c>
      <c r="M192" s="48"/>
      <c r="O192" s="46"/>
    </row>
    <row r="193" spans="1:15" ht="12.75">
      <c r="A193" s="79"/>
      <c r="B193" s="80"/>
      <c r="C193" s="180" t="s">
        <v>164</v>
      </c>
      <c r="D193" s="181"/>
      <c r="E193" s="81">
        <v>0</v>
      </c>
      <c r="F193" s="82"/>
      <c r="G193" s="83"/>
      <c r="M193" s="48"/>
      <c r="O193" s="46"/>
    </row>
    <row r="194" spans="1:15" ht="139.5" customHeight="1">
      <c r="A194" s="84">
        <v>113</v>
      </c>
      <c r="B194" s="85" t="s">
        <v>412</v>
      </c>
      <c r="C194" s="86" t="s">
        <v>169</v>
      </c>
      <c r="D194" s="87" t="s">
        <v>178</v>
      </c>
      <c r="E194" s="88">
        <v>32</v>
      </c>
      <c r="F194" s="88"/>
      <c r="G194" s="89">
        <f>E194*F194</f>
        <v>0</v>
      </c>
      <c r="M194" s="48"/>
      <c r="O194" s="46"/>
    </row>
    <row r="195" spans="1:15" ht="12.75">
      <c r="A195" s="79"/>
      <c r="B195" s="80"/>
      <c r="C195" s="180" t="s">
        <v>280</v>
      </c>
      <c r="D195" s="181"/>
      <c r="E195" s="81">
        <v>0</v>
      </c>
      <c r="F195" s="82"/>
      <c r="G195" s="83"/>
      <c r="M195" s="48"/>
      <c r="O195" s="46"/>
    </row>
    <row r="196" spans="1:15" ht="146.25">
      <c r="A196" s="84">
        <v>114</v>
      </c>
      <c r="B196" s="85" t="s">
        <v>413</v>
      </c>
      <c r="C196" s="86" t="s">
        <v>170</v>
      </c>
      <c r="D196" s="87" t="s">
        <v>178</v>
      </c>
      <c r="E196" s="88">
        <v>78</v>
      </c>
      <c r="F196" s="88"/>
      <c r="G196" s="89">
        <f>E196*F196</f>
        <v>0</v>
      </c>
      <c r="M196" s="48"/>
      <c r="O196" s="46"/>
    </row>
    <row r="197" spans="1:15" ht="12.75">
      <c r="A197" s="79"/>
      <c r="B197" s="80"/>
      <c r="C197" s="180" t="s">
        <v>281</v>
      </c>
      <c r="D197" s="181"/>
      <c r="E197" s="81">
        <v>0</v>
      </c>
      <c r="F197" s="82"/>
      <c r="G197" s="83"/>
      <c r="M197" s="48"/>
      <c r="O197" s="46"/>
    </row>
    <row r="198" spans="1:15" ht="146.25">
      <c r="A198" s="84">
        <v>115</v>
      </c>
      <c r="B198" s="85" t="s">
        <v>414</v>
      </c>
      <c r="C198" s="86" t="s">
        <v>171</v>
      </c>
      <c r="D198" s="87" t="s">
        <v>178</v>
      </c>
      <c r="E198" s="88">
        <v>5</v>
      </c>
      <c r="F198" s="88"/>
      <c r="G198" s="89">
        <f>E198*F198</f>
        <v>0</v>
      </c>
      <c r="M198" s="48"/>
      <c r="O198" s="46"/>
    </row>
    <row r="199" spans="1:15" ht="12.75">
      <c r="A199" s="79"/>
      <c r="B199" s="80"/>
      <c r="C199" s="180" t="s">
        <v>282</v>
      </c>
      <c r="D199" s="181"/>
      <c r="E199" s="81">
        <v>0</v>
      </c>
      <c r="F199" s="82"/>
      <c r="G199" s="83"/>
      <c r="M199" s="48"/>
      <c r="O199" s="46"/>
    </row>
    <row r="200" spans="1:15" ht="95.1" customHeight="1">
      <c r="A200" s="84">
        <v>116</v>
      </c>
      <c r="B200" s="85" t="s">
        <v>415</v>
      </c>
      <c r="C200" s="86" t="s">
        <v>283</v>
      </c>
      <c r="D200" s="87" t="s">
        <v>33</v>
      </c>
      <c r="E200" s="68">
        <v>4</v>
      </c>
      <c r="F200" s="91"/>
      <c r="G200" s="89">
        <f aca="true" t="shared" si="9" ref="G200">E200*F200</f>
        <v>0</v>
      </c>
      <c r="M200" s="48"/>
      <c r="O200" s="46"/>
    </row>
    <row r="201" spans="1:15" ht="12.75">
      <c r="A201" s="69"/>
      <c r="B201" s="80"/>
      <c r="C201" s="180" t="s">
        <v>286</v>
      </c>
      <c r="D201" s="181"/>
      <c r="E201" s="67"/>
      <c r="F201" s="78"/>
      <c r="G201" s="65"/>
      <c r="M201" s="48"/>
      <c r="O201" s="46"/>
    </row>
    <row r="202" spans="1:15" ht="95.1" customHeight="1">
      <c r="A202" s="84">
        <v>117</v>
      </c>
      <c r="B202" s="85" t="s">
        <v>416</v>
      </c>
      <c r="C202" s="86" t="s">
        <v>80</v>
      </c>
      <c r="D202" s="87" t="s">
        <v>33</v>
      </c>
      <c r="E202" s="68">
        <v>2</v>
      </c>
      <c r="F202" s="91"/>
      <c r="G202" s="89">
        <f aca="true" t="shared" si="10" ref="G202">E202*F202</f>
        <v>0</v>
      </c>
      <c r="M202" s="48"/>
      <c r="O202" s="46"/>
    </row>
    <row r="203" spans="1:15" ht="12.75">
      <c r="A203" s="69"/>
      <c r="B203" s="70"/>
      <c r="C203" s="180" t="s">
        <v>285</v>
      </c>
      <c r="D203" s="181"/>
      <c r="E203" s="67"/>
      <c r="F203" s="78"/>
      <c r="G203" s="65"/>
      <c r="M203" s="48"/>
      <c r="O203" s="46"/>
    </row>
    <row r="204" spans="1:15" ht="95.1" customHeight="1">
      <c r="A204" s="84">
        <v>118</v>
      </c>
      <c r="B204" s="85" t="s">
        <v>417</v>
      </c>
      <c r="C204" s="86" t="s">
        <v>79</v>
      </c>
      <c r="D204" s="87" t="s">
        <v>33</v>
      </c>
      <c r="E204" s="68">
        <v>1</v>
      </c>
      <c r="F204" s="91"/>
      <c r="G204" s="89">
        <f aca="true" t="shared" si="11" ref="G204">E204*F204</f>
        <v>0</v>
      </c>
      <c r="M204" s="48"/>
      <c r="O204" s="46"/>
    </row>
    <row r="205" spans="1:15" ht="12.75">
      <c r="A205" s="69"/>
      <c r="B205" s="80"/>
      <c r="C205" s="180" t="s">
        <v>284</v>
      </c>
      <c r="D205" s="181"/>
      <c r="E205" s="67"/>
      <c r="F205" s="78"/>
      <c r="G205" s="65"/>
      <c r="M205" s="48"/>
      <c r="O205" s="46"/>
    </row>
    <row r="206" spans="1:15" ht="22.5">
      <c r="A206" s="84">
        <v>119</v>
      </c>
      <c r="B206" s="85" t="s">
        <v>418</v>
      </c>
      <c r="C206" s="86" t="s">
        <v>276</v>
      </c>
      <c r="D206" s="87" t="s">
        <v>87</v>
      </c>
      <c r="E206" s="88">
        <v>43</v>
      </c>
      <c r="F206" s="88"/>
      <c r="G206" s="89">
        <f aca="true" t="shared" si="12" ref="G206">E206*F206</f>
        <v>0</v>
      </c>
      <c r="M206" s="48"/>
      <c r="O206" s="46"/>
    </row>
    <row r="207" spans="1:57" ht="12.75">
      <c r="A207" s="49"/>
      <c r="B207" s="50" t="s">
        <v>20</v>
      </c>
      <c r="C207" s="51" t="str">
        <f>CONCATENATE(B185," ",C185)</f>
        <v>767 Pomocné ocel.konstrukce</v>
      </c>
      <c r="D207" s="52"/>
      <c r="E207" s="53"/>
      <c r="F207" s="54"/>
      <c r="G207" s="55">
        <f>SUM(G186:G206)</f>
        <v>0</v>
      </c>
      <c r="O207" s="46">
        <v>4</v>
      </c>
      <c r="BA207" s="56">
        <f>SUM(BA185:BA185)</f>
        <v>0</v>
      </c>
      <c r="BB207" s="56">
        <f>SUM(BB185:BB185)</f>
        <v>0</v>
      </c>
      <c r="BC207" s="56">
        <f>SUM(BC185:BC185)</f>
        <v>0</v>
      </c>
      <c r="BD207" s="56">
        <f>SUM(BD185:BD185)</f>
        <v>0</v>
      </c>
      <c r="BE207" s="56">
        <f>SUM(BE185:BE185)</f>
        <v>0</v>
      </c>
    </row>
    <row r="208" spans="1:15" ht="12.75">
      <c r="A208" s="40" t="s">
        <v>19</v>
      </c>
      <c r="B208" s="41" t="s">
        <v>39</v>
      </c>
      <c r="C208" s="42" t="s">
        <v>341</v>
      </c>
      <c r="D208" s="43"/>
      <c r="E208" s="44"/>
      <c r="F208" s="44"/>
      <c r="G208" s="45"/>
      <c r="O208" s="46">
        <v>1</v>
      </c>
    </row>
    <row r="209" spans="1:104" ht="22.5">
      <c r="A209" s="84">
        <v>120</v>
      </c>
      <c r="B209" s="85" t="s">
        <v>419</v>
      </c>
      <c r="C209" s="86" t="s">
        <v>287</v>
      </c>
      <c r="D209" s="87" t="s">
        <v>172</v>
      </c>
      <c r="E209" s="88">
        <v>1</v>
      </c>
      <c r="F209" s="88"/>
      <c r="G209" s="89">
        <f aca="true" t="shared" si="13" ref="G209">E209*F209</f>
        <v>0</v>
      </c>
      <c r="O209" s="46">
        <v>2</v>
      </c>
      <c r="AA209" s="27">
        <v>12</v>
      </c>
      <c r="AB209" s="27">
        <v>0</v>
      </c>
      <c r="AC209" s="27">
        <v>43</v>
      </c>
      <c r="AZ209" s="27">
        <v>1</v>
      </c>
      <c r="BA209" s="27">
        <f>IF(AZ209=1,G209,0)</f>
        <v>0</v>
      </c>
      <c r="BB209" s="27">
        <f>IF(AZ209=2,G209,0)</f>
        <v>0</v>
      </c>
      <c r="BC209" s="27">
        <f>IF(AZ209=3,G209,0)</f>
        <v>0</v>
      </c>
      <c r="BD209" s="27">
        <f>IF(AZ209=4,G209,0)</f>
        <v>0</v>
      </c>
      <c r="BE209" s="27">
        <f>IF(AZ209=5,G209,0)</f>
        <v>0</v>
      </c>
      <c r="CA209" s="47">
        <v>12</v>
      </c>
      <c r="CB209" s="47">
        <v>0</v>
      </c>
      <c r="CZ209" s="27">
        <v>0.12852</v>
      </c>
    </row>
    <row r="210" spans="1:80" ht="33.75">
      <c r="A210" s="84">
        <v>121</v>
      </c>
      <c r="B210" s="85" t="s">
        <v>420</v>
      </c>
      <c r="C210" s="86" t="s">
        <v>356</v>
      </c>
      <c r="D210" s="87" t="s">
        <v>33</v>
      </c>
      <c r="E210" s="88">
        <v>52</v>
      </c>
      <c r="F210" s="88"/>
      <c r="G210" s="89">
        <f>E210*F210</f>
        <v>0</v>
      </c>
      <c r="O210" s="46"/>
      <c r="CA210" s="47"/>
      <c r="CB210" s="47"/>
    </row>
    <row r="211" spans="1:57" ht="12.75">
      <c r="A211" s="69"/>
      <c r="B211" s="70"/>
      <c r="C211" s="180" t="s">
        <v>358</v>
      </c>
      <c r="D211" s="181"/>
      <c r="E211" s="67"/>
      <c r="F211" s="78"/>
      <c r="G211" s="65"/>
      <c r="O211" s="46"/>
      <c r="BA211" s="56"/>
      <c r="BB211" s="56"/>
      <c r="BC211" s="56"/>
      <c r="BD211" s="56"/>
      <c r="BE211" s="56"/>
    </row>
    <row r="212" spans="1:80" ht="33.75">
      <c r="A212" s="84">
        <v>122</v>
      </c>
      <c r="B212" s="85" t="s">
        <v>421</v>
      </c>
      <c r="C212" s="86" t="s">
        <v>357</v>
      </c>
      <c r="D212" s="87" t="s">
        <v>33</v>
      </c>
      <c r="E212" s="88">
        <v>32</v>
      </c>
      <c r="F212" s="88"/>
      <c r="G212" s="89">
        <f>E212*F212</f>
        <v>0</v>
      </c>
      <c r="O212" s="46"/>
      <c r="CA212" s="47"/>
      <c r="CB212" s="47"/>
    </row>
    <row r="213" spans="1:57" ht="12.75">
      <c r="A213" s="69"/>
      <c r="B213" s="70"/>
      <c r="C213" s="180" t="s">
        <v>359</v>
      </c>
      <c r="D213" s="181"/>
      <c r="E213" s="67"/>
      <c r="F213" s="78"/>
      <c r="G213" s="65"/>
      <c r="O213" s="46"/>
      <c r="BA213" s="56"/>
      <c r="BB213" s="56"/>
      <c r="BC213" s="56"/>
      <c r="BD213" s="56"/>
      <c r="BE213" s="56"/>
    </row>
    <row r="214" spans="1:104" ht="22.5">
      <c r="A214" s="84">
        <v>123</v>
      </c>
      <c r="B214" s="85" t="s">
        <v>422</v>
      </c>
      <c r="C214" s="86" t="s">
        <v>41</v>
      </c>
      <c r="D214" s="87" t="s">
        <v>40</v>
      </c>
      <c r="E214" s="88">
        <v>24</v>
      </c>
      <c r="F214" s="88"/>
      <c r="G214" s="89">
        <f aca="true" t="shared" si="14" ref="G214:G231">E214*F214</f>
        <v>0</v>
      </c>
      <c r="O214" s="46">
        <v>2</v>
      </c>
      <c r="AA214" s="27">
        <v>12</v>
      </c>
      <c r="AB214" s="27">
        <v>0</v>
      </c>
      <c r="AC214" s="27">
        <v>43</v>
      </c>
      <c r="AZ214" s="27">
        <v>1</v>
      </c>
      <c r="BA214" s="27">
        <f>IF(AZ214=1,G214,0)</f>
        <v>0</v>
      </c>
      <c r="BB214" s="27">
        <f>IF(AZ214=2,G214,0)</f>
        <v>0</v>
      </c>
      <c r="BC214" s="27">
        <f>IF(AZ214=3,G214,0)</f>
        <v>0</v>
      </c>
      <c r="BD214" s="27">
        <f>IF(AZ214=4,G214,0)</f>
        <v>0</v>
      </c>
      <c r="BE214" s="27">
        <f>IF(AZ214=5,G214,0)</f>
        <v>0</v>
      </c>
      <c r="CA214" s="47">
        <v>12</v>
      </c>
      <c r="CB214" s="47">
        <v>0</v>
      </c>
      <c r="CZ214" s="27">
        <v>0.12852</v>
      </c>
    </row>
    <row r="215" spans="1:80" ht="12.75">
      <c r="A215" s="84">
        <v>124</v>
      </c>
      <c r="B215" s="85" t="s">
        <v>152</v>
      </c>
      <c r="C215" s="86" t="s">
        <v>42</v>
      </c>
      <c r="D215" s="87" t="s">
        <v>40</v>
      </c>
      <c r="E215" s="88">
        <v>72</v>
      </c>
      <c r="F215" s="88"/>
      <c r="G215" s="89">
        <f t="shared" si="14"/>
        <v>0</v>
      </c>
      <c r="O215" s="46"/>
      <c r="CA215" s="47"/>
      <c r="CB215" s="47"/>
    </row>
    <row r="216" spans="1:80" ht="22.5">
      <c r="A216" s="84">
        <v>125</v>
      </c>
      <c r="B216" s="85" t="s">
        <v>153</v>
      </c>
      <c r="C216" s="86" t="s">
        <v>43</v>
      </c>
      <c r="D216" s="87" t="s">
        <v>40</v>
      </c>
      <c r="E216" s="88">
        <v>72</v>
      </c>
      <c r="F216" s="88"/>
      <c r="G216" s="89">
        <f t="shared" si="14"/>
        <v>0</v>
      </c>
      <c r="O216" s="46"/>
      <c r="CA216" s="47"/>
      <c r="CB216" s="47"/>
    </row>
    <row r="217" spans="1:80" ht="12.75">
      <c r="A217" s="84">
        <v>126</v>
      </c>
      <c r="B217" s="85" t="s">
        <v>154</v>
      </c>
      <c r="C217" s="86" t="s">
        <v>65</v>
      </c>
      <c r="D217" s="87" t="s">
        <v>40</v>
      </c>
      <c r="E217" s="88">
        <v>72</v>
      </c>
      <c r="F217" s="88"/>
      <c r="G217" s="89">
        <f t="shared" si="14"/>
        <v>0</v>
      </c>
      <c r="O217" s="46"/>
      <c r="CA217" s="47"/>
      <c r="CB217" s="47"/>
    </row>
    <row r="218" spans="1:80" ht="12.75">
      <c r="A218" s="84">
        <v>127</v>
      </c>
      <c r="B218" s="85" t="s">
        <v>423</v>
      </c>
      <c r="C218" s="86" t="s">
        <v>67</v>
      </c>
      <c r="D218" s="87" t="s">
        <v>172</v>
      </c>
      <c r="E218" s="88">
        <v>1</v>
      </c>
      <c r="F218" s="88"/>
      <c r="G218" s="89">
        <f t="shared" si="14"/>
        <v>0</v>
      </c>
      <c r="O218" s="46"/>
      <c r="CA218" s="47"/>
      <c r="CB218" s="47"/>
    </row>
    <row r="219" spans="1:80" ht="12.75">
      <c r="A219" s="84">
        <v>128</v>
      </c>
      <c r="B219" s="85" t="s">
        <v>155</v>
      </c>
      <c r="C219" s="86" t="s">
        <v>68</v>
      </c>
      <c r="D219" s="87" t="s">
        <v>172</v>
      </c>
      <c r="E219" s="88">
        <v>1</v>
      </c>
      <c r="F219" s="88"/>
      <c r="G219" s="89">
        <f t="shared" si="14"/>
        <v>0</v>
      </c>
      <c r="O219" s="46"/>
      <c r="CA219" s="47"/>
      <c r="CB219" s="47"/>
    </row>
    <row r="220" spans="1:80" ht="12.75">
      <c r="A220" s="84">
        <v>129</v>
      </c>
      <c r="B220" s="85" t="s">
        <v>156</v>
      </c>
      <c r="C220" s="86" t="s">
        <v>69</v>
      </c>
      <c r="D220" s="87" t="s">
        <v>172</v>
      </c>
      <c r="E220" s="88">
        <v>1</v>
      </c>
      <c r="F220" s="88"/>
      <c r="G220" s="89">
        <f t="shared" si="14"/>
        <v>0</v>
      </c>
      <c r="O220" s="46"/>
      <c r="CA220" s="47"/>
      <c r="CB220" s="47"/>
    </row>
    <row r="221" spans="1:80" ht="12.75">
      <c r="A221" s="84">
        <v>130</v>
      </c>
      <c r="B221" s="85" t="s">
        <v>157</v>
      </c>
      <c r="C221" s="86" t="s">
        <v>81</v>
      </c>
      <c r="D221" s="87" t="s">
        <v>172</v>
      </c>
      <c r="E221" s="88">
        <v>1</v>
      </c>
      <c r="F221" s="88"/>
      <c r="G221" s="89">
        <f t="shared" si="14"/>
        <v>0</v>
      </c>
      <c r="O221" s="46"/>
      <c r="CA221" s="47"/>
      <c r="CB221" s="47"/>
    </row>
    <row r="222" spans="1:80" ht="12.75">
      <c r="A222" s="84">
        <v>131</v>
      </c>
      <c r="B222" s="85" t="s">
        <v>158</v>
      </c>
      <c r="C222" s="86" t="s">
        <v>70</v>
      </c>
      <c r="D222" s="87" t="s">
        <v>40</v>
      </c>
      <c r="E222" s="88">
        <v>180</v>
      </c>
      <c r="F222" s="88"/>
      <c r="G222" s="89">
        <f t="shared" si="14"/>
        <v>0</v>
      </c>
      <c r="O222" s="46"/>
      <c r="CA222" s="47"/>
      <c r="CB222" s="47"/>
    </row>
    <row r="223" spans="1:80" ht="12.75">
      <c r="A223" s="84">
        <v>132</v>
      </c>
      <c r="B223" s="85" t="s">
        <v>159</v>
      </c>
      <c r="C223" s="86" t="s">
        <v>82</v>
      </c>
      <c r="D223" s="87" t="s">
        <v>22</v>
      </c>
      <c r="E223" s="88">
        <v>85</v>
      </c>
      <c r="F223" s="90"/>
      <c r="G223" s="89">
        <f t="shared" si="14"/>
        <v>0</v>
      </c>
      <c r="O223" s="46"/>
      <c r="CA223" s="47"/>
      <c r="CB223" s="47"/>
    </row>
    <row r="224" spans="1:15" ht="12.75">
      <c r="A224" s="84">
        <v>133</v>
      </c>
      <c r="B224" s="85" t="s">
        <v>424</v>
      </c>
      <c r="C224" s="93" t="s">
        <v>173</v>
      </c>
      <c r="D224" s="87" t="s">
        <v>172</v>
      </c>
      <c r="E224" s="88">
        <v>1</v>
      </c>
      <c r="F224" s="88"/>
      <c r="G224" s="89">
        <f t="shared" si="14"/>
        <v>0</v>
      </c>
      <c r="M224" s="48"/>
      <c r="O224" s="46"/>
    </row>
    <row r="225" spans="1:15" ht="47.25" customHeight="1">
      <c r="A225" s="79"/>
      <c r="B225" s="70"/>
      <c r="C225" s="186" t="s">
        <v>174</v>
      </c>
      <c r="D225" s="187"/>
      <c r="E225" s="81">
        <v>0</v>
      </c>
      <c r="F225" s="82"/>
      <c r="G225" s="83"/>
      <c r="M225" s="48"/>
      <c r="O225" s="46"/>
    </row>
    <row r="226" spans="1:15" ht="12.75">
      <c r="A226" s="84">
        <v>134</v>
      </c>
      <c r="B226" s="85" t="s">
        <v>425</v>
      </c>
      <c r="C226" s="93" t="s">
        <v>175</v>
      </c>
      <c r="D226" s="87" t="s">
        <v>172</v>
      </c>
      <c r="E226" s="88">
        <v>1</v>
      </c>
      <c r="F226" s="88"/>
      <c r="G226" s="89">
        <f aca="true" t="shared" si="15" ref="G226">E226*F226</f>
        <v>0</v>
      </c>
      <c r="M226" s="48"/>
      <c r="O226" s="46"/>
    </row>
    <row r="227" spans="1:15" ht="95.25" customHeight="1">
      <c r="A227" s="79"/>
      <c r="B227" s="70"/>
      <c r="C227" s="186" t="s">
        <v>275</v>
      </c>
      <c r="D227" s="187"/>
      <c r="E227" s="81">
        <v>0</v>
      </c>
      <c r="F227" s="82"/>
      <c r="G227" s="83"/>
      <c r="M227" s="48"/>
      <c r="O227" s="46"/>
    </row>
    <row r="228" spans="1:15" ht="12.75">
      <c r="A228" s="84">
        <v>135</v>
      </c>
      <c r="B228" s="85" t="s">
        <v>160</v>
      </c>
      <c r="C228" s="93" t="s">
        <v>176</v>
      </c>
      <c r="D228" s="87" t="s">
        <v>172</v>
      </c>
      <c r="E228" s="88">
        <v>1</v>
      </c>
      <c r="F228" s="88"/>
      <c r="G228" s="89">
        <f aca="true" t="shared" si="16" ref="G228">E228*F228</f>
        <v>0</v>
      </c>
      <c r="M228" s="48"/>
      <c r="O228" s="46"/>
    </row>
    <row r="229" spans="1:15" ht="36.75" customHeight="1">
      <c r="A229" s="79"/>
      <c r="B229" s="70"/>
      <c r="C229" s="186" t="s">
        <v>177</v>
      </c>
      <c r="D229" s="187"/>
      <c r="E229" s="81">
        <v>0</v>
      </c>
      <c r="F229" s="82"/>
      <c r="G229" s="83"/>
      <c r="M229" s="48"/>
      <c r="O229" s="46"/>
    </row>
    <row r="230" spans="1:15" ht="12.75">
      <c r="A230" s="84">
        <v>136</v>
      </c>
      <c r="B230" s="85" t="s">
        <v>161</v>
      </c>
      <c r="C230" s="86" t="s">
        <v>44</v>
      </c>
      <c r="D230" s="87" t="s">
        <v>172</v>
      </c>
      <c r="E230" s="88">
        <v>1</v>
      </c>
      <c r="F230" s="88"/>
      <c r="G230" s="89">
        <f t="shared" si="14"/>
        <v>0</v>
      </c>
      <c r="M230" s="48"/>
      <c r="O230" s="46"/>
    </row>
    <row r="231" spans="1:15" ht="12.75">
      <c r="A231" s="84">
        <v>137</v>
      </c>
      <c r="B231" s="85" t="s">
        <v>162</v>
      </c>
      <c r="C231" s="86" t="s">
        <v>66</v>
      </c>
      <c r="D231" s="87" t="s">
        <v>40</v>
      </c>
      <c r="E231" s="88">
        <v>80</v>
      </c>
      <c r="F231" s="88"/>
      <c r="G231" s="89">
        <f t="shared" si="14"/>
        <v>0</v>
      </c>
      <c r="M231" s="48"/>
      <c r="O231" s="46"/>
    </row>
    <row r="232" spans="1:15" ht="12.75">
      <c r="A232" s="84">
        <v>138</v>
      </c>
      <c r="B232" s="85" t="s">
        <v>163</v>
      </c>
      <c r="C232" s="86" t="s">
        <v>274</v>
      </c>
      <c r="D232" s="87" t="s">
        <v>172</v>
      </c>
      <c r="E232" s="88">
        <v>1</v>
      </c>
      <c r="F232" s="88"/>
      <c r="G232" s="89">
        <f aca="true" t="shared" si="17" ref="G232">E232*F232</f>
        <v>0</v>
      </c>
      <c r="M232" s="48"/>
      <c r="O232" s="46"/>
    </row>
    <row r="233" spans="1:57" ht="12.75">
      <c r="A233" s="49"/>
      <c r="B233" s="50" t="s">
        <v>20</v>
      </c>
      <c r="C233" s="51" t="str">
        <f>CONCATENATE(B208," ",C208)</f>
        <v>730 Stavební chlazení</v>
      </c>
      <c r="D233" s="52"/>
      <c r="E233" s="53"/>
      <c r="F233" s="54"/>
      <c r="G233" s="55">
        <f>SUM(G209:G232)</f>
        <v>0</v>
      </c>
      <c r="O233" s="46">
        <v>4</v>
      </c>
      <c r="BA233" s="56">
        <f>SUM(BA208:BA214)</f>
        <v>0</v>
      </c>
      <c r="BB233" s="56">
        <f>SUM(BB208:BB214)</f>
        <v>0</v>
      </c>
      <c r="BC233" s="56">
        <f>SUM(BC208:BC214)</f>
        <v>0</v>
      </c>
      <c r="BD233" s="56">
        <f>SUM(BD208:BD214)</f>
        <v>0</v>
      </c>
      <c r="BE233" s="56">
        <f>SUM(BE208:BE214)</f>
        <v>0</v>
      </c>
    </row>
    <row r="234" spans="1:7" ht="12.75">
      <c r="A234" s="162"/>
      <c r="B234" s="162"/>
      <c r="C234" s="162"/>
      <c r="D234" s="162"/>
      <c r="E234" s="162"/>
      <c r="F234" s="162"/>
      <c r="G234" s="162"/>
    </row>
    <row r="235" spans="1:7" ht="12.75">
      <c r="A235" s="188"/>
      <c r="B235" s="188"/>
      <c r="C235" s="94" t="s">
        <v>179</v>
      </c>
      <c r="D235" s="188"/>
      <c r="E235" s="188"/>
      <c r="F235" s="188"/>
      <c r="G235" s="188"/>
    </row>
    <row r="236" spans="1:7" ht="12.75">
      <c r="A236" s="189"/>
      <c r="B236" s="189"/>
      <c r="C236" s="95" t="s">
        <v>180</v>
      </c>
      <c r="D236" s="189"/>
      <c r="E236" s="189"/>
      <c r="F236" s="189"/>
      <c r="G236" s="189"/>
    </row>
    <row r="237" spans="1:7" ht="12.75">
      <c r="A237" s="189"/>
      <c r="B237" s="189"/>
      <c r="C237" s="95" t="s">
        <v>230</v>
      </c>
      <c r="D237" s="189"/>
      <c r="E237" s="189"/>
      <c r="F237" s="189"/>
      <c r="G237" s="189"/>
    </row>
    <row r="238" spans="1:7" ht="12.75">
      <c r="A238" s="190"/>
      <c r="B238" s="190"/>
      <c r="C238" s="96" t="s">
        <v>229</v>
      </c>
      <c r="D238" s="190"/>
      <c r="E238" s="190"/>
      <c r="F238" s="190"/>
      <c r="G238" s="190"/>
    </row>
    <row r="239" spans="1:7" ht="51">
      <c r="A239" s="162"/>
      <c r="B239" s="162" t="s">
        <v>426</v>
      </c>
      <c r="C239" s="163" t="s">
        <v>427</v>
      </c>
      <c r="D239" s="162"/>
      <c r="E239" s="162"/>
      <c r="F239" s="162"/>
      <c r="G239" s="162"/>
    </row>
    <row r="240" spans="1:7" ht="63.75">
      <c r="A240" s="162"/>
      <c r="B240" s="162"/>
      <c r="C240" s="164" t="s">
        <v>428</v>
      </c>
      <c r="D240" s="162"/>
      <c r="E240" s="162"/>
      <c r="F240" s="162"/>
      <c r="G240" s="162"/>
    </row>
    <row r="241" spans="1:7" ht="63.75">
      <c r="A241" s="162"/>
      <c r="B241" s="162"/>
      <c r="C241" s="164" t="s">
        <v>429</v>
      </c>
      <c r="D241" s="162"/>
      <c r="E241" s="162"/>
      <c r="F241" s="162"/>
      <c r="G241" s="162"/>
    </row>
    <row r="242" ht="12.75">
      <c r="E242" s="27"/>
    </row>
    <row r="243" spans="3:5" ht="12.75">
      <c r="C243" s="94"/>
      <c r="E243" s="27"/>
    </row>
    <row r="244" spans="3:5" ht="12.75">
      <c r="C244" s="95"/>
      <c r="E244" s="27"/>
    </row>
    <row r="245" spans="3:5" ht="12.75">
      <c r="C245" s="95"/>
      <c r="E245" s="27"/>
    </row>
    <row r="246" spans="3:5" ht="12.75">
      <c r="C246" s="96"/>
      <c r="E246" s="27"/>
    </row>
    <row r="247" ht="12.75">
      <c r="E247" s="27"/>
    </row>
    <row r="248" ht="12.75">
      <c r="E248" s="27"/>
    </row>
    <row r="249" ht="12.75">
      <c r="E249" s="27"/>
    </row>
    <row r="250" ht="12.75">
      <c r="E250" s="27"/>
    </row>
    <row r="251" ht="12.75">
      <c r="E251" s="27"/>
    </row>
    <row r="252" ht="12.75">
      <c r="E252" s="27"/>
    </row>
    <row r="253" ht="12.75">
      <c r="E253" s="27"/>
    </row>
    <row r="254" ht="12.75">
      <c r="E254" s="27"/>
    </row>
    <row r="255" ht="12.75">
      <c r="E255" s="27"/>
    </row>
    <row r="256" ht="12.75">
      <c r="E256" s="27"/>
    </row>
    <row r="257" ht="12.75">
      <c r="E257" s="27"/>
    </row>
    <row r="258" ht="12.75">
      <c r="E258" s="27"/>
    </row>
    <row r="259" ht="12.75">
      <c r="E259" s="27"/>
    </row>
    <row r="260" ht="12.75">
      <c r="E260" s="27"/>
    </row>
    <row r="261" ht="12.75">
      <c r="E261" s="27"/>
    </row>
    <row r="262" ht="12.75">
      <c r="E262" s="27"/>
    </row>
    <row r="263" ht="12.75">
      <c r="E263" s="27"/>
    </row>
    <row r="264" ht="12.75">
      <c r="E264" s="27"/>
    </row>
    <row r="265" ht="12.75">
      <c r="E265" s="27"/>
    </row>
    <row r="266" ht="12.75">
      <c r="E266" s="27"/>
    </row>
    <row r="267" ht="12.75">
      <c r="E267" s="27"/>
    </row>
    <row r="268" ht="12.75">
      <c r="E268" s="27"/>
    </row>
    <row r="269" ht="12.75">
      <c r="E269" s="27"/>
    </row>
    <row r="270" ht="12.75">
      <c r="E270" s="27"/>
    </row>
    <row r="271" ht="12.75">
      <c r="E271" s="27"/>
    </row>
    <row r="272" ht="12.75">
      <c r="E272" s="27"/>
    </row>
    <row r="273" ht="12.75">
      <c r="E273" s="27"/>
    </row>
    <row r="274" ht="12.75">
      <c r="E274" s="27"/>
    </row>
    <row r="275" ht="12.75">
      <c r="E275" s="27"/>
    </row>
    <row r="276" ht="12.75">
      <c r="E276" s="27"/>
    </row>
    <row r="277" ht="12.75">
      <c r="E277" s="27"/>
    </row>
    <row r="278" ht="12.75">
      <c r="E278" s="27"/>
    </row>
    <row r="279" ht="12.75">
      <c r="E279" s="27"/>
    </row>
    <row r="280" ht="12.75">
      <c r="E280" s="27"/>
    </row>
    <row r="281" ht="12.75">
      <c r="E281" s="27"/>
    </row>
    <row r="282" ht="12.75">
      <c r="E282" s="27"/>
    </row>
    <row r="283" ht="12.75">
      <c r="E283" s="27"/>
    </row>
    <row r="284" ht="12.75">
      <c r="E284" s="27"/>
    </row>
    <row r="285" ht="12.75">
      <c r="E285" s="27"/>
    </row>
    <row r="286" ht="12.75">
      <c r="E286" s="27"/>
    </row>
    <row r="287" ht="12.75">
      <c r="E287" s="27"/>
    </row>
    <row r="288" ht="12.75">
      <c r="E288" s="27"/>
    </row>
    <row r="289" ht="12.75">
      <c r="E289" s="27"/>
    </row>
    <row r="290" ht="12.75">
      <c r="E290" s="27"/>
    </row>
    <row r="291" ht="12.75">
      <c r="E291" s="27"/>
    </row>
    <row r="292" ht="12.75">
      <c r="E292" s="27"/>
    </row>
    <row r="293" ht="12.75">
      <c r="E293" s="27"/>
    </row>
    <row r="294" ht="12.75">
      <c r="E294" s="27"/>
    </row>
    <row r="295" ht="12.75">
      <c r="E295" s="27"/>
    </row>
    <row r="296" ht="12.75">
      <c r="E296" s="27"/>
    </row>
    <row r="297" ht="12.75">
      <c r="E297" s="27"/>
    </row>
    <row r="298" ht="12.75">
      <c r="E298" s="27"/>
    </row>
    <row r="299" ht="12.75">
      <c r="E299" s="27"/>
    </row>
    <row r="300" spans="1:2" ht="12.75">
      <c r="A300" s="57"/>
      <c r="B300" s="57"/>
    </row>
    <row r="301" spans="3:7" ht="12.75">
      <c r="C301" s="59"/>
      <c r="D301" s="59"/>
      <c r="E301" s="60"/>
      <c r="F301" s="59"/>
      <c r="G301" s="61"/>
    </row>
    <row r="302" spans="1:2" ht="12.75">
      <c r="A302" s="57"/>
      <c r="B302" s="57"/>
    </row>
  </sheetData>
  <mergeCells count="87">
    <mergeCell ref="E235:E238"/>
    <mergeCell ref="F235:F238"/>
    <mergeCell ref="G235:G238"/>
    <mergeCell ref="C211:D211"/>
    <mergeCell ref="C213:D213"/>
    <mergeCell ref="B235:B238"/>
    <mergeCell ref="A235:A238"/>
    <mergeCell ref="D235:D238"/>
    <mergeCell ref="C225:D225"/>
    <mergeCell ref="C180:D180"/>
    <mergeCell ref="C182:D182"/>
    <mergeCell ref="C229:D229"/>
    <mergeCell ref="C187:D187"/>
    <mergeCell ref="C189:D189"/>
    <mergeCell ref="C191:D191"/>
    <mergeCell ref="C193:D193"/>
    <mergeCell ref="C195:D195"/>
    <mergeCell ref="C197:D197"/>
    <mergeCell ref="C199:D199"/>
    <mergeCell ref="C205:D205"/>
    <mergeCell ref="C201:D201"/>
    <mergeCell ref="C203:D203"/>
    <mergeCell ref="C227:D227"/>
    <mergeCell ref="C160:D160"/>
    <mergeCell ref="C162:D162"/>
    <mergeCell ref="C164:D164"/>
    <mergeCell ref="C166:D166"/>
    <mergeCell ref="C174:D174"/>
    <mergeCell ref="C168:D168"/>
    <mergeCell ref="C172:D172"/>
    <mergeCell ref="C170:D170"/>
    <mergeCell ref="C176:D176"/>
    <mergeCell ref="C178:D178"/>
    <mergeCell ref="C148:D148"/>
    <mergeCell ref="C158:D158"/>
    <mergeCell ref="C152:D152"/>
    <mergeCell ref="C150:D150"/>
    <mergeCell ref="C134:D134"/>
    <mergeCell ref="C136:D136"/>
    <mergeCell ref="C138:D138"/>
    <mergeCell ref="C140:D140"/>
    <mergeCell ref="C142:D142"/>
    <mergeCell ref="C144:D144"/>
    <mergeCell ref="C146:D146"/>
    <mergeCell ref="C154:D154"/>
    <mergeCell ref="C156:D156"/>
    <mergeCell ref="C132:D132"/>
    <mergeCell ref="C65:D65"/>
    <mergeCell ref="C67:D67"/>
    <mergeCell ref="C69:D69"/>
    <mergeCell ref="C71:D71"/>
    <mergeCell ref="C73:D73"/>
    <mergeCell ref="C91:D91"/>
    <mergeCell ref="C130:D130"/>
    <mergeCell ref="C122:D122"/>
    <mergeCell ref="C104:D104"/>
    <mergeCell ref="C94:D94"/>
    <mergeCell ref="C96:D96"/>
    <mergeCell ref="C98:D98"/>
    <mergeCell ref="C100:D100"/>
    <mergeCell ref="C102:D102"/>
    <mergeCell ref="C124:D124"/>
    <mergeCell ref="C126:D126"/>
    <mergeCell ref="C128:D128"/>
    <mergeCell ref="C63:D63"/>
    <mergeCell ref="C32:D32"/>
    <mergeCell ref="C40:D40"/>
    <mergeCell ref="C42:D42"/>
    <mergeCell ref="C44:D44"/>
    <mergeCell ref="C46:D46"/>
    <mergeCell ref="C28:D28"/>
    <mergeCell ref="C34:D34"/>
    <mergeCell ref="C36:D36"/>
    <mergeCell ref="C38:D38"/>
    <mergeCell ref="C22:D22"/>
    <mergeCell ref="C24:D24"/>
    <mergeCell ref="C26:D26"/>
    <mergeCell ref="A1:G1"/>
    <mergeCell ref="A3:B3"/>
    <mergeCell ref="A4:B4"/>
    <mergeCell ref="E4:G4"/>
    <mergeCell ref="C9:D9"/>
    <mergeCell ref="C18:D18"/>
    <mergeCell ref="C20:D20"/>
    <mergeCell ref="C11:D11"/>
    <mergeCell ref="C13:D13"/>
    <mergeCell ref="C15:D15"/>
  </mergeCells>
  <conditionalFormatting sqref="B131">
    <cfRule type="expression" priority="3">
      <formula>"CHL+1"</formula>
    </cfRule>
  </conditionalFormatting>
  <conditionalFormatting sqref="B133">
    <cfRule type="expression" priority="2">
      <formula>"CHL+1"</formula>
    </cfRule>
  </conditionalFormatting>
  <conditionalFormatting sqref="B135">
    <cfRule type="expression" priority="1">
      <formula>"CHL+1"</formula>
    </cfRule>
  </conditionalFormatting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Ferebauer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Ferebauer</dc:creator>
  <cp:keywords/>
  <dc:description/>
  <cp:lastModifiedBy>Jan Beran</cp:lastModifiedBy>
  <cp:lastPrinted>2023-09-01T12:03:40Z</cp:lastPrinted>
  <dcterms:created xsi:type="dcterms:W3CDTF">2017-08-14T06:51:58Z</dcterms:created>
  <dcterms:modified xsi:type="dcterms:W3CDTF">2024-04-04T05:41:52Z</dcterms:modified>
  <cp:category/>
  <cp:version/>
  <cp:contentType/>
  <cp:contentStatus/>
</cp:coreProperties>
</file>